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EstaPasta_de_trabalho" defaultThemeVersion="124226"/>
  <mc:AlternateContent xmlns:mc="http://schemas.openxmlformats.org/markup-compatibility/2006">
    <mc:Choice Requires="x15">
      <x15ac:absPath xmlns:x15ac="http://schemas.microsoft.com/office/spreadsheetml/2010/11/ac" url="I:\SEGECON\2. Atas SRP\Atas UDESC\VIGÊNCIA EXPIRADA\2024 PROCESSOS ENCERRADOS\PE 0687.2023 SRP SGPE 0564.2023 - Ferramentas e Materiais de Reparo - RELANÇAMENTO - VIG 30.05.2024\"/>
    </mc:Choice>
  </mc:AlternateContent>
  <xr:revisionPtr revIDLastSave="0" documentId="13_ncr:1_{19362396-1707-43B0-8ABD-460EA5FB051F}" xr6:coauthVersionLast="47" xr6:coauthVersionMax="47" xr10:uidLastSave="{00000000-0000-0000-0000-000000000000}"/>
  <bookViews>
    <workbookView xWindow="28680" yWindow="-120" windowWidth="29040" windowHeight="15720" tabRatio="464" activeTab="9" xr2:uid="{00000000-000D-0000-FFFF-FFFF00000000}"/>
  </bookViews>
  <sheets>
    <sheet name="REITORIA" sheetId="113" r:id="rId1"/>
    <sheet name="MUSEU" sheetId="129" r:id="rId2"/>
    <sheet name="ESAG" sheetId="105" r:id="rId3"/>
    <sheet name="CEART" sheetId="111" r:id="rId4"/>
    <sheet name="CEAD" sheetId="114" r:id="rId5"/>
    <sheet name="FAED" sheetId="112" r:id="rId6"/>
    <sheet name="CEFID" sheetId="110" r:id="rId7"/>
    <sheet name="CERES" sheetId="117" r:id="rId8"/>
    <sheet name="CESFI" sheetId="121" r:id="rId9"/>
    <sheet name="GESTOR" sheetId="128" r:id="rId10"/>
  </sheets>
  <definedNames>
    <definedName name="CEPLAN" localSheetId="9">#REF!</definedName>
    <definedName name="CEPLAN" localSheetId="1">#REF!</definedName>
    <definedName name="CEPLAN">#REF!</definedName>
    <definedName name="diasuteis" localSheetId="9">#REF!</definedName>
    <definedName name="diasuteis" localSheetId="1">#REF!</definedName>
    <definedName name="diasuteis">#REF!</definedName>
    <definedName name="Ferias" localSheetId="9">#REF!</definedName>
    <definedName name="Ferias" localSheetId="1">#REF!</definedName>
    <definedName name="Ferias">#REF!</definedName>
    <definedName name="RD" localSheetId="9">OFFSET(#REF!,(MATCH(SMALL(#REF!,ROW()-10),#REF!,0)-1),0)</definedName>
    <definedName name="RD" localSheetId="1">OFFSET(#REF!,(MATCH(SMALL(#REF!,ROW()-10),#REF!,0)-1),0)</definedName>
    <definedName name="RD">OFFSET(#REF!,(MATCH(SMALL(#REF!,ROW()-10),#REF!,0)-1),0)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2" i="121" l="1"/>
  <c r="K62" i="121"/>
  <c r="I62" i="121"/>
  <c r="H62" i="121"/>
  <c r="K62" i="110" l="1"/>
  <c r="H4" i="110"/>
  <c r="I4" i="110" s="1"/>
  <c r="H11" i="111" l="1"/>
  <c r="I11" i="111"/>
  <c r="H12" i="111"/>
  <c r="I12" i="111"/>
  <c r="I62" i="111" s="1"/>
  <c r="H9" i="111"/>
  <c r="I9" i="111"/>
  <c r="H62" i="111"/>
  <c r="L62" i="105" l="1"/>
  <c r="M62" i="105"/>
  <c r="N62" i="105"/>
  <c r="O62" i="105"/>
  <c r="P62" i="105"/>
  <c r="Q62" i="105"/>
  <c r="R62" i="105"/>
  <c r="S62" i="105"/>
  <c r="T62" i="105"/>
  <c r="U62" i="105"/>
  <c r="V62" i="105"/>
  <c r="W62" i="105"/>
  <c r="X62" i="105"/>
  <c r="Y62" i="105"/>
  <c r="Z62" i="105"/>
  <c r="AA62" i="105"/>
  <c r="AB62" i="105"/>
  <c r="K62" i="105"/>
  <c r="I62" i="105"/>
  <c r="H62" i="105"/>
  <c r="K62" i="129" l="1"/>
  <c r="G12" i="128" l="1"/>
  <c r="G11" i="128"/>
  <c r="G9" i="128"/>
  <c r="G5" i="128" l="1"/>
  <c r="G6" i="128"/>
  <c r="G7" i="128"/>
  <c r="G8" i="128"/>
  <c r="G10" i="128"/>
  <c r="G13" i="128"/>
  <c r="G14" i="128"/>
  <c r="G15" i="128"/>
  <c r="G16" i="128"/>
  <c r="G17" i="128"/>
  <c r="G18" i="128"/>
  <c r="G19" i="128"/>
  <c r="G20" i="128"/>
  <c r="G21" i="128"/>
  <c r="G22" i="128"/>
  <c r="G23" i="128"/>
  <c r="G24" i="128"/>
  <c r="G25" i="128"/>
  <c r="G26" i="128"/>
  <c r="G27" i="128"/>
  <c r="G28" i="128"/>
  <c r="G29" i="128"/>
  <c r="G30" i="128"/>
  <c r="G31" i="128"/>
  <c r="G32" i="128"/>
  <c r="G33" i="128"/>
  <c r="G34" i="128"/>
  <c r="G35" i="128"/>
  <c r="G36" i="128"/>
  <c r="G37" i="128"/>
  <c r="G38" i="128"/>
  <c r="G39" i="128"/>
  <c r="G40" i="128"/>
  <c r="G41" i="128"/>
  <c r="G42" i="128"/>
  <c r="G43" i="128"/>
  <c r="G44" i="128"/>
  <c r="G45" i="128"/>
  <c r="G46" i="128"/>
  <c r="G47" i="128"/>
  <c r="G48" i="128"/>
  <c r="G49" i="128"/>
  <c r="G50" i="128"/>
  <c r="G51" i="128"/>
  <c r="G52" i="128"/>
  <c r="G53" i="128"/>
  <c r="G54" i="128"/>
  <c r="G55" i="128"/>
  <c r="G56" i="128"/>
  <c r="G57" i="128"/>
  <c r="G58" i="128"/>
  <c r="G59" i="128"/>
  <c r="G60" i="128"/>
  <c r="G61" i="128"/>
  <c r="G4" i="128"/>
  <c r="G65" i="128" l="1"/>
  <c r="O62" i="121"/>
  <c r="N62" i="121"/>
  <c r="M62" i="121"/>
  <c r="I61" i="121"/>
  <c r="J61" i="121" s="1"/>
  <c r="I60" i="121"/>
  <c r="J60" i="121" s="1"/>
  <c r="I59" i="121"/>
  <c r="J59" i="121" s="1"/>
  <c r="I58" i="121"/>
  <c r="J58" i="121" s="1"/>
  <c r="I57" i="121"/>
  <c r="J57" i="121" s="1"/>
  <c r="I56" i="121"/>
  <c r="J56" i="121" s="1"/>
  <c r="I55" i="121"/>
  <c r="J55" i="121" s="1"/>
  <c r="I54" i="121"/>
  <c r="J54" i="121" s="1"/>
  <c r="I53" i="121"/>
  <c r="J53" i="121" s="1"/>
  <c r="I52" i="121"/>
  <c r="J52" i="121" s="1"/>
  <c r="I51" i="121"/>
  <c r="J51" i="121" s="1"/>
  <c r="I50" i="121"/>
  <c r="J50" i="121" s="1"/>
  <c r="I49" i="121"/>
  <c r="J49" i="121" s="1"/>
  <c r="I48" i="121"/>
  <c r="J48" i="121" s="1"/>
  <c r="I47" i="121"/>
  <c r="J47" i="121" s="1"/>
  <c r="I46" i="121"/>
  <c r="J46" i="121" s="1"/>
  <c r="I45" i="121"/>
  <c r="J45" i="121" s="1"/>
  <c r="I44" i="121"/>
  <c r="J44" i="121" s="1"/>
  <c r="I43" i="121"/>
  <c r="J43" i="121" s="1"/>
  <c r="I42" i="121"/>
  <c r="J42" i="121" s="1"/>
  <c r="I41" i="121"/>
  <c r="J41" i="121" s="1"/>
  <c r="I40" i="121"/>
  <c r="J40" i="121" s="1"/>
  <c r="I39" i="121"/>
  <c r="J39" i="121" s="1"/>
  <c r="I38" i="121"/>
  <c r="J38" i="121" s="1"/>
  <c r="I37" i="121"/>
  <c r="J37" i="121" s="1"/>
  <c r="I36" i="121"/>
  <c r="J36" i="121" s="1"/>
  <c r="I35" i="121"/>
  <c r="J35" i="121" s="1"/>
  <c r="I34" i="121"/>
  <c r="J34" i="121" s="1"/>
  <c r="I33" i="121"/>
  <c r="J33" i="121" s="1"/>
  <c r="I32" i="121"/>
  <c r="J32" i="121" s="1"/>
  <c r="I31" i="121"/>
  <c r="J31" i="121" s="1"/>
  <c r="I30" i="121"/>
  <c r="J30" i="121" s="1"/>
  <c r="I29" i="121"/>
  <c r="J29" i="121" s="1"/>
  <c r="I28" i="121"/>
  <c r="J28" i="121" s="1"/>
  <c r="I27" i="121"/>
  <c r="J27" i="121" s="1"/>
  <c r="I26" i="121"/>
  <c r="J26" i="121" s="1"/>
  <c r="I25" i="121"/>
  <c r="J25" i="121" s="1"/>
  <c r="I24" i="121"/>
  <c r="J24" i="121" s="1"/>
  <c r="I23" i="121"/>
  <c r="J23" i="121" s="1"/>
  <c r="I22" i="121"/>
  <c r="J22" i="121" s="1"/>
  <c r="I21" i="121"/>
  <c r="J21" i="121" s="1"/>
  <c r="I20" i="121"/>
  <c r="J20" i="121" s="1"/>
  <c r="I19" i="121"/>
  <c r="J19" i="121" s="1"/>
  <c r="I18" i="121"/>
  <c r="J18" i="121" s="1"/>
  <c r="I17" i="121"/>
  <c r="J17" i="121" s="1"/>
  <c r="I16" i="121"/>
  <c r="J16" i="121" s="1"/>
  <c r="I15" i="121"/>
  <c r="J15" i="121" s="1"/>
  <c r="I14" i="121"/>
  <c r="J14" i="121" s="1"/>
  <c r="I13" i="121"/>
  <c r="J13" i="121" s="1"/>
  <c r="I12" i="121"/>
  <c r="J12" i="121" s="1"/>
  <c r="I11" i="121"/>
  <c r="J11" i="121" s="1"/>
  <c r="I10" i="121"/>
  <c r="J10" i="121" s="1"/>
  <c r="I9" i="121"/>
  <c r="J9" i="121" s="1"/>
  <c r="I8" i="121"/>
  <c r="J8" i="121" s="1"/>
  <c r="I7" i="121"/>
  <c r="J7" i="121" s="1"/>
  <c r="I6" i="121"/>
  <c r="J6" i="121" s="1"/>
  <c r="I5" i="121"/>
  <c r="J5" i="121" s="1"/>
  <c r="I4" i="121"/>
  <c r="J4" i="121" s="1"/>
  <c r="O62" i="117"/>
  <c r="N62" i="117"/>
  <c r="M62" i="117"/>
  <c r="L62" i="117"/>
  <c r="K62" i="117"/>
  <c r="I61" i="117"/>
  <c r="J61" i="117" s="1"/>
  <c r="I60" i="117"/>
  <c r="J60" i="117" s="1"/>
  <c r="I59" i="117"/>
  <c r="J59" i="117" s="1"/>
  <c r="I58" i="117"/>
  <c r="J58" i="117" s="1"/>
  <c r="I57" i="117"/>
  <c r="J57" i="117" s="1"/>
  <c r="I56" i="117"/>
  <c r="J56" i="117" s="1"/>
  <c r="I55" i="117"/>
  <c r="J55" i="117" s="1"/>
  <c r="I54" i="117"/>
  <c r="J54" i="117" s="1"/>
  <c r="I53" i="117"/>
  <c r="J53" i="117" s="1"/>
  <c r="I52" i="117"/>
  <c r="J52" i="117" s="1"/>
  <c r="I51" i="117"/>
  <c r="J51" i="117" s="1"/>
  <c r="I50" i="117"/>
  <c r="J50" i="117" s="1"/>
  <c r="I49" i="117"/>
  <c r="J49" i="117" s="1"/>
  <c r="I48" i="117"/>
  <c r="J48" i="117" s="1"/>
  <c r="I47" i="117"/>
  <c r="J47" i="117" s="1"/>
  <c r="I46" i="117"/>
  <c r="J46" i="117" s="1"/>
  <c r="I45" i="117"/>
  <c r="J45" i="117" s="1"/>
  <c r="I44" i="117"/>
  <c r="J44" i="117" s="1"/>
  <c r="I43" i="117"/>
  <c r="J43" i="117" s="1"/>
  <c r="I42" i="117"/>
  <c r="J42" i="117" s="1"/>
  <c r="I41" i="117"/>
  <c r="J41" i="117" s="1"/>
  <c r="I40" i="117"/>
  <c r="J40" i="117" s="1"/>
  <c r="I39" i="117"/>
  <c r="J39" i="117" s="1"/>
  <c r="I38" i="117"/>
  <c r="J38" i="117" s="1"/>
  <c r="I37" i="117"/>
  <c r="J37" i="117" s="1"/>
  <c r="I36" i="117"/>
  <c r="J36" i="117" s="1"/>
  <c r="I35" i="117"/>
  <c r="J35" i="117" s="1"/>
  <c r="I34" i="117"/>
  <c r="J34" i="117" s="1"/>
  <c r="I33" i="117"/>
  <c r="J33" i="117" s="1"/>
  <c r="I32" i="117"/>
  <c r="J32" i="117" s="1"/>
  <c r="I31" i="117"/>
  <c r="J31" i="117" s="1"/>
  <c r="I30" i="117"/>
  <c r="J30" i="117" s="1"/>
  <c r="I29" i="117"/>
  <c r="J29" i="117" s="1"/>
  <c r="I28" i="117"/>
  <c r="J28" i="117" s="1"/>
  <c r="I27" i="117"/>
  <c r="J27" i="117" s="1"/>
  <c r="I26" i="117"/>
  <c r="J26" i="117" s="1"/>
  <c r="I25" i="117"/>
  <c r="J25" i="117" s="1"/>
  <c r="I24" i="117"/>
  <c r="J24" i="117" s="1"/>
  <c r="I23" i="117"/>
  <c r="J23" i="117" s="1"/>
  <c r="I22" i="117"/>
  <c r="J22" i="117" s="1"/>
  <c r="I21" i="117"/>
  <c r="J21" i="117" s="1"/>
  <c r="I20" i="117"/>
  <c r="J20" i="117" s="1"/>
  <c r="I19" i="117"/>
  <c r="J19" i="117" s="1"/>
  <c r="I18" i="117"/>
  <c r="J18" i="117" s="1"/>
  <c r="I17" i="117"/>
  <c r="J17" i="117" s="1"/>
  <c r="I16" i="117"/>
  <c r="J16" i="117" s="1"/>
  <c r="I15" i="117"/>
  <c r="J15" i="117" s="1"/>
  <c r="I14" i="117"/>
  <c r="J14" i="117" s="1"/>
  <c r="I13" i="117"/>
  <c r="J13" i="117" s="1"/>
  <c r="I12" i="117"/>
  <c r="J12" i="117" s="1"/>
  <c r="I11" i="117"/>
  <c r="J11" i="117" s="1"/>
  <c r="I10" i="117"/>
  <c r="J10" i="117" s="1"/>
  <c r="I9" i="117"/>
  <c r="J9" i="117" s="1"/>
  <c r="I8" i="117"/>
  <c r="J8" i="117" s="1"/>
  <c r="I7" i="117"/>
  <c r="J7" i="117" s="1"/>
  <c r="I6" i="117"/>
  <c r="J6" i="117" s="1"/>
  <c r="I5" i="117"/>
  <c r="J5" i="117" s="1"/>
  <c r="I4" i="117"/>
  <c r="J4" i="117" s="1"/>
  <c r="O62" i="110"/>
  <c r="N62" i="110"/>
  <c r="M62" i="110"/>
  <c r="L62" i="110"/>
  <c r="I61" i="110"/>
  <c r="J61" i="110" s="1"/>
  <c r="I60" i="110"/>
  <c r="J60" i="110" s="1"/>
  <c r="I59" i="110"/>
  <c r="J59" i="110" s="1"/>
  <c r="I58" i="110"/>
  <c r="J58" i="110" s="1"/>
  <c r="I57" i="110"/>
  <c r="J57" i="110" s="1"/>
  <c r="I56" i="110"/>
  <c r="J56" i="110" s="1"/>
  <c r="I55" i="110"/>
  <c r="J55" i="110" s="1"/>
  <c r="I54" i="110"/>
  <c r="J54" i="110" s="1"/>
  <c r="I53" i="110"/>
  <c r="J53" i="110" s="1"/>
  <c r="I52" i="110"/>
  <c r="J52" i="110" s="1"/>
  <c r="I51" i="110"/>
  <c r="J51" i="110" s="1"/>
  <c r="I50" i="110"/>
  <c r="J50" i="110" s="1"/>
  <c r="I49" i="110"/>
  <c r="J49" i="110" s="1"/>
  <c r="I48" i="110"/>
  <c r="J48" i="110" s="1"/>
  <c r="I47" i="110"/>
  <c r="J47" i="110" s="1"/>
  <c r="I46" i="110"/>
  <c r="J46" i="110" s="1"/>
  <c r="I45" i="110"/>
  <c r="J45" i="110" s="1"/>
  <c r="I44" i="110"/>
  <c r="J44" i="110" s="1"/>
  <c r="I43" i="110"/>
  <c r="J43" i="110" s="1"/>
  <c r="I42" i="110"/>
  <c r="J42" i="110" s="1"/>
  <c r="I41" i="110"/>
  <c r="J41" i="110" s="1"/>
  <c r="I40" i="110"/>
  <c r="J40" i="110" s="1"/>
  <c r="I39" i="110"/>
  <c r="J39" i="110" s="1"/>
  <c r="I38" i="110"/>
  <c r="J38" i="110" s="1"/>
  <c r="I37" i="110"/>
  <c r="J37" i="110" s="1"/>
  <c r="I36" i="110"/>
  <c r="J36" i="110" s="1"/>
  <c r="I35" i="110"/>
  <c r="J35" i="110" s="1"/>
  <c r="I34" i="110"/>
  <c r="J34" i="110" s="1"/>
  <c r="I33" i="110"/>
  <c r="J33" i="110" s="1"/>
  <c r="I32" i="110"/>
  <c r="J32" i="110" s="1"/>
  <c r="I31" i="110"/>
  <c r="J31" i="110" s="1"/>
  <c r="I30" i="110"/>
  <c r="J30" i="110" s="1"/>
  <c r="I29" i="110"/>
  <c r="J29" i="110" s="1"/>
  <c r="I28" i="110"/>
  <c r="J28" i="110" s="1"/>
  <c r="I27" i="110"/>
  <c r="J27" i="110" s="1"/>
  <c r="I26" i="110"/>
  <c r="J26" i="110" s="1"/>
  <c r="I25" i="110"/>
  <c r="J25" i="110" s="1"/>
  <c r="I24" i="110"/>
  <c r="J24" i="110" s="1"/>
  <c r="I23" i="110"/>
  <c r="J23" i="110" s="1"/>
  <c r="I22" i="110"/>
  <c r="J22" i="110" s="1"/>
  <c r="I21" i="110"/>
  <c r="J21" i="110" s="1"/>
  <c r="I20" i="110"/>
  <c r="J20" i="110" s="1"/>
  <c r="I19" i="110"/>
  <c r="J19" i="110" s="1"/>
  <c r="I18" i="110"/>
  <c r="J18" i="110" s="1"/>
  <c r="I17" i="110"/>
  <c r="J17" i="110" s="1"/>
  <c r="I16" i="110"/>
  <c r="J16" i="110" s="1"/>
  <c r="I15" i="110"/>
  <c r="J15" i="110" s="1"/>
  <c r="I14" i="110"/>
  <c r="J14" i="110" s="1"/>
  <c r="I13" i="110"/>
  <c r="J13" i="110" s="1"/>
  <c r="I12" i="110"/>
  <c r="J12" i="110" s="1"/>
  <c r="I11" i="110"/>
  <c r="J11" i="110" s="1"/>
  <c r="I10" i="110"/>
  <c r="J10" i="110" s="1"/>
  <c r="I9" i="110"/>
  <c r="J9" i="110" s="1"/>
  <c r="I8" i="110"/>
  <c r="J8" i="110" s="1"/>
  <c r="I7" i="110"/>
  <c r="J7" i="110" s="1"/>
  <c r="I6" i="110"/>
  <c r="J6" i="110" s="1"/>
  <c r="I5" i="110"/>
  <c r="J5" i="110" s="1"/>
  <c r="J4" i="110"/>
  <c r="O62" i="112"/>
  <c r="N62" i="112"/>
  <c r="M62" i="112"/>
  <c r="L62" i="112"/>
  <c r="K62" i="112"/>
  <c r="I61" i="112"/>
  <c r="J61" i="112" s="1"/>
  <c r="I60" i="112"/>
  <c r="J60" i="112" s="1"/>
  <c r="I59" i="112"/>
  <c r="J59" i="112" s="1"/>
  <c r="I58" i="112"/>
  <c r="J58" i="112" s="1"/>
  <c r="I57" i="112"/>
  <c r="J57" i="112" s="1"/>
  <c r="I56" i="112"/>
  <c r="J56" i="112" s="1"/>
  <c r="I55" i="112"/>
  <c r="J55" i="112" s="1"/>
  <c r="I54" i="112"/>
  <c r="J54" i="112" s="1"/>
  <c r="I53" i="112"/>
  <c r="J53" i="112" s="1"/>
  <c r="I52" i="112"/>
  <c r="J52" i="112" s="1"/>
  <c r="I51" i="112"/>
  <c r="J51" i="112" s="1"/>
  <c r="I50" i="112"/>
  <c r="J50" i="112" s="1"/>
  <c r="I49" i="112"/>
  <c r="J49" i="112" s="1"/>
  <c r="I48" i="112"/>
  <c r="J48" i="112" s="1"/>
  <c r="I47" i="112"/>
  <c r="J47" i="112" s="1"/>
  <c r="I46" i="112"/>
  <c r="J46" i="112" s="1"/>
  <c r="I45" i="112"/>
  <c r="J45" i="112" s="1"/>
  <c r="I44" i="112"/>
  <c r="J44" i="112" s="1"/>
  <c r="I43" i="112"/>
  <c r="J43" i="112" s="1"/>
  <c r="I42" i="112"/>
  <c r="J42" i="112" s="1"/>
  <c r="I41" i="112"/>
  <c r="J41" i="112" s="1"/>
  <c r="I40" i="112"/>
  <c r="J40" i="112" s="1"/>
  <c r="I39" i="112"/>
  <c r="J39" i="112" s="1"/>
  <c r="I38" i="112"/>
  <c r="J38" i="112" s="1"/>
  <c r="I37" i="112"/>
  <c r="J37" i="112" s="1"/>
  <c r="I36" i="112"/>
  <c r="J36" i="112" s="1"/>
  <c r="I35" i="112"/>
  <c r="J35" i="112" s="1"/>
  <c r="I34" i="112"/>
  <c r="J34" i="112" s="1"/>
  <c r="I33" i="112"/>
  <c r="J33" i="112" s="1"/>
  <c r="I32" i="112"/>
  <c r="J32" i="112" s="1"/>
  <c r="I31" i="112"/>
  <c r="J31" i="112" s="1"/>
  <c r="I30" i="112"/>
  <c r="J30" i="112" s="1"/>
  <c r="I29" i="112"/>
  <c r="J29" i="112" s="1"/>
  <c r="I28" i="112"/>
  <c r="J28" i="112" s="1"/>
  <c r="I27" i="112"/>
  <c r="J27" i="112" s="1"/>
  <c r="I26" i="112"/>
  <c r="J26" i="112" s="1"/>
  <c r="I25" i="112"/>
  <c r="J25" i="112" s="1"/>
  <c r="I24" i="112"/>
  <c r="J24" i="112" s="1"/>
  <c r="I23" i="112"/>
  <c r="J23" i="112" s="1"/>
  <c r="I22" i="112"/>
  <c r="J22" i="112" s="1"/>
  <c r="I21" i="112"/>
  <c r="J21" i="112" s="1"/>
  <c r="I20" i="112"/>
  <c r="J20" i="112" s="1"/>
  <c r="I19" i="112"/>
  <c r="J19" i="112" s="1"/>
  <c r="I18" i="112"/>
  <c r="J18" i="112" s="1"/>
  <c r="I17" i="112"/>
  <c r="J17" i="112" s="1"/>
  <c r="I16" i="112"/>
  <c r="J16" i="112" s="1"/>
  <c r="I15" i="112"/>
  <c r="J15" i="112" s="1"/>
  <c r="I14" i="112"/>
  <c r="J14" i="112" s="1"/>
  <c r="I13" i="112"/>
  <c r="J13" i="112" s="1"/>
  <c r="I12" i="112"/>
  <c r="J12" i="112" s="1"/>
  <c r="I11" i="112"/>
  <c r="J11" i="112" s="1"/>
  <c r="I10" i="112"/>
  <c r="J10" i="112" s="1"/>
  <c r="I9" i="112"/>
  <c r="J9" i="112" s="1"/>
  <c r="I8" i="112"/>
  <c r="J8" i="112" s="1"/>
  <c r="I7" i="112"/>
  <c r="J7" i="112" s="1"/>
  <c r="I6" i="112"/>
  <c r="J6" i="112" s="1"/>
  <c r="I5" i="112"/>
  <c r="J5" i="112" s="1"/>
  <c r="I4" i="112"/>
  <c r="J4" i="112" s="1"/>
  <c r="O62" i="114"/>
  <c r="N62" i="114"/>
  <c r="M62" i="114"/>
  <c r="L62" i="114"/>
  <c r="K62" i="114"/>
  <c r="I61" i="114"/>
  <c r="J61" i="114" s="1"/>
  <c r="I60" i="114"/>
  <c r="J60" i="114" s="1"/>
  <c r="I59" i="114"/>
  <c r="J59" i="114" s="1"/>
  <c r="I58" i="114"/>
  <c r="J58" i="114" s="1"/>
  <c r="I57" i="114"/>
  <c r="J57" i="114" s="1"/>
  <c r="I56" i="114"/>
  <c r="J56" i="114" s="1"/>
  <c r="I55" i="114"/>
  <c r="J55" i="114" s="1"/>
  <c r="I54" i="114"/>
  <c r="J54" i="114" s="1"/>
  <c r="I53" i="114"/>
  <c r="J53" i="114" s="1"/>
  <c r="I52" i="114"/>
  <c r="J52" i="114" s="1"/>
  <c r="I51" i="114"/>
  <c r="J51" i="114" s="1"/>
  <c r="I50" i="114"/>
  <c r="J50" i="114" s="1"/>
  <c r="I49" i="114"/>
  <c r="J49" i="114" s="1"/>
  <c r="I48" i="114"/>
  <c r="J48" i="114" s="1"/>
  <c r="I47" i="114"/>
  <c r="J47" i="114" s="1"/>
  <c r="I46" i="114"/>
  <c r="J46" i="114" s="1"/>
  <c r="I45" i="114"/>
  <c r="J45" i="114" s="1"/>
  <c r="I44" i="114"/>
  <c r="J44" i="114" s="1"/>
  <c r="I43" i="114"/>
  <c r="J43" i="114" s="1"/>
  <c r="I42" i="114"/>
  <c r="J42" i="114" s="1"/>
  <c r="I41" i="114"/>
  <c r="J41" i="114" s="1"/>
  <c r="I40" i="114"/>
  <c r="J40" i="114" s="1"/>
  <c r="I39" i="114"/>
  <c r="J39" i="114" s="1"/>
  <c r="I38" i="114"/>
  <c r="J38" i="114" s="1"/>
  <c r="I37" i="114"/>
  <c r="J37" i="114" s="1"/>
  <c r="I36" i="114"/>
  <c r="J36" i="114" s="1"/>
  <c r="I35" i="114"/>
  <c r="J35" i="114" s="1"/>
  <c r="I34" i="114"/>
  <c r="J34" i="114" s="1"/>
  <c r="I33" i="114"/>
  <c r="J33" i="114" s="1"/>
  <c r="I32" i="114"/>
  <c r="J32" i="114" s="1"/>
  <c r="I31" i="114"/>
  <c r="J31" i="114" s="1"/>
  <c r="I30" i="114"/>
  <c r="J30" i="114" s="1"/>
  <c r="I29" i="114"/>
  <c r="J29" i="114" s="1"/>
  <c r="I28" i="114"/>
  <c r="J28" i="114" s="1"/>
  <c r="I27" i="114"/>
  <c r="J27" i="114" s="1"/>
  <c r="I26" i="114"/>
  <c r="J26" i="114" s="1"/>
  <c r="I25" i="114"/>
  <c r="J25" i="114" s="1"/>
  <c r="I24" i="114"/>
  <c r="J24" i="114" s="1"/>
  <c r="I23" i="114"/>
  <c r="J23" i="114" s="1"/>
  <c r="I22" i="114"/>
  <c r="J22" i="114" s="1"/>
  <c r="I21" i="114"/>
  <c r="J21" i="114" s="1"/>
  <c r="I20" i="114"/>
  <c r="J20" i="114" s="1"/>
  <c r="I19" i="114"/>
  <c r="J19" i="114" s="1"/>
  <c r="I18" i="114"/>
  <c r="J18" i="114" s="1"/>
  <c r="I17" i="114"/>
  <c r="J17" i="114" s="1"/>
  <c r="I16" i="114"/>
  <c r="J16" i="114" s="1"/>
  <c r="I15" i="114"/>
  <c r="J15" i="114" s="1"/>
  <c r="I14" i="114"/>
  <c r="J14" i="114" s="1"/>
  <c r="I13" i="114"/>
  <c r="J13" i="114" s="1"/>
  <c r="I12" i="114"/>
  <c r="J12" i="114" s="1"/>
  <c r="I11" i="114"/>
  <c r="J11" i="114" s="1"/>
  <c r="I10" i="114"/>
  <c r="J10" i="114" s="1"/>
  <c r="I9" i="114"/>
  <c r="J9" i="114" s="1"/>
  <c r="I8" i="114"/>
  <c r="J8" i="114" s="1"/>
  <c r="I7" i="114"/>
  <c r="J7" i="114" s="1"/>
  <c r="I6" i="114"/>
  <c r="J6" i="114" s="1"/>
  <c r="I5" i="114"/>
  <c r="J5" i="114" s="1"/>
  <c r="I4" i="114"/>
  <c r="J4" i="114" s="1"/>
  <c r="O62" i="111"/>
  <c r="N62" i="111"/>
  <c r="M62" i="111"/>
  <c r="L62" i="111"/>
  <c r="K62" i="111"/>
  <c r="I61" i="111"/>
  <c r="J61" i="111" s="1"/>
  <c r="I60" i="111"/>
  <c r="J60" i="111" s="1"/>
  <c r="I59" i="111"/>
  <c r="J59" i="111" s="1"/>
  <c r="I58" i="111"/>
  <c r="J58" i="111" s="1"/>
  <c r="I57" i="111"/>
  <c r="J57" i="111" s="1"/>
  <c r="I56" i="111"/>
  <c r="J56" i="111" s="1"/>
  <c r="I55" i="111"/>
  <c r="J55" i="111" s="1"/>
  <c r="I54" i="111"/>
  <c r="J54" i="111" s="1"/>
  <c r="I53" i="111"/>
  <c r="J53" i="111" s="1"/>
  <c r="I52" i="111"/>
  <c r="J52" i="111" s="1"/>
  <c r="I51" i="111"/>
  <c r="J51" i="111" s="1"/>
  <c r="I50" i="111"/>
  <c r="J50" i="111" s="1"/>
  <c r="I49" i="111"/>
  <c r="J49" i="111" s="1"/>
  <c r="I48" i="111"/>
  <c r="J48" i="111" s="1"/>
  <c r="I47" i="111"/>
  <c r="J47" i="111" s="1"/>
  <c r="I46" i="111"/>
  <c r="J46" i="111" s="1"/>
  <c r="I45" i="111"/>
  <c r="J45" i="111" s="1"/>
  <c r="I44" i="111"/>
  <c r="J44" i="111" s="1"/>
  <c r="I43" i="111"/>
  <c r="J43" i="111" s="1"/>
  <c r="I42" i="111"/>
  <c r="J42" i="111" s="1"/>
  <c r="I41" i="111"/>
  <c r="J41" i="111" s="1"/>
  <c r="I40" i="111"/>
  <c r="J40" i="111" s="1"/>
  <c r="I39" i="111"/>
  <c r="J39" i="111" s="1"/>
  <c r="I38" i="111"/>
  <c r="J38" i="111" s="1"/>
  <c r="I37" i="111"/>
  <c r="J37" i="111" s="1"/>
  <c r="I36" i="111"/>
  <c r="J36" i="111" s="1"/>
  <c r="I35" i="111"/>
  <c r="J35" i="111" s="1"/>
  <c r="I34" i="111"/>
  <c r="J34" i="111" s="1"/>
  <c r="I33" i="111"/>
  <c r="J33" i="111" s="1"/>
  <c r="I32" i="111"/>
  <c r="J32" i="111" s="1"/>
  <c r="I31" i="111"/>
  <c r="J31" i="111" s="1"/>
  <c r="I30" i="111"/>
  <c r="J30" i="111" s="1"/>
  <c r="I29" i="111"/>
  <c r="J29" i="111" s="1"/>
  <c r="I28" i="111"/>
  <c r="J28" i="111" s="1"/>
  <c r="I27" i="111"/>
  <c r="J27" i="111" s="1"/>
  <c r="I26" i="111"/>
  <c r="J26" i="111" s="1"/>
  <c r="I25" i="111"/>
  <c r="J25" i="111" s="1"/>
  <c r="I24" i="111"/>
  <c r="J24" i="111" s="1"/>
  <c r="I23" i="111"/>
  <c r="J23" i="111" s="1"/>
  <c r="I22" i="111"/>
  <c r="J22" i="111" s="1"/>
  <c r="I21" i="111"/>
  <c r="J21" i="111" s="1"/>
  <c r="I20" i="111"/>
  <c r="J20" i="111" s="1"/>
  <c r="I19" i="111"/>
  <c r="J19" i="111" s="1"/>
  <c r="I18" i="111"/>
  <c r="J18" i="111" s="1"/>
  <c r="I17" i="111"/>
  <c r="J17" i="111" s="1"/>
  <c r="I16" i="111"/>
  <c r="J16" i="111" s="1"/>
  <c r="I15" i="111"/>
  <c r="J15" i="111" s="1"/>
  <c r="I14" i="111"/>
  <c r="J14" i="111" s="1"/>
  <c r="I13" i="111"/>
  <c r="J13" i="111" s="1"/>
  <c r="J12" i="111"/>
  <c r="J11" i="111"/>
  <c r="I10" i="111"/>
  <c r="J10" i="111" s="1"/>
  <c r="J9" i="111"/>
  <c r="I8" i="111"/>
  <c r="J8" i="111" s="1"/>
  <c r="I7" i="111"/>
  <c r="J7" i="111" s="1"/>
  <c r="I6" i="111"/>
  <c r="J6" i="111" s="1"/>
  <c r="I5" i="111"/>
  <c r="J5" i="111" s="1"/>
  <c r="I4" i="111"/>
  <c r="J4" i="111" s="1"/>
  <c r="I61" i="105"/>
  <c r="J61" i="105" s="1"/>
  <c r="I60" i="105"/>
  <c r="J60" i="105" s="1"/>
  <c r="I59" i="105"/>
  <c r="J59" i="105" s="1"/>
  <c r="I58" i="105"/>
  <c r="J58" i="105" s="1"/>
  <c r="I57" i="105"/>
  <c r="J57" i="105" s="1"/>
  <c r="I56" i="105"/>
  <c r="J56" i="105" s="1"/>
  <c r="I55" i="105"/>
  <c r="J55" i="105" s="1"/>
  <c r="I54" i="105"/>
  <c r="J54" i="105" s="1"/>
  <c r="I53" i="105"/>
  <c r="J53" i="105" s="1"/>
  <c r="I52" i="105"/>
  <c r="J52" i="105" s="1"/>
  <c r="I51" i="105"/>
  <c r="J51" i="105" s="1"/>
  <c r="I50" i="105"/>
  <c r="J50" i="105" s="1"/>
  <c r="J49" i="105"/>
  <c r="I49" i="105"/>
  <c r="I48" i="105"/>
  <c r="J48" i="105" s="1"/>
  <c r="I47" i="105"/>
  <c r="J47" i="105" s="1"/>
  <c r="I46" i="105"/>
  <c r="J46" i="105" s="1"/>
  <c r="I45" i="105"/>
  <c r="J45" i="105" s="1"/>
  <c r="I44" i="105"/>
  <c r="J44" i="105" s="1"/>
  <c r="I43" i="105"/>
  <c r="J43" i="105" s="1"/>
  <c r="I42" i="105"/>
  <c r="J42" i="105" s="1"/>
  <c r="I41" i="105"/>
  <c r="J41" i="105" s="1"/>
  <c r="I40" i="105"/>
  <c r="J40" i="105" s="1"/>
  <c r="I39" i="105"/>
  <c r="J39" i="105" s="1"/>
  <c r="I38" i="105"/>
  <c r="J38" i="105" s="1"/>
  <c r="I37" i="105"/>
  <c r="J37" i="105" s="1"/>
  <c r="I36" i="105"/>
  <c r="J36" i="105" s="1"/>
  <c r="I35" i="105"/>
  <c r="J35" i="105" s="1"/>
  <c r="I34" i="105"/>
  <c r="J34" i="105" s="1"/>
  <c r="I33" i="105"/>
  <c r="J33" i="105" s="1"/>
  <c r="I32" i="105"/>
  <c r="J32" i="105" s="1"/>
  <c r="I31" i="105"/>
  <c r="J31" i="105" s="1"/>
  <c r="I30" i="105"/>
  <c r="J30" i="105" s="1"/>
  <c r="I29" i="105"/>
  <c r="J29" i="105" s="1"/>
  <c r="I28" i="105"/>
  <c r="J28" i="105" s="1"/>
  <c r="I27" i="105"/>
  <c r="J27" i="105" s="1"/>
  <c r="I26" i="105"/>
  <c r="J26" i="105" s="1"/>
  <c r="I25" i="105"/>
  <c r="J25" i="105" s="1"/>
  <c r="I24" i="105"/>
  <c r="J24" i="105" s="1"/>
  <c r="I23" i="105"/>
  <c r="J23" i="105" s="1"/>
  <c r="I22" i="105"/>
  <c r="J22" i="105" s="1"/>
  <c r="I21" i="105"/>
  <c r="J21" i="105" s="1"/>
  <c r="I20" i="105"/>
  <c r="J20" i="105" s="1"/>
  <c r="I19" i="105"/>
  <c r="J19" i="105" s="1"/>
  <c r="I18" i="105"/>
  <c r="J18" i="105" s="1"/>
  <c r="I17" i="105"/>
  <c r="J17" i="105" s="1"/>
  <c r="I16" i="105"/>
  <c r="J16" i="105" s="1"/>
  <c r="I15" i="105"/>
  <c r="J15" i="105" s="1"/>
  <c r="I14" i="105"/>
  <c r="J14" i="105" s="1"/>
  <c r="J13" i="105"/>
  <c r="I13" i="105"/>
  <c r="I12" i="105"/>
  <c r="J12" i="105" s="1"/>
  <c r="I11" i="105"/>
  <c r="J11" i="105" s="1"/>
  <c r="I10" i="105"/>
  <c r="J10" i="105" s="1"/>
  <c r="I9" i="105"/>
  <c r="J9" i="105" s="1"/>
  <c r="I8" i="105"/>
  <c r="J8" i="105" s="1"/>
  <c r="I7" i="105"/>
  <c r="J7" i="105" s="1"/>
  <c r="I6" i="105"/>
  <c r="J6" i="105" s="1"/>
  <c r="I5" i="105"/>
  <c r="J5" i="105" s="1"/>
  <c r="I4" i="105"/>
  <c r="J4" i="105" s="1"/>
  <c r="O62" i="129"/>
  <c r="N62" i="129"/>
  <c r="M62" i="129"/>
  <c r="L62" i="129"/>
  <c r="I61" i="129"/>
  <c r="I60" i="129"/>
  <c r="I59" i="129"/>
  <c r="I58" i="129"/>
  <c r="I57" i="129"/>
  <c r="I56" i="129"/>
  <c r="I55" i="129"/>
  <c r="I54" i="129"/>
  <c r="I53" i="129"/>
  <c r="I52" i="129"/>
  <c r="I51" i="129"/>
  <c r="I50" i="129"/>
  <c r="I49" i="129"/>
  <c r="I48" i="129"/>
  <c r="I47" i="129"/>
  <c r="I46" i="129"/>
  <c r="I45" i="129"/>
  <c r="I44" i="129"/>
  <c r="I43" i="129"/>
  <c r="I42" i="129"/>
  <c r="I41" i="129"/>
  <c r="I40" i="129"/>
  <c r="I39" i="129"/>
  <c r="I38" i="129"/>
  <c r="I37" i="129"/>
  <c r="I36" i="129"/>
  <c r="I35" i="129"/>
  <c r="I34" i="129"/>
  <c r="I33" i="129"/>
  <c r="I32" i="129"/>
  <c r="I31" i="129"/>
  <c r="I30" i="129"/>
  <c r="I29" i="129"/>
  <c r="I28" i="129"/>
  <c r="I27" i="129"/>
  <c r="I26" i="129"/>
  <c r="I25" i="129"/>
  <c r="I24" i="129"/>
  <c r="I23" i="129"/>
  <c r="I22" i="129"/>
  <c r="I21" i="129"/>
  <c r="I20" i="129"/>
  <c r="I19" i="129"/>
  <c r="I18" i="129"/>
  <c r="I17" i="129"/>
  <c r="I16" i="129"/>
  <c r="I15" i="129"/>
  <c r="I14" i="129"/>
  <c r="I13" i="129"/>
  <c r="I12" i="129"/>
  <c r="I11" i="129"/>
  <c r="I10" i="129"/>
  <c r="I9" i="129"/>
  <c r="I8" i="129"/>
  <c r="I7" i="129"/>
  <c r="I6" i="129"/>
  <c r="I5" i="129"/>
  <c r="I4" i="129"/>
  <c r="H52" i="128" l="1"/>
  <c r="H30" i="128"/>
  <c r="J55" i="129"/>
  <c r="J61" i="129"/>
  <c r="J57" i="129"/>
  <c r="J58" i="129"/>
  <c r="J56" i="129"/>
  <c r="J54" i="129"/>
  <c r="J59" i="129"/>
  <c r="J60" i="129"/>
  <c r="J12" i="129"/>
  <c r="J19" i="129"/>
  <c r="J48" i="129"/>
  <c r="J36" i="129"/>
  <c r="J51" i="129"/>
  <c r="H51" i="128"/>
  <c r="J42" i="129"/>
  <c r="J47" i="129"/>
  <c r="J4" i="129"/>
  <c r="J9" i="129"/>
  <c r="J14" i="129"/>
  <c r="J23" i="129"/>
  <c r="J28" i="129"/>
  <c r="J33" i="129"/>
  <c r="J37" i="129"/>
  <c r="J43" i="129"/>
  <c r="H43" i="128"/>
  <c r="J52" i="129"/>
  <c r="J46" i="129"/>
  <c r="J38" i="129"/>
  <c r="J44" i="129"/>
  <c r="J53" i="129"/>
  <c r="J8" i="129"/>
  <c r="J17" i="129"/>
  <c r="J13" i="129"/>
  <c r="J18" i="129"/>
  <c r="J22" i="129"/>
  <c r="J27" i="129"/>
  <c r="J32" i="129"/>
  <c r="J29" i="129"/>
  <c r="J6" i="129"/>
  <c r="J11" i="129"/>
  <c r="J20" i="129"/>
  <c r="J25" i="129"/>
  <c r="J49" i="129"/>
  <c r="J31" i="129"/>
  <c r="J41" i="129"/>
  <c r="J5" i="129"/>
  <c r="J10" i="129"/>
  <c r="J15" i="129"/>
  <c r="J24" i="129"/>
  <c r="J34" i="129"/>
  <c r="J39" i="129"/>
  <c r="H39" i="128"/>
  <c r="J7" i="129"/>
  <c r="J16" i="129"/>
  <c r="J21" i="129"/>
  <c r="J26" i="129"/>
  <c r="J30" i="129"/>
  <c r="J35" i="129"/>
  <c r="J40" i="129"/>
  <c r="H40" i="128"/>
  <c r="J45" i="129"/>
  <c r="J50" i="129"/>
  <c r="K16" i="128"/>
  <c r="K17" i="128"/>
  <c r="K18" i="128"/>
  <c r="K19" i="128"/>
  <c r="K20" i="128"/>
  <c r="K22" i="128"/>
  <c r="K23" i="128"/>
  <c r="K24" i="128"/>
  <c r="K25" i="128"/>
  <c r="K26" i="128"/>
  <c r="K27" i="128"/>
  <c r="K28" i="128"/>
  <c r="K29" i="128"/>
  <c r="K30" i="128"/>
  <c r="K31" i="128"/>
  <c r="K32" i="128"/>
  <c r="K33" i="128"/>
  <c r="K34" i="128"/>
  <c r="K35" i="128"/>
  <c r="K36" i="128"/>
  <c r="K37" i="128"/>
  <c r="K38" i="128"/>
  <c r="K39" i="128"/>
  <c r="K40" i="128"/>
  <c r="K41" i="128"/>
  <c r="K42" i="128"/>
  <c r="K43" i="128"/>
  <c r="K44" i="128"/>
  <c r="K45" i="128"/>
  <c r="K46" i="128"/>
  <c r="K47" i="128"/>
  <c r="K48" i="128"/>
  <c r="K49" i="128"/>
  <c r="K50" i="128"/>
  <c r="K51" i="128"/>
  <c r="K52" i="128"/>
  <c r="K53" i="128"/>
  <c r="K54" i="128"/>
  <c r="K55" i="128"/>
  <c r="K56" i="128"/>
  <c r="K57" i="128"/>
  <c r="K58" i="128"/>
  <c r="K59" i="128"/>
  <c r="K60" i="128"/>
  <c r="K61" i="128"/>
  <c r="I15" i="113"/>
  <c r="J15" i="113" s="1"/>
  <c r="I16" i="113"/>
  <c r="J16" i="113" s="1"/>
  <c r="I17" i="113"/>
  <c r="J17" i="113" s="1"/>
  <c r="I18" i="113"/>
  <c r="J18" i="113" s="1"/>
  <c r="I19" i="113"/>
  <c r="J19" i="113" s="1"/>
  <c r="I20" i="113"/>
  <c r="J20" i="113" s="1"/>
  <c r="I21" i="113"/>
  <c r="J21" i="113" s="1"/>
  <c r="I22" i="113"/>
  <c r="J22" i="113" s="1"/>
  <c r="I23" i="113"/>
  <c r="J23" i="113" s="1"/>
  <c r="I24" i="113"/>
  <c r="J24" i="113" s="1"/>
  <c r="I25" i="113"/>
  <c r="J25" i="113" s="1"/>
  <c r="I26" i="113"/>
  <c r="J26" i="113" s="1"/>
  <c r="I27" i="113"/>
  <c r="J27" i="113" s="1"/>
  <c r="I28" i="113"/>
  <c r="J28" i="113" s="1"/>
  <c r="I29" i="113"/>
  <c r="J29" i="113" s="1"/>
  <c r="I30" i="113"/>
  <c r="J30" i="113" s="1"/>
  <c r="I31" i="113"/>
  <c r="J31" i="113" s="1"/>
  <c r="I32" i="113"/>
  <c r="J32" i="113" s="1"/>
  <c r="I33" i="113"/>
  <c r="J33" i="113" s="1"/>
  <c r="I34" i="113"/>
  <c r="J34" i="113" s="1"/>
  <c r="I35" i="113"/>
  <c r="J35" i="113" s="1"/>
  <c r="I36" i="113"/>
  <c r="J36" i="113" s="1"/>
  <c r="I37" i="113"/>
  <c r="J37" i="113" s="1"/>
  <c r="I38" i="113"/>
  <c r="J38" i="113" s="1"/>
  <c r="I39" i="113"/>
  <c r="J39" i="113" s="1"/>
  <c r="I40" i="113"/>
  <c r="J40" i="113" s="1"/>
  <c r="I41" i="113"/>
  <c r="J41" i="113" s="1"/>
  <c r="I42" i="113"/>
  <c r="J42" i="113" s="1"/>
  <c r="I43" i="113"/>
  <c r="J43" i="113" s="1"/>
  <c r="I44" i="113"/>
  <c r="J44" i="113" s="1"/>
  <c r="I45" i="113"/>
  <c r="J45" i="113" s="1"/>
  <c r="I46" i="113"/>
  <c r="J46" i="113" s="1"/>
  <c r="I47" i="113"/>
  <c r="J47" i="113" s="1"/>
  <c r="I48" i="113"/>
  <c r="J48" i="113" s="1"/>
  <c r="I49" i="113"/>
  <c r="J49" i="113" s="1"/>
  <c r="I50" i="113"/>
  <c r="J50" i="113" s="1"/>
  <c r="I51" i="113"/>
  <c r="J51" i="113" s="1"/>
  <c r="I52" i="113"/>
  <c r="J52" i="113" s="1"/>
  <c r="I53" i="113"/>
  <c r="J53" i="113" s="1"/>
  <c r="I54" i="113"/>
  <c r="J54" i="113" s="1"/>
  <c r="I55" i="113"/>
  <c r="J55" i="113" s="1"/>
  <c r="I56" i="113"/>
  <c r="J56" i="113" s="1"/>
  <c r="I57" i="113"/>
  <c r="J57" i="113" s="1"/>
  <c r="I58" i="113"/>
  <c r="J58" i="113" s="1"/>
  <c r="I59" i="113"/>
  <c r="J59" i="113" s="1"/>
  <c r="I60" i="113"/>
  <c r="J60" i="113" s="1"/>
  <c r="I61" i="113"/>
  <c r="J61" i="113" s="1"/>
  <c r="H26" i="128" l="1"/>
  <c r="L26" i="128" s="1"/>
  <c r="H15" i="128"/>
  <c r="H41" i="128"/>
  <c r="H25" i="128"/>
  <c r="H17" i="128"/>
  <c r="L17" i="128" s="1"/>
  <c r="H44" i="128"/>
  <c r="H28" i="128"/>
  <c r="L28" i="128" s="1"/>
  <c r="H54" i="128"/>
  <c r="L54" i="128" s="1"/>
  <c r="H57" i="128"/>
  <c r="H48" i="128"/>
  <c r="H27" i="128"/>
  <c r="L27" i="128" s="1"/>
  <c r="H21" i="128"/>
  <c r="H31" i="128"/>
  <c r="H20" i="128"/>
  <c r="H29" i="128"/>
  <c r="L29" i="128" s="1"/>
  <c r="H18" i="128"/>
  <c r="L18" i="128" s="1"/>
  <c r="H38" i="128"/>
  <c r="H23" i="128"/>
  <c r="H60" i="128"/>
  <c r="H56" i="128"/>
  <c r="H61" i="128"/>
  <c r="H16" i="128"/>
  <c r="L16" i="128" s="1"/>
  <c r="H35" i="128"/>
  <c r="L35" i="128" s="1"/>
  <c r="H47" i="128"/>
  <c r="L47" i="128" s="1"/>
  <c r="H36" i="128"/>
  <c r="L36" i="128" s="1"/>
  <c r="H55" i="128"/>
  <c r="L55" i="128" s="1"/>
  <c r="H45" i="128"/>
  <c r="H50" i="128"/>
  <c r="L50" i="128" s="1"/>
  <c r="H24" i="128"/>
  <c r="L24" i="128" s="1"/>
  <c r="H49" i="128"/>
  <c r="L49" i="128" s="1"/>
  <c r="H32" i="128"/>
  <c r="L32" i="128" s="1"/>
  <c r="H53" i="128"/>
  <c r="L53" i="128" s="1"/>
  <c r="H46" i="128"/>
  <c r="L46" i="128" s="1"/>
  <c r="H33" i="128"/>
  <c r="H59" i="128"/>
  <c r="L59" i="128" s="1"/>
  <c r="H58" i="128"/>
  <c r="L58" i="128" s="1"/>
  <c r="H34" i="128"/>
  <c r="L34" i="128" s="1"/>
  <c r="H19" i="128"/>
  <c r="L19" i="128" s="1"/>
  <c r="H42" i="128"/>
  <c r="L42" i="128" s="1"/>
  <c r="H22" i="128"/>
  <c r="L22" i="128" s="1"/>
  <c r="H37" i="128"/>
  <c r="L37" i="128" s="1"/>
  <c r="L61" i="128"/>
  <c r="L43" i="128"/>
  <c r="L31" i="128"/>
  <c r="L25" i="128"/>
  <c r="L60" i="128"/>
  <c r="L48" i="128"/>
  <c r="L30" i="128"/>
  <c r="L41" i="128"/>
  <c r="L23" i="128"/>
  <c r="L52" i="128"/>
  <c r="L40" i="128"/>
  <c r="L57" i="128"/>
  <c r="L51" i="128"/>
  <c r="L45" i="128"/>
  <c r="L39" i="128"/>
  <c r="L33" i="128"/>
  <c r="L21" i="128"/>
  <c r="L56" i="128"/>
  <c r="L44" i="128"/>
  <c r="L38" i="128"/>
  <c r="L20" i="128"/>
  <c r="K21" i="128"/>
  <c r="I36" i="128" l="1"/>
  <c r="I49" i="128"/>
  <c r="I35" i="128"/>
  <c r="I43" i="128"/>
  <c r="I16" i="128"/>
  <c r="I41" i="128"/>
  <c r="I57" i="128"/>
  <c r="I31" i="128"/>
  <c r="I21" i="128"/>
  <c r="I54" i="128"/>
  <c r="I55" i="128"/>
  <c r="I45" i="128"/>
  <c r="I22" i="128"/>
  <c r="I19" i="128"/>
  <c r="I61" i="128"/>
  <c r="I58" i="128"/>
  <c r="I25" i="128"/>
  <c r="I48" i="128"/>
  <c r="I47" i="128"/>
  <c r="I26" i="128"/>
  <c r="I51" i="128"/>
  <c r="I24" i="128"/>
  <c r="I30" i="128"/>
  <c r="I39" i="128"/>
  <c r="I40" i="128"/>
  <c r="I29" i="128"/>
  <c r="I37" i="128"/>
  <c r="I60" i="128"/>
  <c r="I53" i="128"/>
  <c r="I28" i="128"/>
  <c r="I34" i="128"/>
  <c r="I23" i="128"/>
  <c r="I59" i="128"/>
  <c r="I42" i="128"/>
  <c r="I46" i="128"/>
  <c r="I50" i="128"/>
  <c r="I32" i="128"/>
  <c r="I52" i="128"/>
  <c r="I17" i="128"/>
  <c r="I20" i="128"/>
  <c r="I56" i="128"/>
  <c r="I33" i="128"/>
  <c r="I38" i="128"/>
  <c r="I44" i="128"/>
  <c r="I27" i="128"/>
  <c r="I18" i="128"/>
  <c r="I4" i="113" l="1"/>
  <c r="H4" i="128" s="1"/>
  <c r="O62" i="113"/>
  <c r="N62" i="113"/>
  <c r="M62" i="113"/>
  <c r="L62" i="113"/>
  <c r="K62" i="113"/>
  <c r="J62" i="128" l="1"/>
  <c r="G66" i="128" l="1"/>
  <c r="G64" i="128"/>
  <c r="K12" i="128"/>
  <c r="K13" i="128"/>
  <c r="K14" i="128"/>
  <c r="K15" i="128"/>
  <c r="K7" i="128" l="1"/>
  <c r="K6" i="128"/>
  <c r="K11" i="128"/>
  <c r="K5" i="128"/>
  <c r="K10" i="128"/>
  <c r="K9" i="128"/>
  <c r="K8" i="128"/>
  <c r="I5" i="113"/>
  <c r="H5" i="128" s="1"/>
  <c r="I6" i="113"/>
  <c r="H6" i="128" s="1"/>
  <c r="I7" i="113"/>
  <c r="H7" i="128" s="1"/>
  <c r="I8" i="113"/>
  <c r="H8" i="128" s="1"/>
  <c r="I9" i="113"/>
  <c r="H9" i="128" s="1"/>
  <c r="I10" i="113"/>
  <c r="H10" i="128" s="1"/>
  <c r="I11" i="113"/>
  <c r="H11" i="128" s="1"/>
  <c r="I12" i="113"/>
  <c r="H12" i="128" s="1"/>
  <c r="I13" i="113"/>
  <c r="H13" i="128" s="1"/>
  <c r="I14" i="113"/>
  <c r="H14" i="128" s="1"/>
  <c r="I15" i="128"/>
  <c r="L4" i="128"/>
  <c r="I14" i="128" l="1"/>
  <c r="I12" i="128"/>
  <c r="I13" i="128"/>
  <c r="K4" i="128"/>
  <c r="K62" i="128" s="1"/>
  <c r="L67" i="128" s="1"/>
  <c r="J11" i="113"/>
  <c r="I11" i="128"/>
  <c r="J7" i="113"/>
  <c r="I7" i="128"/>
  <c r="J14" i="113"/>
  <c r="J10" i="113"/>
  <c r="I10" i="128"/>
  <c r="J6" i="113"/>
  <c r="I6" i="128"/>
  <c r="J13" i="113"/>
  <c r="J9" i="113"/>
  <c r="I9" i="128"/>
  <c r="J5" i="113"/>
  <c r="I5" i="128"/>
  <c r="J12" i="113"/>
  <c r="J8" i="113"/>
  <c r="I8" i="128"/>
  <c r="L8" i="128" l="1"/>
  <c r="L9" i="128"/>
  <c r="L6" i="128"/>
  <c r="L11" i="128"/>
  <c r="L14" i="128"/>
  <c r="L15" i="128"/>
  <c r="L12" i="128"/>
  <c r="L10" i="128"/>
  <c r="L13" i="128"/>
  <c r="L5" i="128"/>
  <c r="L7" i="128"/>
  <c r="I4" i="128"/>
  <c r="L62" i="128" l="1"/>
  <c r="L68" i="128" s="1"/>
  <c r="J4" i="113"/>
  <c r="L70" i="1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CAMILA DE ALMEIDA LUCA</author>
  </authors>
  <commentList>
    <comment ref="H9" authorId="0" shapeId="0" xr:uid="{85238B91-0D2A-45F3-85D9-E387473C28FF}">
      <text>
        <r>
          <rPr>
            <b/>
            <sz val="9"/>
            <color indexed="81"/>
            <rFont val="Segoe UI"/>
            <charset val="1"/>
          </rPr>
          <t>CAMILA DE ALMEIDA LUCA:</t>
        </r>
        <r>
          <rPr>
            <sz val="9"/>
            <color indexed="81"/>
            <rFont val="Segoe UI"/>
            <charset val="1"/>
          </rPr>
          <t xml:space="preserve">
Cedido ao CCT 01 unidade em 10.01.2024</t>
        </r>
      </text>
    </comment>
    <comment ref="H11" authorId="0" shapeId="0" xr:uid="{A2FB19FF-5139-4613-9DD5-3F312BBD7FD9}">
      <text>
        <r>
          <rPr>
            <b/>
            <sz val="9"/>
            <color indexed="81"/>
            <rFont val="Segoe UI"/>
            <charset val="1"/>
          </rPr>
          <t>CAMILA DE ALMEIDA LUCA:</t>
        </r>
        <r>
          <rPr>
            <sz val="9"/>
            <color indexed="81"/>
            <rFont val="Segoe UI"/>
            <charset val="1"/>
          </rPr>
          <t xml:space="preserve">
Cedido ao CCT 03 unidade em 10.01.2024</t>
        </r>
      </text>
    </comment>
    <comment ref="H12" authorId="0" shapeId="0" xr:uid="{62DD9F9C-05A2-4909-B037-D444BF583386}">
      <text>
        <r>
          <rPr>
            <b/>
            <sz val="9"/>
            <color indexed="81"/>
            <rFont val="Segoe UI"/>
            <charset val="1"/>
          </rPr>
          <t>CAMILA DE ALMEIDA LUCA:</t>
        </r>
        <r>
          <rPr>
            <sz val="9"/>
            <color indexed="81"/>
            <rFont val="Segoe UI"/>
            <charset val="1"/>
          </rPr>
          <t xml:space="preserve">
Cedido ao CCT 02 unidade em 10.01.2024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H4" authorId="0" shapeId="0" xr:uid="{A1B59B89-676D-407D-99A8-7EBC17F7571F}">
      <text>
        <r>
          <rPr>
            <b/>
            <sz val="9"/>
            <color indexed="81"/>
            <rFont val="Segoe UI"/>
            <charset val="1"/>
          </rPr>
          <t>PAULO EDISON DE LIMA:</t>
        </r>
        <r>
          <rPr>
            <sz val="9"/>
            <color indexed="81"/>
            <rFont val="Segoe UI"/>
            <charset val="1"/>
          </rPr>
          <t xml:space="preserve">
-1 cedido ao CCT 12/12/2023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CAMILA DE ALMEIDA LUCA</author>
  </authors>
  <commentList>
    <comment ref="G9" authorId="0" shapeId="0" xr:uid="{3819326B-01D8-436F-9262-746C47F521A0}">
      <text>
        <r>
          <rPr>
            <b/>
            <sz val="9"/>
            <color indexed="81"/>
            <rFont val="Segoe UI"/>
            <charset val="1"/>
          </rPr>
          <t>CAMILA DE ALMEIDA LUCA:</t>
        </r>
        <r>
          <rPr>
            <sz val="9"/>
            <color indexed="81"/>
            <rFont val="Segoe UI"/>
            <charset val="1"/>
          </rPr>
          <t xml:space="preserve">
Cedido ao CCT 01 unidade em 10.01.2024
</t>
        </r>
      </text>
    </comment>
    <comment ref="G11" authorId="0" shapeId="0" xr:uid="{91070FDC-FF47-4B1E-B103-602C985823CE}">
      <text>
        <r>
          <rPr>
            <b/>
            <sz val="9"/>
            <color indexed="81"/>
            <rFont val="Segoe UI"/>
            <charset val="1"/>
          </rPr>
          <t>CAMILA DE ALMEIDA LUCA:</t>
        </r>
        <r>
          <rPr>
            <sz val="9"/>
            <color indexed="81"/>
            <rFont val="Segoe UI"/>
            <charset val="1"/>
          </rPr>
          <t xml:space="preserve">
Cedido ao CCT 03 unidade em 10.01.2024</t>
        </r>
      </text>
    </comment>
    <comment ref="G13" authorId="0" shapeId="0" xr:uid="{38EBE682-58D6-40ED-9577-796FFAC0E835}">
      <text>
        <r>
          <rPr>
            <b/>
            <sz val="9"/>
            <color indexed="81"/>
            <rFont val="Segoe UI"/>
            <charset val="1"/>
          </rPr>
          <t>CAMILA DE ALMEIDA LUCA:</t>
        </r>
        <r>
          <rPr>
            <sz val="9"/>
            <color indexed="81"/>
            <rFont val="Segoe UI"/>
            <charset val="1"/>
          </rPr>
          <t xml:space="preserve">
Cedido ao CCT 02 unidade em 10.01.2024</t>
        </r>
      </text>
    </comment>
  </commentList>
</comments>
</file>

<file path=xl/sharedStrings.xml><?xml version="1.0" encoding="utf-8"?>
<sst xmlns="http://schemas.openxmlformats.org/spreadsheetml/2006/main" count="3365" uniqueCount="153">
  <si>
    <t>Saldo / Automático</t>
  </si>
  <si>
    <t>...../...../......</t>
  </si>
  <si>
    <t>ALERTA</t>
  </si>
  <si>
    <t>Unidade</t>
  </si>
  <si>
    <t>SALDO</t>
  </si>
  <si>
    <t>Qtde Registrada</t>
  </si>
  <si>
    <t>Valor Total Utilizado</t>
  </si>
  <si>
    <t>Valor Utilizado</t>
  </si>
  <si>
    <t>% Aditivos</t>
  </si>
  <si>
    <t>% Utilizado</t>
  </si>
  <si>
    <t>Qtde Utilizada</t>
  </si>
  <si>
    <t>CENTRO PARTICIPANTE: GESTOR</t>
  </si>
  <si>
    <t>Rolo</t>
  </si>
  <si>
    <t>Peça</t>
  </si>
  <si>
    <t>339030.24</t>
  </si>
  <si>
    <t>339030.42</t>
  </si>
  <si>
    <t>Jogo</t>
  </si>
  <si>
    <t>339030.25</t>
  </si>
  <si>
    <t>Valor Total da Ata</t>
  </si>
  <si>
    <t>CENTRO PARTICIPANTE:</t>
  </si>
  <si>
    <t>Empresa</t>
  </si>
  <si>
    <t>Especificação</t>
  </si>
  <si>
    <t>Detalhamento</t>
  </si>
  <si>
    <t xml:space="preserve">Valor Unitário </t>
  </si>
  <si>
    <t xml:space="preserve">Total Registrado </t>
  </si>
  <si>
    <t>ITEM</t>
  </si>
  <si>
    <t>VALOR UNIT</t>
  </si>
  <si>
    <t>VONDER</t>
  </si>
  <si>
    <t>QTDADE</t>
  </si>
  <si>
    <t>CONEX</t>
  </si>
  <si>
    <t>TRAMONTINA</t>
  </si>
  <si>
    <t xml:space="preserve">Caixa </t>
  </si>
  <si>
    <t xml:space="preserve"> AF/OS nº  xxxx/2023 Qtde. DT</t>
  </si>
  <si>
    <t>Marca/Modelo</t>
  </si>
  <si>
    <t>jogo</t>
  </si>
  <si>
    <t>SUPERA BLOCOS LICITAÇÕES LTDA</t>
  </si>
  <si>
    <t>339030.16</t>
  </si>
  <si>
    <t>339030.42 </t>
  </si>
  <si>
    <t>449052.38</t>
  </si>
  <si>
    <t>449052.38 </t>
  </si>
  <si>
    <t>EMPRESA</t>
  </si>
  <si>
    <t>Jogo de Chaves de Fenda com 6 Peças, com haste com acabamento cromado e cabos injetados com material de alta resitência, sendo: - 03 Chave de fenda: 1/8 x 3" - 3/16 x 3" - 3/16 x 4" -
- 01 Chave de fenda com clipe no cabo: 1/8 x 3" - 02 Chave Philips: 1/8 x 3" - 3/16 x 3"</t>
  </si>
  <si>
    <t>Talhadeira sextavada 12", em aço, com empunhadura em material resistente e flexível</t>
  </si>
  <si>
    <t>SPARTA MOD 187605</t>
  </si>
  <si>
    <t>Cortador de piso e porcelanato do tipo serra mármore, tensão elétrica 220v, potência 1450w, rotação 12200 rpm. Frequência 60hz. Para corte de azulejos, pisos. ladrilhos, mármores e granitos. Profundidade do corte em milímitros de 40 mm, 0°-40mm corte reto/45°-25mm. Com 03 discos diamantados de corte, de diâmetro 125mm. Garantia mínima de 12 meses</t>
  </si>
  <si>
    <t>BOSCH GDC 150</t>
  </si>
  <si>
    <t>Rebitadeira manual de 4 bicos. 1 bico de 2,4mm, 2 bicos de 3,2mm, 1 bico de 4,0mm e 1 chave. Material do corpo rebitador: aço estampado. Comprimento total do rebitador de 260,0mm. Altura 110,0mm. Diâmetro máximo de rebite: 4,0mm. Indicado para rebites de alumínio</t>
  </si>
  <si>
    <t xml:space="preserve">NOVE54 </t>
  </si>
  <si>
    <t>Chave De Teste Elétrico - Chave De Teste Elétrico, Material Haste Plástico, Comprimento 150 Mm, Tipoponta Metal, Material Cabo Plástico, Características Adicionaiscaneta, Portátil, Detecção Tensão, Sinal De AlertA</t>
  </si>
  <si>
    <t>Jogo COM 5 (cinco) peças de chave philips, uso industrial e automotivo, FABRICADAS E AÇO CROMO VANÁDIO TEMPERADA E ACABAMENTO cromado, ponta chata e cruzada, atenda a norma DIN ISO 8764, haste plástica, nas dimensões 8x150mm (5/16x6''); 5x100mm (3/16x4''); 3x75mm(1/8x3''); 6x100mm(1/4x4''); 6x150mm(1/4x6'')</t>
  </si>
  <si>
    <t>CONEX PRO</t>
  </si>
  <si>
    <t xml:space="preserve">Chave teste digital para verificar tensão em redes elétricas. Mínimo de medições 12v, 36v, 55v, 110v e 220v. Display que mostra a faixa de tensão registrada. Cabo de plástico na cor preta, isolado. </t>
  </si>
  <si>
    <t>SPARTA</t>
  </si>
  <si>
    <t xml:space="preserve">ALICATE DE PRESSÃO 10” COM MORDENTE TRIANGULAR. MORDENTES FORJADOS EM AÇO CROMO VANÁDIO. CORPO FORMADO POR CHAPAS CONFORMADAS. ACABAMENTO CROMADO. ABERTURA REGULÁVEL. ALAVANCA PARA DESTRAVAR. POSSUI MORDENTES COM PERFIL TRIANGULAR. TAMANHO: 10". </t>
  </si>
  <si>
    <t>ALICATE UNIVERSAL, FORJADO EM AÇO CROMO VANÁDIO. CABEÇA E ARTICULAÇÃO POLIDAS. TÊMPERA TOTAL NO CORPO. TÊMPERA POR INDUÇÃO NO GUME DE CORTE. DIN ISO 5746. ISOLAÇÃO ELÉTRICA DE 1.000V C. A. PRODUTO EM CONFORMIDADE COM A NBR9699 E NR10. TAMANHO: 8".</t>
  </si>
  <si>
    <t xml:space="preserve">VONDER MOD CRV 1000V </t>
  </si>
  <si>
    <t>Alicate Amperímetro Digital 600V, com funções de multimetro. Medição também de tenção AC, tenção DC, e resistências. Detecção sem contato. Teste de continuidade, com aviso sonoro. Acompanha Pontas de Prova (par) e Bateria 9V. Modelo de referência: MINIPA-ET-3200B</t>
  </si>
  <si>
    <t>MINIPA MOD ET 3200B</t>
  </si>
  <si>
    <t>Jogo de chave para afrouxar e apertar parafusos e porcas sextavadas e quadradas.  Forjadas em aço cromo vanádio e temperadas, e acabamento cromado. Cabeça usinada e pescoço longo, com ângulo de 10º para não machucar a mão do usuário. Abertura da boca calibrada. Atendem a norma DIN 1711-1. - tamanho 6 a 22 (12 peças)</t>
  </si>
  <si>
    <t xml:space="preserve">	MTX MOD 2252 </t>
  </si>
  <si>
    <t xml:space="preserve">TRAMONTINA PRO 44952 660 </t>
  </si>
  <si>
    <t>DOUGLAS CORDEIRO EIRELI</t>
  </si>
  <si>
    <t>Chapa de policarbonato alveolar na cor fumê de 6mm medindo 2,10m x 6,m</t>
  </si>
  <si>
    <t>BOLD</t>
  </si>
  <si>
    <t>Fita adesiva de alumínio, rolo com 25 metros</t>
  </si>
  <si>
    <t xml:space="preserve">NOVE 54 MOD FITA SILVER TAPE </t>
  </si>
  <si>
    <t>Fita adesiva porosa, rolo com 25 metros</t>
  </si>
  <si>
    <t>POLY SHEET</t>
  </si>
  <si>
    <t xml:space="preserve">Bucha de nylon com expansão de quatro vias e rebordo, SX 6x30 mm. Ideais para fixações em materiais de construção ocos, em concreto celular e para revestimento de reboco. Marca referência Fischer. </t>
  </si>
  <si>
    <t>FISCHER</t>
  </si>
  <si>
    <t xml:space="preserve">Bucha de nylon com expansão de quatro vias e rebordo, SX 8x40 mm. Ideais para fixações em materiais de construção ocos, em concreto celular e para revestimento de reboco. Marca referência Fischer. </t>
  </si>
  <si>
    <t xml:space="preserve">Bucha de nylon com expansão de quatro vias e rebordo, SX 10x50 mm. Ideais para fixações em materiais de construção ocos, em concreto celular e para revestimento de reboco. Marca referência Fischer. </t>
  </si>
  <si>
    <t>Grampo para Grampeador De Pressão manual, para madeira, tipo reto. Grampo, em aço carbono galvanizado, altura do grampo para grampeador  8mm, caixa com 1000 grampos.</t>
  </si>
  <si>
    <t>Parafuso para Madeira Cabeça Chata Phillips; Rosca auto cortante; Material:  aço temperado e cementado com acabamento bicromatizado; Dimensões 3,5 X 16mm.</t>
  </si>
  <si>
    <t>NEOFIX</t>
  </si>
  <si>
    <t>Parafuso para Madeira Cabeça Chata Phillips; Rosca auto cortante; Material:  aço temperado e cementado com acabamento bicromatizado; Dimensões 3,5 X 25mm.</t>
  </si>
  <si>
    <t>Parafuso para Madeira Cabeça Chata Phillips; Rosca auto cortante; Material:  aço temperado e cementado com acabamento bicromatizado; Dimensões 3,5 X 40mm.</t>
  </si>
  <si>
    <t>Folha de Lixa para Madeira e Massa Grão 80. Tamanho mínimo da folha: 225x275mm</t>
  </si>
  <si>
    <t>NORTON</t>
  </si>
  <si>
    <t>Folha de Lixa para Madeira e Massa Grão 120. Tamanho mínimo da folha: 225x275mm</t>
  </si>
  <si>
    <t>Fita Dupla Face Siliconada,  transparente, para ambiente interno,   forte adesão a diversas superfícies, compensação à dilatação térmica, atenuação contra vibrações, resistência a solventes .Tamanho mínimo: 9,5 mm x 20 m.</t>
  </si>
  <si>
    <t>Adesivo selante veda calha PU cinza 320g, para vedação de pingadeiras galvanizadas, calhas, rufos, telhas e junções em geral. Peso líquido mínimo 270g. Tubo com bico de aplicação.</t>
  </si>
  <si>
    <t>Fita Adesiva Impermeável para Telhado, Rufo, Calha, Lona, Telha a Prova D'agua.Usada para vedação em superfícies de: PVC, acrílico, metal, aço, cobre, alumínio, madeira, cerâmica, porcelana, azulejo, vidro, borracha, fibra de vidro, gesso, pedra, cimento, concreto, parede, telhados e outras. Características: Fita Impermeável de Polímero Auto Adesiva, Fita espessa, viscosa e duradoura, Aluminizada, Resistente a altas temperaturas. Cor: Prata. Dimensões mínimas  Aproximadas:  Largura: 50mm Comprimento da Fita: 5 metros.</t>
  </si>
  <si>
    <t>Carrinho tipo "Armazém" com 02 rodas pneumáticas, capacidade mínima de 200kg, em aço.</t>
  </si>
  <si>
    <t>PRÓPRIA</t>
  </si>
  <si>
    <t>MARTELO, PENA, Cabeça forjada em aço especial. Têmpera na face de impacto e na pena. Base e pena polidas e envernizadas. Cabeça com pintura eletrostática. Fixação por cunha metálica. Cabo de madeira envernizado. DIN 1041. Dimensões: 280x20x100 mm. Peso: 200g</t>
  </si>
  <si>
    <t>Trena a laser (Medidor De Distancia A Laser). Com as seguintes características: Classe do laser:2, Diodo do laser; 635nm &gt; 1mw, Alcance Mínimo: 30m, Precisão: ±1,5mm ou ±2,0mm, Bateria: 2 x 1,5v LR03(AAA).</t>
  </si>
  <si>
    <t xml:space="preserve">VONDER MOD VD 040 </t>
  </si>
  <si>
    <t>ESQUADRO, TIPO FIXO, MATERIAL RÉGUA AÇO, MATERIAL CABO ALUMÍNIO, COMPRIMENTO RÉGUA 12 POL, TIPO ESQUADRO GRADUAÇÃO DUPLA, TIPO SISTEMA MEDIÇÃO DECIMAL E INGLÊS, ESCALA.</t>
  </si>
  <si>
    <t>Jogo COM 17 CHAVES COMBINADAS MILÍMETROS. Chaves para afrouxar e apertar parafusos e porcas sextavadas e quadradas. Chaves combinadas com um lado boca e outra estrela com as mesmas medidas. Forjadas em aço cromo vanádio e temperadas, e acabamento cromado. Cabeça usinada e pescoço longo, com ângulo de 10º para não machucar a mão do usuário. Abertura da boca calibrada. Atendem a norma DIN 1711-1. O Jogo vem com 17 chaves de:  6, 7, 8, 9, 10, 11, 12, 13, 14, 15, 16, 17, 18, 19, 20, 21 e 22 mm. Marca Referência TRAMONTINA</t>
  </si>
  <si>
    <t>Jogo de Brocas e Ponteiras COM 110 Peças. Composição: 13 brocas HSS: 1.5, 2, 2.5, 3, 3.2, 3.5, 4, 4.5, 4.8, 5, 5.5, 6 e 6.5mm; 6 brocas para madeira: 4, 5, 6, 7, 8 e 10mm; 3 brocas para madeira ponta chata: 13, 16 e 19mm; 6 brocas para concreto: 4, 5, 6, 7, 8 e 10mm; 50 ponteiras com comprimento 25mm sendo 3 ponteiras cruzadas tipo pozidrive tamanhos PZ1, PZ2 e PZ3; 6 ponteiras tipo trafix tamanhos T10, T15, T20, T25, T27 e T30; 14 ponteiras ponta cruzada tamanhos PH0, PH1, PH2 e PH3; 10 ponteiras hexagonais tamanhos 3, 4, 5, 6 e 7mm; 3 ponteiras quadradas tamanhos S1, S2 e S3; 14ponteiras ponta chata tamanhos 6, 8, 10 e 12mm; 13 ponteiras com comprimento 50mm sendo 3 ponteiras chatas tamanhos 6, 8 e 10mm; 3 ponteiras tipo trafix T10, T15 e T20; 7 ponteiras tipo fenda cruzada tamanhos PH1, PH2 e PH3; 10 ponteiras tipo soquete tamanhos 4, 5, 6, 7, 8, 9, 10, 11, 12 e 13mm; 3 escareadores; 1 suporte magnético para ponteiras; 1 trena 2m; 1 chave com efeito catraca para as ponteiras; 2 guias para ponteiras; maleta plástica.</t>
  </si>
  <si>
    <t xml:space="preserve">FORTGPRO MOD FG8908 </t>
  </si>
  <si>
    <t>Jogo de Chaves de Fenda e Phillips e Bits com 39 peças composto por hastes em aço cromo-vanádio e temperadas, acabamento cromado, pontas magnetizadas e cabos com  pegada ergonômica - Acompanha: - 08 chaves:  04 Fenda SL: 1/4x1.1/2”(6,5x38) - 3/16x3”(5,5x75) - 1/4x4”(6,5x100) - 5/16x6”(3x150)  : 04 Fenda cruzadas PH: 2x1.1/2”(2x38) - 1x3”(1x75) - 2x4”(2x100) -  3x6”(3x150)  - 08 chaves de precisão: 50mm : 02 Fendas SL: 5/64 - 3/32 - 1/8 : 02 Fendas Cruzadas PH: PH00 - PH0 : 03 Torks: T6 - T8 - T10 - 01 Adaptador para Bits - 16 Bits:  Fenda SL: 4 - 5 - 6: Fenda cruzada PH: 0 - 1 - 2: Pozidrive: 1 - 2: Hexagonais: 2 - 3 - 4 - 5 – 6 :: Tork: T20 - T25 - T30- 05 Bits soquetes: 6 - 7 - 8 - 9 – 10- 01 Suporte com magnetizador e desmagnetizador atarraxado.</t>
  </si>
  <si>
    <t xml:space="preserve">FORTGPRO MOD FG8194 </t>
  </si>
  <si>
    <t>Cortador de vidros profissional, tipo caneta. Corta vidros de até 6mm</t>
  </si>
  <si>
    <t>BRASFORT</t>
  </si>
  <si>
    <t>FURADEIRA, com potência mínima de 750w, tensão de 220v. Interruptor eletrônico com pré-seleção de velocidade e comutador de sentido de giro. Rotações (sem carga): 0 – 3.000 r.p.m. Potência útil: 351W. Mandril: 1/2” (13mm). Amplitude de aperto: 13mm.  Impactos por minuto: 0 – 48.000 min-1. Amplitude de Perfuração: Concreto: 16mm, Madeira: 30mm, Aço: 13mm, Alvenaria: 18mm. (Modelo referência: BOSCH-GSB-16-RE)</t>
  </si>
  <si>
    <t xml:space="preserve">VONDER MOD FIV 852 </t>
  </si>
  <si>
    <t>PARAFUSADEIRA/FURADEIRA DE IMPACTO 1/2 Pol. 2 Baterias 18V Litio, carregador bivolt, maleta para transporte, 11 Bits e 12 Brocas. Torque máximo (duro/macio):  54/21Nm; Número de rotações em vazio:  1ª  velocidade 0 - 450RPM; Número de rotações em vazio:  2ª  velocidade 0 - 1700RPM; Tipo de bateria: Lítio; Voltagem da bateria: 18V; Funciona com capacidade da bateria 1.5Ah; Mandril de aperto rápido: 13mm (1/2”); Configurações de torque: 20+2; Dimensões: (CxLxA): 210 x 62 x 225mm; Tipo de elemento: Lítio. Diâmetro de perfuração: Perfuração em madeira: 35mm; Perfuração em aço: 10mm; Perfuração em alvenaria: 8mm; Diâmetro máximo do parafuso: 10mm. (Modelo referência: BOSCH-GSB180-LI-AC). Com maleta.</t>
  </si>
  <si>
    <t xml:space="preserve">VONDER MOD PFV 020 E KIT DE BITS E BROCA </t>
  </si>
  <si>
    <t>Estilete de corte de precisão, corpo em plástico reforçado revestido com borracha termoplástica, com guia metálica, botão parafuso "giratório”, largura da lâmina: 18mm; com lâmina segmentada em 14 partes.</t>
  </si>
  <si>
    <t>Lâmina em aço para estilete de corte, Comprimento total 108,0 mm, largura da lâmina 18mm, segmentada em 14 partes. Embalagem com 10 unidades.</t>
  </si>
  <si>
    <t>Martelo de Borracha Branco Com Cabo Madeira 40mm.</t>
  </si>
  <si>
    <t>ARCO COM SERRA, EM ACO, Arco de serra com cabo metálico e arco tubular com deposito de lâminas de serra e corte a 45° e 90°, tipo fixo 12 polegadas.</t>
  </si>
  <si>
    <t>Lâmina de Serra Manual Bimetal 12" com 24 Dentes por polegada.</t>
  </si>
  <si>
    <t>ALICATE, DE BICO CHATO, Forjado em aço cromo vanádio, cabeça e articulação polidas, têmpera total no corpo. DIN ISO 5745. Isolação elétrica do cabo 1000V, produto em conformidade com a NBR9699 e NR10. Tamanho 6".</t>
  </si>
  <si>
    <t>ALICATE, DE CORTE, Alicate de Corte Diagonal 8", alicate de Corte Diagonal, Em cromo vanadium, Cabo emborrachado, Qualidade profissional, Comprimento: 8".</t>
  </si>
  <si>
    <t>FORTGPRO</t>
  </si>
  <si>
    <t>ALICATE, UNIVERSAL, Forjado em aço cromo vanádio. Cabeça e articulação polidas. Têmpera total no corpo. Têmpera por indução no gume de corte. DIN ISO 5746. Isolação elétrica de 1.000V c. a. Produto em conformidade com a NBR9699 e NR10. Tamanho: 8".</t>
  </si>
  <si>
    <t xml:space="preserve">ALICATE DE PRESSÃO 10” COM MORDENTE TRIANGULAR.Mordentes forjados em aço cromo vanádio. Corpo formado por chapas conformadas. Acabamento cromado. Abertura regulável. Alavanca para destravar. Possui mordentes com perfil triangular. Tamanho: 10". </t>
  </si>
  <si>
    <t>Lanterna portátil tipo holofote 30w recarregável peso de 348G sem pilhas com bateria interna recarregável (bivolt), com 3 modos de funcionamento: a) 50% da capacidade; b) 100% da capacidade; c) desk lamp. acompanhada de alça para transporte e carregador de bateria. potência de 30W com led t6, fluxo luminoso de 2800 lúmens e temperatura de funcionamento entre -10°c e +45°C. prazo de entrega 30 dias. produto com qualidade, durabilidade e resistência equivalente ou de melhor qualidade que a marca B-MAX MODELO TD-6000.</t>
  </si>
  <si>
    <t>YESMULA MOD TD6000A</t>
  </si>
  <si>
    <t>Serra Tico-Tico com Ação Pendular de 3 posições e 1 posição sem ação pendular, para aplicações em materiais como, alumínio, madeira dura, plástico. Troca da lâmina sem chave. Botão de trava para uso contínuo, seletor de velocidade de 6 posições, base ajustável até 45° para cortes em ângulos, empunhadura ergonômica revestida em borracha. Acessórios inclusos:  1 Lâmina para cortes de madeira, 1 Protetor de sapata. Especificações Técnicas: Potência: 650 Watts: Tensão: 220V: Velocidade sem carga: 500-3200 RPM: Capacidade de corte em ângulo: 45°: Capacidade máxima de corte (Madeira): 85mm: Capacidade máxima de corte (Aço): 10mm: Capacidade máxima de corte (Alumínio): 20mm: Peso aproximado: 2,4 Kg. Referência DEWALT-DWE300.</t>
  </si>
  <si>
    <t>DEWALT MOD DWE300</t>
  </si>
  <si>
    <t>Jogo de Lâmina para Serra Tico-tico Para Madeira e Metal 51mm; conjunto com 2 lâminas.</t>
  </si>
  <si>
    <t>LIXADEIRA ORBITAL ELÉTRICA - 225 WATTS; 220V, BASE DE 1/4" DE FOLHA DE LIXA, SISTEMA DE CONTRA PESO -  INTERRUPTOR SELADO CONTRA PÓ, BOLSA COLETORA DE PÓ - PARA O MÁXIMO DE COLETA DE PÓ; MOTOR SUPORTADO SOBRE ROLAMENTO DE ESFERAS BLINDADAS; DIAMETRO DA ÓRBITA DE 1/16" .</t>
  </si>
  <si>
    <t xml:space="preserve">STANLEY MOD SS24 </t>
  </si>
  <si>
    <t>A Serra de Esquadria e Bancada 8″ para trabalhos em madeira, plástico e outros materiais de dureza similar. Caracteristicas: dupla função: serra esquadria para corte preciso em vários ângulos e serra de bancada para cortes longitudinais. Estrutura reforçada em alumínio, deve possui protetor de lâmina e cavacos conforme NR-12. Especificações Técnicas: : Potência: 1200W: Tensão: 220V: Velocidade sem carga: 4500 RPM: Diâmetro do disco de serra: 210 x 30 x 2,5 : Faixa inclinação da mesa: -45°/0°/+45°: Corte de esquadria: 0° até 45° para a esquerda: Posição mesa serra: 33mm: Posição esquadria: 50mm Serra modo bancada: Bancada de serra: 360 x 250 mm: Altura de corte: 0-33 m: Guia paralela: Inclinável de -30° até +30° Serra modo corte transversal: Raio de ação corte: -45°/0°/+45°. Corte de meia esquadria para esquerda: Largura de corte a 90°- 120 x 55 mm: Largura de corte a 45°- 65 x 55 mm: Largura de corte a 2 x 45° (corte duplo em meia esquadria) 40 x 23 mm- Garantia: 12 meses.</t>
  </si>
  <si>
    <t xml:space="preserve">SHULTZ MOD 929.0101.0 </t>
  </si>
  <si>
    <t>Disco de corte para Serra Circular de 8”, para corte de  Madeira.</t>
  </si>
  <si>
    <t xml:space="preserve">VONDER </t>
  </si>
  <si>
    <t>Serra Circular Angular 7.1/4” 6000 RPM 1500W 220V , para cortes em madeiras maciças, duras e resistentes. A ferramenta ideal para realização de trabalhos pesados e cortes profundos. Especificações: para cortes retos em madeira e plásticos; com empunhadura auxiliar, saída de pó, cabo extenso de 2 metros; Profundidade de corte em 45º: 45mm, profundidade de corte em 90º: 64mm; Capacidade máxima de corte em madeira: 64mm;  Troca de lâminas através da chave Allen.Potência: 1500 W; Voltagem: 220V; Furo (mm): 20mm; Peso Aproximado: 3,7kg; Diâmetro do Disco: 184 mm; Rotação: 6.000 RPM; Disco: 7.1/4”.Marca Referência: Bosch - Modelo GKS 150.</t>
  </si>
  <si>
    <t xml:space="preserve">BOSCH - MOD GKS 150 </t>
  </si>
  <si>
    <t>Plaina elétrica 800W. Com empunhadura secundária, saída para extração de cavaco; Especificações Técnicas:  Tensão: 220 V; Potência mínima: 800 W;  Capacidade máxima de corte: Largura: 82 mm, Profundidade: 3 mm; Rotação a vazio: 16000/min;  Corrente (A): 6,3. Acompanha: - Guia de corte- Saco coletor. Garantia mínima de 12 meses do fabricante. Marca/modelo de referência: SCHULZ-929.003</t>
  </si>
  <si>
    <t>SCHULTZ MOD 929.003</t>
  </si>
  <si>
    <t>CORTADOR ELÉTRICO - 220V. Cortador elétrico portátil indicado para cortar em ângulo de 90°, 45° e chanfrar em 45° os seguintes materiais: revestimentos cerâmicos, porcelanatos, mármore, granito e pedras naturais, com superfície lisa, áspera ou em relevo, com espessura até 3,4 cm e comprimento até 50 cm. Potência: 550 W. Com 1 disco de corte diamantado de Ø 180 mm, como acompanhamento, reservatório de água para refrigeração do disco de corte. Modelo referência CORTAG-ZAPP 180BR.</t>
  </si>
  <si>
    <t xml:space="preserve">WORKER MOD 976997 </t>
  </si>
  <si>
    <t>Serra Mármore 110mm 1300w 220v. comprimento: 284mm largura: 65mm altura: 207mm potência: 1.300w 13.800 rpm. Peso aproximado: 2.9kg, dupla isolação. Capacidade máxima de corte: 32mm diâmetro do disco: 110mm diâmetro do furo: 20mm espessura máx. Do disco: 2mm rotações por minuto: 13.800; emissão de vibrações: 5 m/s incerteza k: 1.5m/s a ferramenta destina-se ao corte em tijolo, concreto e pedra. Acompanhando: 2 chaves para troca do disco e disco de 110mm diamantado. Referência: Marca Makita 4100 NH3Z</t>
  </si>
  <si>
    <t xml:space="preserve">	MAKITA MOD 4100 NH3Z </t>
  </si>
  <si>
    <t>Disco Diamantado Turbo 110 x 20mm. Especificações Técnicas: Diâmetro: 110 x 20 mm; Velocidade: 13200U/min” - 80m/s</t>
  </si>
  <si>
    <t xml:space="preserve">Disco Serra Circular Multimaterial Ø184x20mm.Para cortes em Superfícies de: Alumínio, Cobre, Madeira, Madeira|Placas de construção leve, Metal não-ferroso, Placas acústicas, Placas de aglomerado de madeira.Material: Aço e carbeto de tungstênio. Diâmetro central: 184 mm; Diâmetro do disco de corte: 15 mm; Espessura: 15 mm; Número de Dentes: 60 </t>
  </si>
  <si>
    <t>CAIXA CARGOBOX MODULAR. Caixa para armazenamento e transporte de ferramentas e peças, em três módulos. Primeiro módulo, uma caixa com uma gaveta com duas tampas que se dobram sobre a gaveta. Alças inteiriças e dobráveis, com dobras especiais. Acabamento em pintura eletroestática. Deve possibilitar a utilização de cadeado. Segundo módulo, com duas gavetas para Cargobox. Acabamento em pintura eletroestática. Gavetas com 100% de abertura. E fechamento com chave.Terceiro módulo, base com puxador retrátil para Cargobox. Acabamento em pintura eletroestática. Duas rodas de alta resistência. Cargobox é um sistema patenteado pela Tramontina. Dimensões: Comprimento total – 544 mm Altura total com alças abaixadas – 444 mm Largura – 291 mm</t>
  </si>
  <si>
    <t>339030.16 </t>
  </si>
  <si>
    <t>449052.48 </t>
  </si>
  <si>
    <t>339030.26 </t>
  </si>
  <si>
    <t>OBJETO: AQUISIÇÃO DE FERRAMENTAS E MATERIAIS DE REPAROS CAMPUS I, CERES E CESFI DA UDESC - RELANÇAMENTO,</t>
  </si>
  <si>
    <t>VIGÊNCIA DA ATA: 30/05/2023 até 30/05/2024</t>
  </si>
  <si>
    <t>PROCESSO: PE 0687/2023</t>
  </si>
  <si>
    <t>AQUISIÇÃO DE FERRAMENTAS E MATERIAIS DE REPAROS CAMPUS I, CERES E CESFI DA UDESC - RELANÇAMENTO,</t>
  </si>
  <si>
    <t>PROCESSO: 0687/2023/UDESC</t>
  </si>
  <si>
    <t>OBS: Adesão a ATA item 01 - quant. 01 unid, item 06 - quant. 02 unid e item 55 - quant. 01 unid - Orgão Detran SC -SGPe 34577/2023</t>
  </si>
  <si>
    <t>AF nº 1282/2023 Qtde. DT</t>
  </si>
  <si>
    <t xml:space="preserve"> AF/OS nº  2628/2023 Qtde. DT</t>
  </si>
  <si>
    <t xml:space="preserve"> AF/OS nº  1148/2023 Qtde. DT</t>
  </si>
  <si>
    <t>CENTRO PARTICIPANTE: REITORIA/MUSEU</t>
  </si>
  <si>
    <r>
      <rPr>
        <strike/>
        <sz val="10"/>
        <rFont val="Arial"/>
        <family val="2"/>
      </rPr>
      <t>339030.42</t>
    </r>
    <r>
      <rPr>
        <sz val="10"/>
        <rFont val="Arial"/>
        <family val="2"/>
      </rPr>
      <t xml:space="preserve"> </t>
    </r>
    <r>
      <rPr>
        <b/>
        <sz val="10"/>
        <rFont val="Arial"/>
        <family val="2"/>
      </rPr>
      <t>44.90.52-04</t>
    </r>
  </si>
  <si>
    <t>CENTRO PARTICIPANTE: REITORIA/SEMS</t>
  </si>
  <si>
    <t>OBJETO: AQUISIÇÃO DE FERRAMENTAS E MATERIAIS DE REPAROS CAMPUS I, CERES E CESFI DA UDESC - RELANÇAMENTO</t>
  </si>
  <si>
    <t xml:space="preserve"> AF/OS nº  1043/2024 Qtde. DT</t>
  </si>
  <si>
    <t xml:space="preserve"> AF/OS nº  2842/2023 </t>
  </si>
  <si>
    <t xml:space="preserve"> AF/OS nº  0172/2024 Qtde. DT</t>
  </si>
  <si>
    <t xml:space="preserve"> AF/OS nº  0572/2024 Qtde. DT</t>
  </si>
  <si>
    <t>Atualizado em 12/03/2025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</si>
</sst>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b/>
      <sz val="11"/>
      <color theme="1"/>
      <name val="Calibri"/>
      <family val="2"/>
      <scheme val="minor"/>
    </font>
    <font>
      <b/>
      <sz val="8"/>
      <color theme="1"/>
      <name val="Calibri"/>
      <family val="2"/>
      <scheme val="minor"/>
    </font>
    <font>
      <sz val="8"/>
      <name val="Calibri"/>
      <family val="2"/>
      <scheme val="minor"/>
    </font>
    <font>
      <b/>
      <sz val="11"/>
      <name val="Calibri"/>
      <family val="2"/>
      <scheme val="minor"/>
    </font>
    <font>
      <sz val="10"/>
      <color rgb="FF000000"/>
      <name val="Calibri"/>
      <family val="2"/>
      <scheme val="minor"/>
    </font>
    <font>
      <sz val="9"/>
      <color indexed="81"/>
      <name val="Segoe UI"/>
      <charset val="1"/>
    </font>
    <font>
      <b/>
      <sz val="9"/>
      <color indexed="81"/>
      <name val="Segoe UI"/>
      <charset val="1"/>
    </font>
    <font>
      <b/>
      <sz val="10"/>
      <name val="Arial"/>
      <family val="2"/>
    </font>
    <font>
      <strike/>
      <sz val="10"/>
      <name val="Arial"/>
      <family val="2"/>
    </font>
  </fonts>
  <fills count="15">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79998168889431442"/>
        <bgColor indexed="10"/>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80">
    <xf numFmtId="0" fontId="0" fillId="0" borderId="0"/>
    <xf numFmtId="0" fontId="7" fillId="0" borderId="0"/>
    <xf numFmtId="164" fontId="7" fillId="0" borderId="0" applyFill="0" applyBorder="0" applyAlignment="0" applyProtection="0"/>
    <xf numFmtId="165" fontId="7" fillId="0" borderId="0" applyFill="0" applyBorder="0" applyAlignment="0" applyProtection="0"/>
    <xf numFmtId="0" fontId="8" fillId="0" borderId="0" applyNumberFormat="0" applyFill="0" applyBorder="0" applyAlignment="0" applyProtection="0"/>
    <xf numFmtId="44" fontId="10" fillId="0" borderId="0" applyFont="0" applyFill="0" applyBorder="0" applyAlignment="0" applyProtection="0"/>
    <xf numFmtId="167" fontId="10"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167"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5"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cellStyleXfs>
  <cellXfs count="108">
    <xf numFmtId="0" fontId="0" fillId="0" borderId="0" xfId="0"/>
    <xf numFmtId="0" fontId="9" fillId="0" borderId="0" xfId="1" applyFont="1" applyFill="1" applyAlignment="1">
      <alignment horizontal="center" vertical="center" wrapText="1"/>
    </xf>
    <xf numFmtId="0" fontId="9" fillId="0" borderId="0" xfId="1" applyFont="1" applyAlignment="1">
      <alignment wrapText="1"/>
    </xf>
    <xf numFmtId="0" fontId="9" fillId="0" borderId="0" xfId="1" applyFont="1" applyFill="1" applyAlignment="1">
      <alignment vertical="center" wrapText="1"/>
    </xf>
    <xf numFmtId="0" fontId="9" fillId="0" borderId="0" xfId="1" applyFont="1" applyFill="1" applyAlignment="1" applyProtection="1">
      <alignment wrapText="1"/>
      <protection locked="0"/>
    </xf>
    <xf numFmtId="3" fontId="9" fillId="0" borderId="0" xfId="1" applyNumberFormat="1" applyFont="1" applyAlignment="1" applyProtection="1">
      <alignment wrapText="1"/>
      <protection locked="0"/>
    </xf>
    <xf numFmtId="0" fontId="9" fillId="0" borderId="0" xfId="1" applyFont="1" applyAlignment="1" applyProtection="1">
      <alignment wrapText="1"/>
      <protection locked="0"/>
    </xf>
    <xf numFmtId="168" fontId="11" fillId="9" borderId="2" xfId="1" applyNumberFormat="1" applyFont="1" applyFill="1" applyBorder="1" applyAlignment="1" applyProtection="1">
      <alignment horizontal="right"/>
      <protection locked="0"/>
    </xf>
    <xf numFmtId="168" fontId="11" fillId="9" borderId="3" xfId="1" applyNumberFormat="1" applyFont="1" applyFill="1" applyBorder="1" applyAlignment="1" applyProtection="1">
      <alignment horizontal="right"/>
      <protection locked="0"/>
    </xf>
    <xf numFmtId="9" fontId="11" fillId="9" borderId="4" xfId="13" applyFont="1" applyFill="1" applyBorder="1" applyAlignment="1" applyProtection="1">
      <alignment horizontal="right"/>
      <protection locked="0"/>
    </xf>
    <xf numFmtId="2" fontId="11" fillId="9" borderId="3" xfId="1" applyNumberFormat="1" applyFont="1" applyFill="1" applyBorder="1" applyAlignment="1">
      <alignment horizontal="right"/>
    </xf>
    <xf numFmtId="0" fontId="11" fillId="9" borderId="8" xfId="1" applyFont="1" applyFill="1" applyBorder="1" applyAlignment="1" applyProtection="1">
      <alignment horizontal="left"/>
      <protection locked="0"/>
    </xf>
    <xf numFmtId="0" fontId="11" fillId="9" borderId="14" xfId="1" applyFont="1" applyFill="1" applyBorder="1" applyAlignment="1" applyProtection="1">
      <alignment horizontal="left"/>
      <protection locked="0"/>
    </xf>
    <xf numFmtId="0" fontId="11" fillId="9" borderId="10" xfId="1" applyFont="1" applyFill="1" applyBorder="1" applyAlignment="1" applyProtection="1">
      <alignment horizontal="left"/>
      <protection locked="0"/>
    </xf>
    <xf numFmtId="0" fontId="11" fillId="9" borderId="0" xfId="1" applyFont="1" applyFill="1" applyBorder="1" applyAlignment="1" applyProtection="1">
      <alignment horizontal="left"/>
      <protection locked="0"/>
    </xf>
    <xf numFmtId="0" fontId="11" fillId="9" borderId="11" xfId="1" applyFont="1" applyFill="1" applyBorder="1" applyAlignment="1" applyProtection="1">
      <alignment horizontal="left"/>
      <protection locked="0"/>
    </xf>
    <xf numFmtId="0" fontId="11" fillId="9" borderId="13" xfId="1" applyFont="1" applyFill="1" applyBorder="1" applyAlignment="1" applyProtection="1">
      <alignment horizontal="left"/>
      <protection locked="0"/>
    </xf>
    <xf numFmtId="3" fontId="9" fillId="0" borderId="1" xfId="1" applyNumberFormat="1" applyFont="1" applyFill="1" applyBorder="1" applyAlignment="1" applyProtection="1">
      <alignment horizontal="center" vertical="center" wrapText="1"/>
      <protection locked="0"/>
    </xf>
    <xf numFmtId="0" fontId="9" fillId="7" borderId="1" xfId="0" applyFont="1" applyFill="1" applyBorder="1" applyAlignment="1">
      <alignment horizontal="center" vertical="center" wrapText="1"/>
    </xf>
    <xf numFmtId="44" fontId="9" fillId="8" borderId="1" xfId="1" applyNumberFormat="1" applyFont="1" applyFill="1" applyBorder="1" applyAlignment="1">
      <alignment horizontal="center" vertical="center" wrapText="1"/>
    </xf>
    <xf numFmtId="0" fontId="9" fillId="2" borderId="1" xfId="1" applyFont="1" applyFill="1" applyBorder="1" applyAlignment="1" applyProtection="1">
      <alignment horizontal="center" vertical="center" wrapText="1"/>
      <protection locked="0"/>
    </xf>
    <xf numFmtId="0" fontId="9" fillId="2" borderId="1" xfId="1" applyFont="1" applyFill="1" applyBorder="1" applyAlignment="1" applyProtection="1">
      <alignment horizontal="center" vertical="center" wrapText="1"/>
    </xf>
    <xf numFmtId="166" fontId="9" fillId="2" borderId="1" xfId="1" applyNumberFormat="1" applyFont="1" applyFill="1" applyBorder="1" applyAlignment="1">
      <alignment horizontal="center" vertical="center" wrapText="1"/>
    </xf>
    <xf numFmtId="0" fontId="9" fillId="2" borderId="1" xfId="1" applyNumberFormat="1" applyFont="1" applyFill="1" applyBorder="1" applyAlignment="1" applyProtection="1">
      <alignment horizontal="center" vertical="center" wrapText="1"/>
      <protection locked="0"/>
    </xf>
    <xf numFmtId="166" fontId="9" fillId="4" borderId="1" xfId="0" applyNumberFormat="1" applyFont="1" applyFill="1" applyBorder="1" applyAlignment="1">
      <alignment horizontal="center" vertical="center" wrapText="1"/>
    </xf>
    <xf numFmtId="3" fontId="9" fillId="3" borderId="1" xfId="1" applyNumberFormat="1" applyFont="1" applyFill="1" applyBorder="1" applyAlignment="1" applyProtection="1">
      <alignment horizontal="center" vertical="center" wrapText="1"/>
      <protection locked="0"/>
    </xf>
    <xf numFmtId="4" fontId="9" fillId="0" borderId="0" xfId="1" applyNumberFormat="1" applyFont="1" applyFill="1" applyAlignment="1">
      <alignment horizontal="center" vertical="center" wrapText="1"/>
    </xf>
    <xf numFmtId="166" fontId="9" fillId="0" borderId="0" xfId="0" applyNumberFormat="1" applyFont="1" applyFill="1" applyAlignment="1">
      <alignment horizontal="center" vertical="center" wrapText="1"/>
    </xf>
    <xf numFmtId="44" fontId="9" fillId="0" borderId="0" xfId="5" applyFont="1" applyFill="1" applyAlignment="1">
      <alignment horizontal="center" vertical="center" wrapText="1"/>
    </xf>
    <xf numFmtId="168" fontId="9" fillId="2" borderId="1" xfId="3" applyNumberFormat="1" applyFont="1" applyFill="1" applyBorder="1" applyAlignment="1" applyProtection="1">
      <alignment horizontal="center" vertical="center" wrapText="1"/>
    </xf>
    <xf numFmtId="3" fontId="9" fillId="10" borderId="5" xfId="1" applyNumberFormat="1" applyFont="1" applyFill="1" applyBorder="1" applyAlignment="1" applyProtection="1">
      <alignment horizontal="center" vertical="center" wrapText="1"/>
      <protection locked="0"/>
    </xf>
    <xf numFmtId="0" fontId="9" fillId="0" borderId="1" xfId="1" applyFont="1" applyBorder="1" applyAlignment="1">
      <alignment wrapText="1"/>
    </xf>
    <xf numFmtId="4" fontId="11" fillId="0" borderId="0" xfId="1" applyNumberFormat="1" applyFont="1" applyFill="1" applyAlignment="1">
      <alignment horizontal="center" vertical="center" wrapText="1"/>
    </xf>
    <xf numFmtId="0" fontId="12" fillId="13" borderId="1" xfId="0" applyFont="1" applyFill="1" applyBorder="1" applyAlignment="1">
      <alignment horizontal="center" vertical="center"/>
    </xf>
    <xf numFmtId="0" fontId="12" fillId="13" borderId="1" xfId="0" applyFont="1" applyFill="1" applyBorder="1" applyAlignment="1">
      <alignment horizontal="center" vertical="center" wrapText="1"/>
    </xf>
    <xf numFmtId="0" fontId="9" fillId="13" borderId="0" xfId="1" applyFont="1" applyFill="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3" fillId="13" borderId="1" xfId="0" applyFont="1" applyFill="1" applyBorder="1" applyAlignment="1">
      <alignment horizontal="center" vertical="center"/>
    </xf>
    <xf numFmtId="0" fontId="14" fillId="0" borderId="0" xfId="1" applyFont="1" applyFill="1" applyAlignment="1">
      <alignment horizontal="center" vertical="center"/>
    </xf>
    <xf numFmtId="0" fontId="14" fillId="0" borderId="0" xfId="1" applyFont="1" applyFill="1" applyAlignment="1">
      <alignment horizontal="center" vertical="center" wrapText="1"/>
    </xf>
    <xf numFmtId="166" fontId="9" fillId="13" borderId="1" xfId="1" applyNumberFormat="1" applyFont="1" applyFill="1" applyBorder="1" applyAlignment="1">
      <alignment horizontal="center" vertical="center" wrapText="1"/>
    </xf>
    <xf numFmtId="0" fontId="9" fillId="13" borderId="1" xfId="1" applyFont="1" applyFill="1" applyBorder="1" applyAlignment="1" applyProtection="1">
      <alignment horizontal="center" vertical="center" wrapText="1"/>
      <protection locked="0"/>
    </xf>
    <xf numFmtId="0" fontId="11" fillId="9" borderId="5" xfId="1" applyFont="1" applyFill="1" applyBorder="1" applyAlignment="1" applyProtection="1">
      <protection locked="0"/>
    </xf>
    <xf numFmtId="0" fontId="11" fillId="9" borderId="6" xfId="1" applyFont="1" applyFill="1" applyBorder="1" applyAlignment="1" applyProtection="1">
      <protection locked="0"/>
    </xf>
    <xf numFmtId="0" fontId="11" fillId="9" borderId="7" xfId="1" applyFont="1" applyFill="1" applyBorder="1" applyAlignment="1" applyProtection="1">
      <protection locked="0"/>
    </xf>
    <xf numFmtId="44" fontId="9" fillId="0" borderId="0" xfId="1" applyNumberFormat="1" applyFont="1" applyAlignment="1">
      <alignment wrapText="1"/>
    </xf>
    <xf numFmtId="44" fontId="9" fillId="0" borderId="0" xfId="9" applyFont="1" applyAlignment="1" applyProtection="1">
      <alignment wrapText="1"/>
      <protection locked="0"/>
    </xf>
    <xf numFmtId="44" fontId="9" fillId="8" borderId="5" xfId="1" applyNumberFormat="1" applyFont="1" applyFill="1" applyBorder="1" applyAlignment="1">
      <alignment vertical="center" wrapText="1"/>
    </xf>
    <xf numFmtId="3" fontId="9" fillId="0" borderId="1" xfId="1" applyNumberFormat="1" applyFont="1" applyBorder="1" applyAlignment="1" applyProtection="1">
      <alignment horizontal="center" vertical="center" wrapText="1"/>
      <protection locked="0"/>
    </xf>
    <xf numFmtId="44" fontId="9" fillId="0" borderId="1" xfId="18" applyFont="1" applyBorder="1" applyAlignment="1" applyProtection="1">
      <alignment horizontal="center" vertical="center" wrapText="1"/>
      <protection locked="0"/>
    </xf>
    <xf numFmtId="168" fontId="9" fillId="2" borderId="5" xfId="3" applyNumberFormat="1" applyFont="1" applyFill="1" applyBorder="1" applyAlignment="1" applyProtection="1">
      <alignment horizontal="center" vertical="center" wrapText="1"/>
    </xf>
    <xf numFmtId="3" fontId="9" fillId="0" borderId="1" xfId="1" applyNumberFormat="1" applyFont="1" applyFill="1" applyBorder="1" applyAlignment="1" applyProtection="1">
      <alignment horizontal="center" vertical="center" wrapText="1"/>
      <protection locked="0"/>
    </xf>
    <xf numFmtId="3" fontId="9" fillId="0" borderId="1" xfId="1" applyNumberFormat="1" applyFont="1" applyBorder="1" applyAlignment="1" applyProtection="1">
      <alignment horizontal="center" vertical="center" wrapText="1"/>
      <protection locked="0"/>
    </xf>
    <xf numFmtId="4" fontId="9" fillId="0" borderId="1" xfId="1" applyNumberFormat="1" applyFont="1" applyFill="1" applyBorder="1" applyAlignment="1" applyProtection="1">
      <alignment horizontal="center" vertical="center" wrapText="1"/>
      <protection locked="0"/>
    </xf>
    <xf numFmtId="3" fontId="9" fillId="0" borderId="1" xfId="1" applyNumberFormat="1" applyFont="1" applyFill="1" applyBorder="1" applyAlignment="1" applyProtection="1">
      <alignment horizontal="center" vertical="center" wrapText="1"/>
      <protection locked="0"/>
    </xf>
    <xf numFmtId="0" fontId="9" fillId="2" borderId="1" xfId="1" applyNumberFormat="1" applyFont="1" applyFill="1" applyBorder="1" applyAlignment="1" applyProtection="1">
      <alignment horizontal="center" vertical="center" wrapText="1"/>
      <protection locked="0"/>
    </xf>
    <xf numFmtId="0" fontId="9" fillId="0" borderId="1" xfId="1" applyFont="1" applyBorder="1" applyAlignment="1">
      <alignment wrapText="1"/>
    </xf>
    <xf numFmtId="3" fontId="9" fillId="0" borderId="1" xfId="1" applyNumberFormat="1" applyFont="1" applyBorder="1" applyAlignment="1" applyProtection="1">
      <alignment horizontal="center" vertical="center" wrapText="1"/>
      <protection locked="0"/>
    </xf>
    <xf numFmtId="0" fontId="9" fillId="11" borderId="1" xfId="1" applyFont="1" applyFill="1" applyBorder="1" applyAlignment="1">
      <alignment wrapText="1"/>
    </xf>
    <xf numFmtId="0" fontId="9" fillId="11" borderId="1" xfId="1" applyFont="1" applyFill="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11" borderId="1" xfId="0" applyFont="1" applyFill="1" applyBorder="1" applyAlignment="1">
      <alignment horizontal="left" vertical="center" wrapText="1"/>
    </xf>
    <xf numFmtId="0" fontId="7" fillId="11" borderId="1" xfId="0" applyFont="1" applyFill="1" applyBorder="1" applyAlignment="1">
      <alignment horizontal="center" vertical="center" wrapText="1"/>
    </xf>
    <xf numFmtId="0" fontId="7" fillId="0" borderId="1" xfId="0" applyFont="1" applyFill="1" applyBorder="1" applyAlignment="1">
      <alignment horizontal="center" vertical="center"/>
    </xf>
    <xf numFmtId="44" fontId="7" fillId="11" borderId="1" xfId="5" applyFont="1" applyFill="1" applyBorder="1" applyAlignment="1">
      <alignment horizontal="center" vertical="center" wrapText="1"/>
    </xf>
    <xf numFmtId="44" fontId="7" fillId="11" borderId="1" xfId="5" applyFont="1" applyFill="1" applyBorder="1" applyAlignment="1">
      <alignment horizontal="center" vertical="center"/>
    </xf>
    <xf numFmtId="0" fontId="7" fillId="12" borderId="1" xfId="0" applyFont="1" applyFill="1" applyBorder="1" applyAlignment="1">
      <alignment horizontal="left" vertical="center" wrapText="1"/>
    </xf>
    <xf numFmtId="0" fontId="7" fillId="12" borderId="1" xfId="0" applyFont="1" applyFill="1" applyBorder="1" applyAlignment="1">
      <alignment horizontal="center" vertical="center" wrapText="1"/>
    </xf>
    <xf numFmtId="44" fontId="7" fillId="12" borderId="1" xfId="5" applyFont="1" applyFill="1" applyBorder="1" applyAlignment="1">
      <alignment horizontal="center" vertical="center"/>
    </xf>
    <xf numFmtId="0" fontId="16" fillId="11" borderId="1" xfId="0" applyFont="1" applyFill="1" applyBorder="1" applyAlignment="1">
      <alignment horizontal="left" vertical="center"/>
    </xf>
    <xf numFmtId="0" fontId="16" fillId="11" borderId="1" xfId="0" applyFont="1" applyFill="1" applyBorder="1" applyAlignment="1">
      <alignment horizontal="center" vertical="center"/>
    </xf>
    <xf numFmtId="0" fontId="7" fillId="11" borderId="1" xfId="0" applyFont="1" applyFill="1" applyBorder="1" applyAlignment="1">
      <alignment horizontal="center" vertical="center"/>
    </xf>
    <xf numFmtId="0" fontId="0" fillId="0" borderId="1" xfId="0" applyFill="1" applyBorder="1" applyAlignment="1">
      <alignment horizontal="center" vertical="center"/>
    </xf>
    <xf numFmtId="0" fontId="12" fillId="0" borderId="1" xfId="0" applyFont="1" applyBorder="1" applyAlignment="1">
      <alignment horizontal="center" vertical="center" wrapText="1"/>
    </xf>
    <xf numFmtId="0" fontId="0" fillId="12" borderId="1" xfId="0" applyFill="1" applyBorder="1" applyAlignment="1">
      <alignment horizontal="center" vertical="center"/>
    </xf>
    <xf numFmtId="0" fontId="15" fillId="7" borderId="1" xfId="1" applyFont="1" applyFill="1" applyBorder="1" applyAlignment="1">
      <alignment wrapText="1"/>
    </xf>
    <xf numFmtId="3" fontId="9" fillId="0" borderId="1" xfId="1" applyNumberFormat="1" applyFont="1" applyBorder="1" applyAlignment="1" applyProtection="1">
      <alignment horizontal="center" vertical="center" wrapText="1"/>
      <protection locked="0"/>
    </xf>
    <xf numFmtId="14" fontId="9" fillId="2" borderId="1" xfId="1" applyNumberFormat="1" applyFont="1" applyFill="1" applyBorder="1" applyAlignment="1" applyProtection="1">
      <alignment horizontal="center" vertical="center" wrapText="1"/>
      <protection locked="0"/>
    </xf>
    <xf numFmtId="3" fontId="9" fillId="0" borderId="1" xfId="1" applyNumberFormat="1" applyFont="1" applyBorder="1" applyAlignment="1" applyProtection="1">
      <alignment horizontal="center" vertical="center" wrapText="1"/>
      <protection locked="0"/>
    </xf>
    <xf numFmtId="3" fontId="9" fillId="0" borderId="1" xfId="1" applyNumberFormat="1" applyFont="1" applyBorder="1" applyAlignment="1" applyProtection="1">
      <alignment horizontal="center" vertical="top" wrapText="1"/>
      <protection locked="0"/>
    </xf>
    <xf numFmtId="14" fontId="9" fillId="2" borderId="1" xfId="1" applyNumberFormat="1" applyFont="1" applyFill="1" applyBorder="1" applyAlignment="1" applyProtection="1">
      <alignment horizontal="center" vertical="center" wrapText="1"/>
      <protection locked="0"/>
    </xf>
    <xf numFmtId="3" fontId="9" fillId="0" borderId="1" xfId="1" applyNumberFormat="1" applyFont="1" applyBorder="1" applyAlignment="1" applyProtection="1">
      <alignment horizontal="center" vertical="center" wrapText="1"/>
      <protection locked="0"/>
    </xf>
    <xf numFmtId="14" fontId="9" fillId="2" borderId="1" xfId="1" applyNumberFormat="1" applyFont="1" applyFill="1" applyBorder="1" applyAlignment="1" applyProtection="1">
      <alignment horizontal="center" vertical="center" wrapText="1"/>
      <protection locked="0"/>
    </xf>
    <xf numFmtId="44" fontId="9" fillId="0" borderId="0" xfId="5" applyFont="1" applyAlignment="1" applyProtection="1">
      <alignment wrapText="1"/>
      <protection locked="0"/>
    </xf>
    <xf numFmtId="0" fontId="19" fillId="0" borderId="1" xfId="0" applyFont="1" applyFill="1" applyBorder="1" applyAlignment="1">
      <alignment horizontal="center" vertical="center"/>
    </xf>
    <xf numFmtId="0" fontId="19" fillId="11" borderId="1" xfId="0" applyFont="1" applyFill="1" applyBorder="1" applyAlignment="1">
      <alignment horizontal="left" vertical="center" wrapText="1"/>
    </xf>
    <xf numFmtId="0" fontId="19" fillId="11" borderId="1" xfId="0" applyFont="1" applyFill="1" applyBorder="1" applyAlignment="1">
      <alignment horizontal="center" vertical="center" wrapText="1"/>
    </xf>
    <xf numFmtId="44" fontId="19" fillId="11" borderId="1" xfId="5" applyFont="1" applyFill="1" applyBorder="1" applyAlignment="1">
      <alignment horizontal="center" vertical="center"/>
    </xf>
    <xf numFmtId="3" fontId="9" fillId="5" borderId="1" xfId="1" applyNumberFormat="1" applyFont="1" applyFill="1" applyBorder="1" applyAlignment="1" applyProtection="1">
      <alignment horizontal="center" vertical="center" wrapText="1"/>
      <protection locked="0"/>
    </xf>
    <xf numFmtId="0" fontId="9" fillId="8" borderId="1" xfId="0" applyNumberFormat="1" applyFont="1" applyFill="1" applyBorder="1" applyAlignment="1">
      <alignment horizontal="left" vertical="center" wrapText="1"/>
    </xf>
    <xf numFmtId="0" fontId="9" fillId="14" borderId="1" xfId="0" applyNumberFormat="1" applyFont="1" applyFill="1" applyBorder="1" applyAlignment="1">
      <alignment horizontal="left" vertical="center" wrapText="1"/>
    </xf>
    <xf numFmtId="0" fontId="9" fillId="6" borderId="1" xfId="0" applyNumberFormat="1" applyFont="1" applyFill="1" applyBorder="1" applyAlignment="1">
      <alignment horizontal="left" vertical="center" wrapText="1"/>
    </xf>
    <xf numFmtId="0" fontId="9" fillId="6" borderId="5" xfId="0" applyNumberFormat="1" applyFont="1" applyFill="1" applyBorder="1" applyAlignment="1">
      <alignment horizontal="center" vertical="center" wrapText="1"/>
    </xf>
    <xf numFmtId="0" fontId="9" fillId="6" borderId="7" xfId="0" applyNumberFormat="1" applyFont="1" applyFill="1" applyBorder="1" applyAlignment="1">
      <alignment horizontal="center" vertical="center" wrapText="1"/>
    </xf>
    <xf numFmtId="0" fontId="15" fillId="11" borderId="8" xfId="1" applyFont="1" applyFill="1" applyBorder="1" applyAlignment="1">
      <alignment horizontal="center" vertical="center"/>
    </xf>
    <xf numFmtId="0" fontId="15" fillId="11" borderId="14" xfId="1" applyFont="1" applyFill="1" applyBorder="1" applyAlignment="1">
      <alignment horizontal="center" vertical="center"/>
    </xf>
    <xf numFmtId="0" fontId="15" fillId="11" borderId="9" xfId="1" applyFont="1" applyFill="1" applyBorder="1" applyAlignment="1">
      <alignment horizontal="center" vertical="center"/>
    </xf>
    <xf numFmtId="0" fontId="15" fillId="11" borderId="11" xfId="1" applyFont="1" applyFill="1" applyBorder="1" applyAlignment="1">
      <alignment horizontal="center" vertical="center"/>
    </xf>
    <xf numFmtId="0" fontId="15" fillId="11" borderId="13" xfId="1" applyFont="1" applyFill="1" applyBorder="1" applyAlignment="1">
      <alignment horizontal="center" vertical="center"/>
    </xf>
    <xf numFmtId="0" fontId="15" fillId="11" borderId="12" xfId="1" applyFont="1" applyFill="1" applyBorder="1" applyAlignment="1">
      <alignment horizontal="center" vertical="center"/>
    </xf>
    <xf numFmtId="0" fontId="11" fillId="9" borderId="1" xfId="1" applyFont="1" applyFill="1" applyBorder="1" applyAlignment="1">
      <alignment horizontal="center" vertical="center" wrapText="1"/>
    </xf>
    <xf numFmtId="0" fontId="9" fillId="6" borderId="1" xfId="0" applyNumberFormat="1" applyFont="1" applyFill="1" applyBorder="1" applyAlignment="1">
      <alignment horizontal="center" vertical="center" wrapText="1"/>
    </xf>
    <xf numFmtId="0" fontId="9" fillId="6" borderId="5" xfId="0" applyNumberFormat="1" applyFont="1" applyFill="1" applyBorder="1" applyAlignment="1">
      <alignment horizontal="left" vertical="center" wrapText="1"/>
    </xf>
    <xf numFmtId="0" fontId="9" fillId="0" borderId="1" xfId="18" applyNumberFormat="1" applyFont="1" applyBorder="1" applyAlignment="1" applyProtection="1">
      <alignment horizontal="center" vertical="center" wrapText="1"/>
      <protection locked="0"/>
    </xf>
  </cellXfs>
  <cellStyles count="80">
    <cellStyle name="Moeda" xfId="5" builtinId="4"/>
    <cellStyle name="Moeda 10 2" xfId="14" xr:uid="{00000000-0005-0000-0000-000002000000}"/>
    <cellStyle name="Moeda 10 2 2" xfId="21" xr:uid="{00000000-0005-0000-0000-000002000000}"/>
    <cellStyle name="Moeda 10 2 2 2" xfId="57" xr:uid="{00000000-0005-0000-0000-000002000000}"/>
    <cellStyle name="Moeda 10 2 3" xfId="28" xr:uid="{00000000-0005-0000-0000-000001000000}"/>
    <cellStyle name="Moeda 10 2 3 2" xfId="64" xr:uid="{00000000-0005-0000-0000-000001000000}"/>
    <cellStyle name="Moeda 10 2 4" xfId="35" xr:uid="{00000000-0005-0000-0000-000002000000}"/>
    <cellStyle name="Moeda 10 2 4 2" xfId="71" xr:uid="{00000000-0005-0000-0000-000002000000}"/>
    <cellStyle name="Moeda 10 2 5" xfId="43" xr:uid="{00000000-0005-0000-0000-000002000000}"/>
    <cellStyle name="Moeda 10 2 5 2" xfId="79" xr:uid="{00000000-0005-0000-0000-000002000000}"/>
    <cellStyle name="Moeda 10 2 6" xfId="50" xr:uid="{00000000-0005-0000-0000-000002000000}"/>
    <cellStyle name="Moeda 2" xfId="6" xr:uid="{00000000-0005-0000-0000-000003000000}"/>
    <cellStyle name="Moeda 2 2" xfId="10" xr:uid="{00000000-0005-0000-0000-000004000000}"/>
    <cellStyle name="Moeda 3" xfId="9" xr:uid="{00000000-0005-0000-0000-000005000000}"/>
    <cellStyle name="Moeda 3 2" xfId="18" xr:uid="{00000000-0005-0000-0000-000005000000}"/>
    <cellStyle name="Moeda 3 2 2" xfId="54" xr:uid="{00000000-0005-0000-0000-000005000000}"/>
    <cellStyle name="Moeda 3 3" xfId="25" xr:uid="{00000000-0005-0000-0000-000004000000}"/>
    <cellStyle name="Moeda 3 3 2" xfId="61" xr:uid="{00000000-0005-0000-0000-000004000000}"/>
    <cellStyle name="Moeda 3 4" xfId="32" xr:uid="{00000000-0005-0000-0000-000005000000}"/>
    <cellStyle name="Moeda 3 4 2" xfId="68" xr:uid="{00000000-0005-0000-0000-000005000000}"/>
    <cellStyle name="Moeda 3 5" xfId="40" xr:uid="{00000000-0005-0000-0000-000005000000}"/>
    <cellStyle name="Moeda 3 5 2" xfId="76" xr:uid="{00000000-0005-0000-0000-000005000000}"/>
    <cellStyle name="Moeda 3 6" xfId="47" xr:uid="{00000000-0005-0000-0000-000005000000}"/>
    <cellStyle name="Moeda 4" xfId="15" xr:uid="{00000000-0005-0000-0000-00003E000000}"/>
    <cellStyle name="Moeda 4 2" xfId="51" xr:uid="{00000000-0005-0000-0000-00003E000000}"/>
    <cellStyle name="Moeda 5" xfId="22" xr:uid="{00000000-0005-0000-0000-000045000000}"/>
    <cellStyle name="Moeda 5 2" xfId="58" xr:uid="{00000000-0005-0000-0000-000045000000}"/>
    <cellStyle name="Moeda 6" xfId="29" xr:uid="{00000000-0005-0000-0000-00004C000000}"/>
    <cellStyle name="Moeda 6 2" xfId="65" xr:uid="{00000000-0005-0000-0000-00004C000000}"/>
    <cellStyle name="Moeda 7" xfId="37" xr:uid="{00000000-0005-0000-0000-000054000000}"/>
    <cellStyle name="Moeda 7 2" xfId="73" xr:uid="{00000000-0005-0000-0000-000054000000}"/>
    <cellStyle name="Moeda 8" xfId="44" xr:uid="{00000000-0005-0000-0000-00005B000000}"/>
    <cellStyle name="Normal" xfId="0" builtinId="0"/>
    <cellStyle name="Normal 2" xfId="1" xr:uid="{00000000-0005-0000-0000-000007000000}"/>
    <cellStyle name="Porcentagem 2" xfId="13" xr:uid="{00000000-0005-0000-0000-000008000000}"/>
    <cellStyle name="Separador de milhares 2" xfId="2" xr:uid="{00000000-0005-0000-0000-000009000000}"/>
    <cellStyle name="Separador de milhares 2 2" xfId="8" xr:uid="{00000000-0005-0000-0000-00000A000000}"/>
    <cellStyle name="Separador de milhares 2 2 2" xfId="12" xr:uid="{00000000-0005-0000-0000-00000B000000}"/>
    <cellStyle name="Separador de milhares 2 2 2 2" xfId="20" xr:uid="{00000000-0005-0000-0000-00000B000000}"/>
    <cellStyle name="Separador de milhares 2 2 2 2 2" xfId="56" xr:uid="{00000000-0005-0000-0000-00000B000000}"/>
    <cellStyle name="Separador de milhares 2 2 2 3" xfId="27" xr:uid="{00000000-0005-0000-0000-00000A000000}"/>
    <cellStyle name="Separador de milhares 2 2 2 3 2" xfId="63" xr:uid="{00000000-0005-0000-0000-00000A000000}"/>
    <cellStyle name="Separador de milhares 2 2 2 4" xfId="34" xr:uid="{00000000-0005-0000-0000-00000B000000}"/>
    <cellStyle name="Separador de milhares 2 2 2 4 2" xfId="70" xr:uid="{00000000-0005-0000-0000-00000B000000}"/>
    <cellStyle name="Separador de milhares 2 2 2 5" xfId="42" xr:uid="{00000000-0005-0000-0000-00000B000000}"/>
    <cellStyle name="Separador de milhares 2 2 2 5 2" xfId="78" xr:uid="{00000000-0005-0000-0000-00000B000000}"/>
    <cellStyle name="Separador de milhares 2 2 2 6" xfId="49" xr:uid="{00000000-0005-0000-0000-00000B000000}"/>
    <cellStyle name="Separador de milhares 2 2 3" xfId="17" xr:uid="{00000000-0005-0000-0000-00000A000000}"/>
    <cellStyle name="Separador de milhares 2 2 3 2" xfId="53" xr:uid="{00000000-0005-0000-0000-00000A000000}"/>
    <cellStyle name="Separador de milhares 2 2 4" xfId="24" xr:uid="{00000000-0005-0000-0000-000009000000}"/>
    <cellStyle name="Separador de milhares 2 2 4 2" xfId="60" xr:uid="{00000000-0005-0000-0000-000009000000}"/>
    <cellStyle name="Separador de milhares 2 2 5" xfId="31" xr:uid="{00000000-0005-0000-0000-00000A000000}"/>
    <cellStyle name="Separador de milhares 2 2 5 2" xfId="67" xr:uid="{00000000-0005-0000-0000-00000A000000}"/>
    <cellStyle name="Separador de milhares 2 2 6" xfId="39" xr:uid="{00000000-0005-0000-0000-00000A000000}"/>
    <cellStyle name="Separador de milhares 2 2 6 2" xfId="75" xr:uid="{00000000-0005-0000-0000-00000A000000}"/>
    <cellStyle name="Separador de milhares 2 2 7" xfId="46" xr:uid="{00000000-0005-0000-0000-00000A000000}"/>
    <cellStyle name="Separador de milhares 2 3" xfId="7" xr:uid="{00000000-0005-0000-0000-00000C000000}"/>
    <cellStyle name="Separador de milhares 2 3 2" xfId="11" xr:uid="{00000000-0005-0000-0000-00000D000000}"/>
    <cellStyle name="Separador de milhares 2 3 2 2" xfId="19" xr:uid="{00000000-0005-0000-0000-00000D000000}"/>
    <cellStyle name="Separador de milhares 2 3 2 2 2" xfId="55" xr:uid="{00000000-0005-0000-0000-00000D000000}"/>
    <cellStyle name="Separador de milhares 2 3 2 3" xfId="26" xr:uid="{00000000-0005-0000-0000-00000C000000}"/>
    <cellStyle name="Separador de milhares 2 3 2 3 2" xfId="62" xr:uid="{00000000-0005-0000-0000-00000C000000}"/>
    <cellStyle name="Separador de milhares 2 3 2 4" xfId="33" xr:uid="{00000000-0005-0000-0000-00000D000000}"/>
    <cellStyle name="Separador de milhares 2 3 2 4 2" xfId="69" xr:uid="{00000000-0005-0000-0000-00000D000000}"/>
    <cellStyle name="Separador de milhares 2 3 2 5" xfId="41" xr:uid="{00000000-0005-0000-0000-00000D000000}"/>
    <cellStyle name="Separador de milhares 2 3 2 5 2" xfId="77" xr:uid="{00000000-0005-0000-0000-00000D000000}"/>
    <cellStyle name="Separador de milhares 2 3 2 6" xfId="48" xr:uid="{00000000-0005-0000-0000-00000D000000}"/>
    <cellStyle name="Separador de milhares 2 3 3" xfId="16" xr:uid="{00000000-0005-0000-0000-00000C000000}"/>
    <cellStyle name="Separador de milhares 2 3 3 2" xfId="52" xr:uid="{00000000-0005-0000-0000-00000C000000}"/>
    <cellStyle name="Separador de milhares 2 3 4" xfId="23" xr:uid="{00000000-0005-0000-0000-00000B000000}"/>
    <cellStyle name="Separador de milhares 2 3 4 2" xfId="59" xr:uid="{00000000-0005-0000-0000-00000B000000}"/>
    <cellStyle name="Separador de milhares 2 3 5" xfId="30" xr:uid="{00000000-0005-0000-0000-00000C000000}"/>
    <cellStyle name="Separador de milhares 2 3 5 2" xfId="66" xr:uid="{00000000-0005-0000-0000-00000C000000}"/>
    <cellStyle name="Separador de milhares 2 3 6" xfId="38" xr:uid="{00000000-0005-0000-0000-00000C000000}"/>
    <cellStyle name="Separador de milhares 2 3 6 2" xfId="74" xr:uid="{00000000-0005-0000-0000-00000C000000}"/>
    <cellStyle name="Separador de milhares 2 3 7" xfId="45" xr:uid="{00000000-0005-0000-0000-00000C000000}"/>
    <cellStyle name="Separador de milhares 3" xfId="3" xr:uid="{00000000-0005-0000-0000-00000E000000}"/>
    <cellStyle name="Título 5" xfId="4" xr:uid="{00000000-0005-0000-0000-00000F000000}"/>
    <cellStyle name="Vírgula 2" xfId="36" xr:uid="{00000000-0005-0000-0000-000053000000}"/>
    <cellStyle name="Vírgula 2 2" xfId="72" xr:uid="{00000000-0005-0000-0000-000053000000}"/>
  </cellStyles>
  <dxfs count="40">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color rgb="FF9C0006"/>
      </font>
      <fill>
        <patternFill>
          <bgColor rgb="FFFFC7CE"/>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Camila Luca" id="{28E8C7AA-0B7A-4CC4-A264-592F69046221}" userId="650d3afa6dd1c1e5" providerId="Windows Live"/>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263" dT="2020-05-26T15:36:58.18" personId="{28E8C7AA-0B7A-4CC4-A264-592F69046221}" id="{90A84073-5156-4DD7-A7CF-FA04D1BC0AFB}">
    <text>Cedido 03 UN ao CESFI dia 26/05/2020</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avan.com.br/mangueira-para-gas-de-cozinha-glp-1-20m-durin-05207.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havan.com.br/mangueira-para-gas-de-cozinha-glp-1-20m-durin-05207.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havan.com.br/mangueira-para-gas-de-cozinha-glp-1-20m-durin-05207.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2"/>
  <sheetViews>
    <sheetView zoomScale="80" zoomScaleNormal="80" workbookViewId="0">
      <selection activeCell="A2" sqref="A2:J2"/>
    </sheetView>
  </sheetViews>
  <sheetFormatPr defaultColWidth="9.7109375" defaultRowHeight="39.950000000000003" customHeight="1" x14ac:dyDescent="0.25"/>
  <cols>
    <col min="1" max="1" width="9.5703125" style="1" customWidth="1"/>
    <col min="2" max="2" width="20.85546875" style="32" customWidth="1"/>
    <col min="3" max="3" width="69.5703125" style="39" customWidth="1"/>
    <col min="4" max="4" width="19.42578125" style="40" customWidth="1"/>
    <col min="5" max="5" width="10" style="1" customWidth="1"/>
    <col min="6" max="6" width="16.7109375" style="1" customWidth="1"/>
    <col min="7" max="7" width="13.7109375" style="28" bestFit="1" customWidth="1"/>
    <col min="8" max="8" width="13.85546875" style="4" customWidth="1"/>
    <col min="9" max="9" width="13.28515625" style="27" customWidth="1"/>
    <col min="10" max="10" width="12.5703125" style="5" customWidth="1"/>
    <col min="11" max="11" width="13.5703125" style="6" customWidth="1"/>
    <col min="12" max="13" width="13.7109375" style="6" customWidth="1"/>
    <col min="14" max="14" width="16.5703125" style="6" customWidth="1"/>
    <col min="15" max="15" width="15.7109375" style="6" customWidth="1"/>
    <col min="16" max="22" width="13.7109375" style="6" customWidth="1"/>
    <col min="23" max="28" width="13.7109375" style="2" customWidth="1"/>
    <col min="29" max="16384" width="9.7109375" style="2"/>
  </cols>
  <sheetData>
    <row r="1" spans="1:28" ht="31.9" customHeight="1" x14ac:dyDescent="0.25">
      <c r="A1" s="93" t="s">
        <v>137</v>
      </c>
      <c r="B1" s="93"/>
      <c r="C1" s="93" t="s">
        <v>147</v>
      </c>
      <c r="D1" s="93"/>
      <c r="E1" s="93"/>
      <c r="F1" s="93"/>
      <c r="G1" s="93"/>
      <c r="H1" s="93" t="s">
        <v>136</v>
      </c>
      <c r="I1" s="93"/>
      <c r="J1" s="93"/>
      <c r="K1" s="92" t="s">
        <v>32</v>
      </c>
      <c r="L1" s="92" t="s">
        <v>32</v>
      </c>
      <c r="M1" s="92" t="s">
        <v>32</v>
      </c>
      <c r="N1" s="92" t="s">
        <v>32</v>
      </c>
      <c r="O1" s="92" t="s">
        <v>32</v>
      </c>
      <c r="P1" s="92" t="s">
        <v>32</v>
      </c>
      <c r="Q1" s="92" t="s">
        <v>32</v>
      </c>
      <c r="R1" s="92" t="s">
        <v>32</v>
      </c>
      <c r="S1" s="92" t="s">
        <v>32</v>
      </c>
      <c r="T1" s="92" t="s">
        <v>32</v>
      </c>
      <c r="U1" s="92" t="s">
        <v>32</v>
      </c>
      <c r="V1" s="92" t="s">
        <v>32</v>
      </c>
      <c r="W1" s="92" t="s">
        <v>32</v>
      </c>
      <c r="X1" s="92" t="s">
        <v>32</v>
      </c>
      <c r="Y1" s="92" t="s">
        <v>32</v>
      </c>
      <c r="Z1" s="92" t="s">
        <v>32</v>
      </c>
      <c r="AA1" s="92" t="s">
        <v>32</v>
      </c>
      <c r="AB1" s="92" t="s">
        <v>32</v>
      </c>
    </row>
    <row r="2" spans="1:28" ht="25.15" customHeight="1" x14ac:dyDescent="0.25">
      <c r="A2" s="93" t="s">
        <v>146</v>
      </c>
      <c r="B2" s="93"/>
      <c r="C2" s="93"/>
      <c r="D2" s="93"/>
      <c r="E2" s="93"/>
      <c r="F2" s="93"/>
      <c r="G2" s="93"/>
      <c r="H2" s="93"/>
      <c r="I2" s="93"/>
      <c r="J2" s="93"/>
      <c r="K2" s="92"/>
      <c r="L2" s="92"/>
      <c r="M2" s="92"/>
      <c r="N2" s="92"/>
      <c r="O2" s="92"/>
      <c r="P2" s="92"/>
      <c r="Q2" s="92"/>
      <c r="R2" s="92"/>
      <c r="S2" s="92"/>
      <c r="T2" s="92"/>
      <c r="U2" s="92"/>
      <c r="V2" s="92"/>
      <c r="W2" s="92"/>
      <c r="X2" s="92"/>
      <c r="Y2" s="92"/>
      <c r="Z2" s="92"/>
      <c r="AA2" s="92"/>
      <c r="AB2" s="92"/>
    </row>
    <row r="3" spans="1:28" s="3" customFormat="1" ht="39.950000000000003" customHeight="1" x14ac:dyDescent="0.2">
      <c r="A3" s="34" t="s">
        <v>25</v>
      </c>
      <c r="B3" s="33" t="s">
        <v>40</v>
      </c>
      <c r="C3" s="38" t="s">
        <v>21</v>
      </c>
      <c r="D3" s="38" t="s">
        <v>33</v>
      </c>
      <c r="E3" s="34" t="s">
        <v>3</v>
      </c>
      <c r="F3" s="34" t="s">
        <v>22</v>
      </c>
      <c r="G3" s="35" t="s">
        <v>26</v>
      </c>
      <c r="H3" s="34" t="s">
        <v>28</v>
      </c>
      <c r="I3" s="41" t="s">
        <v>0</v>
      </c>
      <c r="J3" s="42" t="s">
        <v>2</v>
      </c>
      <c r="K3" s="56" t="s">
        <v>1</v>
      </c>
      <c r="L3" s="56" t="s">
        <v>1</v>
      </c>
      <c r="M3" s="56" t="s">
        <v>1</v>
      </c>
      <c r="N3" s="56" t="s">
        <v>1</v>
      </c>
      <c r="O3" s="56" t="s">
        <v>1</v>
      </c>
      <c r="P3" s="56" t="s">
        <v>1</v>
      </c>
      <c r="Q3" s="56" t="s">
        <v>1</v>
      </c>
      <c r="R3" s="56" t="s">
        <v>1</v>
      </c>
      <c r="S3" s="23" t="s">
        <v>1</v>
      </c>
      <c r="T3" s="23" t="s">
        <v>1</v>
      </c>
      <c r="U3" s="23" t="s">
        <v>1</v>
      </c>
      <c r="V3" s="23" t="s">
        <v>1</v>
      </c>
      <c r="W3" s="23" t="s">
        <v>1</v>
      </c>
      <c r="X3" s="23" t="s">
        <v>1</v>
      </c>
      <c r="Y3" s="23" t="s">
        <v>1</v>
      </c>
      <c r="Z3" s="23" t="s">
        <v>1</v>
      </c>
      <c r="AA3" s="23" t="s">
        <v>1</v>
      </c>
      <c r="AB3" s="23" t="s">
        <v>1</v>
      </c>
    </row>
    <row r="4" spans="1:28" ht="39.950000000000003" customHeight="1" x14ac:dyDescent="0.25">
      <c r="A4" s="76">
        <v>1</v>
      </c>
      <c r="B4" s="36" t="s">
        <v>35</v>
      </c>
      <c r="C4" s="63" t="s">
        <v>41</v>
      </c>
      <c r="D4" s="62" t="s">
        <v>30</v>
      </c>
      <c r="E4" s="62" t="s">
        <v>13</v>
      </c>
      <c r="F4" s="67" t="s">
        <v>15</v>
      </c>
      <c r="G4" s="68">
        <v>42.9</v>
      </c>
      <c r="H4" s="18"/>
      <c r="I4" s="24">
        <f>H4-(SUM(K4:AB4))</f>
        <v>0</v>
      </c>
      <c r="J4" s="25" t="str">
        <f>IF(I4&lt;0,"ATENÇÃO","OK")</f>
        <v>OK</v>
      </c>
      <c r="K4" s="49"/>
      <c r="L4" s="50"/>
      <c r="M4" s="53"/>
      <c r="N4" s="53"/>
      <c r="O4" s="53"/>
      <c r="P4" s="52"/>
      <c r="Q4" s="52"/>
      <c r="R4" s="52"/>
      <c r="S4" s="17"/>
      <c r="T4" s="17"/>
      <c r="U4" s="17"/>
      <c r="V4" s="17"/>
      <c r="W4" s="31"/>
      <c r="X4" s="31"/>
      <c r="Y4" s="31"/>
      <c r="Z4" s="31"/>
      <c r="AA4" s="31"/>
      <c r="AB4" s="31"/>
    </row>
    <row r="5" spans="1:28" ht="39.950000000000003" customHeight="1" x14ac:dyDescent="0.25">
      <c r="A5" s="76">
        <v>2</v>
      </c>
      <c r="B5" s="77" t="s">
        <v>35</v>
      </c>
      <c r="C5" s="63" t="s">
        <v>42</v>
      </c>
      <c r="D5" s="64" t="s">
        <v>43</v>
      </c>
      <c r="E5" s="64" t="s">
        <v>13</v>
      </c>
      <c r="F5" s="67" t="s">
        <v>15</v>
      </c>
      <c r="G5" s="69">
        <v>72.44</v>
      </c>
      <c r="H5" s="18"/>
      <c r="I5" s="24">
        <f t="shared" ref="I5:I12" si="0">H5-(SUM(K5:AB5))</f>
        <v>0</v>
      </c>
      <c r="J5" s="25" t="str">
        <f t="shared" ref="J5:J12" si="1">IF(I5&lt;0,"ATENÇÃO","OK")</f>
        <v>OK</v>
      </c>
      <c r="K5" s="49"/>
      <c r="L5" s="50"/>
      <c r="M5" s="53"/>
      <c r="N5" s="53"/>
      <c r="O5" s="53"/>
      <c r="P5" s="52"/>
      <c r="Q5" s="54"/>
      <c r="R5" s="52"/>
      <c r="S5" s="17"/>
      <c r="T5" s="17"/>
      <c r="U5" s="17"/>
      <c r="V5" s="17"/>
      <c r="W5" s="31"/>
      <c r="X5" s="31"/>
      <c r="Y5" s="31"/>
      <c r="Z5" s="31"/>
      <c r="AA5" s="31"/>
      <c r="AB5" s="31"/>
    </row>
    <row r="6" spans="1:28" ht="39.950000000000003" customHeight="1" x14ac:dyDescent="0.25">
      <c r="A6" s="76">
        <v>4</v>
      </c>
      <c r="B6" s="77" t="s">
        <v>35</v>
      </c>
      <c r="C6" s="63" t="s">
        <v>44</v>
      </c>
      <c r="D6" s="64" t="s">
        <v>45</v>
      </c>
      <c r="E6" s="64" t="s">
        <v>13</v>
      </c>
      <c r="F6" s="67" t="s">
        <v>38</v>
      </c>
      <c r="G6" s="69">
        <v>503.16</v>
      </c>
      <c r="H6" s="18"/>
      <c r="I6" s="24">
        <f t="shared" si="0"/>
        <v>0</v>
      </c>
      <c r="J6" s="25" t="str">
        <f t="shared" si="1"/>
        <v>OK</v>
      </c>
      <c r="K6" s="49"/>
      <c r="L6" s="50"/>
      <c r="M6" s="53"/>
      <c r="N6" s="53"/>
      <c r="O6" s="53"/>
      <c r="P6" s="52"/>
      <c r="Q6" s="54"/>
      <c r="R6" s="52"/>
      <c r="S6" s="17"/>
      <c r="T6" s="17"/>
      <c r="U6" s="17"/>
      <c r="V6" s="17"/>
      <c r="W6" s="31"/>
      <c r="X6" s="31"/>
      <c r="Y6" s="31"/>
      <c r="Z6" s="31"/>
      <c r="AA6" s="31"/>
      <c r="AB6" s="31"/>
    </row>
    <row r="7" spans="1:28" ht="39.950000000000003" customHeight="1" x14ac:dyDescent="0.25">
      <c r="A7" s="76">
        <v>5</v>
      </c>
      <c r="B7" s="77" t="s">
        <v>35</v>
      </c>
      <c r="C7" s="63" t="s">
        <v>46</v>
      </c>
      <c r="D7" s="64" t="s">
        <v>47</v>
      </c>
      <c r="E7" s="64" t="s">
        <v>13</v>
      </c>
      <c r="F7" s="67" t="s">
        <v>15</v>
      </c>
      <c r="G7" s="69">
        <v>61.71</v>
      </c>
      <c r="H7" s="18"/>
      <c r="I7" s="24">
        <f t="shared" si="0"/>
        <v>0</v>
      </c>
      <c r="J7" s="25" t="str">
        <f t="shared" si="1"/>
        <v>OK</v>
      </c>
      <c r="K7" s="49"/>
      <c r="L7" s="50"/>
      <c r="M7" s="53"/>
      <c r="N7" s="53"/>
      <c r="O7" s="53"/>
      <c r="P7" s="52"/>
      <c r="Q7" s="54"/>
      <c r="R7" s="52"/>
      <c r="S7" s="17"/>
      <c r="T7" s="17"/>
      <c r="U7" s="17"/>
      <c r="V7" s="17"/>
      <c r="W7" s="31"/>
      <c r="X7" s="31"/>
      <c r="Y7" s="31"/>
      <c r="Z7" s="31"/>
      <c r="AA7" s="31"/>
      <c r="AB7" s="31"/>
    </row>
    <row r="8" spans="1:28" ht="39.950000000000003" customHeight="1" x14ac:dyDescent="0.25">
      <c r="A8" s="76">
        <v>6</v>
      </c>
      <c r="B8" s="77" t="s">
        <v>35</v>
      </c>
      <c r="C8" s="63" t="s">
        <v>48</v>
      </c>
      <c r="D8" s="64" t="s">
        <v>27</v>
      </c>
      <c r="E8" s="64" t="s">
        <v>13</v>
      </c>
      <c r="F8" s="67" t="s">
        <v>15</v>
      </c>
      <c r="G8" s="69">
        <v>20.350000000000001</v>
      </c>
      <c r="H8" s="18"/>
      <c r="I8" s="24">
        <f t="shared" si="0"/>
        <v>0</v>
      </c>
      <c r="J8" s="25" t="str">
        <f t="shared" si="1"/>
        <v>OK</v>
      </c>
      <c r="K8" s="49"/>
      <c r="L8" s="50"/>
      <c r="M8" s="53"/>
      <c r="N8" s="53"/>
      <c r="O8" s="53"/>
      <c r="P8" s="52"/>
      <c r="Q8" s="54"/>
      <c r="R8" s="52"/>
      <c r="S8" s="17"/>
      <c r="T8" s="17"/>
      <c r="U8" s="17"/>
      <c r="V8" s="17"/>
      <c r="W8" s="31"/>
      <c r="X8" s="31"/>
      <c r="Y8" s="31"/>
      <c r="Z8" s="31"/>
      <c r="AA8" s="31"/>
      <c r="AB8" s="31"/>
    </row>
    <row r="9" spans="1:28" ht="39.950000000000003" customHeight="1" x14ac:dyDescent="0.25">
      <c r="A9" s="76">
        <v>7</v>
      </c>
      <c r="B9" s="77" t="s">
        <v>35</v>
      </c>
      <c r="C9" s="63" t="s">
        <v>49</v>
      </c>
      <c r="D9" s="64" t="s">
        <v>50</v>
      </c>
      <c r="E9" s="62" t="s">
        <v>16</v>
      </c>
      <c r="F9" s="67" t="s">
        <v>15</v>
      </c>
      <c r="G9" s="68">
        <v>59.83</v>
      </c>
      <c r="H9" s="18"/>
      <c r="I9" s="24">
        <f t="shared" si="0"/>
        <v>0</v>
      </c>
      <c r="J9" s="25" t="str">
        <f t="shared" si="1"/>
        <v>OK</v>
      </c>
      <c r="K9" s="49"/>
      <c r="L9" s="50"/>
      <c r="M9" s="53"/>
      <c r="N9" s="53"/>
      <c r="O9" s="53"/>
      <c r="P9" s="52"/>
      <c r="Q9" s="54"/>
      <c r="R9" s="52"/>
      <c r="S9" s="17"/>
      <c r="T9" s="17"/>
      <c r="U9" s="17"/>
      <c r="V9" s="17"/>
      <c r="W9" s="31"/>
      <c r="X9" s="31"/>
      <c r="Y9" s="31"/>
      <c r="Z9" s="31"/>
      <c r="AA9" s="31"/>
      <c r="AB9" s="31"/>
    </row>
    <row r="10" spans="1:28" ht="39.950000000000003" customHeight="1" x14ac:dyDescent="0.25">
      <c r="A10" s="76">
        <v>8</v>
      </c>
      <c r="B10" s="36" t="s">
        <v>35</v>
      </c>
      <c r="C10" s="65" t="s">
        <v>51</v>
      </c>
      <c r="D10" s="66" t="s">
        <v>52</v>
      </c>
      <c r="E10" s="66" t="s">
        <v>3</v>
      </c>
      <c r="F10" s="67" t="s">
        <v>15</v>
      </c>
      <c r="G10" s="69">
        <v>31.22</v>
      </c>
      <c r="H10" s="18"/>
      <c r="I10" s="24">
        <f t="shared" si="0"/>
        <v>0</v>
      </c>
      <c r="J10" s="25" t="str">
        <f t="shared" si="1"/>
        <v>OK</v>
      </c>
      <c r="K10" s="49"/>
      <c r="L10" s="50"/>
      <c r="M10" s="53"/>
      <c r="N10" s="53"/>
      <c r="O10" s="53"/>
      <c r="P10" s="52"/>
      <c r="Q10" s="52"/>
      <c r="R10" s="52"/>
      <c r="S10" s="17"/>
      <c r="T10" s="17"/>
      <c r="U10" s="17"/>
      <c r="V10" s="17"/>
      <c r="W10" s="31"/>
      <c r="X10" s="31"/>
      <c r="Y10" s="31"/>
      <c r="Z10" s="31"/>
      <c r="AA10" s="31"/>
      <c r="AB10" s="31"/>
    </row>
    <row r="11" spans="1:28" ht="39.950000000000003" customHeight="1" x14ac:dyDescent="0.25">
      <c r="A11" s="76">
        <v>9</v>
      </c>
      <c r="B11" s="36" t="s">
        <v>35</v>
      </c>
      <c r="C11" s="65" t="s">
        <v>53</v>
      </c>
      <c r="D11" s="66" t="s">
        <v>50</v>
      </c>
      <c r="E11" s="66" t="s">
        <v>13</v>
      </c>
      <c r="F11" s="67" t="s">
        <v>15</v>
      </c>
      <c r="G11" s="69">
        <v>91.72</v>
      </c>
      <c r="H11" s="18"/>
      <c r="I11" s="24">
        <f t="shared" si="0"/>
        <v>0</v>
      </c>
      <c r="J11" s="25" t="str">
        <f t="shared" si="1"/>
        <v>OK</v>
      </c>
      <c r="K11" s="49"/>
      <c r="L11" s="50"/>
      <c r="M11" s="53"/>
      <c r="N11" s="53"/>
      <c r="O11" s="53"/>
      <c r="P11" s="52"/>
      <c r="Q11" s="52"/>
      <c r="R11" s="52"/>
      <c r="S11" s="17"/>
      <c r="T11" s="17"/>
      <c r="U11" s="17"/>
      <c r="V11" s="17"/>
      <c r="W11" s="31"/>
      <c r="X11" s="31"/>
      <c r="Y11" s="31"/>
      <c r="Z11" s="31"/>
      <c r="AA11" s="31"/>
      <c r="AB11" s="31"/>
    </row>
    <row r="12" spans="1:28" ht="39.950000000000003" customHeight="1" x14ac:dyDescent="0.25">
      <c r="A12" s="76">
        <v>10</v>
      </c>
      <c r="B12" s="36" t="s">
        <v>35</v>
      </c>
      <c r="C12" s="65" t="s">
        <v>54</v>
      </c>
      <c r="D12" s="66" t="s">
        <v>55</v>
      </c>
      <c r="E12" s="75" t="s">
        <v>13</v>
      </c>
      <c r="F12" s="66" t="s">
        <v>15</v>
      </c>
      <c r="G12" s="69">
        <v>95.33</v>
      </c>
      <c r="H12" s="18"/>
      <c r="I12" s="24">
        <f t="shared" si="0"/>
        <v>0</v>
      </c>
      <c r="J12" s="25" t="str">
        <f t="shared" si="1"/>
        <v>OK</v>
      </c>
      <c r="K12" s="49"/>
      <c r="L12" s="50"/>
      <c r="M12" s="53"/>
      <c r="N12" s="53"/>
      <c r="O12" s="53"/>
      <c r="P12" s="52"/>
      <c r="Q12" s="52"/>
      <c r="R12" s="52"/>
      <c r="S12" s="17"/>
      <c r="T12" s="17"/>
      <c r="U12" s="17"/>
      <c r="V12" s="17"/>
      <c r="W12" s="31"/>
      <c r="X12" s="31"/>
      <c r="Y12" s="31"/>
      <c r="Z12" s="31"/>
      <c r="AA12" s="31"/>
      <c r="AB12" s="31"/>
    </row>
    <row r="13" spans="1:28" ht="39.950000000000003" customHeight="1" x14ac:dyDescent="0.25">
      <c r="A13" s="76">
        <v>11</v>
      </c>
      <c r="B13" s="36" t="s">
        <v>35</v>
      </c>
      <c r="C13" s="65" t="s">
        <v>56</v>
      </c>
      <c r="D13" s="66" t="s">
        <v>57</v>
      </c>
      <c r="E13" s="75" t="s">
        <v>13</v>
      </c>
      <c r="F13" s="66" t="s">
        <v>15</v>
      </c>
      <c r="G13" s="69">
        <v>326.43</v>
      </c>
      <c r="H13" s="18"/>
      <c r="I13" s="24">
        <f t="shared" ref="I13:I61" si="2">H13-(SUM(K13:AB13))</f>
        <v>0</v>
      </c>
      <c r="J13" s="25" t="str">
        <f t="shared" ref="J13:J61" si="3">IF(I13&lt;0,"ATENÇÃO","OK")</f>
        <v>OK</v>
      </c>
      <c r="K13" s="49"/>
      <c r="L13" s="49"/>
      <c r="M13" s="53"/>
      <c r="N13" s="53"/>
      <c r="O13" s="53"/>
      <c r="P13" s="52"/>
      <c r="Q13" s="52"/>
      <c r="R13" s="52"/>
      <c r="S13" s="17"/>
      <c r="T13" s="17"/>
      <c r="U13" s="17"/>
      <c r="V13" s="17"/>
      <c r="W13" s="31"/>
      <c r="X13" s="31"/>
      <c r="Y13" s="31"/>
      <c r="Z13" s="31"/>
      <c r="AA13" s="31"/>
      <c r="AB13" s="31"/>
    </row>
    <row r="14" spans="1:28" ht="39.950000000000003" customHeight="1" x14ac:dyDescent="0.25">
      <c r="A14" s="76">
        <v>12</v>
      </c>
      <c r="B14" s="36" t="s">
        <v>35</v>
      </c>
      <c r="C14" s="65" t="s">
        <v>58</v>
      </c>
      <c r="D14" s="66" t="s">
        <v>59</v>
      </c>
      <c r="E14" s="66" t="s">
        <v>34</v>
      </c>
      <c r="F14" s="66" t="s">
        <v>15</v>
      </c>
      <c r="G14" s="69">
        <v>98.78</v>
      </c>
      <c r="H14" s="18"/>
      <c r="I14" s="24">
        <f t="shared" si="2"/>
        <v>0</v>
      </c>
      <c r="J14" s="25" t="str">
        <f t="shared" si="3"/>
        <v>OK</v>
      </c>
      <c r="K14" s="49"/>
      <c r="L14" s="49"/>
      <c r="M14" s="53"/>
      <c r="N14" s="53"/>
      <c r="O14" s="53"/>
      <c r="P14" s="52"/>
      <c r="Q14" s="52"/>
      <c r="R14" s="52"/>
      <c r="S14" s="17"/>
      <c r="T14" s="17"/>
      <c r="U14" s="17"/>
      <c r="V14" s="17"/>
      <c r="W14" s="31"/>
      <c r="X14" s="31"/>
      <c r="Y14" s="31"/>
      <c r="Z14" s="31"/>
      <c r="AA14" s="31"/>
      <c r="AB14" s="31"/>
    </row>
    <row r="15" spans="1:28" ht="39.950000000000003" customHeight="1" x14ac:dyDescent="0.25">
      <c r="A15" s="76">
        <v>13</v>
      </c>
      <c r="B15" s="36" t="s">
        <v>35</v>
      </c>
      <c r="C15" s="65" t="s">
        <v>131</v>
      </c>
      <c r="D15" s="66" t="s">
        <v>60</v>
      </c>
      <c r="E15" s="66" t="s">
        <v>13</v>
      </c>
      <c r="F15" s="66" t="s">
        <v>37</v>
      </c>
      <c r="G15" s="69">
        <v>2310.1999999999998</v>
      </c>
      <c r="H15" s="18"/>
      <c r="I15" s="24">
        <f t="shared" si="2"/>
        <v>0</v>
      </c>
      <c r="J15" s="25" t="str">
        <f t="shared" si="3"/>
        <v>OK</v>
      </c>
      <c r="K15" s="58"/>
      <c r="L15" s="58"/>
      <c r="M15" s="58"/>
      <c r="N15" s="58"/>
      <c r="O15" s="58"/>
      <c r="P15" s="55"/>
      <c r="Q15" s="55"/>
      <c r="R15" s="55"/>
      <c r="S15" s="55"/>
      <c r="T15" s="55"/>
      <c r="U15" s="55"/>
      <c r="V15" s="55"/>
      <c r="W15" s="57"/>
      <c r="X15" s="57"/>
      <c r="Y15" s="57"/>
      <c r="Z15" s="57"/>
      <c r="AA15" s="57"/>
      <c r="AB15" s="57"/>
    </row>
    <row r="16" spans="1:28" ht="39.950000000000003" customHeight="1" x14ac:dyDescent="0.25">
      <c r="A16" s="78">
        <v>14</v>
      </c>
      <c r="B16" s="37" t="s">
        <v>61</v>
      </c>
      <c r="C16" s="70" t="s">
        <v>62</v>
      </c>
      <c r="D16" s="71" t="s">
        <v>63</v>
      </c>
      <c r="E16" s="71" t="s">
        <v>13</v>
      </c>
      <c r="F16" s="71" t="s">
        <v>14</v>
      </c>
      <c r="G16" s="72">
        <v>1232.96</v>
      </c>
      <c r="H16" s="18"/>
      <c r="I16" s="24">
        <f t="shared" si="2"/>
        <v>0</v>
      </c>
      <c r="J16" s="25" t="str">
        <f t="shared" si="3"/>
        <v>OK</v>
      </c>
      <c r="K16" s="58"/>
      <c r="L16" s="58"/>
      <c r="M16" s="58"/>
      <c r="N16" s="58"/>
      <c r="O16" s="58"/>
      <c r="P16" s="55"/>
      <c r="Q16" s="55"/>
      <c r="R16" s="55"/>
      <c r="S16" s="55"/>
      <c r="T16" s="55"/>
      <c r="U16" s="55"/>
      <c r="V16" s="55"/>
      <c r="W16" s="57"/>
      <c r="X16" s="57"/>
      <c r="Y16" s="57"/>
      <c r="Z16" s="57"/>
      <c r="AA16" s="57"/>
      <c r="AB16" s="57"/>
    </row>
    <row r="17" spans="1:28" ht="39.950000000000003" customHeight="1" x14ac:dyDescent="0.25">
      <c r="A17" s="76">
        <v>17</v>
      </c>
      <c r="B17" s="36" t="s">
        <v>35</v>
      </c>
      <c r="C17" s="65" t="s">
        <v>64</v>
      </c>
      <c r="D17" s="66" t="s">
        <v>65</v>
      </c>
      <c r="E17" s="66" t="s">
        <v>13</v>
      </c>
      <c r="F17" s="66" t="s">
        <v>14</v>
      </c>
      <c r="G17" s="69">
        <v>52.18</v>
      </c>
      <c r="H17" s="18"/>
      <c r="I17" s="24">
        <f t="shared" si="2"/>
        <v>0</v>
      </c>
      <c r="J17" s="25" t="str">
        <f t="shared" si="3"/>
        <v>OK</v>
      </c>
      <c r="K17" s="58"/>
      <c r="L17" s="58"/>
      <c r="M17" s="58"/>
      <c r="N17" s="58"/>
      <c r="O17" s="58"/>
      <c r="P17" s="55"/>
      <c r="Q17" s="55"/>
      <c r="R17" s="55"/>
      <c r="S17" s="55"/>
      <c r="T17" s="55"/>
      <c r="U17" s="55"/>
      <c r="V17" s="55"/>
      <c r="W17" s="57"/>
      <c r="X17" s="57"/>
      <c r="Y17" s="57"/>
      <c r="Z17" s="57"/>
      <c r="AA17" s="57"/>
      <c r="AB17" s="57"/>
    </row>
    <row r="18" spans="1:28" ht="39.950000000000003" customHeight="1" x14ac:dyDescent="0.25">
      <c r="A18" s="76">
        <v>18</v>
      </c>
      <c r="B18" s="36" t="s">
        <v>35</v>
      </c>
      <c r="C18" s="65" t="s">
        <v>66</v>
      </c>
      <c r="D18" s="66" t="s">
        <v>67</v>
      </c>
      <c r="E18" s="66" t="s">
        <v>13</v>
      </c>
      <c r="F18" s="66" t="s">
        <v>14</v>
      </c>
      <c r="G18" s="69">
        <v>58.18</v>
      </c>
      <c r="H18" s="18"/>
      <c r="I18" s="24">
        <f t="shared" si="2"/>
        <v>0</v>
      </c>
      <c r="J18" s="25" t="str">
        <f t="shared" si="3"/>
        <v>OK</v>
      </c>
      <c r="K18" s="58"/>
      <c r="L18" s="58"/>
      <c r="M18" s="58"/>
      <c r="N18" s="58"/>
      <c r="O18" s="58"/>
      <c r="P18" s="55"/>
      <c r="Q18" s="55"/>
      <c r="R18" s="55"/>
      <c r="S18" s="55"/>
      <c r="T18" s="55"/>
      <c r="U18" s="55"/>
      <c r="V18" s="55"/>
      <c r="W18" s="57"/>
      <c r="X18" s="57"/>
      <c r="Y18" s="57"/>
      <c r="Z18" s="57"/>
      <c r="AA18" s="57"/>
      <c r="AB18" s="57"/>
    </row>
    <row r="19" spans="1:28" ht="39.950000000000003" customHeight="1" x14ac:dyDescent="0.25">
      <c r="A19" s="76">
        <v>19</v>
      </c>
      <c r="B19" s="36" t="s">
        <v>35</v>
      </c>
      <c r="C19" s="65" t="s">
        <v>68</v>
      </c>
      <c r="D19" s="66" t="s">
        <v>69</v>
      </c>
      <c r="E19" s="66" t="s">
        <v>3</v>
      </c>
      <c r="F19" s="66" t="s">
        <v>14</v>
      </c>
      <c r="G19" s="69">
        <v>0.23</v>
      </c>
      <c r="H19" s="18"/>
      <c r="I19" s="24">
        <f t="shared" si="2"/>
        <v>0</v>
      </c>
      <c r="J19" s="25" t="str">
        <f t="shared" si="3"/>
        <v>OK</v>
      </c>
      <c r="K19" s="58"/>
      <c r="L19" s="58"/>
      <c r="M19" s="58"/>
      <c r="N19" s="58"/>
      <c r="O19" s="58"/>
      <c r="P19" s="55"/>
      <c r="Q19" s="55"/>
      <c r="R19" s="55"/>
      <c r="S19" s="55"/>
      <c r="T19" s="55"/>
      <c r="U19" s="55"/>
      <c r="V19" s="55"/>
      <c r="W19" s="57"/>
      <c r="X19" s="57"/>
      <c r="Y19" s="57"/>
      <c r="Z19" s="57"/>
      <c r="AA19" s="57"/>
      <c r="AB19" s="57"/>
    </row>
    <row r="20" spans="1:28" ht="39.950000000000003" customHeight="1" x14ac:dyDescent="0.25">
      <c r="A20" s="76">
        <v>20</v>
      </c>
      <c r="B20" s="36" t="s">
        <v>35</v>
      </c>
      <c r="C20" s="65" t="s">
        <v>70</v>
      </c>
      <c r="D20" s="66" t="s">
        <v>69</v>
      </c>
      <c r="E20" s="66" t="s">
        <v>3</v>
      </c>
      <c r="F20" s="66" t="s">
        <v>14</v>
      </c>
      <c r="G20" s="69">
        <v>0.52</v>
      </c>
      <c r="H20" s="18"/>
      <c r="I20" s="24">
        <f t="shared" si="2"/>
        <v>0</v>
      </c>
      <c r="J20" s="25" t="str">
        <f t="shared" si="3"/>
        <v>OK</v>
      </c>
      <c r="K20" s="58"/>
      <c r="L20" s="58"/>
      <c r="M20" s="58"/>
      <c r="N20" s="58"/>
      <c r="O20" s="58"/>
      <c r="P20" s="55"/>
      <c r="Q20" s="55"/>
      <c r="R20" s="55"/>
      <c r="S20" s="55"/>
      <c r="T20" s="55"/>
      <c r="U20" s="55"/>
      <c r="V20" s="55"/>
      <c r="W20" s="57"/>
      <c r="X20" s="57"/>
      <c r="Y20" s="57"/>
      <c r="Z20" s="57"/>
      <c r="AA20" s="57"/>
      <c r="AB20" s="57"/>
    </row>
    <row r="21" spans="1:28" ht="39.950000000000003" customHeight="1" x14ac:dyDescent="0.25">
      <c r="A21" s="76">
        <v>21</v>
      </c>
      <c r="B21" s="36" t="s">
        <v>35</v>
      </c>
      <c r="C21" s="65" t="s">
        <v>71</v>
      </c>
      <c r="D21" s="66" t="s">
        <v>69</v>
      </c>
      <c r="E21" s="66" t="s">
        <v>3</v>
      </c>
      <c r="F21" s="66" t="s">
        <v>14</v>
      </c>
      <c r="G21" s="69">
        <v>1.01</v>
      </c>
      <c r="H21" s="18"/>
      <c r="I21" s="24">
        <f t="shared" si="2"/>
        <v>0</v>
      </c>
      <c r="J21" s="25" t="str">
        <f t="shared" si="3"/>
        <v>OK</v>
      </c>
      <c r="K21" s="58"/>
      <c r="L21" s="58"/>
      <c r="M21" s="58"/>
      <c r="N21" s="58"/>
      <c r="O21" s="58"/>
      <c r="P21" s="55"/>
      <c r="Q21" s="55"/>
      <c r="R21" s="55"/>
      <c r="S21" s="55"/>
      <c r="T21" s="55"/>
      <c r="U21" s="55"/>
      <c r="V21" s="55"/>
      <c r="W21" s="57"/>
      <c r="X21" s="57"/>
      <c r="Y21" s="57"/>
      <c r="Z21" s="57"/>
      <c r="AA21" s="57"/>
      <c r="AB21" s="57"/>
    </row>
    <row r="22" spans="1:28" ht="39.950000000000003" customHeight="1" x14ac:dyDescent="0.25">
      <c r="A22" s="76">
        <v>22</v>
      </c>
      <c r="B22" s="36" t="s">
        <v>35</v>
      </c>
      <c r="C22" s="65" t="s">
        <v>72</v>
      </c>
      <c r="D22" s="66" t="s">
        <v>27</v>
      </c>
      <c r="E22" s="66" t="s">
        <v>31</v>
      </c>
      <c r="F22" s="66" t="s">
        <v>15</v>
      </c>
      <c r="G22" s="69">
        <v>14.52</v>
      </c>
      <c r="H22" s="18"/>
      <c r="I22" s="24">
        <f t="shared" si="2"/>
        <v>0</v>
      </c>
      <c r="J22" s="25" t="str">
        <f t="shared" si="3"/>
        <v>OK</v>
      </c>
      <c r="K22" s="58"/>
      <c r="L22" s="58"/>
      <c r="M22" s="58"/>
      <c r="N22" s="58"/>
      <c r="O22" s="58"/>
      <c r="P22" s="55"/>
      <c r="Q22" s="55"/>
      <c r="R22" s="55"/>
      <c r="S22" s="55"/>
      <c r="T22" s="55"/>
      <c r="U22" s="55"/>
      <c r="V22" s="55"/>
      <c r="W22" s="57"/>
      <c r="X22" s="57"/>
      <c r="Y22" s="57"/>
      <c r="Z22" s="57"/>
      <c r="AA22" s="57"/>
      <c r="AB22" s="57"/>
    </row>
    <row r="23" spans="1:28" ht="39.950000000000003" customHeight="1" x14ac:dyDescent="0.25">
      <c r="A23" s="76">
        <v>23</v>
      </c>
      <c r="B23" s="36" t="s">
        <v>35</v>
      </c>
      <c r="C23" s="65" t="s">
        <v>73</v>
      </c>
      <c r="D23" s="66" t="s">
        <v>74</v>
      </c>
      <c r="E23" s="66" t="s">
        <v>13</v>
      </c>
      <c r="F23" s="66" t="s">
        <v>14</v>
      </c>
      <c r="G23" s="69">
        <v>0.08</v>
      </c>
      <c r="H23" s="18"/>
      <c r="I23" s="24">
        <f t="shared" si="2"/>
        <v>0</v>
      </c>
      <c r="J23" s="25" t="str">
        <f t="shared" si="3"/>
        <v>OK</v>
      </c>
      <c r="K23" s="58"/>
      <c r="L23" s="58"/>
      <c r="M23" s="58"/>
      <c r="N23" s="58"/>
      <c r="O23" s="58"/>
      <c r="P23" s="55"/>
      <c r="Q23" s="55"/>
      <c r="R23" s="55"/>
      <c r="S23" s="55"/>
      <c r="T23" s="55"/>
      <c r="U23" s="55"/>
      <c r="V23" s="55"/>
      <c r="W23" s="57"/>
      <c r="X23" s="57"/>
      <c r="Y23" s="57"/>
      <c r="Z23" s="57"/>
      <c r="AA23" s="57"/>
      <c r="AB23" s="57"/>
    </row>
    <row r="24" spans="1:28" ht="39.950000000000003" customHeight="1" x14ac:dyDescent="0.25">
      <c r="A24" s="76">
        <v>24</v>
      </c>
      <c r="B24" s="36" t="s">
        <v>35</v>
      </c>
      <c r="C24" s="65" t="s">
        <v>75</v>
      </c>
      <c r="D24" s="66" t="s">
        <v>74</v>
      </c>
      <c r="E24" s="66" t="s">
        <v>13</v>
      </c>
      <c r="F24" s="66" t="s">
        <v>14</v>
      </c>
      <c r="G24" s="69">
        <v>0.12</v>
      </c>
      <c r="H24" s="18"/>
      <c r="I24" s="24">
        <f t="shared" si="2"/>
        <v>0</v>
      </c>
      <c r="J24" s="25" t="str">
        <f t="shared" si="3"/>
        <v>OK</v>
      </c>
      <c r="K24" s="58"/>
      <c r="L24" s="58"/>
      <c r="M24" s="58"/>
      <c r="N24" s="58"/>
      <c r="O24" s="58"/>
      <c r="P24" s="55"/>
      <c r="Q24" s="55"/>
      <c r="R24" s="55"/>
      <c r="S24" s="55"/>
      <c r="T24" s="55"/>
      <c r="U24" s="55"/>
      <c r="V24" s="55"/>
      <c r="W24" s="57"/>
      <c r="X24" s="57"/>
      <c r="Y24" s="57"/>
      <c r="Z24" s="57"/>
      <c r="AA24" s="57"/>
      <c r="AB24" s="57"/>
    </row>
    <row r="25" spans="1:28" ht="39.950000000000003" customHeight="1" x14ac:dyDescent="0.25">
      <c r="A25" s="76">
        <v>25</v>
      </c>
      <c r="B25" s="36" t="s">
        <v>35</v>
      </c>
      <c r="C25" s="65" t="s">
        <v>76</v>
      </c>
      <c r="D25" s="66" t="s">
        <v>74</v>
      </c>
      <c r="E25" s="66" t="s">
        <v>13</v>
      </c>
      <c r="F25" s="66" t="s">
        <v>14</v>
      </c>
      <c r="G25" s="69">
        <v>0.13</v>
      </c>
      <c r="H25" s="18"/>
      <c r="I25" s="24">
        <f t="shared" si="2"/>
        <v>0</v>
      </c>
      <c r="J25" s="25" t="str">
        <f t="shared" si="3"/>
        <v>OK</v>
      </c>
      <c r="K25" s="58"/>
      <c r="L25" s="58"/>
      <c r="M25" s="58"/>
      <c r="N25" s="58"/>
      <c r="O25" s="58"/>
      <c r="P25" s="55"/>
      <c r="Q25" s="55"/>
      <c r="R25" s="55"/>
      <c r="S25" s="55"/>
      <c r="T25" s="55"/>
      <c r="U25" s="55"/>
      <c r="V25" s="55"/>
      <c r="W25" s="57"/>
      <c r="X25" s="57"/>
      <c r="Y25" s="57"/>
      <c r="Z25" s="57"/>
      <c r="AA25" s="57"/>
      <c r="AB25" s="57"/>
    </row>
    <row r="26" spans="1:28" ht="39.950000000000003" customHeight="1" x14ac:dyDescent="0.25">
      <c r="A26" s="76">
        <v>26</v>
      </c>
      <c r="B26" s="36" t="s">
        <v>35</v>
      </c>
      <c r="C26" s="65" t="s">
        <v>77</v>
      </c>
      <c r="D26" s="66" t="s">
        <v>78</v>
      </c>
      <c r="E26" s="66" t="s">
        <v>13</v>
      </c>
      <c r="F26" s="66" t="s">
        <v>15</v>
      </c>
      <c r="G26" s="69">
        <v>1.75</v>
      </c>
      <c r="H26" s="18"/>
      <c r="I26" s="24">
        <f t="shared" si="2"/>
        <v>0</v>
      </c>
      <c r="J26" s="25" t="str">
        <f t="shared" si="3"/>
        <v>OK</v>
      </c>
      <c r="K26" s="58"/>
      <c r="L26" s="58"/>
      <c r="M26" s="58"/>
      <c r="N26" s="58"/>
      <c r="O26" s="58"/>
      <c r="P26" s="55"/>
      <c r="Q26" s="55"/>
      <c r="R26" s="55"/>
      <c r="S26" s="55"/>
      <c r="T26" s="55"/>
      <c r="U26" s="55"/>
      <c r="V26" s="55"/>
      <c r="W26" s="57"/>
      <c r="X26" s="57"/>
      <c r="Y26" s="57"/>
      <c r="Z26" s="57"/>
      <c r="AA26" s="57"/>
      <c r="AB26" s="57"/>
    </row>
    <row r="27" spans="1:28" ht="39.950000000000003" customHeight="1" x14ac:dyDescent="0.25">
      <c r="A27" s="76">
        <v>27</v>
      </c>
      <c r="B27" s="36" t="s">
        <v>35</v>
      </c>
      <c r="C27" s="65" t="s">
        <v>79</v>
      </c>
      <c r="D27" s="66" t="s">
        <v>78</v>
      </c>
      <c r="E27" s="66" t="s">
        <v>13</v>
      </c>
      <c r="F27" s="66" t="s">
        <v>15</v>
      </c>
      <c r="G27" s="69">
        <v>1.5</v>
      </c>
      <c r="H27" s="18"/>
      <c r="I27" s="24">
        <f t="shared" si="2"/>
        <v>0</v>
      </c>
      <c r="J27" s="25" t="str">
        <f t="shared" si="3"/>
        <v>OK</v>
      </c>
      <c r="K27" s="58"/>
      <c r="L27" s="58"/>
      <c r="M27" s="58"/>
      <c r="N27" s="58"/>
      <c r="O27" s="58"/>
      <c r="P27" s="55"/>
      <c r="Q27" s="55"/>
      <c r="R27" s="55"/>
      <c r="S27" s="55"/>
      <c r="T27" s="55"/>
      <c r="U27" s="55"/>
      <c r="V27" s="55"/>
      <c r="W27" s="57"/>
      <c r="X27" s="57"/>
      <c r="Y27" s="57"/>
      <c r="Z27" s="57"/>
      <c r="AA27" s="57"/>
      <c r="AB27" s="57"/>
    </row>
    <row r="28" spans="1:28" ht="39.950000000000003" customHeight="1" x14ac:dyDescent="0.25">
      <c r="A28" s="76">
        <v>28</v>
      </c>
      <c r="B28" s="36" t="s">
        <v>35</v>
      </c>
      <c r="C28" s="65" t="s">
        <v>80</v>
      </c>
      <c r="D28" s="66" t="s">
        <v>27</v>
      </c>
      <c r="E28" s="66" t="s">
        <v>12</v>
      </c>
      <c r="F28" s="66" t="s">
        <v>132</v>
      </c>
      <c r="G28" s="69">
        <v>52.45</v>
      </c>
      <c r="H28" s="18"/>
      <c r="I28" s="24">
        <f t="shared" si="2"/>
        <v>0</v>
      </c>
      <c r="J28" s="25" t="str">
        <f t="shared" si="3"/>
        <v>OK</v>
      </c>
      <c r="K28" s="58"/>
      <c r="L28" s="58"/>
      <c r="M28" s="58"/>
      <c r="N28" s="58"/>
      <c r="O28" s="58"/>
      <c r="P28" s="55"/>
      <c r="Q28" s="55"/>
      <c r="R28" s="55"/>
      <c r="S28" s="55"/>
      <c r="T28" s="55"/>
      <c r="U28" s="55"/>
      <c r="V28" s="55"/>
      <c r="W28" s="57"/>
      <c r="X28" s="57"/>
      <c r="Y28" s="57"/>
      <c r="Z28" s="57"/>
      <c r="AA28" s="57"/>
      <c r="AB28" s="57"/>
    </row>
    <row r="29" spans="1:28" ht="39.950000000000003" customHeight="1" x14ac:dyDescent="0.25">
      <c r="A29" s="76">
        <v>29</v>
      </c>
      <c r="B29" s="36" t="s">
        <v>35</v>
      </c>
      <c r="C29" s="65" t="s">
        <v>81</v>
      </c>
      <c r="D29" s="66" t="s">
        <v>29</v>
      </c>
      <c r="E29" s="66" t="s">
        <v>3</v>
      </c>
      <c r="F29" s="66" t="s">
        <v>14</v>
      </c>
      <c r="G29" s="69">
        <v>21.14</v>
      </c>
      <c r="H29" s="18"/>
      <c r="I29" s="24">
        <f t="shared" si="2"/>
        <v>0</v>
      </c>
      <c r="J29" s="25" t="str">
        <f t="shared" si="3"/>
        <v>OK</v>
      </c>
      <c r="K29" s="58"/>
      <c r="L29" s="58"/>
      <c r="M29" s="58"/>
      <c r="N29" s="58"/>
      <c r="O29" s="58"/>
      <c r="P29" s="55"/>
      <c r="Q29" s="55"/>
      <c r="R29" s="55"/>
      <c r="S29" s="55"/>
      <c r="T29" s="55"/>
      <c r="U29" s="55"/>
      <c r="V29" s="55"/>
      <c r="W29" s="57"/>
      <c r="X29" s="57"/>
      <c r="Y29" s="57"/>
      <c r="Z29" s="57"/>
      <c r="AA29" s="57"/>
      <c r="AB29" s="57"/>
    </row>
    <row r="30" spans="1:28" ht="39.950000000000003" customHeight="1" x14ac:dyDescent="0.25">
      <c r="A30" s="76">
        <v>30</v>
      </c>
      <c r="B30" s="36" t="s">
        <v>35</v>
      </c>
      <c r="C30" s="65" t="s">
        <v>82</v>
      </c>
      <c r="D30" s="66" t="s">
        <v>29</v>
      </c>
      <c r="E30" s="66" t="s">
        <v>12</v>
      </c>
      <c r="F30" s="66" t="s">
        <v>17</v>
      </c>
      <c r="G30" s="69">
        <v>31.92</v>
      </c>
      <c r="H30" s="18"/>
      <c r="I30" s="24">
        <f t="shared" si="2"/>
        <v>0</v>
      </c>
      <c r="J30" s="25" t="str">
        <f t="shared" si="3"/>
        <v>OK</v>
      </c>
      <c r="K30" s="58"/>
      <c r="L30" s="58"/>
      <c r="M30" s="58"/>
      <c r="N30" s="58"/>
      <c r="O30" s="58"/>
      <c r="P30" s="55"/>
      <c r="Q30" s="55"/>
      <c r="R30" s="55"/>
      <c r="S30" s="55"/>
      <c r="T30" s="55"/>
      <c r="U30" s="55"/>
      <c r="V30" s="55"/>
      <c r="W30" s="57"/>
      <c r="X30" s="57"/>
      <c r="Y30" s="57"/>
      <c r="Z30" s="57"/>
      <c r="AA30" s="57"/>
      <c r="AB30" s="57"/>
    </row>
    <row r="31" spans="1:28" ht="39.950000000000003" customHeight="1" x14ac:dyDescent="0.25">
      <c r="A31" s="76">
        <v>32</v>
      </c>
      <c r="B31" s="36" t="s">
        <v>35</v>
      </c>
      <c r="C31" s="65" t="s">
        <v>83</v>
      </c>
      <c r="D31" s="66" t="s">
        <v>84</v>
      </c>
      <c r="E31" s="66" t="s">
        <v>3</v>
      </c>
      <c r="F31" s="66" t="s">
        <v>133</v>
      </c>
      <c r="G31" s="69">
        <v>388</v>
      </c>
      <c r="H31" s="18"/>
      <c r="I31" s="24">
        <f t="shared" si="2"/>
        <v>0</v>
      </c>
      <c r="J31" s="25" t="str">
        <f t="shared" si="3"/>
        <v>OK</v>
      </c>
      <c r="K31" s="58"/>
      <c r="L31" s="58"/>
      <c r="M31" s="58"/>
      <c r="N31" s="58"/>
      <c r="O31" s="58"/>
      <c r="P31" s="55"/>
      <c r="Q31" s="55"/>
      <c r="R31" s="55"/>
      <c r="S31" s="55"/>
      <c r="T31" s="55"/>
      <c r="U31" s="55"/>
      <c r="V31" s="55"/>
      <c r="W31" s="57"/>
      <c r="X31" s="57"/>
      <c r="Y31" s="57"/>
      <c r="Z31" s="57"/>
      <c r="AA31" s="57"/>
      <c r="AB31" s="57"/>
    </row>
    <row r="32" spans="1:28" ht="39.950000000000003" customHeight="1" x14ac:dyDescent="0.25">
      <c r="A32" s="76">
        <v>33</v>
      </c>
      <c r="B32" s="36" t="s">
        <v>35</v>
      </c>
      <c r="C32" s="65" t="s">
        <v>85</v>
      </c>
      <c r="D32" s="66" t="s">
        <v>29</v>
      </c>
      <c r="E32" s="66" t="s">
        <v>13</v>
      </c>
      <c r="F32" s="66" t="s">
        <v>15</v>
      </c>
      <c r="G32" s="69">
        <v>33.6</v>
      </c>
      <c r="H32" s="18"/>
      <c r="I32" s="24">
        <f t="shared" si="2"/>
        <v>0</v>
      </c>
      <c r="J32" s="25" t="str">
        <f t="shared" si="3"/>
        <v>OK</v>
      </c>
      <c r="K32" s="58"/>
      <c r="L32" s="58"/>
      <c r="M32" s="58"/>
      <c r="N32" s="58"/>
      <c r="O32" s="58"/>
      <c r="P32" s="55"/>
      <c r="Q32" s="55"/>
      <c r="R32" s="55"/>
      <c r="S32" s="55"/>
      <c r="T32" s="55"/>
      <c r="U32" s="55"/>
      <c r="V32" s="55"/>
      <c r="W32" s="57"/>
      <c r="X32" s="57"/>
      <c r="Y32" s="57"/>
      <c r="Z32" s="57"/>
      <c r="AA32" s="57"/>
      <c r="AB32" s="57"/>
    </row>
    <row r="33" spans="1:28" ht="39.950000000000003" customHeight="1" x14ac:dyDescent="0.25">
      <c r="A33" s="76">
        <v>34</v>
      </c>
      <c r="B33" s="36" t="s">
        <v>35</v>
      </c>
      <c r="C33" s="65" t="s">
        <v>86</v>
      </c>
      <c r="D33" s="66" t="s">
        <v>87</v>
      </c>
      <c r="E33" s="66" t="s">
        <v>13</v>
      </c>
      <c r="F33" s="66" t="s">
        <v>15</v>
      </c>
      <c r="G33" s="69">
        <v>340.66</v>
      </c>
      <c r="H33" s="18"/>
      <c r="I33" s="24">
        <f t="shared" si="2"/>
        <v>0</v>
      </c>
      <c r="J33" s="25" t="str">
        <f t="shared" si="3"/>
        <v>OK</v>
      </c>
      <c r="K33" s="58"/>
      <c r="L33" s="58"/>
      <c r="M33" s="58"/>
      <c r="N33" s="58"/>
      <c r="O33" s="58"/>
      <c r="P33" s="55"/>
      <c r="Q33" s="55"/>
      <c r="R33" s="55"/>
      <c r="S33" s="55"/>
      <c r="T33" s="55"/>
      <c r="U33" s="55"/>
      <c r="V33" s="55"/>
      <c r="W33" s="57"/>
      <c r="X33" s="57"/>
      <c r="Y33" s="57"/>
      <c r="Z33" s="57"/>
      <c r="AA33" s="57"/>
      <c r="AB33" s="57"/>
    </row>
    <row r="34" spans="1:28" ht="39.950000000000003" customHeight="1" x14ac:dyDescent="0.25">
      <c r="A34" s="76">
        <v>35</v>
      </c>
      <c r="B34" s="36" t="s">
        <v>35</v>
      </c>
      <c r="C34" s="65" t="s">
        <v>88</v>
      </c>
      <c r="D34" s="66" t="s">
        <v>27</v>
      </c>
      <c r="E34" s="66" t="s">
        <v>13</v>
      </c>
      <c r="F34" s="66" t="s">
        <v>37</v>
      </c>
      <c r="G34" s="69">
        <v>47.49</v>
      </c>
      <c r="H34" s="18"/>
      <c r="I34" s="24">
        <f t="shared" si="2"/>
        <v>0</v>
      </c>
      <c r="J34" s="25" t="str">
        <f t="shared" si="3"/>
        <v>OK</v>
      </c>
      <c r="K34" s="58"/>
      <c r="L34" s="58"/>
      <c r="M34" s="58"/>
      <c r="N34" s="58"/>
      <c r="O34" s="58"/>
      <c r="P34" s="55"/>
      <c r="Q34" s="55"/>
      <c r="R34" s="55"/>
      <c r="S34" s="55"/>
      <c r="T34" s="55"/>
      <c r="U34" s="55"/>
      <c r="V34" s="55"/>
      <c r="W34" s="57"/>
      <c r="X34" s="57"/>
      <c r="Y34" s="57"/>
      <c r="Z34" s="57"/>
      <c r="AA34" s="57"/>
      <c r="AB34" s="57"/>
    </row>
    <row r="35" spans="1:28" ht="39.950000000000003" customHeight="1" x14ac:dyDescent="0.25">
      <c r="A35" s="76">
        <v>36</v>
      </c>
      <c r="B35" s="36" t="s">
        <v>35</v>
      </c>
      <c r="C35" s="65" t="s">
        <v>89</v>
      </c>
      <c r="D35" s="66" t="s">
        <v>29</v>
      </c>
      <c r="E35" s="66" t="s">
        <v>16</v>
      </c>
      <c r="F35" s="66" t="s">
        <v>15</v>
      </c>
      <c r="G35" s="69">
        <v>230.65</v>
      </c>
      <c r="H35" s="18"/>
      <c r="I35" s="24">
        <f t="shared" si="2"/>
        <v>0</v>
      </c>
      <c r="J35" s="25" t="str">
        <f t="shared" si="3"/>
        <v>OK</v>
      </c>
      <c r="K35" s="58"/>
      <c r="L35" s="58"/>
      <c r="M35" s="58"/>
      <c r="N35" s="58"/>
      <c r="O35" s="58"/>
      <c r="P35" s="55"/>
      <c r="Q35" s="55"/>
      <c r="R35" s="55"/>
      <c r="S35" s="55"/>
      <c r="T35" s="55"/>
      <c r="U35" s="55"/>
      <c r="V35" s="55"/>
      <c r="W35" s="57"/>
      <c r="X35" s="57"/>
      <c r="Y35" s="57"/>
      <c r="Z35" s="57"/>
      <c r="AA35" s="57"/>
      <c r="AB35" s="57"/>
    </row>
    <row r="36" spans="1:28" ht="39.950000000000003" customHeight="1" x14ac:dyDescent="0.25">
      <c r="A36" s="76">
        <v>37</v>
      </c>
      <c r="B36" s="36" t="s">
        <v>35</v>
      </c>
      <c r="C36" s="65" t="s">
        <v>90</v>
      </c>
      <c r="D36" s="66" t="s">
        <v>91</v>
      </c>
      <c r="E36" s="66" t="s">
        <v>16</v>
      </c>
      <c r="F36" s="66" t="s">
        <v>15</v>
      </c>
      <c r="G36" s="69">
        <v>237.53</v>
      </c>
      <c r="H36" s="18"/>
      <c r="I36" s="24">
        <f t="shared" si="2"/>
        <v>0</v>
      </c>
      <c r="J36" s="25" t="str">
        <f t="shared" si="3"/>
        <v>OK</v>
      </c>
      <c r="K36" s="58"/>
      <c r="L36" s="58"/>
      <c r="M36" s="58"/>
      <c r="N36" s="58"/>
      <c r="O36" s="58"/>
      <c r="P36" s="55"/>
      <c r="Q36" s="55"/>
      <c r="R36" s="55"/>
      <c r="S36" s="55"/>
      <c r="T36" s="55"/>
      <c r="U36" s="55"/>
      <c r="V36" s="55"/>
      <c r="W36" s="57"/>
      <c r="X36" s="57"/>
      <c r="Y36" s="57"/>
      <c r="Z36" s="57"/>
      <c r="AA36" s="57"/>
      <c r="AB36" s="57"/>
    </row>
    <row r="37" spans="1:28" ht="39.950000000000003" customHeight="1" x14ac:dyDescent="0.25">
      <c r="A37" s="76">
        <v>38</v>
      </c>
      <c r="B37" s="36" t="s">
        <v>35</v>
      </c>
      <c r="C37" s="65" t="s">
        <v>92</v>
      </c>
      <c r="D37" s="66" t="s">
        <v>93</v>
      </c>
      <c r="E37" s="66" t="s">
        <v>16</v>
      </c>
      <c r="F37" s="66" t="s">
        <v>15</v>
      </c>
      <c r="G37" s="69">
        <v>156.93</v>
      </c>
      <c r="H37" s="18"/>
      <c r="I37" s="24">
        <f t="shared" si="2"/>
        <v>0</v>
      </c>
      <c r="J37" s="25" t="str">
        <f t="shared" si="3"/>
        <v>OK</v>
      </c>
      <c r="K37" s="58"/>
      <c r="L37" s="58"/>
      <c r="M37" s="58"/>
      <c r="N37" s="58"/>
      <c r="O37" s="58"/>
      <c r="P37" s="55"/>
      <c r="Q37" s="55"/>
      <c r="R37" s="55"/>
      <c r="S37" s="55"/>
      <c r="T37" s="55"/>
      <c r="U37" s="55"/>
      <c r="V37" s="55"/>
      <c r="W37" s="57"/>
      <c r="X37" s="57"/>
      <c r="Y37" s="57"/>
      <c r="Z37" s="57"/>
      <c r="AA37" s="57"/>
      <c r="AB37" s="57"/>
    </row>
    <row r="38" spans="1:28" ht="39.950000000000003" customHeight="1" x14ac:dyDescent="0.25">
      <c r="A38" s="76">
        <v>40</v>
      </c>
      <c r="B38" s="36" t="s">
        <v>35</v>
      </c>
      <c r="C38" s="65" t="s">
        <v>94</v>
      </c>
      <c r="D38" s="66" t="s">
        <v>95</v>
      </c>
      <c r="E38" s="66" t="s">
        <v>3</v>
      </c>
      <c r="F38" s="66" t="s">
        <v>15</v>
      </c>
      <c r="G38" s="69">
        <v>27.03</v>
      </c>
      <c r="H38" s="18"/>
      <c r="I38" s="24">
        <f t="shared" si="2"/>
        <v>0</v>
      </c>
      <c r="J38" s="25" t="str">
        <f t="shared" si="3"/>
        <v>OK</v>
      </c>
      <c r="K38" s="58"/>
      <c r="L38" s="58"/>
      <c r="M38" s="58"/>
      <c r="N38" s="58"/>
      <c r="O38" s="58"/>
      <c r="P38" s="55"/>
      <c r="Q38" s="55"/>
      <c r="R38" s="55"/>
      <c r="S38" s="55"/>
      <c r="T38" s="55"/>
      <c r="U38" s="55"/>
      <c r="V38" s="55"/>
      <c r="W38" s="57"/>
      <c r="X38" s="57"/>
      <c r="Y38" s="57"/>
      <c r="Z38" s="57"/>
      <c r="AA38" s="57"/>
      <c r="AB38" s="57"/>
    </row>
    <row r="39" spans="1:28" ht="39.950000000000003" customHeight="1" x14ac:dyDescent="0.25">
      <c r="A39" s="76">
        <v>42</v>
      </c>
      <c r="B39" s="36" t="s">
        <v>35</v>
      </c>
      <c r="C39" s="65" t="s">
        <v>96</v>
      </c>
      <c r="D39" s="66" t="s">
        <v>97</v>
      </c>
      <c r="E39" s="66" t="s">
        <v>13</v>
      </c>
      <c r="F39" s="66" t="s">
        <v>38</v>
      </c>
      <c r="G39" s="69">
        <v>506.24</v>
      </c>
      <c r="H39" s="18"/>
      <c r="I39" s="24">
        <f t="shared" si="2"/>
        <v>0</v>
      </c>
      <c r="J39" s="25" t="str">
        <f t="shared" si="3"/>
        <v>OK</v>
      </c>
      <c r="K39" s="58"/>
      <c r="L39" s="58"/>
      <c r="M39" s="58"/>
      <c r="N39" s="58"/>
      <c r="O39" s="58"/>
      <c r="P39" s="55"/>
      <c r="Q39" s="55"/>
      <c r="R39" s="55"/>
      <c r="S39" s="55"/>
      <c r="T39" s="55"/>
      <c r="U39" s="55"/>
      <c r="V39" s="55"/>
      <c r="W39" s="57"/>
      <c r="X39" s="57"/>
      <c r="Y39" s="57"/>
      <c r="Z39" s="57"/>
      <c r="AA39" s="57"/>
      <c r="AB39" s="57"/>
    </row>
    <row r="40" spans="1:28" ht="39.950000000000003" customHeight="1" x14ac:dyDescent="0.25">
      <c r="A40" s="76">
        <v>43</v>
      </c>
      <c r="B40" s="36" t="s">
        <v>35</v>
      </c>
      <c r="C40" s="65" t="s">
        <v>98</v>
      </c>
      <c r="D40" s="66" t="s">
        <v>99</v>
      </c>
      <c r="E40" s="66" t="s">
        <v>13</v>
      </c>
      <c r="F40" s="66" t="s">
        <v>38</v>
      </c>
      <c r="G40" s="69">
        <v>1018.13</v>
      </c>
      <c r="H40" s="18"/>
      <c r="I40" s="24">
        <f t="shared" si="2"/>
        <v>0</v>
      </c>
      <c r="J40" s="25" t="str">
        <f t="shared" si="3"/>
        <v>OK</v>
      </c>
      <c r="K40" s="58"/>
      <c r="L40" s="58"/>
      <c r="M40" s="58"/>
      <c r="N40" s="58"/>
      <c r="O40" s="58"/>
      <c r="P40" s="55"/>
      <c r="Q40" s="55"/>
      <c r="R40" s="55"/>
      <c r="S40" s="55"/>
      <c r="T40" s="55"/>
      <c r="U40" s="55"/>
      <c r="V40" s="55"/>
      <c r="W40" s="57"/>
      <c r="X40" s="57"/>
      <c r="Y40" s="57"/>
      <c r="Z40" s="57"/>
      <c r="AA40" s="57"/>
      <c r="AB40" s="57"/>
    </row>
    <row r="41" spans="1:28" ht="39.950000000000003" customHeight="1" x14ac:dyDescent="0.25">
      <c r="A41" s="76">
        <v>44</v>
      </c>
      <c r="B41" s="36" t="s">
        <v>35</v>
      </c>
      <c r="C41" s="65" t="s">
        <v>100</v>
      </c>
      <c r="D41" s="66" t="s">
        <v>50</v>
      </c>
      <c r="E41" s="66" t="s">
        <v>13</v>
      </c>
      <c r="F41" s="66" t="s">
        <v>132</v>
      </c>
      <c r="G41" s="69">
        <v>23.06</v>
      </c>
      <c r="H41" s="18"/>
      <c r="I41" s="24">
        <f t="shared" si="2"/>
        <v>0</v>
      </c>
      <c r="J41" s="25" t="str">
        <f t="shared" si="3"/>
        <v>OK</v>
      </c>
      <c r="K41" s="58"/>
      <c r="L41" s="58"/>
      <c r="M41" s="58"/>
      <c r="N41" s="58"/>
      <c r="O41" s="58"/>
      <c r="P41" s="55"/>
      <c r="Q41" s="55"/>
      <c r="R41" s="55"/>
      <c r="S41" s="55"/>
      <c r="T41" s="55"/>
      <c r="U41" s="55"/>
      <c r="V41" s="55"/>
      <c r="W41" s="57"/>
      <c r="X41" s="57"/>
      <c r="Y41" s="57"/>
      <c r="Z41" s="57"/>
      <c r="AA41" s="57"/>
      <c r="AB41" s="57"/>
    </row>
    <row r="42" spans="1:28" ht="39.950000000000003" customHeight="1" x14ac:dyDescent="0.25">
      <c r="A42" s="76">
        <v>45</v>
      </c>
      <c r="B42" s="36" t="s">
        <v>35</v>
      </c>
      <c r="C42" s="65" t="s">
        <v>101</v>
      </c>
      <c r="D42" s="66" t="s">
        <v>52</v>
      </c>
      <c r="E42" s="66" t="s">
        <v>13</v>
      </c>
      <c r="F42" s="66" t="s">
        <v>36</v>
      </c>
      <c r="G42" s="69">
        <v>16.03</v>
      </c>
      <c r="H42" s="18"/>
      <c r="I42" s="24">
        <f t="shared" si="2"/>
        <v>0</v>
      </c>
      <c r="J42" s="25" t="str">
        <f t="shared" si="3"/>
        <v>OK</v>
      </c>
      <c r="K42" s="49"/>
      <c r="L42" s="49"/>
      <c r="M42" s="53"/>
      <c r="N42" s="53"/>
      <c r="O42" s="53"/>
      <c r="P42" s="52"/>
      <c r="Q42" s="52"/>
      <c r="R42" s="52"/>
      <c r="S42" s="17"/>
      <c r="T42" s="17"/>
      <c r="U42" s="17"/>
      <c r="V42" s="17"/>
      <c r="W42" s="31"/>
      <c r="X42" s="31"/>
      <c r="Y42" s="31"/>
      <c r="Z42" s="31"/>
      <c r="AA42" s="31"/>
      <c r="AB42" s="31"/>
    </row>
    <row r="43" spans="1:28" ht="39.950000000000003" customHeight="1" x14ac:dyDescent="0.25">
      <c r="A43" s="76">
        <v>46</v>
      </c>
      <c r="B43" s="36" t="s">
        <v>35</v>
      </c>
      <c r="C43" s="65" t="s">
        <v>102</v>
      </c>
      <c r="D43" s="66" t="s">
        <v>29</v>
      </c>
      <c r="E43" s="66" t="s">
        <v>13</v>
      </c>
      <c r="F43" s="66" t="s">
        <v>15</v>
      </c>
      <c r="G43" s="69">
        <v>28.04</v>
      </c>
      <c r="H43" s="18"/>
      <c r="I43" s="24">
        <f t="shared" si="2"/>
        <v>0</v>
      </c>
      <c r="J43" s="25" t="str">
        <f t="shared" si="3"/>
        <v>OK</v>
      </c>
      <c r="K43" s="49"/>
      <c r="L43" s="49"/>
      <c r="M43" s="53"/>
      <c r="N43" s="53"/>
      <c r="O43" s="53"/>
      <c r="P43" s="52"/>
      <c r="Q43" s="52"/>
      <c r="R43" s="52"/>
      <c r="S43" s="17"/>
      <c r="T43" s="17"/>
      <c r="U43" s="17"/>
      <c r="V43" s="17"/>
      <c r="W43" s="31"/>
      <c r="X43" s="31"/>
      <c r="Y43" s="31"/>
      <c r="Z43" s="31"/>
      <c r="AA43" s="31"/>
      <c r="AB43" s="31"/>
    </row>
    <row r="44" spans="1:28" ht="39.950000000000003" customHeight="1" x14ac:dyDescent="0.25">
      <c r="A44" s="76">
        <v>49</v>
      </c>
      <c r="B44" s="36" t="s">
        <v>35</v>
      </c>
      <c r="C44" s="65" t="s">
        <v>103</v>
      </c>
      <c r="D44" s="66" t="s">
        <v>29</v>
      </c>
      <c r="E44" s="66" t="s">
        <v>13</v>
      </c>
      <c r="F44" s="66" t="s">
        <v>15</v>
      </c>
      <c r="G44" s="69">
        <v>50.01</v>
      </c>
      <c r="H44" s="18"/>
      <c r="I44" s="24">
        <f t="shared" si="2"/>
        <v>0</v>
      </c>
      <c r="J44" s="25" t="str">
        <f t="shared" si="3"/>
        <v>OK</v>
      </c>
      <c r="K44" s="49"/>
      <c r="L44" s="49"/>
      <c r="M44" s="53"/>
      <c r="N44" s="53"/>
      <c r="O44" s="53"/>
      <c r="P44" s="52"/>
      <c r="Q44" s="52"/>
      <c r="R44" s="52"/>
      <c r="S44" s="17"/>
      <c r="T44" s="17"/>
      <c r="U44" s="17"/>
      <c r="V44" s="17"/>
      <c r="W44" s="31"/>
      <c r="X44" s="31"/>
      <c r="Y44" s="31"/>
      <c r="Z44" s="31"/>
      <c r="AA44" s="31"/>
      <c r="AB44" s="31"/>
    </row>
    <row r="45" spans="1:28" ht="39.950000000000003" customHeight="1" x14ac:dyDescent="0.25">
      <c r="A45" s="76">
        <v>50</v>
      </c>
      <c r="B45" s="36" t="s">
        <v>35</v>
      </c>
      <c r="C45" s="65" t="s">
        <v>104</v>
      </c>
      <c r="D45" s="66" t="s">
        <v>29</v>
      </c>
      <c r="E45" s="66" t="s">
        <v>13</v>
      </c>
      <c r="F45" s="66" t="s">
        <v>15</v>
      </c>
      <c r="G45" s="69">
        <v>11.54</v>
      </c>
      <c r="H45" s="18"/>
      <c r="I45" s="24">
        <f t="shared" si="2"/>
        <v>0</v>
      </c>
      <c r="J45" s="25" t="str">
        <f t="shared" si="3"/>
        <v>OK</v>
      </c>
      <c r="K45" s="49"/>
      <c r="L45" s="49"/>
      <c r="M45" s="53"/>
      <c r="N45" s="53"/>
      <c r="O45" s="53"/>
      <c r="P45" s="52"/>
      <c r="Q45" s="52"/>
      <c r="R45" s="52"/>
      <c r="S45" s="17"/>
      <c r="T45" s="17"/>
      <c r="U45" s="17"/>
      <c r="V45" s="17"/>
      <c r="W45" s="31"/>
      <c r="X45" s="31"/>
      <c r="Y45" s="31"/>
      <c r="Z45" s="31"/>
      <c r="AA45" s="31"/>
      <c r="AB45" s="31"/>
    </row>
    <row r="46" spans="1:28" ht="39.950000000000003" customHeight="1" x14ac:dyDescent="0.25">
      <c r="A46" s="76">
        <v>51</v>
      </c>
      <c r="B46" s="36" t="s">
        <v>35</v>
      </c>
      <c r="C46" s="65" t="s">
        <v>105</v>
      </c>
      <c r="D46" s="66" t="s">
        <v>30</v>
      </c>
      <c r="E46" s="66" t="s">
        <v>13</v>
      </c>
      <c r="F46" s="66" t="s">
        <v>15</v>
      </c>
      <c r="G46" s="69">
        <v>52.18</v>
      </c>
      <c r="H46" s="18"/>
      <c r="I46" s="24">
        <f t="shared" si="2"/>
        <v>0</v>
      </c>
      <c r="J46" s="25" t="str">
        <f t="shared" si="3"/>
        <v>OK</v>
      </c>
      <c r="K46" s="49"/>
      <c r="L46" s="49"/>
      <c r="M46" s="53"/>
      <c r="N46" s="53"/>
      <c r="O46" s="53"/>
      <c r="P46" s="52"/>
      <c r="Q46" s="52"/>
      <c r="R46" s="52"/>
      <c r="S46" s="17"/>
      <c r="T46" s="17"/>
      <c r="U46" s="17"/>
      <c r="V46" s="17"/>
      <c r="W46" s="31"/>
      <c r="X46" s="31"/>
      <c r="Y46" s="31"/>
      <c r="Z46" s="31"/>
      <c r="AA46" s="31"/>
      <c r="AB46" s="31"/>
    </row>
    <row r="47" spans="1:28" ht="39.950000000000003" customHeight="1" x14ac:dyDescent="0.25">
      <c r="A47" s="76">
        <v>52</v>
      </c>
      <c r="B47" s="36" t="s">
        <v>35</v>
      </c>
      <c r="C47" s="65" t="s">
        <v>106</v>
      </c>
      <c r="D47" s="66" t="s">
        <v>107</v>
      </c>
      <c r="E47" s="66" t="s">
        <v>13</v>
      </c>
      <c r="F47" s="66" t="s">
        <v>15</v>
      </c>
      <c r="G47" s="69">
        <v>38.97</v>
      </c>
      <c r="H47" s="18"/>
      <c r="I47" s="24">
        <f t="shared" si="2"/>
        <v>0</v>
      </c>
      <c r="J47" s="25" t="str">
        <f t="shared" si="3"/>
        <v>OK</v>
      </c>
      <c r="K47" s="49"/>
      <c r="L47" s="49"/>
      <c r="M47" s="53"/>
      <c r="N47" s="53"/>
      <c r="O47" s="53"/>
      <c r="P47" s="52"/>
      <c r="Q47" s="52"/>
      <c r="R47" s="52"/>
      <c r="S47" s="17"/>
      <c r="T47" s="17"/>
      <c r="U47" s="17"/>
      <c r="V47" s="17"/>
      <c r="W47" s="31"/>
      <c r="X47" s="31"/>
      <c r="Y47" s="31"/>
      <c r="Z47" s="31"/>
      <c r="AA47" s="31"/>
      <c r="AB47" s="31"/>
    </row>
    <row r="48" spans="1:28" ht="39.950000000000003" customHeight="1" x14ac:dyDescent="0.25">
      <c r="A48" s="76">
        <v>53</v>
      </c>
      <c r="B48" s="36" t="s">
        <v>35</v>
      </c>
      <c r="C48" s="65" t="s">
        <v>108</v>
      </c>
      <c r="D48" s="66" t="s">
        <v>30</v>
      </c>
      <c r="E48" s="66" t="s">
        <v>13</v>
      </c>
      <c r="F48" s="66" t="s">
        <v>15</v>
      </c>
      <c r="G48" s="69">
        <v>57.32</v>
      </c>
      <c r="H48" s="18"/>
      <c r="I48" s="24">
        <f t="shared" si="2"/>
        <v>0</v>
      </c>
      <c r="J48" s="25" t="str">
        <f t="shared" si="3"/>
        <v>OK</v>
      </c>
      <c r="K48" s="49"/>
      <c r="L48" s="49"/>
      <c r="M48" s="53"/>
      <c r="N48" s="53"/>
      <c r="O48" s="53"/>
      <c r="P48" s="52"/>
      <c r="Q48" s="52"/>
      <c r="R48" s="52"/>
      <c r="S48" s="17"/>
      <c r="T48" s="17"/>
      <c r="U48" s="17"/>
      <c r="V48" s="17"/>
      <c r="W48" s="31"/>
      <c r="X48" s="31"/>
      <c r="Y48" s="31"/>
      <c r="Z48" s="31"/>
      <c r="AA48" s="31"/>
      <c r="AB48" s="31"/>
    </row>
    <row r="49" spans="1:28" ht="39.950000000000003" customHeight="1" x14ac:dyDescent="0.25">
      <c r="A49" s="76">
        <v>54</v>
      </c>
      <c r="B49" s="36" t="s">
        <v>35</v>
      </c>
      <c r="C49" s="65" t="s">
        <v>109</v>
      </c>
      <c r="D49" s="66" t="s">
        <v>29</v>
      </c>
      <c r="E49" s="66" t="s">
        <v>13</v>
      </c>
      <c r="F49" s="66" t="s">
        <v>15</v>
      </c>
      <c r="G49" s="69">
        <v>62.36</v>
      </c>
      <c r="H49" s="18"/>
      <c r="I49" s="24">
        <f t="shared" si="2"/>
        <v>0</v>
      </c>
      <c r="J49" s="25" t="str">
        <f t="shared" si="3"/>
        <v>OK</v>
      </c>
      <c r="K49" s="49"/>
      <c r="L49" s="49"/>
      <c r="M49" s="53"/>
      <c r="N49" s="53"/>
      <c r="O49" s="53"/>
      <c r="P49" s="52"/>
      <c r="Q49" s="52"/>
      <c r="R49" s="52"/>
      <c r="S49" s="17"/>
      <c r="T49" s="17"/>
      <c r="U49" s="17"/>
      <c r="V49" s="17"/>
      <c r="W49" s="31"/>
      <c r="X49" s="31"/>
      <c r="Y49" s="31"/>
      <c r="Z49" s="31"/>
      <c r="AA49" s="31"/>
      <c r="AB49" s="31"/>
    </row>
    <row r="50" spans="1:28" ht="39.950000000000003" customHeight="1" x14ac:dyDescent="0.25">
      <c r="A50" s="76">
        <v>55</v>
      </c>
      <c r="B50" s="36" t="s">
        <v>35</v>
      </c>
      <c r="C50" s="65" t="s">
        <v>110</v>
      </c>
      <c r="D50" s="66" t="s">
        <v>111</v>
      </c>
      <c r="E50" s="66" t="s">
        <v>13</v>
      </c>
      <c r="F50" s="66" t="s">
        <v>134</v>
      </c>
      <c r="G50" s="69">
        <v>207.66</v>
      </c>
      <c r="H50" s="18"/>
      <c r="I50" s="24">
        <f t="shared" si="2"/>
        <v>0</v>
      </c>
      <c r="J50" s="25" t="str">
        <f t="shared" si="3"/>
        <v>OK</v>
      </c>
      <c r="K50" s="49"/>
      <c r="L50" s="49"/>
      <c r="M50" s="53"/>
      <c r="N50" s="53"/>
      <c r="O50" s="53"/>
      <c r="P50" s="52"/>
      <c r="Q50" s="52"/>
      <c r="R50" s="52"/>
      <c r="S50" s="17"/>
      <c r="T50" s="17"/>
      <c r="U50" s="17"/>
      <c r="V50" s="17"/>
      <c r="W50" s="31"/>
      <c r="X50" s="31"/>
      <c r="Y50" s="31"/>
      <c r="Z50" s="31"/>
      <c r="AA50" s="31"/>
      <c r="AB50" s="31"/>
    </row>
    <row r="51" spans="1:28" ht="39.950000000000003" customHeight="1" x14ac:dyDescent="0.25">
      <c r="A51" s="76">
        <v>56</v>
      </c>
      <c r="B51" s="36" t="s">
        <v>35</v>
      </c>
      <c r="C51" s="65" t="s">
        <v>112</v>
      </c>
      <c r="D51" s="66" t="s">
        <v>113</v>
      </c>
      <c r="E51" s="66" t="s">
        <v>13</v>
      </c>
      <c r="F51" s="66" t="s">
        <v>39</v>
      </c>
      <c r="G51" s="69">
        <v>542.32000000000005</v>
      </c>
      <c r="H51" s="18"/>
      <c r="I51" s="24">
        <f t="shared" si="2"/>
        <v>0</v>
      </c>
      <c r="J51" s="25" t="str">
        <f t="shared" si="3"/>
        <v>OK</v>
      </c>
      <c r="K51" s="49"/>
      <c r="L51" s="49"/>
      <c r="M51" s="53"/>
      <c r="N51" s="53"/>
      <c r="O51" s="53"/>
      <c r="P51" s="52"/>
      <c r="Q51" s="52"/>
      <c r="R51" s="52"/>
      <c r="S51" s="17"/>
      <c r="T51" s="17"/>
      <c r="U51" s="17"/>
      <c r="V51" s="17"/>
      <c r="W51" s="31"/>
      <c r="X51" s="31"/>
      <c r="Y51" s="31"/>
      <c r="Z51" s="31"/>
      <c r="AA51" s="31"/>
      <c r="AB51" s="31"/>
    </row>
    <row r="52" spans="1:28" ht="39.950000000000003" customHeight="1" x14ac:dyDescent="0.25">
      <c r="A52" s="76">
        <v>57</v>
      </c>
      <c r="B52" s="36" t="s">
        <v>35</v>
      </c>
      <c r="C52" s="65" t="s">
        <v>114</v>
      </c>
      <c r="D52" s="66" t="s">
        <v>27</v>
      </c>
      <c r="E52" s="66" t="s">
        <v>16</v>
      </c>
      <c r="F52" s="66" t="s">
        <v>15</v>
      </c>
      <c r="G52" s="69">
        <v>26.76</v>
      </c>
      <c r="H52" s="18"/>
      <c r="I52" s="24">
        <f t="shared" si="2"/>
        <v>0</v>
      </c>
      <c r="J52" s="25" t="str">
        <f t="shared" si="3"/>
        <v>OK</v>
      </c>
      <c r="K52" s="49"/>
      <c r="L52" s="49"/>
      <c r="M52" s="53"/>
      <c r="N52" s="53"/>
      <c r="O52" s="53"/>
      <c r="P52" s="52"/>
      <c r="Q52" s="52"/>
      <c r="R52" s="52"/>
      <c r="S52" s="17"/>
      <c r="T52" s="17"/>
      <c r="U52" s="17"/>
      <c r="V52" s="17"/>
      <c r="W52" s="31"/>
      <c r="X52" s="31"/>
      <c r="Y52" s="31"/>
      <c r="Z52" s="31"/>
      <c r="AA52" s="31"/>
      <c r="AB52" s="31"/>
    </row>
    <row r="53" spans="1:28" ht="39.950000000000003" customHeight="1" x14ac:dyDescent="0.25">
      <c r="A53" s="76">
        <v>58</v>
      </c>
      <c r="B53" s="36" t="s">
        <v>35</v>
      </c>
      <c r="C53" s="65" t="s">
        <v>115</v>
      </c>
      <c r="D53" s="66" t="s">
        <v>116</v>
      </c>
      <c r="E53" s="66" t="s">
        <v>13</v>
      </c>
      <c r="F53" s="66" t="s">
        <v>39</v>
      </c>
      <c r="G53" s="69">
        <v>461.06</v>
      </c>
      <c r="H53" s="18"/>
      <c r="I53" s="24">
        <f t="shared" si="2"/>
        <v>0</v>
      </c>
      <c r="J53" s="25" t="str">
        <f t="shared" si="3"/>
        <v>OK</v>
      </c>
      <c r="K53" s="49"/>
      <c r="L53" s="49"/>
      <c r="M53" s="53"/>
      <c r="N53" s="53"/>
      <c r="O53" s="53"/>
      <c r="P53" s="52"/>
      <c r="Q53" s="52"/>
      <c r="R53" s="52"/>
      <c r="S53" s="17"/>
      <c r="T53" s="17"/>
      <c r="U53" s="17"/>
      <c r="V53" s="17"/>
      <c r="W53" s="31"/>
      <c r="X53" s="31"/>
      <c r="Y53" s="31"/>
      <c r="Z53" s="31"/>
      <c r="AA53" s="31"/>
      <c r="AB53" s="31"/>
    </row>
    <row r="54" spans="1:28" ht="39.950000000000003" customHeight="1" x14ac:dyDescent="0.25">
      <c r="A54" s="76">
        <v>59</v>
      </c>
      <c r="B54" s="36" t="s">
        <v>35</v>
      </c>
      <c r="C54" s="65" t="s">
        <v>117</v>
      </c>
      <c r="D54" s="66" t="s">
        <v>118</v>
      </c>
      <c r="E54" s="66" t="s">
        <v>13</v>
      </c>
      <c r="F54" s="66" t="s">
        <v>39</v>
      </c>
      <c r="G54" s="69">
        <v>1021.38</v>
      </c>
      <c r="H54" s="18"/>
      <c r="I54" s="24">
        <f t="shared" si="2"/>
        <v>0</v>
      </c>
      <c r="J54" s="25" t="str">
        <f t="shared" si="3"/>
        <v>OK</v>
      </c>
      <c r="K54" s="49"/>
      <c r="L54" s="49"/>
      <c r="M54" s="53"/>
      <c r="N54" s="53"/>
      <c r="O54" s="53"/>
      <c r="P54" s="52"/>
      <c r="Q54" s="52"/>
      <c r="R54" s="52"/>
      <c r="S54" s="17"/>
      <c r="T54" s="17"/>
      <c r="U54" s="17"/>
      <c r="V54" s="17"/>
      <c r="W54" s="31"/>
      <c r="X54" s="31"/>
      <c r="Y54" s="31"/>
      <c r="Z54" s="31"/>
      <c r="AA54" s="31"/>
      <c r="AB54" s="31"/>
    </row>
    <row r="55" spans="1:28" ht="39.950000000000003" customHeight="1" x14ac:dyDescent="0.25">
      <c r="A55" s="76">
        <v>60</v>
      </c>
      <c r="B55" s="36" t="s">
        <v>35</v>
      </c>
      <c r="C55" s="65" t="s">
        <v>119</v>
      </c>
      <c r="D55" s="66" t="s">
        <v>120</v>
      </c>
      <c r="E55" s="66" t="s">
        <v>3</v>
      </c>
      <c r="F55" s="66" t="s">
        <v>15</v>
      </c>
      <c r="G55" s="69">
        <v>24.94</v>
      </c>
      <c r="H55" s="18"/>
      <c r="I55" s="24">
        <f t="shared" si="2"/>
        <v>0</v>
      </c>
      <c r="J55" s="25" t="str">
        <f t="shared" si="3"/>
        <v>OK</v>
      </c>
      <c r="K55" s="49"/>
      <c r="L55" s="49"/>
      <c r="M55" s="53"/>
      <c r="N55" s="53"/>
      <c r="O55" s="53"/>
      <c r="P55" s="52"/>
      <c r="Q55" s="52"/>
      <c r="R55" s="52"/>
      <c r="S55" s="17"/>
      <c r="T55" s="17"/>
      <c r="U55" s="17"/>
      <c r="V55" s="17"/>
      <c r="W55" s="31"/>
      <c r="X55" s="31"/>
      <c r="Y55" s="31"/>
      <c r="Z55" s="31"/>
      <c r="AA55" s="31"/>
      <c r="AB55" s="31"/>
    </row>
    <row r="56" spans="1:28" ht="39.950000000000003" customHeight="1" x14ac:dyDescent="0.25">
      <c r="A56" s="76">
        <v>61</v>
      </c>
      <c r="B56" s="36" t="s">
        <v>35</v>
      </c>
      <c r="C56" s="65" t="s">
        <v>121</v>
      </c>
      <c r="D56" s="66" t="s">
        <v>122</v>
      </c>
      <c r="E56" s="66" t="s">
        <v>13</v>
      </c>
      <c r="F56" s="66" t="s">
        <v>15</v>
      </c>
      <c r="G56" s="69">
        <v>762.45</v>
      </c>
      <c r="H56" s="18"/>
      <c r="I56" s="24">
        <f t="shared" si="2"/>
        <v>0</v>
      </c>
      <c r="J56" s="25" t="str">
        <f t="shared" si="3"/>
        <v>OK</v>
      </c>
      <c r="K56" s="49"/>
      <c r="L56" s="49"/>
      <c r="M56" s="53"/>
      <c r="N56" s="53"/>
      <c r="O56" s="53"/>
      <c r="P56" s="52"/>
      <c r="Q56" s="52"/>
      <c r="R56" s="52"/>
      <c r="S56" s="17"/>
      <c r="T56" s="17"/>
      <c r="U56" s="17"/>
      <c r="V56" s="17"/>
      <c r="W56" s="31"/>
      <c r="X56" s="31"/>
      <c r="Y56" s="31"/>
      <c r="Z56" s="31"/>
      <c r="AA56" s="31"/>
      <c r="AB56" s="31"/>
    </row>
    <row r="57" spans="1:28" ht="39.950000000000003" customHeight="1" x14ac:dyDescent="0.25">
      <c r="A57" s="76">
        <v>62</v>
      </c>
      <c r="B57" s="36" t="s">
        <v>35</v>
      </c>
      <c r="C57" s="65" t="s">
        <v>123</v>
      </c>
      <c r="D57" s="66" t="s">
        <v>124</v>
      </c>
      <c r="E57" s="66" t="s">
        <v>13</v>
      </c>
      <c r="F57" s="66" t="s">
        <v>39</v>
      </c>
      <c r="G57" s="69">
        <v>509.16</v>
      </c>
      <c r="H57" s="18"/>
      <c r="I57" s="24">
        <f t="shared" si="2"/>
        <v>0</v>
      </c>
      <c r="J57" s="25" t="str">
        <f t="shared" si="3"/>
        <v>OK</v>
      </c>
      <c r="K57" s="49"/>
      <c r="L57" s="49"/>
      <c r="M57" s="53"/>
      <c r="N57" s="53"/>
      <c r="O57" s="53"/>
      <c r="P57" s="52"/>
      <c r="Q57" s="52"/>
      <c r="R57" s="52"/>
      <c r="S57" s="17"/>
      <c r="T57" s="17"/>
      <c r="U57" s="17"/>
      <c r="V57" s="17"/>
      <c r="W57" s="31"/>
      <c r="X57" s="31"/>
      <c r="Y57" s="31"/>
      <c r="Z57" s="31"/>
      <c r="AA57" s="31"/>
      <c r="AB57" s="31"/>
    </row>
    <row r="58" spans="1:28" ht="39.950000000000003" customHeight="1" x14ac:dyDescent="0.25">
      <c r="A58" s="76">
        <v>63</v>
      </c>
      <c r="B58" s="36" t="s">
        <v>35</v>
      </c>
      <c r="C58" s="65" t="s">
        <v>125</v>
      </c>
      <c r="D58" s="66" t="s">
        <v>126</v>
      </c>
      <c r="E58" s="66" t="s">
        <v>13</v>
      </c>
      <c r="F58" s="66" t="s">
        <v>39</v>
      </c>
      <c r="G58" s="69">
        <v>1092.99</v>
      </c>
      <c r="H58" s="18"/>
      <c r="I58" s="24">
        <f t="shared" si="2"/>
        <v>0</v>
      </c>
      <c r="J58" s="25" t="str">
        <f t="shared" si="3"/>
        <v>OK</v>
      </c>
      <c r="K58" s="49"/>
      <c r="L58" s="49"/>
      <c r="M58" s="53"/>
      <c r="N58" s="53"/>
      <c r="O58" s="53"/>
      <c r="P58" s="52"/>
      <c r="Q58" s="52"/>
      <c r="R58" s="52"/>
      <c r="S58" s="17"/>
      <c r="T58" s="17"/>
      <c r="U58" s="17"/>
      <c r="V58" s="17"/>
      <c r="W58" s="31"/>
      <c r="X58" s="31"/>
      <c r="Y58" s="31"/>
      <c r="Z58" s="31"/>
      <c r="AA58" s="31"/>
      <c r="AB58" s="31"/>
    </row>
    <row r="59" spans="1:28" ht="39.950000000000003" customHeight="1" x14ac:dyDescent="0.25">
      <c r="A59" s="76">
        <v>64</v>
      </c>
      <c r="B59" s="36" t="s">
        <v>35</v>
      </c>
      <c r="C59" s="65" t="s">
        <v>127</v>
      </c>
      <c r="D59" s="66" t="s">
        <v>128</v>
      </c>
      <c r="E59" s="66" t="s">
        <v>13</v>
      </c>
      <c r="F59" s="66" t="s">
        <v>39</v>
      </c>
      <c r="G59" s="69">
        <v>512.73</v>
      </c>
      <c r="H59" s="18"/>
      <c r="I59" s="24">
        <f t="shared" si="2"/>
        <v>0</v>
      </c>
      <c r="J59" s="25" t="str">
        <f t="shared" si="3"/>
        <v>OK</v>
      </c>
      <c r="K59" s="49"/>
      <c r="L59" s="49"/>
      <c r="M59" s="53"/>
      <c r="N59" s="53"/>
      <c r="O59" s="53"/>
      <c r="P59" s="52"/>
      <c r="Q59" s="52"/>
      <c r="R59" s="52"/>
      <c r="S59" s="17"/>
      <c r="T59" s="17"/>
      <c r="U59" s="17"/>
      <c r="V59" s="17"/>
      <c r="W59" s="31"/>
      <c r="X59" s="31"/>
      <c r="Y59" s="31"/>
      <c r="Z59" s="31"/>
      <c r="AA59" s="31"/>
      <c r="AB59" s="31"/>
    </row>
    <row r="60" spans="1:28" ht="39.950000000000003" customHeight="1" x14ac:dyDescent="0.25">
      <c r="A60" s="76">
        <v>65</v>
      </c>
      <c r="B60" s="36" t="s">
        <v>35</v>
      </c>
      <c r="C60" s="65" t="s">
        <v>129</v>
      </c>
      <c r="D60" s="66" t="s">
        <v>29</v>
      </c>
      <c r="E60" s="66" t="s">
        <v>13</v>
      </c>
      <c r="F60" s="66" t="s">
        <v>15</v>
      </c>
      <c r="G60" s="69">
        <v>22.59</v>
      </c>
      <c r="H60" s="18"/>
      <c r="I60" s="24">
        <f t="shared" si="2"/>
        <v>0</v>
      </c>
      <c r="J60" s="25" t="str">
        <f t="shared" si="3"/>
        <v>OK</v>
      </c>
      <c r="K60" s="49"/>
      <c r="L60" s="49"/>
      <c r="M60" s="53"/>
      <c r="N60" s="53"/>
      <c r="O60" s="53"/>
      <c r="P60" s="52"/>
      <c r="Q60" s="52"/>
      <c r="R60" s="52"/>
      <c r="S60" s="17"/>
      <c r="T60" s="17"/>
      <c r="U60" s="17"/>
      <c r="V60" s="17"/>
      <c r="W60" s="31"/>
      <c r="X60" s="31"/>
      <c r="Y60" s="31"/>
      <c r="Z60" s="31"/>
      <c r="AA60" s="31"/>
      <c r="AB60" s="31"/>
    </row>
    <row r="61" spans="1:28" ht="39.950000000000003" customHeight="1" x14ac:dyDescent="0.25">
      <c r="A61" s="76">
        <v>66</v>
      </c>
      <c r="B61" s="36" t="s">
        <v>35</v>
      </c>
      <c r="C61" s="73" t="s">
        <v>130</v>
      </c>
      <c r="D61" s="74" t="s">
        <v>27</v>
      </c>
      <c r="E61" s="66" t="s">
        <v>13</v>
      </c>
      <c r="F61" s="75" t="s">
        <v>15</v>
      </c>
      <c r="G61" s="69">
        <v>256.56</v>
      </c>
      <c r="H61" s="18"/>
      <c r="I61" s="24">
        <f t="shared" si="2"/>
        <v>0</v>
      </c>
      <c r="J61" s="25" t="str">
        <f t="shared" si="3"/>
        <v>OK</v>
      </c>
      <c r="K61" s="49"/>
      <c r="L61" s="49"/>
      <c r="M61" s="53"/>
      <c r="N61" s="53"/>
      <c r="O61" s="53"/>
      <c r="P61" s="52"/>
      <c r="Q61" s="52"/>
      <c r="R61" s="52"/>
      <c r="S61" s="17"/>
      <c r="T61" s="17"/>
      <c r="U61" s="17"/>
      <c r="V61" s="17"/>
      <c r="W61" s="31"/>
      <c r="X61" s="31"/>
      <c r="Y61" s="31"/>
      <c r="Z61" s="31"/>
      <c r="AA61" s="31"/>
      <c r="AB61" s="31"/>
    </row>
    <row r="62" spans="1:28" ht="39.950000000000003" customHeight="1" x14ac:dyDescent="0.25">
      <c r="K62" s="6">
        <f>SUMPRODUCT(G4:G61,K4:K61)</f>
        <v>0</v>
      </c>
      <c r="L62" s="47">
        <f>SUMPRODUCT(G4:G61,L4:L61)</f>
        <v>0</v>
      </c>
      <c r="M62" s="47">
        <f>SUMPRODUCT(G4:G61,M4:M61)</f>
        <v>0</v>
      </c>
      <c r="N62" s="47">
        <f>SUMPRODUCT(G4:G61,N4:N61)</f>
        <v>0</v>
      </c>
      <c r="O62" s="47">
        <f>SUMPRODUCT(G4:G61,O4:O61)</f>
        <v>0</v>
      </c>
    </row>
  </sheetData>
  <mergeCells count="22">
    <mergeCell ref="V1:V2"/>
    <mergeCell ref="T1:T2"/>
    <mergeCell ref="U1:U2"/>
    <mergeCell ref="S1:S2"/>
    <mergeCell ref="C1:G1"/>
    <mergeCell ref="H1:J1"/>
    <mergeCell ref="A2:J2"/>
    <mergeCell ref="A1:B1"/>
    <mergeCell ref="K1:K2"/>
    <mergeCell ref="L1:L2"/>
    <mergeCell ref="R1:R2"/>
    <mergeCell ref="Q1:Q2"/>
    <mergeCell ref="M1:M2"/>
    <mergeCell ref="N1:N2"/>
    <mergeCell ref="O1:O2"/>
    <mergeCell ref="P1:P2"/>
    <mergeCell ref="AB1:AB2"/>
    <mergeCell ref="W1:W2"/>
    <mergeCell ref="X1:X2"/>
    <mergeCell ref="Y1:Y2"/>
    <mergeCell ref="Z1:Z2"/>
    <mergeCell ref="AA1:AA2"/>
  </mergeCells>
  <conditionalFormatting sqref="K4:V61">
    <cfRule type="cellIs" dxfId="39" priority="43" stopIfTrue="1" operator="greaterThan">
      <formula>0</formula>
    </cfRule>
    <cfRule type="cellIs" dxfId="38" priority="44" stopIfTrue="1" operator="greaterThan">
      <formula>0</formula>
    </cfRule>
    <cfRule type="cellIs" dxfId="37" priority="45" stopIfTrue="1" operator="greater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71"/>
  <sheetViews>
    <sheetView tabSelected="1" topLeftCell="A61" zoomScale="82" zoomScaleNormal="82" workbookViewId="0">
      <selection activeCell="A2" sqref="A2:L2"/>
    </sheetView>
  </sheetViews>
  <sheetFormatPr defaultColWidth="9.7109375" defaultRowHeight="39.950000000000003" customHeight="1" x14ac:dyDescent="0.25"/>
  <cols>
    <col min="1" max="1" width="9" style="1" customWidth="1"/>
    <col min="2" max="2" width="20.85546875" style="26" customWidth="1"/>
    <col min="3" max="3" width="54.7109375" style="1" customWidth="1"/>
    <col min="4" max="4" width="19.42578125" style="1" customWidth="1"/>
    <col min="5" max="5" width="12.42578125" style="1" customWidth="1"/>
    <col min="6" max="6" width="16.7109375" style="1" customWidth="1"/>
    <col min="7" max="7" width="12.5703125" style="4" customWidth="1"/>
    <col min="8" max="8" width="13.28515625" style="27" customWidth="1"/>
    <col min="9" max="9" width="12.5703125" style="5" customWidth="1"/>
    <col min="10" max="11" width="16" style="2" customWidth="1"/>
    <col min="12" max="12" width="20.85546875" style="2" customWidth="1"/>
    <col min="13" max="13" width="10.28515625" style="2" customWidth="1"/>
    <col min="14" max="14" width="12.85546875" style="2" bestFit="1" customWidth="1"/>
    <col min="15" max="15" width="9.7109375" style="2"/>
    <col min="16" max="16" width="19.42578125" style="2" bestFit="1" customWidth="1"/>
    <col min="17" max="16384" width="9.7109375" style="2"/>
  </cols>
  <sheetData>
    <row r="1" spans="1:16" ht="39.950000000000003" customHeight="1" x14ac:dyDescent="0.25">
      <c r="A1" s="96" t="s">
        <v>139</v>
      </c>
      <c r="B1" s="97"/>
      <c r="C1" s="95" t="s">
        <v>138</v>
      </c>
      <c r="D1" s="95"/>
      <c r="E1" s="95"/>
      <c r="F1" s="95"/>
      <c r="G1" s="105" t="s">
        <v>136</v>
      </c>
      <c r="H1" s="105"/>
      <c r="I1" s="105"/>
      <c r="J1" s="105"/>
      <c r="K1" s="105"/>
      <c r="L1" s="96"/>
      <c r="M1" s="98"/>
      <c r="N1" s="99"/>
      <c r="O1" s="99"/>
      <c r="P1" s="100"/>
    </row>
    <row r="2" spans="1:16" ht="39.950000000000003" customHeight="1" x14ac:dyDescent="0.25">
      <c r="A2" s="95" t="s">
        <v>11</v>
      </c>
      <c r="B2" s="95"/>
      <c r="C2" s="95"/>
      <c r="D2" s="95"/>
      <c r="E2" s="95"/>
      <c r="F2" s="95"/>
      <c r="G2" s="95"/>
      <c r="H2" s="95"/>
      <c r="I2" s="95"/>
      <c r="J2" s="95"/>
      <c r="K2" s="95"/>
      <c r="L2" s="106"/>
      <c r="M2" s="101"/>
      <c r="N2" s="102"/>
      <c r="O2" s="102"/>
      <c r="P2" s="103"/>
    </row>
    <row r="3" spans="1:16" s="3" customFormat="1" ht="39.950000000000003" customHeight="1" x14ac:dyDescent="0.2">
      <c r="A3" s="34" t="s">
        <v>25</v>
      </c>
      <c r="B3" s="33" t="s">
        <v>20</v>
      </c>
      <c r="C3" s="38" t="s">
        <v>21</v>
      </c>
      <c r="D3" s="38" t="s">
        <v>33</v>
      </c>
      <c r="E3" s="34" t="s">
        <v>3</v>
      </c>
      <c r="F3" s="34" t="s">
        <v>22</v>
      </c>
      <c r="G3" s="21" t="s">
        <v>5</v>
      </c>
      <c r="H3" s="22" t="s">
        <v>10</v>
      </c>
      <c r="I3" s="20" t="s">
        <v>4</v>
      </c>
      <c r="J3" s="29" t="s">
        <v>23</v>
      </c>
      <c r="K3" s="29" t="s">
        <v>24</v>
      </c>
      <c r="L3" s="51" t="s">
        <v>6</v>
      </c>
      <c r="M3" s="60"/>
      <c r="N3" s="60"/>
      <c r="O3" s="60"/>
      <c r="P3" s="60"/>
    </row>
    <row r="4" spans="1:16" ht="32.25" customHeight="1" x14ac:dyDescent="0.25">
      <c r="A4" s="76">
        <v>1</v>
      </c>
      <c r="B4" s="36" t="s">
        <v>35</v>
      </c>
      <c r="C4" s="63" t="s">
        <v>41</v>
      </c>
      <c r="D4" s="62" t="s">
        <v>30</v>
      </c>
      <c r="E4" s="62" t="s">
        <v>13</v>
      </c>
      <c r="F4" s="67" t="s">
        <v>15</v>
      </c>
      <c r="G4" s="18">
        <f>REITORIA!H4+MUSEU!H4+ESAG!H4+CEART!H4+FAED!H4+CEAD!H4+CEFID!H4+CESFI!H4+CERES!H4</f>
        <v>24</v>
      </c>
      <c r="H4" s="24">
        <f>(REITORIA!H4-REITORIA!I4)+(MUSEU!H4-MUSEU!I4)+(ESAG!H4-ESAG!I4)+(CEART!H4-CEART!I4)+(FAED!H4-FAED!I4)+(CEAD!H4-CEAD!I4)+(CEFID!H4-CEFID!I4)+(CESFI!H4-CESFI!I4)+(CERES!H4-CERES!I4)</f>
        <v>14</v>
      </c>
      <c r="I4" s="30">
        <f>G4-H4</f>
        <v>10</v>
      </c>
      <c r="J4" s="19">
        <v>42.9</v>
      </c>
      <c r="K4" s="19">
        <f>J4*G4</f>
        <v>1029.5999999999999</v>
      </c>
      <c r="L4" s="48">
        <f>J4*H4</f>
        <v>600.6</v>
      </c>
      <c r="M4" s="59"/>
      <c r="N4" s="59"/>
      <c r="O4" s="59"/>
      <c r="P4" s="59"/>
    </row>
    <row r="5" spans="1:16" ht="34.5" customHeight="1" x14ac:dyDescent="0.25">
      <c r="A5" s="76">
        <v>2</v>
      </c>
      <c r="B5" s="77" t="s">
        <v>35</v>
      </c>
      <c r="C5" s="63" t="s">
        <v>42</v>
      </c>
      <c r="D5" s="64" t="s">
        <v>43</v>
      </c>
      <c r="E5" s="64" t="s">
        <v>13</v>
      </c>
      <c r="F5" s="67" t="s">
        <v>15</v>
      </c>
      <c r="G5" s="18">
        <f>REITORIA!H5+MUSEU!H5+ESAG!H5+CEART!H5+FAED!H5+CEAD!H5+CEFID!H5+CESFI!H5+CERES!H5</f>
        <v>5</v>
      </c>
      <c r="H5" s="24">
        <f>(REITORIA!H5-REITORIA!I5)+(MUSEU!H5-MUSEU!I5)+(ESAG!H5-ESAG!I5)+(CEART!H5-CEART!I5)+(FAED!H5-FAED!I5)+(CEAD!H5-CEAD!I5)+(CEFID!H5-CEFID!I5)+(CESFI!H5-CESFI!I5)+(CERES!H5-CERES!I5)</f>
        <v>5</v>
      </c>
      <c r="I5" s="30">
        <f t="shared" ref="I5:I61" si="0">G5-H5</f>
        <v>0</v>
      </c>
      <c r="J5" s="19">
        <v>72.44</v>
      </c>
      <c r="K5" s="19">
        <f t="shared" ref="K5:K11" si="1">J5*G5</f>
        <v>362.2</v>
      </c>
      <c r="L5" s="48">
        <f t="shared" ref="L5:L11" si="2">J5*H5</f>
        <v>362.2</v>
      </c>
      <c r="M5" s="59"/>
      <c r="N5" s="59"/>
      <c r="O5" s="59"/>
      <c r="P5" s="59"/>
    </row>
    <row r="6" spans="1:16" ht="76.5" x14ac:dyDescent="0.25">
      <c r="A6" s="76">
        <v>4</v>
      </c>
      <c r="B6" s="77" t="s">
        <v>35</v>
      </c>
      <c r="C6" s="63" t="s">
        <v>44</v>
      </c>
      <c r="D6" s="64" t="s">
        <v>45</v>
      </c>
      <c r="E6" s="64" t="s">
        <v>13</v>
      </c>
      <c r="F6" s="67" t="s">
        <v>38</v>
      </c>
      <c r="G6" s="18">
        <f>REITORIA!H6+MUSEU!H6+ESAG!H6+CEART!H6+FAED!H6+CEAD!H6+CEFID!H6+CESFI!H6+CERES!H6</f>
        <v>2</v>
      </c>
      <c r="H6" s="24">
        <f>(REITORIA!H6-REITORIA!I6)+(MUSEU!H6-MUSEU!I6)+(ESAG!H6-ESAG!I6)+(CEART!H6-CEART!I6)+(FAED!H6-FAED!I6)+(CEAD!H6-CEAD!I6)+(CEFID!H6-CEFID!I6)+(CESFI!H6-CESFI!I6)+(CERES!H6-CERES!I6)</f>
        <v>2</v>
      </c>
      <c r="I6" s="30">
        <f t="shared" si="0"/>
        <v>0</v>
      </c>
      <c r="J6" s="19">
        <v>503.16</v>
      </c>
      <c r="K6" s="19">
        <f t="shared" si="1"/>
        <v>1006.32</v>
      </c>
      <c r="L6" s="48">
        <f t="shared" si="2"/>
        <v>1006.32</v>
      </c>
      <c r="M6" s="59"/>
      <c r="N6" s="59"/>
      <c r="O6" s="59"/>
      <c r="P6" s="59"/>
    </row>
    <row r="7" spans="1:16" ht="63.75" x14ac:dyDescent="0.25">
      <c r="A7" s="76">
        <v>5</v>
      </c>
      <c r="B7" s="77" t="s">
        <v>35</v>
      </c>
      <c r="C7" s="63" t="s">
        <v>46</v>
      </c>
      <c r="D7" s="64" t="s">
        <v>47</v>
      </c>
      <c r="E7" s="64" t="s">
        <v>13</v>
      </c>
      <c r="F7" s="67" t="s">
        <v>15</v>
      </c>
      <c r="G7" s="18">
        <f>REITORIA!H7+MUSEU!H7+ESAG!H7+CEART!H7+FAED!H7+CEAD!H7+CEFID!H7+CESFI!H7+CERES!H7</f>
        <v>8</v>
      </c>
      <c r="H7" s="24">
        <f>(REITORIA!H7-REITORIA!I7)+(MUSEU!H7-MUSEU!I7)+(ESAG!H7-ESAG!I7)+(CEART!H7-CEART!I7)+(FAED!H7-FAED!I7)+(CEAD!H7-CEAD!I7)+(CEFID!H7-CEFID!I7)+(CESFI!H7-CESFI!I7)+(CERES!H7-CERES!I7)</f>
        <v>2</v>
      </c>
      <c r="I7" s="30">
        <f t="shared" si="0"/>
        <v>6</v>
      </c>
      <c r="J7" s="19">
        <v>61.71</v>
      </c>
      <c r="K7" s="19">
        <f t="shared" si="1"/>
        <v>493.68</v>
      </c>
      <c r="L7" s="48">
        <f t="shared" si="2"/>
        <v>123.42</v>
      </c>
      <c r="M7" s="59"/>
      <c r="N7" s="59"/>
      <c r="O7" s="59"/>
      <c r="P7" s="59"/>
    </row>
    <row r="8" spans="1:16" ht="51" x14ac:dyDescent="0.25">
      <c r="A8" s="76">
        <v>6</v>
      </c>
      <c r="B8" s="77" t="s">
        <v>35</v>
      </c>
      <c r="C8" s="63" t="s">
        <v>48</v>
      </c>
      <c r="D8" s="64" t="s">
        <v>27</v>
      </c>
      <c r="E8" s="64" t="s">
        <v>13</v>
      </c>
      <c r="F8" s="67" t="s">
        <v>15</v>
      </c>
      <c r="G8" s="18">
        <f>REITORIA!H8+MUSEU!H8+ESAG!H8+CEART!H8+FAED!H8+CEAD!H8+CEFID!H8+CESFI!H8+CERES!H8</f>
        <v>5</v>
      </c>
      <c r="H8" s="24">
        <f>(REITORIA!H8-REITORIA!I8)+(MUSEU!H8-MUSEU!I8)+(ESAG!H8-ESAG!I8)+(CEART!H8-CEART!I8)+(FAED!H8-FAED!I8)+(CEAD!H8-CEAD!I8)+(CEFID!H8-CEFID!I8)+(CESFI!H8-CESFI!I8)+(CERES!H8-CERES!I8)</f>
        <v>5</v>
      </c>
      <c r="I8" s="30">
        <f t="shared" si="0"/>
        <v>0</v>
      </c>
      <c r="J8" s="19">
        <v>20.350000000000001</v>
      </c>
      <c r="K8" s="19">
        <f t="shared" si="1"/>
        <v>101.75</v>
      </c>
      <c r="L8" s="48">
        <f t="shared" si="2"/>
        <v>101.75</v>
      </c>
      <c r="M8" s="59"/>
      <c r="N8" s="59"/>
      <c r="O8" s="59"/>
      <c r="P8" s="59"/>
    </row>
    <row r="9" spans="1:16" ht="76.5" x14ac:dyDescent="0.25">
      <c r="A9" s="76">
        <v>7</v>
      </c>
      <c r="B9" s="77" t="s">
        <v>35</v>
      </c>
      <c r="C9" s="63" t="s">
        <v>49</v>
      </c>
      <c r="D9" s="64" t="s">
        <v>50</v>
      </c>
      <c r="E9" s="62" t="s">
        <v>16</v>
      </c>
      <c r="F9" s="67" t="s">
        <v>15</v>
      </c>
      <c r="G9" s="18">
        <f>REITORIA!H9+MUSEU!H9+ESAG!H9+CEART!H9+FAED!H9+CEAD!H9+CEFID!H9+CESFI!H9+CERES!H9+1</f>
        <v>7</v>
      </c>
      <c r="H9" s="24">
        <f>(REITORIA!H9-REITORIA!I9)+(MUSEU!H9-MUSEU!I9)+(ESAG!H9-ESAG!I9)+(CEART!H9-CEART!I9)+(FAED!H9-FAED!I9)+(CEAD!H9-CEAD!I9)+(CEFID!H9-CEFID!I9)+(CESFI!H9-CESFI!I9)+(CERES!H9-CERES!I9)</f>
        <v>6</v>
      </c>
      <c r="I9" s="30">
        <f t="shared" si="0"/>
        <v>1</v>
      </c>
      <c r="J9" s="19">
        <v>59.83</v>
      </c>
      <c r="K9" s="19">
        <f t="shared" si="1"/>
        <v>418.81</v>
      </c>
      <c r="L9" s="48">
        <f t="shared" si="2"/>
        <v>358.98</v>
      </c>
      <c r="M9" s="59"/>
      <c r="N9" s="59"/>
      <c r="O9" s="59"/>
      <c r="P9" s="59"/>
    </row>
    <row r="10" spans="1:16" ht="51" x14ac:dyDescent="0.25">
      <c r="A10" s="76">
        <v>8</v>
      </c>
      <c r="B10" s="36" t="s">
        <v>35</v>
      </c>
      <c r="C10" s="65" t="s">
        <v>51</v>
      </c>
      <c r="D10" s="66" t="s">
        <v>52</v>
      </c>
      <c r="E10" s="66" t="s">
        <v>3</v>
      </c>
      <c r="F10" s="67" t="s">
        <v>15</v>
      </c>
      <c r="G10" s="18">
        <f>REITORIA!H10+MUSEU!H10+ESAG!H10+CEART!H10+FAED!H10+CEAD!H10+CEFID!H10+CESFI!H10+CERES!H10</f>
        <v>2</v>
      </c>
      <c r="H10" s="24">
        <f>(REITORIA!H10-REITORIA!I10)+(MUSEU!H10-MUSEU!I10)+(ESAG!H10-ESAG!I10)+(CEART!H10-CEART!I10)+(FAED!H10-FAED!I10)+(CEAD!H10-CEAD!I10)+(CEFID!H10-CEFID!I10)+(CESFI!H10-CESFI!I10)+(CERES!H10-CERES!I10)</f>
        <v>2</v>
      </c>
      <c r="I10" s="30">
        <f t="shared" si="0"/>
        <v>0</v>
      </c>
      <c r="J10" s="19">
        <v>31.22</v>
      </c>
      <c r="K10" s="19">
        <f t="shared" si="1"/>
        <v>62.44</v>
      </c>
      <c r="L10" s="48">
        <f t="shared" si="2"/>
        <v>62.44</v>
      </c>
      <c r="M10" s="59"/>
      <c r="N10" s="59"/>
      <c r="O10" s="59"/>
      <c r="P10" s="59"/>
    </row>
    <row r="11" spans="1:16" ht="76.5" x14ac:dyDescent="0.25">
      <c r="A11" s="76">
        <v>9</v>
      </c>
      <c r="B11" s="36" t="s">
        <v>35</v>
      </c>
      <c r="C11" s="65" t="s">
        <v>53</v>
      </c>
      <c r="D11" s="66" t="s">
        <v>50</v>
      </c>
      <c r="E11" s="66" t="s">
        <v>13</v>
      </c>
      <c r="F11" s="67" t="s">
        <v>15</v>
      </c>
      <c r="G11" s="18">
        <f>REITORIA!H11+MUSEU!H11+ESAG!H11+CEART!H11+FAED!H11+CEAD!H11+CEFID!H11+CESFI!H11+CERES!H11+3</f>
        <v>22</v>
      </c>
      <c r="H11" s="24">
        <f>(REITORIA!H11-REITORIA!I11)+(MUSEU!H11-MUSEU!I11)+(ESAG!H11-ESAG!I11)+(CEART!H11-CEART!I11)+(FAED!H11-FAED!I11)+(CEAD!H11-CEAD!I11)+(CEFID!H11-CEFID!I11)+(CESFI!H11-CESFI!I11)+(CERES!H11-CERES!I11)</f>
        <v>8</v>
      </c>
      <c r="I11" s="30">
        <f t="shared" si="0"/>
        <v>14</v>
      </c>
      <c r="J11" s="19">
        <v>91.72</v>
      </c>
      <c r="K11" s="19">
        <f t="shared" si="1"/>
        <v>2017.84</v>
      </c>
      <c r="L11" s="48">
        <f t="shared" si="2"/>
        <v>733.76</v>
      </c>
      <c r="M11" s="59"/>
      <c r="N11" s="59"/>
      <c r="O11" s="59"/>
      <c r="P11" s="59"/>
    </row>
    <row r="12" spans="1:16" ht="76.5" x14ac:dyDescent="0.25">
      <c r="A12" s="76">
        <v>10</v>
      </c>
      <c r="B12" s="36" t="s">
        <v>35</v>
      </c>
      <c r="C12" s="65" t="s">
        <v>54</v>
      </c>
      <c r="D12" s="66" t="s">
        <v>55</v>
      </c>
      <c r="E12" s="75" t="s">
        <v>13</v>
      </c>
      <c r="F12" s="66" t="s">
        <v>15</v>
      </c>
      <c r="G12" s="18">
        <f>REITORIA!H12+MUSEU!H12+ESAG!H12+CEART!H12+FAED!H12+CEAD!H12+CEFID!H12+CESFI!H12+CERES!H12+2</f>
        <v>24</v>
      </c>
      <c r="H12" s="24">
        <f>(REITORIA!H12-REITORIA!I12)+(MUSEU!H12-MUSEU!I12)+(ESAG!H12-ESAG!I12)+(CEART!H12-CEART!I12)+(FAED!H12-FAED!I12)+(CEAD!H12-CEAD!I12)+(CEFID!H12-CEFID!I12)+(CESFI!H12-CESFI!I12)+(CERES!H12-CERES!I12)</f>
        <v>12</v>
      </c>
      <c r="I12" s="30">
        <f t="shared" si="0"/>
        <v>12</v>
      </c>
      <c r="J12" s="19">
        <v>95.33</v>
      </c>
      <c r="K12" s="19">
        <f t="shared" ref="K12:K61" si="3">J12*G12</f>
        <v>2287.92</v>
      </c>
      <c r="L12" s="48">
        <f t="shared" ref="L12:L61" si="4">J12*H12</f>
        <v>1143.96</v>
      </c>
      <c r="M12" s="59"/>
      <c r="N12" s="59"/>
      <c r="O12" s="59"/>
      <c r="P12" s="59"/>
    </row>
    <row r="13" spans="1:16" ht="63.75" x14ac:dyDescent="0.25">
      <c r="A13" s="76">
        <v>11</v>
      </c>
      <c r="B13" s="36" t="s">
        <v>35</v>
      </c>
      <c r="C13" s="65" t="s">
        <v>56</v>
      </c>
      <c r="D13" s="66" t="s">
        <v>57</v>
      </c>
      <c r="E13" s="75" t="s">
        <v>13</v>
      </c>
      <c r="F13" s="66" t="s">
        <v>15</v>
      </c>
      <c r="G13" s="18">
        <f>REITORIA!H13+MUSEU!H13+ESAG!H13+CEART!H13+FAED!H13+CEAD!H13+CEFID!H13+CESFI!H13+CERES!H13</f>
        <v>2</v>
      </c>
      <c r="H13" s="24">
        <f>(REITORIA!H13-REITORIA!I13)+(MUSEU!H13-MUSEU!I13)+(ESAG!H13-ESAG!I13)+(CEART!H13-CEART!I13)+(FAED!H13-FAED!I13)+(CEAD!H13-CEAD!I13)+(CEFID!H13-CEFID!I13)+(CESFI!H13-CESFI!I13)+(CERES!H13-CERES!I13)</f>
        <v>0</v>
      </c>
      <c r="I13" s="30">
        <f t="shared" si="0"/>
        <v>2</v>
      </c>
      <c r="J13" s="19">
        <v>326.43</v>
      </c>
      <c r="K13" s="19">
        <f t="shared" si="3"/>
        <v>652.86</v>
      </c>
      <c r="L13" s="48">
        <f t="shared" si="4"/>
        <v>0</v>
      </c>
      <c r="M13" s="59"/>
      <c r="N13" s="59"/>
      <c r="O13" s="59"/>
      <c r="P13" s="59"/>
    </row>
    <row r="14" spans="1:16" ht="76.5" x14ac:dyDescent="0.25">
      <c r="A14" s="76">
        <v>12</v>
      </c>
      <c r="B14" s="36" t="s">
        <v>35</v>
      </c>
      <c r="C14" s="65" t="s">
        <v>58</v>
      </c>
      <c r="D14" s="66" t="s">
        <v>59</v>
      </c>
      <c r="E14" s="66" t="s">
        <v>34</v>
      </c>
      <c r="F14" s="66" t="s">
        <v>15</v>
      </c>
      <c r="G14" s="18">
        <f>REITORIA!H14+MUSEU!H14+ESAG!H14+CEART!H14+FAED!H14+CEAD!H14+CEFID!H14+CESFI!H14+CERES!H14</f>
        <v>3</v>
      </c>
      <c r="H14" s="24">
        <f>(REITORIA!H14-REITORIA!I14)+(MUSEU!H14-MUSEU!I14)+(ESAG!H14-ESAG!I14)+(CEART!H14-CEART!I14)+(FAED!H14-FAED!I14)+(CEAD!H14-CEAD!I14)+(CEFID!H14-CEFID!I14)+(CESFI!H14-CESFI!I14)+(CERES!H14-CERES!I14)</f>
        <v>2</v>
      </c>
      <c r="I14" s="30">
        <f t="shared" si="0"/>
        <v>1</v>
      </c>
      <c r="J14" s="19">
        <v>98.78</v>
      </c>
      <c r="K14" s="19">
        <f t="shared" si="3"/>
        <v>296.34000000000003</v>
      </c>
      <c r="L14" s="48">
        <f t="shared" si="4"/>
        <v>197.56</v>
      </c>
      <c r="M14" s="59"/>
      <c r="N14" s="59"/>
      <c r="O14" s="59"/>
      <c r="P14" s="59"/>
    </row>
    <row r="15" spans="1:16" ht="165.75" x14ac:dyDescent="0.25">
      <c r="A15" s="76">
        <v>13</v>
      </c>
      <c r="B15" s="36" t="s">
        <v>35</v>
      </c>
      <c r="C15" s="65" t="s">
        <v>131</v>
      </c>
      <c r="D15" s="66" t="s">
        <v>60</v>
      </c>
      <c r="E15" s="66" t="s">
        <v>13</v>
      </c>
      <c r="F15" s="66" t="s">
        <v>37</v>
      </c>
      <c r="G15" s="18">
        <f>REITORIA!H15+MUSEU!H15+ESAG!H15+CEART!H15+FAED!H15+CEAD!H15+CEFID!H15+CESFI!H15+CERES!H15</f>
        <v>2</v>
      </c>
      <c r="H15" s="24">
        <f>(REITORIA!H15-REITORIA!I15)+(MUSEU!H15-MUSEU!I15)+(ESAG!H15-ESAG!I15)+(CEART!H15-CEART!I15)+(FAED!H15-FAED!I15)+(CEAD!H15-CEAD!I15)+(CEFID!H15-CEFID!I15)+(CESFI!H15-CESFI!I15)+(CERES!H15-CERES!I15)</f>
        <v>0</v>
      </c>
      <c r="I15" s="30">
        <f t="shared" si="0"/>
        <v>2</v>
      </c>
      <c r="J15" s="19">
        <v>2310.1999999999998</v>
      </c>
      <c r="K15" s="19">
        <f t="shared" si="3"/>
        <v>4620.3999999999996</v>
      </c>
      <c r="L15" s="48">
        <f t="shared" si="4"/>
        <v>0</v>
      </c>
      <c r="M15" s="59"/>
      <c r="N15" s="59"/>
      <c r="O15" s="59"/>
      <c r="P15" s="59"/>
    </row>
    <row r="16" spans="1:16" ht="39.950000000000003" customHeight="1" x14ac:dyDescent="0.25">
      <c r="A16" s="78">
        <v>14</v>
      </c>
      <c r="B16" s="37" t="s">
        <v>61</v>
      </c>
      <c r="C16" s="70" t="s">
        <v>62</v>
      </c>
      <c r="D16" s="71" t="s">
        <v>63</v>
      </c>
      <c r="E16" s="71" t="s">
        <v>13</v>
      </c>
      <c r="F16" s="71" t="s">
        <v>14</v>
      </c>
      <c r="G16" s="18">
        <f>REITORIA!H16+MUSEU!H16+ESAG!H16+CEART!H16+FAED!H16+CEAD!H16+CEFID!H16+CESFI!H16+CERES!H16</f>
        <v>10</v>
      </c>
      <c r="H16" s="24">
        <f>(REITORIA!H16-REITORIA!I16)+(MUSEU!H16-MUSEU!I16)+(ESAG!H16-ESAG!I16)+(CEART!H16-CEART!I16)+(FAED!H16-FAED!I16)+(CEAD!H16-CEAD!I16)+(CEFID!H16-CEFID!I16)+(CESFI!H16-CESFI!I16)+(CERES!H16-CERES!I16)</f>
        <v>0</v>
      </c>
      <c r="I16" s="30">
        <f t="shared" si="0"/>
        <v>10</v>
      </c>
      <c r="J16" s="19">
        <v>1232.96</v>
      </c>
      <c r="K16" s="19">
        <f t="shared" si="3"/>
        <v>12329.6</v>
      </c>
      <c r="L16" s="48">
        <f t="shared" si="4"/>
        <v>0</v>
      </c>
      <c r="M16" s="59"/>
      <c r="N16" s="59"/>
      <c r="O16" s="59"/>
      <c r="P16" s="59"/>
    </row>
    <row r="17" spans="1:16" ht="39.950000000000003" customHeight="1" x14ac:dyDescent="0.25">
      <c r="A17" s="76">
        <v>17</v>
      </c>
      <c r="B17" s="36" t="s">
        <v>35</v>
      </c>
      <c r="C17" s="65" t="s">
        <v>64</v>
      </c>
      <c r="D17" s="66" t="s">
        <v>65</v>
      </c>
      <c r="E17" s="66" t="s">
        <v>13</v>
      </c>
      <c r="F17" s="66" t="s">
        <v>14</v>
      </c>
      <c r="G17" s="18">
        <f>REITORIA!H17+MUSEU!H17+ESAG!H17+CEART!H17+FAED!H17+CEAD!H17+CEFID!H17+CESFI!H17+CERES!H17</f>
        <v>6</v>
      </c>
      <c r="H17" s="24">
        <f>(REITORIA!H17-REITORIA!I17)+(MUSEU!H17-MUSEU!I17)+(ESAG!H17-ESAG!I17)+(CEART!H17-CEART!I17)+(FAED!H17-FAED!I17)+(CEAD!H17-CEAD!I17)+(CEFID!H17-CEFID!I17)+(CESFI!H17-CESFI!I17)+(CERES!H17-CERES!I17)</f>
        <v>2</v>
      </c>
      <c r="I17" s="30">
        <f t="shared" si="0"/>
        <v>4</v>
      </c>
      <c r="J17" s="19">
        <v>52.18</v>
      </c>
      <c r="K17" s="19">
        <f t="shared" si="3"/>
        <v>313.08</v>
      </c>
      <c r="L17" s="48">
        <f t="shared" si="4"/>
        <v>104.36</v>
      </c>
      <c r="M17" s="59"/>
      <c r="N17" s="59"/>
      <c r="O17" s="59"/>
      <c r="P17" s="59"/>
    </row>
    <row r="18" spans="1:16" ht="39.950000000000003" customHeight="1" x14ac:dyDescent="0.25">
      <c r="A18" s="76">
        <v>18</v>
      </c>
      <c r="B18" s="36" t="s">
        <v>35</v>
      </c>
      <c r="C18" s="65" t="s">
        <v>66</v>
      </c>
      <c r="D18" s="66" t="s">
        <v>67</v>
      </c>
      <c r="E18" s="66" t="s">
        <v>13</v>
      </c>
      <c r="F18" s="66" t="s">
        <v>14</v>
      </c>
      <c r="G18" s="18">
        <f>REITORIA!H18+MUSEU!H18+ESAG!H18+CEART!H18+FAED!H18+CEAD!H18+CEFID!H18+CESFI!H18+CERES!H18</f>
        <v>6</v>
      </c>
      <c r="H18" s="24">
        <f>(REITORIA!H18-REITORIA!I18)+(MUSEU!H18-MUSEU!I18)+(ESAG!H18-ESAG!I18)+(CEART!H18-CEART!I18)+(FAED!H18-FAED!I18)+(CEAD!H18-CEAD!I18)+(CEFID!H18-CEFID!I18)+(CESFI!H18-CESFI!I18)+(CERES!H18-CERES!I18)</f>
        <v>2</v>
      </c>
      <c r="I18" s="30">
        <f t="shared" si="0"/>
        <v>4</v>
      </c>
      <c r="J18" s="19">
        <v>58.18</v>
      </c>
      <c r="K18" s="19">
        <f t="shared" si="3"/>
        <v>349.08</v>
      </c>
      <c r="L18" s="48">
        <f t="shared" si="4"/>
        <v>116.36</v>
      </c>
      <c r="M18" s="59"/>
      <c r="N18" s="59"/>
      <c r="O18" s="59"/>
      <c r="P18" s="59"/>
    </row>
    <row r="19" spans="1:16" ht="51" x14ac:dyDescent="0.25">
      <c r="A19" s="76">
        <v>19</v>
      </c>
      <c r="B19" s="36" t="s">
        <v>35</v>
      </c>
      <c r="C19" s="65" t="s">
        <v>68</v>
      </c>
      <c r="D19" s="66" t="s">
        <v>69</v>
      </c>
      <c r="E19" s="66" t="s">
        <v>3</v>
      </c>
      <c r="F19" s="66" t="s">
        <v>14</v>
      </c>
      <c r="G19" s="18">
        <f>REITORIA!H19+MUSEU!H19+ESAG!H19+CEART!H19+FAED!H19+CEAD!H19+CEFID!H19+CESFI!H19+CERES!H19</f>
        <v>50</v>
      </c>
      <c r="H19" s="24">
        <f>(REITORIA!H19-REITORIA!I19)+(MUSEU!H19-MUSEU!I19)+(ESAG!H19-ESAG!I19)+(CEART!H19-CEART!I19)+(FAED!H19-FAED!I19)+(CEAD!H19-CEAD!I19)+(CEFID!H19-CEFID!I19)+(CESFI!H19-CESFI!I19)+(CERES!H19-CERES!I19)</f>
        <v>50</v>
      </c>
      <c r="I19" s="30">
        <f t="shared" si="0"/>
        <v>0</v>
      </c>
      <c r="J19" s="19">
        <v>0.23</v>
      </c>
      <c r="K19" s="19">
        <f t="shared" si="3"/>
        <v>11.5</v>
      </c>
      <c r="L19" s="48">
        <f t="shared" si="4"/>
        <v>11.5</v>
      </c>
      <c r="M19" s="59"/>
      <c r="N19" s="59"/>
      <c r="O19" s="59"/>
      <c r="P19" s="59"/>
    </row>
    <row r="20" spans="1:16" ht="51" x14ac:dyDescent="0.25">
      <c r="A20" s="76">
        <v>20</v>
      </c>
      <c r="B20" s="36" t="s">
        <v>35</v>
      </c>
      <c r="C20" s="65" t="s">
        <v>70</v>
      </c>
      <c r="D20" s="66" t="s">
        <v>69</v>
      </c>
      <c r="E20" s="66" t="s">
        <v>3</v>
      </c>
      <c r="F20" s="66" t="s">
        <v>14</v>
      </c>
      <c r="G20" s="18">
        <f>REITORIA!H20+MUSEU!H20+ESAG!H20+CEART!H20+FAED!H20+CEAD!H20+CEFID!H20+CESFI!H20+CERES!H20</f>
        <v>50</v>
      </c>
      <c r="H20" s="24">
        <f>(REITORIA!H20-REITORIA!I20)+(MUSEU!H20-MUSEU!I20)+(ESAG!H20-ESAG!I20)+(CEART!H20-CEART!I20)+(FAED!H20-FAED!I20)+(CEAD!H20-CEAD!I20)+(CEFID!H20-CEFID!I20)+(CESFI!H20-CESFI!I20)+(CERES!H20-CERES!I20)</f>
        <v>50</v>
      </c>
      <c r="I20" s="30">
        <f t="shared" si="0"/>
        <v>0</v>
      </c>
      <c r="J20" s="19">
        <v>0.52</v>
      </c>
      <c r="K20" s="19">
        <f t="shared" si="3"/>
        <v>26</v>
      </c>
      <c r="L20" s="48">
        <f t="shared" si="4"/>
        <v>26</v>
      </c>
      <c r="M20" s="59"/>
      <c r="N20" s="59"/>
      <c r="O20" s="59"/>
      <c r="P20" s="59"/>
    </row>
    <row r="21" spans="1:16" ht="51" x14ac:dyDescent="0.25">
      <c r="A21" s="76">
        <v>21</v>
      </c>
      <c r="B21" s="36" t="s">
        <v>35</v>
      </c>
      <c r="C21" s="65" t="s">
        <v>71</v>
      </c>
      <c r="D21" s="66" t="s">
        <v>69</v>
      </c>
      <c r="E21" s="66" t="s">
        <v>3</v>
      </c>
      <c r="F21" s="66" t="s">
        <v>14</v>
      </c>
      <c r="G21" s="18">
        <f>REITORIA!H21+MUSEU!H21+ESAG!H21+CEART!H21+FAED!H21+CEAD!H21+CEFID!H21+CESFI!H21+CERES!H21</f>
        <v>50</v>
      </c>
      <c r="H21" s="24">
        <f>(REITORIA!H21-REITORIA!I21)+(MUSEU!H21-MUSEU!I21)+(ESAG!H21-ESAG!I21)+(CEART!H21-CEART!I21)+(FAED!H21-FAED!I21)+(CEAD!H21-CEAD!I21)+(CEFID!H21-CEFID!I21)+(CESFI!H21-CESFI!I21)+(CERES!H21-CERES!I21)</f>
        <v>50</v>
      </c>
      <c r="I21" s="30">
        <f t="shared" si="0"/>
        <v>0</v>
      </c>
      <c r="J21" s="19">
        <v>1.01</v>
      </c>
      <c r="K21" s="19">
        <f t="shared" si="3"/>
        <v>50.5</v>
      </c>
      <c r="L21" s="48">
        <f t="shared" si="4"/>
        <v>50.5</v>
      </c>
      <c r="M21" s="59"/>
      <c r="N21" s="59"/>
      <c r="O21" s="59"/>
      <c r="P21" s="59"/>
    </row>
    <row r="22" spans="1:16" ht="39.75" customHeight="1" x14ac:dyDescent="0.25">
      <c r="A22" s="76">
        <v>22</v>
      </c>
      <c r="B22" s="36" t="s">
        <v>35</v>
      </c>
      <c r="C22" s="65" t="s">
        <v>72</v>
      </c>
      <c r="D22" s="66" t="s">
        <v>27</v>
      </c>
      <c r="E22" s="66" t="s">
        <v>31</v>
      </c>
      <c r="F22" s="66" t="s">
        <v>15</v>
      </c>
      <c r="G22" s="18">
        <f>REITORIA!H22+MUSEU!H22+ESAG!H22+CEART!H22+FAED!H22+CEAD!H22+CEFID!H22+CESFI!H22+CERES!H22</f>
        <v>1</v>
      </c>
      <c r="H22" s="24">
        <f>(REITORIA!H22-REITORIA!I22)+(MUSEU!H22-MUSEU!I22)+(ESAG!H22-ESAG!I22)+(CEART!H22-CEART!I22)+(FAED!H22-FAED!I22)+(CEAD!H22-CEAD!I22)+(CEFID!H22-CEFID!I22)+(CESFI!H22-CESFI!I22)+(CERES!H22-CERES!I22)</f>
        <v>1</v>
      </c>
      <c r="I22" s="30">
        <f t="shared" si="0"/>
        <v>0</v>
      </c>
      <c r="J22" s="19">
        <v>14.52</v>
      </c>
      <c r="K22" s="19">
        <f t="shared" si="3"/>
        <v>14.52</v>
      </c>
      <c r="L22" s="48">
        <f t="shared" si="4"/>
        <v>14.52</v>
      </c>
      <c r="M22" s="59"/>
      <c r="N22" s="59"/>
      <c r="O22" s="59"/>
      <c r="P22" s="59"/>
    </row>
    <row r="23" spans="1:16" ht="39.950000000000003" customHeight="1" x14ac:dyDescent="0.25">
      <c r="A23" s="76">
        <v>23</v>
      </c>
      <c r="B23" s="36" t="s">
        <v>35</v>
      </c>
      <c r="C23" s="65" t="s">
        <v>73</v>
      </c>
      <c r="D23" s="66" t="s">
        <v>74</v>
      </c>
      <c r="E23" s="66" t="s">
        <v>13</v>
      </c>
      <c r="F23" s="66" t="s">
        <v>14</v>
      </c>
      <c r="G23" s="18">
        <f>REITORIA!H23+MUSEU!H23+ESAG!H23+CEART!H23+FAED!H23+CEAD!H23+CEFID!H23+CESFI!H23+CERES!H23</f>
        <v>50</v>
      </c>
      <c r="H23" s="24">
        <f>(REITORIA!H23-REITORIA!I23)+(MUSEU!H23-MUSEU!I23)+(ESAG!H23-ESAG!I23)+(CEART!H23-CEART!I23)+(FAED!H23-FAED!I23)+(CEAD!H23-CEAD!I23)+(CEFID!H23-CEFID!I23)+(CESFI!H23-CESFI!I23)+(CERES!H23-CERES!I23)</f>
        <v>50</v>
      </c>
      <c r="I23" s="30">
        <f t="shared" si="0"/>
        <v>0</v>
      </c>
      <c r="J23" s="19">
        <v>0.08</v>
      </c>
      <c r="K23" s="19">
        <f t="shared" si="3"/>
        <v>4</v>
      </c>
      <c r="L23" s="48">
        <f t="shared" si="4"/>
        <v>4</v>
      </c>
      <c r="M23" s="59"/>
      <c r="N23" s="59"/>
      <c r="O23" s="59"/>
      <c r="P23" s="59"/>
    </row>
    <row r="24" spans="1:16" ht="39.950000000000003" customHeight="1" x14ac:dyDescent="0.25">
      <c r="A24" s="76">
        <v>24</v>
      </c>
      <c r="B24" s="36" t="s">
        <v>35</v>
      </c>
      <c r="C24" s="65" t="s">
        <v>75</v>
      </c>
      <c r="D24" s="66" t="s">
        <v>74</v>
      </c>
      <c r="E24" s="66" t="s">
        <v>13</v>
      </c>
      <c r="F24" s="66" t="s">
        <v>14</v>
      </c>
      <c r="G24" s="18">
        <f>REITORIA!H24+MUSEU!H24+ESAG!H24+CEART!H24+FAED!H24+CEAD!H24+CEFID!H24+CESFI!H24+CERES!H24</f>
        <v>50</v>
      </c>
      <c r="H24" s="24">
        <f>(REITORIA!H24-REITORIA!I24)+(MUSEU!H24-MUSEU!I24)+(ESAG!H24-ESAG!I24)+(CEART!H24-CEART!I24)+(FAED!H24-FAED!I24)+(CEAD!H24-CEAD!I24)+(CEFID!H24-CEFID!I24)+(CESFI!H24-CESFI!I24)+(CERES!H24-CERES!I24)</f>
        <v>50</v>
      </c>
      <c r="I24" s="30">
        <f t="shared" si="0"/>
        <v>0</v>
      </c>
      <c r="J24" s="19">
        <v>0.12</v>
      </c>
      <c r="K24" s="19">
        <f t="shared" si="3"/>
        <v>6</v>
      </c>
      <c r="L24" s="48">
        <f t="shared" si="4"/>
        <v>6</v>
      </c>
      <c r="M24" s="59"/>
      <c r="N24" s="59"/>
      <c r="O24" s="59"/>
      <c r="P24" s="59"/>
    </row>
    <row r="25" spans="1:16" ht="39.950000000000003" customHeight="1" x14ac:dyDescent="0.25">
      <c r="A25" s="76">
        <v>25</v>
      </c>
      <c r="B25" s="36" t="s">
        <v>35</v>
      </c>
      <c r="C25" s="65" t="s">
        <v>76</v>
      </c>
      <c r="D25" s="66" t="s">
        <v>74</v>
      </c>
      <c r="E25" s="66" t="s">
        <v>13</v>
      </c>
      <c r="F25" s="66" t="s">
        <v>14</v>
      </c>
      <c r="G25" s="18">
        <f>REITORIA!H25+MUSEU!H25+ESAG!H25+CEART!H25+FAED!H25+CEAD!H25+CEFID!H25+CESFI!H25+CERES!H25</f>
        <v>50</v>
      </c>
      <c r="H25" s="24">
        <f>(REITORIA!H25-REITORIA!I25)+(MUSEU!H25-MUSEU!I25)+(ESAG!H25-ESAG!I25)+(CEART!H25-CEART!I25)+(FAED!H25-FAED!I25)+(CEAD!H25-CEAD!I25)+(CEFID!H25-CEFID!I25)+(CESFI!H25-CESFI!I25)+(CERES!H25-CERES!I25)</f>
        <v>50</v>
      </c>
      <c r="I25" s="30">
        <f t="shared" si="0"/>
        <v>0</v>
      </c>
      <c r="J25" s="19">
        <v>0.13</v>
      </c>
      <c r="K25" s="19">
        <f t="shared" si="3"/>
        <v>6.5</v>
      </c>
      <c r="L25" s="48">
        <f t="shared" si="4"/>
        <v>6.5</v>
      </c>
      <c r="M25" s="59"/>
      <c r="N25" s="59"/>
      <c r="O25" s="59"/>
      <c r="P25" s="59"/>
    </row>
    <row r="26" spans="1:16" ht="39.950000000000003" customHeight="1" x14ac:dyDescent="0.25">
      <c r="A26" s="76">
        <v>26</v>
      </c>
      <c r="B26" s="36" t="s">
        <v>35</v>
      </c>
      <c r="C26" s="65" t="s">
        <v>77</v>
      </c>
      <c r="D26" s="66" t="s">
        <v>78</v>
      </c>
      <c r="E26" s="66" t="s">
        <v>13</v>
      </c>
      <c r="F26" s="66" t="s">
        <v>15</v>
      </c>
      <c r="G26" s="18">
        <f>REITORIA!H26+MUSEU!H26+ESAG!H26+CEART!H26+FAED!H26+CEAD!H26+CEFID!H26+CESFI!H26+CERES!H26</f>
        <v>10</v>
      </c>
      <c r="H26" s="24">
        <f>(REITORIA!H26-REITORIA!I26)+(MUSEU!H26-MUSEU!I26)+(ESAG!H26-ESAG!I26)+(CEART!H26-CEART!I26)+(FAED!H26-FAED!I26)+(CEAD!H26-CEAD!I26)+(CEFID!H26-CEFID!I26)+(CESFI!H26-CESFI!I26)+(CERES!H26-CERES!I26)</f>
        <v>10</v>
      </c>
      <c r="I26" s="30">
        <f t="shared" si="0"/>
        <v>0</v>
      </c>
      <c r="J26" s="19">
        <v>1.75</v>
      </c>
      <c r="K26" s="19">
        <f t="shared" si="3"/>
        <v>17.5</v>
      </c>
      <c r="L26" s="48">
        <f t="shared" si="4"/>
        <v>17.5</v>
      </c>
      <c r="M26" s="59"/>
      <c r="N26" s="59"/>
      <c r="O26" s="59"/>
      <c r="P26" s="59"/>
    </row>
    <row r="27" spans="1:16" ht="39.950000000000003" customHeight="1" x14ac:dyDescent="0.25">
      <c r="A27" s="76">
        <v>27</v>
      </c>
      <c r="B27" s="36" t="s">
        <v>35</v>
      </c>
      <c r="C27" s="65" t="s">
        <v>79</v>
      </c>
      <c r="D27" s="66" t="s">
        <v>78</v>
      </c>
      <c r="E27" s="66" t="s">
        <v>13</v>
      </c>
      <c r="F27" s="66" t="s">
        <v>15</v>
      </c>
      <c r="G27" s="18">
        <f>REITORIA!H27+MUSEU!H27+ESAG!H27+CEART!H27+FAED!H27+CEAD!H27+CEFID!H27+CESFI!H27+CERES!H27</f>
        <v>10</v>
      </c>
      <c r="H27" s="24">
        <f>(REITORIA!H27-REITORIA!I27)+(MUSEU!H27-MUSEU!I27)+(ESAG!H27-ESAG!I27)+(CEART!H27-CEART!I27)+(FAED!H27-FAED!I27)+(CEAD!H27-CEAD!I27)+(CEFID!H27-CEFID!I27)+(CESFI!H27-CESFI!I27)+(CERES!H27-CERES!I27)</f>
        <v>10</v>
      </c>
      <c r="I27" s="30">
        <f t="shared" si="0"/>
        <v>0</v>
      </c>
      <c r="J27" s="19">
        <v>1.5</v>
      </c>
      <c r="K27" s="19">
        <f t="shared" si="3"/>
        <v>15</v>
      </c>
      <c r="L27" s="48">
        <f t="shared" si="4"/>
        <v>15</v>
      </c>
      <c r="M27" s="59"/>
      <c r="N27" s="59"/>
      <c r="O27" s="59"/>
      <c r="P27" s="59"/>
    </row>
    <row r="28" spans="1:16" ht="51" x14ac:dyDescent="0.25">
      <c r="A28" s="76">
        <v>28</v>
      </c>
      <c r="B28" s="36" t="s">
        <v>35</v>
      </c>
      <c r="C28" s="65" t="s">
        <v>80</v>
      </c>
      <c r="D28" s="66" t="s">
        <v>27</v>
      </c>
      <c r="E28" s="66" t="s">
        <v>12</v>
      </c>
      <c r="F28" s="66" t="s">
        <v>132</v>
      </c>
      <c r="G28" s="18">
        <f>REITORIA!H28+MUSEU!H28+ESAG!H28+CEART!H28+FAED!H28+CEAD!H28+CEFID!H28+CESFI!H28+CERES!H28</f>
        <v>3</v>
      </c>
      <c r="H28" s="24">
        <f>(REITORIA!H28-REITORIA!I28)+(MUSEU!H28-MUSEU!I28)+(ESAG!H28-ESAG!I28)+(CEART!H28-CEART!I28)+(FAED!H28-FAED!I28)+(CEAD!H28-CEAD!I28)+(CEFID!H28-CEFID!I28)+(CESFI!H28-CESFI!I28)+(CERES!H28-CERES!I28)</f>
        <v>3</v>
      </c>
      <c r="I28" s="30">
        <f t="shared" si="0"/>
        <v>0</v>
      </c>
      <c r="J28" s="19">
        <v>52.45</v>
      </c>
      <c r="K28" s="19">
        <f t="shared" si="3"/>
        <v>157.35000000000002</v>
      </c>
      <c r="L28" s="48">
        <f t="shared" si="4"/>
        <v>157.35000000000002</v>
      </c>
      <c r="M28" s="59"/>
      <c r="N28" s="59"/>
      <c r="O28" s="59"/>
      <c r="P28" s="59"/>
    </row>
    <row r="29" spans="1:16" ht="38.25" x14ac:dyDescent="0.25">
      <c r="A29" s="76">
        <v>29</v>
      </c>
      <c r="B29" s="36" t="s">
        <v>35</v>
      </c>
      <c r="C29" s="65" t="s">
        <v>81</v>
      </c>
      <c r="D29" s="66" t="s">
        <v>29</v>
      </c>
      <c r="E29" s="66" t="s">
        <v>3</v>
      </c>
      <c r="F29" s="66" t="s">
        <v>14</v>
      </c>
      <c r="G29" s="18">
        <f>REITORIA!H29+MUSEU!H29+ESAG!H29+CEART!H29+FAED!H29+CEAD!H29+CEFID!H29+CESFI!H29+CERES!H29</f>
        <v>3</v>
      </c>
      <c r="H29" s="24">
        <f>(REITORIA!H29-REITORIA!I29)+(MUSEU!H29-MUSEU!I29)+(ESAG!H29-ESAG!I29)+(CEART!H29-CEART!I29)+(FAED!H29-FAED!I29)+(CEAD!H29-CEAD!I29)+(CEFID!H29-CEFID!I29)+(CESFI!H29-CESFI!I29)+(CERES!H29-CERES!I29)</f>
        <v>3</v>
      </c>
      <c r="I29" s="30">
        <f t="shared" si="0"/>
        <v>0</v>
      </c>
      <c r="J29" s="19">
        <v>21.14</v>
      </c>
      <c r="K29" s="19">
        <f t="shared" si="3"/>
        <v>63.42</v>
      </c>
      <c r="L29" s="48">
        <f t="shared" si="4"/>
        <v>63.42</v>
      </c>
      <c r="M29" s="59"/>
      <c r="N29" s="59"/>
      <c r="O29" s="59"/>
      <c r="P29" s="59"/>
    </row>
    <row r="30" spans="1:16" ht="114.75" x14ac:dyDescent="0.25">
      <c r="A30" s="76">
        <v>30</v>
      </c>
      <c r="B30" s="36" t="s">
        <v>35</v>
      </c>
      <c r="C30" s="65" t="s">
        <v>82</v>
      </c>
      <c r="D30" s="66" t="s">
        <v>29</v>
      </c>
      <c r="E30" s="66" t="s">
        <v>12</v>
      </c>
      <c r="F30" s="66" t="s">
        <v>17</v>
      </c>
      <c r="G30" s="18">
        <f>REITORIA!H30+MUSEU!H30+ESAG!H30+CEART!H30+FAED!H30+CEAD!H30+CEFID!H30+CESFI!H30+CERES!H30</f>
        <v>2</v>
      </c>
      <c r="H30" s="24">
        <f>(REITORIA!H30-REITORIA!I30)+(MUSEU!H30-MUSEU!I30)+(ESAG!H30-ESAG!I30)+(CEART!H30-CEART!I30)+(FAED!H30-FAED!I30)+(CEAD!H30-CEAD!I30)+(CEFID!H30-CEFID!I30)+(CESFI!H30-CESFI!I30)+(CERES!H30-CERES!I30)</f>
        <v>2</v>
      </c>
      <c r="I30" s="30">
        <f t="shared" si="0"/>
        <v>0</v>
      </c>
      <c r="J30" s="19">
        <v>31.92</v>
      </c>
      <c r="K30" s="19">
        <f t="shared" si="3"/>
        <v>63.84</v>
      </c>
      <c r="L30" s="48">
        <f t="shared" si="4"/>
        <v>63.84</v>
      </c>
      <c r="M30" s="59"/>
      <c r="N30" s="59"/>
      <c r="O30" s="59"/>
      <c r="P30" s="59"/>
    </row>
    <row r="31" spans="1:16" ht="30" x14ac:dyDescent="0.25">
      <c r="A31" s="76">
        <v>32</v>
      </c>
      <c r="B31" s="36" t="s">
        <v>35</v>
      </c>
      <c r="C31" s="65" t="s">
        <v>83</v>
      </c>
      <c r="D31" s="66" t="s">
        <v>84</v>
      </c>
      <c r="E31" s="66" t="s">
        <v>3</v>
      </c>
      <c r="F31" s="66" t="s">
        <v>133</v>
      </c>
      <c r="G31" s="18">
        <f>REITORIA!H31+MUSEU!H31+ESAG!H31+CEART!H31+FAED!H31+CEAD!H31+CEFID!H31+CESFI!H31+CERES!H31</f>
        <v>1</v>
      </c>
      <c r="H31" s="24">
        <f>(REITORIA!H31-REITORIA!I31)+(MUSEU!H31-MUSEU!I31)+(ESAG!H31-ESAG!I31)+(CEART!H31-CEART!I31)+(FAED!H31-FAED!I31)+(CEAD!H31-CEAD!I31)+(CEFID!H31-CEFID!I31)+(CESFI!H31-CESFI!I31)+(CERES!H31-CERES!I31)</f>
        <v>1</v>
      </c>
      <c r="I31" s="30">
        <f t="shared" si="0"/>
        <v>0</v>
      </c>
      <c r="J31" s="19">
        <v>388</v>
      </c>
      <c r="K31" s="19">
        <f t="shared" si="3"/>
        <v>388</v>
      </c>
      <c r="L31" s="48">
        <f t="shared" si="4"/>
        <v>388</v>
      </c>
      <c r="M31" s="59"/>
      <c r="N31" s="59"/>
      <c r="O31" s="59"/>
      <c r="P31" s="59"/>
    </row>
    <row r="32" spans="1:16" ht="63.75" x14ac:dyDescent="0.25">
      <c r="A32" s="76">
        <v>33</v>
      </c>
      <c r="B32" s="36" t="s">
        <v>35</v>
      </c>
      <c r="C32" s="65" t="s">
        <v>85</v>
      </c>
      <c r="D32" s="66" t="s">
        <v>29</v>
      </c>
      <c r="E32" s="66" t="s">
        <v>13</v>
      </c>
      <c r="F32" s="66" t="s">
        <v>15</v>
      </c>
      <c r="G32" s="18">
        <f>REITORIA!H32+MUSEU!H32+ESAG!H32+CEART!H32+FAED!H32+CEAD!H32+CEFID!H32+CESFI!H32+CERES!H32</f>
        <v>1</v>
      </c>
      <c r="H32" s="24">
        <f>(REITORIA!H32-REITORIA!I32)+(MUSEU!H32-MUSEU!I32)+(ESAG!H32-ESAG!I32)+(CEART!H32-CEART!I32)+(FAED!H32-FAED!I32)+(CEAD!H32-CEAD!I32)+(CEFID!H32-CEFID!I32)+(CESFI!H32-CESFI!I32)+(CERES!H32-CERES!I32)</f>
        <v>1</v>
      </c>
      <c r="I32" s="30">
        <f t="shared" si="0"/>
        <v>0</v>
      </c>
      <c r="J32" s="19">
        <v>33.6</v>
      </c>
      <c r="K32" s="19">
        <f t="shared" si="3"/>
        <v>33.6</v>
      </c>
      <c r="L32" s="48">
        <f t="shared" si="4"/>
        <v>33.6</v>
      </c>
      <c r="M32" s="59"/>
      <c r="N32" s="59"/>
      <c r="O32" s="59"/>
      <c r="P32" s="59"/>
    </row>
    <row r="33" spans="1:16" ht="51" x14ac:dyDescent="0.25">
      <c r="A33" s="76">
        <v>34</v>
      </c>
      <c r="B33" s="36" t="s">
        <v>35</v>
      </c>
      <c r="C33" s="65" t="s">
        <v>86</v>
      </c>
      <c r="D33" s="66" t="s">
        <v>87</v>
      </c>
      <c r="E33" s="66" t="s">
        <v>13</v>
      </c>
      <c r="F33" s="66" t="s">
        <v>15</v>
      </c>
      <c r="G33" s="18">
        <f>REITORIA!H33+MUSEU!H33+ESAG!H33+CEART!H33+FAED!H33+CEAD!H33+CEFID!H33+CESFI!H33+CERES!H33</f>
        <v>1</v>
      </c>
      <c r="H33" s="24">
        <f>(REITORIA!H33-REITORIA!I33)+(MUSEU!H33-MUSEU!I33)+(ESAG!H33-ESAG!I33)+(CEART!H33-CEART!I33)+(FAED!H33-FAED!I33)+(CEAD!H33-CEAD!I33)+(CEFID!H33-CEFID!I33)+(CESFI!H33-CESFI!I33)+(CERES!H33-CERES!I33)</f>
        <v>1</v>
      </c>
      <c r="I33" s="30">
        <f t="shared" si="0"/>
        <v>0</v>
      </c>
      <c r="J33" s="19">
        <v>340.66</v>
      </c>
      <c r="K33" s="19">
        <f t="shared" si="3"/>
        <v>340.66</v>
      </c>
      <c r="L33" s="48">
        <f t="shared" si="4"/>
        <v>340.66</v>
      </c>
      <c r="M33" s="59"/>
      <c r="N33" s="59"/>
      <c r="O33" s="59"/>
      <c r="P33" s="59"/>
    </row>
    <row r="34" spans="1:16" ht="51" x14ac:dyDescent="0.25">
      <c r="A34" s="76">
        <v>35</v>
      </c>
      <c r="B34" s="36" t="s">
        <v>35</v>
      </c>
      <c r="C34" s="65" t="s">
        <v>88</v>
      </c>
      <c r="D34" s="66" t="s">
        <v>27</v>
      </c>
      <c r="E34" s="66" t="s">
        <v>13</v>
      </c>
      <c r="F34" s="66" t="s">
        <v>37</v>
      </c>
      <c r="G34" s="18">
        <f>REITORIA!H34+MUSEU!H34+ESAG!H34+CEART!H34+FAED!H34+CEAD!H34+CEFID!H34+CESFI!H34+CERES!H34</f>
        <v>2</v>
      </c>
      <c r="H34" s="24">
        <f>(REITORIA!H34-REITORIA!I34)+(MUSEU!H34-MUSEU!I34)+(ESAG!H34-ESAG!I34)+(CEART!H34-CEART!I34)+(FAED!H34-FAED!I34)+(CEAD!H34-CEAD!I34)+(CEFID!H34-CEFID!I34)+(CESFI!H34-CESFI!I34)+(CERES!H34-CERES!I34)</f>
        <v>2</v>
      </c>
      <c r="I34" s="30">
        <f t="shared" si="0"/>
        <v>0</v>
      </c>
      <c r="J34" s="19">
        <v>47.49</v>
      </c>
      <c r="K34" s="19">
        <f t="shared" si="3"/>
        <v>94.98</v>
      </c>
      <c r="L34" s="48">
        <f t="shared" si="4"/>
        <v>94.98</v>
      </c>
      <c r="M34" s="59"/>
      <c r="N34" s="59"/>
      <c r="O34" s="59"/>
      <c r="P34" s="59"/>
    </row>
    <row r="35" spans="1:16" ht="127.5" x14ac:dyDescent="0.25">
      <c r="A35" s="76">
        <v>36</v>
      </c>
      <c r="B35" s="36" t="s">
        <v>35</v>
      </c>
      <c r="C35" s="65" t="s">
        <v>89</v>
      </c>
      <c r="D35" s="66" t="s">
        <v>29</v>
      </c>
      <c r="E35" s="66" t="s">
        <v>16</v>
      </c>
      <c r="F35" s="66" t="s">
        <v>15</v>
      </c>
      <c r="G35" s="18">
        <f>REITORIA!H35+MUSEU!H35+ESAG!H35+CEART!H35+FAED!H35+CEAD!H35+CEFID!H35+CESFI!H35+CERES!H35</f>
        <v>1</v>
      </c>
      <c r="H35" s="24">
        <f>(REITORIA!H35-REITORIA!I35)+(MUSEU!H35-MUSEU!I35)+(ESAG!H35-ESAG!I35)+(CEART!H35-CEART!I35)+(FAED!H35-FAED!I35)+(CEAD!H35-CEAD!I35)+(CEFID!H35-CEFID!I35)+(CESFI!H35-CESFI!I35)+(CERES!H35-CERES!I35)</f>
        <v>1</v>
      </c>
      <c r="I35" s="30">
        <f t="shared" si="0"/>
        <v>0</v>
      </c>
      <c r="J35" s="19">
        <v>230.65</v>
      </c>
      <c r="K35" s="19">
        <f t="shared" si="3"/>
        <v>230.65</v>
      </c>
      <c r="L35" s="48">
        <f t="shared" si="4"/>
        <v>230.65</v>
      </c>
      <c r="M35" s="59"/>
      <c r="N35" s="59"/>
      <c r="O35" s="59"/>
      <c r="P35" s="59"/>
    </row>
    <row r="36" spans="1:16" ht="229.5" x14ac:dyDescent="0.25">
      <c r="A36" s="76">
        <v>37</v>
      </c>
      <c r="B36" s="36" t="s">
        <v>35</v>
      </c>
      <c r="C36" s="65" t="s">
        <v>90</v>
      </c>
      <c r="D36" s="66" t="s">
        <v>91</v>
      </c>
      <c r="E36" s="66" t="s">
        <v>16</v>
      </c>
      <c r="F36" s="66" t="s">
        <v>15</v>
      </c>
      <c r="G36" s="18">
        <f>REITORIA!H36+MUSEU!H36+ESAG!H36+CEART!H36+FAED!H36+CEAD!H36+CEFID!H36+CESFI!H36+CERES!H36</f>
        <v>2</v>
      </c>
      <c r="H36" s="24">
        <f>(REITORIA!H36-REITORIA!I36)+(MUSEU!H36-MUSEU!I36)+(ESAG!H36-ESAG!I36)+(CEART!H36-CEART!I36)+(FAED!H36-FAED!I36)+(CEAD!H36-CEAD!I36)+(CEFID!H36-CEFID!I36)+(CESFI!H36-CESFI!I36)+(CERES!H36-CERES!I36)</f>
        <v>2</v>
      </c>
      <c r="I36" s="30">
        <f t="shared" si="0"/>
        <v>0</v>
      </c>
      <c r="J36" s="19">
        <v>237.53</v>
      </c>
      <c r="K36" s="19">
        <f t="shared" si="3"/>
        <v>475.06</v>
      </c>
      <c r="L36" s="48">
        <f t="shared" si="4"/>
        <v>475.06</v>
      </c>
      <c r="M36" s="59"/>
      <c r="N36" s="59"/>
      <c r="O36" s="59"/>
      <c r="P36" s="59"/>
    </row>
    <row r="37" spans="1:16" ht="39.950000000000003" customHeight="1" x14ac:dyDescent="0.25">
      <c r="A37" s="76">
        <v>38</v>
      </c>
      <c r="B37" s="36" t="s">
        <v>35</v>
      </c>
      <c r="C37" s="65" t="s">
        <v>92</v>
      </c>
      <c r="D37" s="66" t="s">
        <v>93</v>
      </c>
      <c r="E37" s="66" t="s">
        <v>16</v>
      </c>
      <c r="F37" s="66" t="s">
        <v>15</v>
      </c>
      <c r="G37" s="18">
        <f>REITORIA!H37+MUSEU!H37+ESAG!H37+CEART!H37+FAED!H37+CEAD!H37+CEFID!H37+CESFI!H37+CERES!H37</f>
        <v>1</v>
      </c>
      <c r="H37" s="24">
        <f>(REITORIA!H37-REITORIA!I37)+(MUSEU!H37-MUSEU!I37)+(ESAG!H37-ESAG!I37)+(CEART!H37-CEART!I37)+(FAED!H37-FAED!I37)+(CEAD!H37-CEAD!I37)+(CEFID!H37-CEFID!I37)+(CESFI!H37-CESFI!I37)+(CERES!H37-CERES!I37)</f>
        <v>1</v>
      </c>
      <c r="I37" s="30">
        <f t="shared" si="0"/>
        <v>0</v>
      </c>
      <c r="J37" s="19">
        <v>156.93</v>
      </c>
      <c r="K37" s="19">
        <f t="shared" si="3"/>
        <v>156.93</v>
      </c>
      <c r="L37" s="48">
        <f t="shared" si="4"/>
        <v>156.93</v>
      </c>
      <c r="M37" s="59"/>
      <c r="N37" s="59"/>
      <c r="O37" s="59"/>
      <c r="P37" s="59"/>
    </row>
    <row r="38" spans="1:16" ht="39.950000000000003" customHeight="1" x14ac:dyDescent="0.25">
      <c r="A38" s="76">
        <v>40</v>
      </c>
      <c r="B38" s="36" t="s">
        <v>35</v>
      </c>
      <c r="C38" s="65" t="s">
        <v>94</v>
      </c>
      <c r="D38" s="66" t="s">
        <v>95</v>
      </c>
      <c r="E38" s="66" t="s">
        <v>3</v>
      </c>
      <c r="F38" s="66" t="s">
        <v>15</v>
      </c>
      <c r="G38" s="18">
        <f>REITORIA!H38+MUSEU!H38+ESAG!H38+CEART!H38+FAED!H38+CEAD!H38+CEFID!H38+CESFI!H38+CERES!H38</f>
        <v>2</v>
      </c>
      <c r="H38" s="24">
        <f>(REITORIA!H38-REITORIA!I38)+(MUSEU!H38-MUSEU!I38)+(ESAG!H38-ESAG!I38)+(CEART!H38-CEART!I38)+(FAED!H38-FAED!I38)+(CEAD!H38-CEAD!I38)+(CEFID!H38-CEFID!I38)+(CESFI!H38-CESFI!I38)+(CERES!H38-CERES!I38)</f>
        <v>2</v>
      </c>
      <c r="I38" s="30">
        <f t="shared" si="0"/>
        <v>0</v>
      </c>
      <c r="J38" s="19">
        <v>27.03</v>
      </c>
      <c r="K38" s="19">
        <f t="shared" si="3"/>
        <v>54.06</v>
      </c>
      <c r="L38" s="48">
        <f t="shared" si="4"/>
        <v>54.06</v>
      </c>
      <c r="M38" s="59"/>
      <c r="N38" s="59"/>
      <c r="O38" s="59"/>
      <c r="P38" s="59"/>
    </row>
    <row r="39" spans="1:16" ht="39.950000000000003" customHeight="1" x14ac:dyDescent="0.25">
      <c r="A39" s="76">
        <v>42</v>
      </c>
      <c r="B39" s="36" t="s">
        <v>35</v>
      </c>
      <c r="C39" s="65" t="s">
        <v>96</v>
      </c>
      <c r="D39" s="66" t="s">
        <v>97</v>
      </c>
      <c r="E39" s="66" t="s">
        <v>13</v>
      </c>
      <c r="F39" s="66" t="s">
        <v>38</v>
      </c>
      <c r="G39" s="18">
        <f>REITORIA!H39+MUSEU!H39+ESAG!H39+CEART!H39+FAED!H39+CEAD!H39+CEFID!H39+CESFI!H39+CERES!H39</f>
        <v>1</v>
      </c>
      <c r="H39" s="24">
        <f>(REITORIA!H39-REITORIA!I39)+(MUSEU!H39-MUSEU!I39)+(ESAG!H39-ESAG!I39)+(CEART!H39-CEART!I39)+(FAED!H39-FAED!I39)+(CEAD!H39-CEAD!I39)+(CEFID!H39-CEFID!I39)+(CESFI!H39-CESFI!I39)+(CERES!H39-CERES!I39)</f>
        <v>1</v>
      </c>
      <c r="I39" s="30">
        <f t="shared" si="0"/>
        <v>0</v>
      </c>
      <c r="J39" s="19">
        <v>506.24</v>
      </c>
      <c r="K39" s="19">
        <f t="shared" si="3"/>
        <v>506.24</v>
      </c>
      <c r="L39" s="48">
        <f t="shared" si="4"/>
        <v>506.24</v>
      </c>
      <c r="M39" s="59"/>
      <c r="N39" s="59"/>
      <c r="O39" s="59"/>
      <c r="P39" s="59"/>
    </row>
    <row r="40" spans="1:16" ht="165.75" x14ac:dyDescent="0.25">
      <c r="A40" s="76">
        <v>43</v>
      </c>
      <c r="B40" s="36" t="s">
        <v>35</v>
      </c>
      <c r="C40" s="65" t="s">
        <v>98</v>
      </c>
      <c r="D40" s="66" t="s">
        <v>99</v>
      </c>
      <c r="E40" s="66" t="s">
        <v>13</v>
      </c>
      <c r="F40" s="66" t="s">
        <v>38</v>
      </c>
      <c r="G40" s="18">
        <f>REITORIA!H40+MUSEU!H40+ESAG!H40+CEART!H40+FAED!H40+CEAD!H40+CEFID!H40+CESFI!H40+CERES!H40</f>
        <v>1</v>
      </c>
      <c r="H40" s="24">
        <f>(REITORIA!H40-REITORIA!I40)+(MUSEU!H40-MUSEU!I40)+(ESAG!H40-ESAG!I40)+(CEART!H40-CEART!I40)+(FAED!H40-FAED!I40)+(CEAD!H40-CEAD!I40)+(CEFID!H40-CEFID!I40)+(CESFI!H40-CESFI!I40)+(CERES!H40-CERES!I40)</f>
        <v>1</v>
      </c>
      <c r="I40" s="30">
        <f t="shared" si="0"/>
        <v>0</v>
      </c>
      <c r="J40" s="19">
        <v>1018.13</v>
      </c>
      <c r="K40" s="19">
        <f t="shared" si="3"/>
        <v>1018.13</v>
      </c>
      <c r="L40" s="48">
        <f t="shared" si="4"/>
        <v>1018.13</v>
      </c>
      <c r="M40" s="59"/>
      <c r="N40" s="59"/>
      <c r="O40" s="59"/>
      <c r="P40" s="59"/>
    </row>
    <row r="41" spans="1:16" ht="51" x14ac:dyDescent="0.25">
      <c r="A41" s="76">
        <v>44</v>
      </c>
      <c r="B41" s="36" t="s">
        <v>35</v>
      </c>
      <c r="C41" s="65" t="s">
        <v>100</v>
      </c>
      <c r="D41" s="66" t="s">
        <v>50</v>
      </c>
      <c r="E41" s="66" t="s">
        <v>13</v>
      </c>
      <c r="F41" s="66" t="s">
        <v>132</v>
      </c>
      <c r="G41" s="18">
        <f>REITORIA!H41+MUSEU!H41+ESAG!H41+CEART!H41+FAED!H41+CEAD!H41+CEFID!H41+CESFI!H41+CERES!H41</f>
        <v>3</v>
      </c>
      <c r="H41" s="24">
        <f>(REITORIA!H41-REITORIA!I41)+(MUSEU!H41-MUSEU!I41)+(ESAG!H41-ESAG!I41)+(CEART!H41-CEART!I41)+(FAED!H41-FAED!I41)+(CEAD!H41-CEAD!I41)+(CEFID!H41-CEFID!I41)+(CESFI!H41-CESFI!I41)+(CERES!H41-CERES!I41)</f>
        <v>3</v>
      </c>
      <c r="I41" s="30">
        <f t="shared" si="0"/>
        <v>0</v>
      </c>
      <c r="J41" s="19">
        <v>23.06</v>
      </c>
      <c r="K41" s="19">
        <f t="shared" si="3"/>
        <v>69.179999999999993</v>
      </c>
      <c r="L41" s="48">
        <f t="shared" si="4"/>
        <v>69.179999999999993</v>
      </c>
      <c r="M41" s="59"/>
      <c r="N41" s="59"/>
      <c r="O41" s="59"/>
      <c r="P41" s="59"/>
    </row>
    <row r="42" spans="1:16" ht="39.950000000000003" customHeight="1" x14ac:dyDescent="0.25">
      <c r="A42" s="76">
        <v>45</v>
      </c>
      <c r="B42" s="36" t="s">
        <v>35</v>
      </c>
      <c r="C42" s="65" t="s">
        <v>101</v>
      </c>
      <c r="D42" s="66" t="s">
        <v>52</v>
      </c>
      <c r="E42" s="66" t="s">
        <v>13</v>
      </c>
      <c r="F42" s="66" t="s">
        <v>36</v>
      </c>
      <c r="G42" s="18">
        <f>REITORIA!H42+MUSEU!H42+ESAG!H42+CEART!H42+FAED!H42+CEAD!H42+CEFID!H42+CESFI!H42+CERES!H42</f>
        <v>2</v>
      </c>
      <c r="H42" s="24">
        <f>(REITORIA!H42-REITORIA!I42)+(MUSEU!H42-MUSEU!I42)+(ESAG!H42-ESAG!I42)+(CEART!H42-CEART!I42)+(FAED!H42-FAED!I42)+(CEAD!H42-CEAD!I42)+(CEFID!H42-CEFID!I42)+(CESFI!H42-CESFI!I42)+(CERES!H42-CERES!I42)</f>
        <v>2</v>
      </c>
      <c r="I42" s="30">
        <f t="shared" si="0"/>
        <v>0</v>
      </c>
      <c r="J42" s="19">
        <v>16.03</v>
      </c>
      <c r="K42" s="19">
        <f t="shared" si="3"/>
        <v>32.06</v>
      </c>
      <c r="L42" s="48">
        <f t="shared" si="4"/>
        <v>32.06</v>
      </c>
      <c r="M42" s="59"/>
      <c r="N42" s="59"/>
      <c r="O42" s="59"/>
      <c r="P42" s="59"/>
    </row>
    <row r="43" spans="1:16" ht="39.950000000000003" customHeight="1" x14ac:dyDescent="0.25">
      <c r="A43" s="76">
        <v>46</v>
      </c>
      <c r="B43" s="36" t="s">
        <v>35</v>
      </c>
      <c r="C43" s="65" t="s">
        <v>102</v>
      </c>
      <c r="D43" s="66" t="s">
        <v>29</v>
      </c>
      <c r="E43" s="66" t="s">
        <v>13</v>
      </c>
      <c r="F43" s="66" t="s">
        <v>15</v>
      </c>
      <c r="G43" s="18">
        <f>REITORIA!H43+MUSEU!H43+ESAG!H43+CEART!H43+FAED!H43+CEAD!H43+CEFID!H43+CESFI!H43+CERES!H43</f>
        <v>1</v>
      </c>
      <c r="H43" s="24">
        <f>(REITORIA!H43-REITORIA!I43)+(MUSEU!H43-MUSEU!I43)+(ESAG!H43-ESAG!I43)+(CEART!H43-CEART!I43)+(FAED!H43-FAED!I43)+(CEAD!H43-CEAD!I43)+(CEFID!H43-CEFID!I43)+(CESFI!H43-CESFI!I43)+(CERES!H43-CERES!I43)</f>
        <v>1</v>
      </c>
      <c r="I43" s="30">
        <f t="shared" si="0"/>
        <v>0</v>
      </c>
      <c r="J43" s="19">
        <v>28.04</v>
      </c>
      <c r="K43" s="19">
        <f t="shared" si="3"/>
        <v>28.04</v>
      </c>
      <c r="L43" s="48">
        <f t="shared" si="4"/>
        <v>28.04</v>
      </c>
      <c r="M43" s="59"/>
      <c r="N43" s="59"/>
      <c r="O43" s="59"/>
      <c r="P43" s="59"/>
    </row>
    <row r="44" spans="1:16" ht="39.950000000000003" customHeight="1" x14ac:dyDescent="0.25">
      <c r="A44" s="76">
        <v>49</v>
      </c>
      <c r="B44" s="36" t="s">
        <v>35</v>
      </c>
      <c r="C44" s="65" t="s">
        <v>103</v>
      </c>
      <c r="D44" s="66" t="s">
        <v>29</v>
      </c>
      <c r="E44" s="66" t="s">
        <v>13</v>
      </c>
      <c r="F44" s="66" t="s">
        <v>15</v>
      </c>
      <c r="G44" s="18">
        <f>REITORIA!H44+MUSEU!H44+ESAG!H44+CEART!H44+FAED!H44+CEAD!H44+CEFID!H44+CESFI!H44+CERES!H44</f>
        <v>2</v>
      </c>
      <c r="H44" s="24">
        <f>(REITORIA!H44-REITORIA!I44)+(MUSEU!H44-MUSEU!I44)+(ESAG!H44-ESAG!I44)+(CEART!H44-CEART!I44)+(FAED!H44-FAED!I44)+(CEAD!H44-CEAD!I44)+(CEFID!H44-CEFID!I44)+(CESFI!H44-CESFI!I44)+(CERES!H44-CERES!I44)</f>
        <v>2</v>
      </c>
      <c r="I44" s="30">
        <f t="shared" si="0"/>
        <v>0</v>
      </c>
      <c r="J44" s="19">
        <v>50.01</v>
      </c>
      <c r="K44" s="19">
        <f t="shared" si="3"/>
        <v>100.02</v>
      </c>
      <c r="L44" s="48">
        <f t="shared" si="4"/>
        <v>100.02</v>
      </c>
      <c r="M44" s="59"/>
      <c r="N44" s="59"/>
      <c r="O44" s="59"/>
      <c r="P44" s="59"/>
    </row>
    <row r="45" spans="1:16" ht="39.950000000000003" customHeight="1" x14ac:dyDescent="0.25">
      <c r="A45" s="76">
        <v>50</v>
      </c>
      <c r="B45" s="36" t="s">
        <v>35</v>
      </c>
      <c r="C45" s="65" t="s">
        <v>104</v>
      </c>
      <c r="D45" s="66" t="s">
        <v>29</v>
      </c>
      <c r="E45" s="66" t="s">
        <v>13</v>
      </c>
      <c r="F45" s="66" t="s">
        <v>15</v>
      </c>
      <c r="G45" s="18">
        <f>REITORIA!H45+MUSEU!H45+ESAG!H45+CEART!H45+FAED!H45+CEAD!H45+CEFID!H45+CESFI!H45+CERES!H45</f>
        <v>5</v>
      </c>
      <c r="H45" s="24">
        <f>(REITORIA!H45-REITORIA!I45)+(MUSEU!H45-MUSEU!I45)+(ESAG!H45-ESAG!I45)+(CEART!H45-CEART!I45)+(FAED!H45-FAED!I45)+(CEAD!H45-CEAD!I45)+(CEFID!H45-CEFID!I45)+(CESFI!H45-CESFI!I45)+(CERES!H45-CERES!I45)</f>
        <v>5</v>
      </c>
      <c r="I45" s="30">
        <f t="shared" si="0"/>
        <v>0</v>
      </c>
      <c r="J45" s="19">
        <v>11.54</v>
      </c>
      <c r="K45" s="19">
        <f t="shared" si="3"/>
        <v>57.699999999999996</v>
      </c>
      <c r="L45" s="48">
        <f t="shared" si="4"/>
        <v>57.699999999999996</v>
      </c>
      <c r="M45" s="59"/>
      <c r="N45" s="59"/>
      <c r="O45" s="59"/>
      <c r="P45" s="59"/>
    </row>
    <row r="46" spans="1:16" ht="51" x14ac:dyDescent="0.25">
      <c r="A46" s="76">
        <v>51</v>
      </c>
      <c r="B46" s="36" t="s">
        <v>35</v>
      </c>
      <c r="C46" s="65" t="s">
        <v>105</v>
      </c>
      <c r="D46" s="66" t="s">
        <v>30</v>
      </c>
      <c r="E46" s="66" t="s">
        <v>13</v>
      </c>
      <c r="F46" s="66" t="s">
        <v>15</v>
      </c>
      <c r="G46" s="18">
        <f>REITORIA!H46+MUSEU!H46+ESAG!H46+CEART!H46+FAED!H46+CEAD!H46+CEFID!H46+CESFI!H46+CERES!H46</f>
        <v>1</v>
      </c>
      <c r="H46" s="24">
        <f>(REITORIA!H46-REITORIA!I46)+(MUSEU!H46-MUSEU!I46)+(ESAG!H46-ESAG!I46)+(CEART!H46-CEART!I46)+(FAED!H46-FAED!I46)+(CEAD!H46-CEAD!I46)+(CEFID!H46-CEFID!I46)+(CESFI!H46-CESFI!I46)+(CERES!H46-CERES!I46)</f>
        <v>1</v>
      </c>
      <c r="I46" s="30">
        <f t="shared" si="0"/>
        <v>0</v>
      </c>
      <c r="J46" s="19">
        <v>52.18</v>
      </c>
      <c r="K46" s="19">
        <f t="shared" si="3"/>
        <v>52.18</v>
      </c>
      <c r="L46" s="48">
        <f t="shared" si="4"/>
        <v>52.18</v>
      </c>
      <c r="M46" s="59"/>
      <c r="N46" s="59"/>
      <c r="O46" s="59"/>
      <c r="P46" s="59"/>
    </row>
    <row r="47" spans="1:16" ht="38.25" x14ac:dyDescent="0.25">
      <c r="A47" s="76">
        <v>52</v>
      </c>
      <c r="B47" s="36" t="s">
        <v>35</v>
      </c>
      <c r="C47" s="65" t="s">
        <v>106</v>
      </c>
      <c r="D47" s="66" t="s">
        <v>107</v>
      </c>
      <c r="E47" s="66" t="s">
        <v>13</v>
      </c>
      <c r="F47" s="66" t="s">
        <v>15</v>
      </c>
      <c r="G47" s="18">
        <f>REITORIA!H47+MUSEU!H47+ESAG!H47+CEART!H47+FAED!H47+CEAD!H47+CEFID!H47+CESFI!H47+CERES!H47</f>
        <v>1</v>
      </c>
      <c r="H47" s="24">
        <f>(REITORIA!H47-REITORIA!I47)+(MUSEU!H47-MUSEU!I47)+(ESAG!H47-ESAG!I47)+(CEART!H47-CEART!I47)+(FAED!H47-FAED!I47)+(CEAD!H47-CEAD!I47)+(CEFID!H47-CEFID!I47)+(CESFI!H47-CESFI!I47)+(CERES!H47-CERES!I47)</f>
        <v>1</v>
      </c>
      <c r="I47" s="30">
        <f t="shared" si="0"/>
        <v>0</v>
      </c>
      <c r="J47" s="19">
        <v>38.97</v>
      </c>
      <c r="K47" s="19">
        <f t="shared" si="3"/>
        <v>38.97</v>
      </c>
      <c r="L47" s="48">
        <f t="shared" si="4"/>
        <v>38.97</v>
      </c>
      <c r="M47" s="59"/>
      <c r="N47" s="59"/>
      <c r="O47" s="59"/>
      <c r="P47" s="59"/>
    </row>
    <row r="48" spans="1:16" ht="63.75" x14ac:dyDescent="0.25">
      <c r="A48" s="76">
        <v>53</v>
      </c>
      <c r="B48" s="36" t="s">
        <v>35</v>
      </c>
      <c r="C48" s="65" t="s">
        <v>108</v>
      </c>
      <c r="D48" s="66" t="s">
        <v>30</v>
      </c>
      <c r="E48" s="66" t="s">
        <v>13</v>
      </c>
      <c r="F48" s="66" t="s">
        <v>15</v>
      </c>
      <c r="G48" s="18">
        <f>REITORIA!H48+MUSEU!H48+ESAG!H48+CEART!H48+FAED!H48+CEAD!H48+CEFID!H48+CESFI!H48+CERES!H48</f>
        <v>1</v>
      </c>
      <c r="H48" s="24">
        <f>(REITORIA!H48-REITORIA!I48)+(MUSEU!H48-MUSEU!I48)+(ESAG!H48-ESAG!I48)+(CEART!H48-CEART!I48)+(FAED!H48-FAED!I48)+(CEAD!H48-CEAD!I48)+(CEFID!H48-CEFID!I48)+(CESFI!H48-CESFI!I48)+(CERES!H48-CERES!I48)</f>
        <v>1</v>
      </c>
      <c r="I48" s="30">
        <f t="shared" si="0"/>
        <v>0</v>
      </c>
      <c r="J48" s="19">
        <v>57.32</v>
      </c>
      <c r="K48" s="19">
        <f t="shared" si="3"/>
        <v>57.32</v>
      </c>
      <c r="L48" s="48">
        <f t="shared" si="4"/>
        <v>57.32</v>
      </c>
      <c r="M48" s="59"/>
      <c r="N48" s="59"/>
      <c r="O48" s="59"/>
      <c r="P48" s="59"/>
    </row>
    <row r="49" spans="1:16" ht="63.75" x14ac:dyDescent="0.25">
      <c r="A49" s="76">
        <v>54</v>
      </c>
      <c r="B49" s="36" t="s">
        <v>35</v>
      </c>
      <c r="C49" s="65" t="s">
        <v>109</v>
      </c>
      <c r="D49" s="66" t="s">
        <v>29</v>
      </c>
      <c r="E49" s="66" t="s">
        <v>13</v>
      </c>
      <c r="F49" s="66" t="s">
        <v>15</v>
      </c>
      <c r="G49" s="18">
        <f>REITORIA!H49+MUSEU!H49+ESAG!H49+CEART!H49+FAED!H49+CEAD!H49+CEFID!H49+CESFI!H49+CERES!H49</f>
        <v>1</v>
      </c>
      <c r="H49" s="24">
        <f>(REITORIA!H49-REITORIA!I49)+(MUSEU!H49-MUSEU!I49)+(ESAG!H49-ESAG!I49)+(CEART!H49-CEART!I49)+(FAED!H49-FAED!I49)+(CEAD!H49-CEAD!I49)+(CEFID!H49-CEFID!I49)+(CESFI!H49-CESFI!I49)+(CERES!H49-CERES!I49)</f>
        <v>1</v>
      </c>
      <c r="I49" s="30">
        <f t="shared" si="0"/>
        <v>0</v>
      </c>
      <c r="J49" s="19">
        <v>62.36</v>
      </c>
      <c r="K49" s="19">
        <f t="shared" si="3"/>
        <v>62.36</v>
      </c>
      <c r="L49" s="48">
        <f t="shared" si="4"/>
        <v>62.36</v>
      </c>
      <c r="M49" s="59"/>
      <c r="N49" s="59"/>
      <c r="O49" s="59"/>
      <c r="P49" s="59"/>
    </row>
    <row r="50" spans="1:16" ht="127.5" x14ac:dyDescent="0.25">
      <c r="A50" s="76">
        <v>55</v>
      </c>
      <c r="B50" s="36" t="s">
        <v>35</v>
      </c>
      <c r="C50" s="65" t="s">
        <v>110</v>
      </c>
      <c r="D50" s="66" t="s">
        <v>111</v>
      </c>
      <c r="E50" s="66" t="s">
        <v>13</v>
      </c>
      <c r="F50" s="66" t="s">
        <v>134</v>
      </c>
      <c r="G50" s="18">
        <f>REITORIA!H50+MUSEU!H50+ESAG!H50+CEART!H50+FAED!H50+CEAD!H50+CEFID!H50+CESFI!H50+CERES!H50</f>
        <v>2</v>
      </c>
      <c r="H50" s="24">
        <f>(REITORIA!H50-REITORIA!I50)+(MUSEU!H50-MUSEU!I50)+(ESAG!H50-ESAG!I50)+(CEART!H50-CEART!I50)+(FAED!H50-FAED!I50)+(CEAD!H50-CEAD!I50)+(CEFID!H50-CEFID!I50)+(CESFI!H50-CESFI!I50)+(CERES!H50-CERES!I50)</f>
        <v>2</v>
      </c>
      <c r="I50" s="30">
        <f t="shared" si="0"/>
        <v>0</v>
      </c>
      <c r="J50" s="19">
        <v>207.66</v>
      </c>
      <c r="K50" s="19">
        <f t="shared" si="3"/>
        <v>415.32</v>
      </c>
      <c r="L50" s="48">
        <f t="shared" si="4"/>
        <v>415.32</v>
      </c>
      <c r="M50" s="59"/>
      <c r="N50" s="59"/>
      <c r="O50" s="59"/>
      <c r="P50" s="59"/>
    </row>
    <row r="51" spans="1:16" ht="165.75" x14ac:dyDescent="0.25">
      <c r="A51" s="76">
        <v>56</v>
      </c>
      <c r="B51" s="36" t="s">
        <v>35</v>
      </c>
      <c r="C51" s="65" t="s">
        <v>112</v>
      </c>
      <c r="D51" s="66" t="s">
        <v>113</v>
      </c>
      <c r="E51" s="66" t="s">
        <v>13</v>
      </c>
      <c r="F51" s="66" t="s">
        <v>39</v>
      </c>
      <c r="G51" s="18">
        <f>REITORIA!H51+MUSEU!H51+ESAG!H51+CEART!H51+FAED!H51+CEAD!H51+CEFID!H51+CESFI!H51+CERES!H51</f>
        <v>1</v>
      </c>
      <c r="H51" s="24">
        <f>(REITORIA!H51-REITORIA!I51)+(MUSEU!H51-MUSEU!I51)+(ESAG!H51-ESAG!I51)+(CEART!H51-CEART!I51)+(FAED!H51-FAED!I51)+(CEAD!H51-CEAD!I51)+(CEFID!H51-CEFID!I51)+(CESFI!H51-CESFI!I51)+(CERES!H51-CERES!I51)</f>
        <v>1</v>
      </c>
      <c r="I51" s="30">
        <f t="shared" si="0"/>
        <v>0</v>
      </c>
      <c r="J51" s="19">
        <v>542.32000000000005</v>
      </c>
      <c r="K51" s="19">
        <f t="shared" si="3"/>
        <v>542.32000000000005</v>
      </c>
      <c r="L51" s="48">
        <f t="shared" si="4"/>
        <v>542.32000000000005</v>
      </c>
      <c r="M51" s="59"/>
      <c r="N51" s="59"/>
      <c r="O51" s="59"/>
      <c r="P51" s="59"/>
    </row>
    <row r="52" spans="1:16" ht="39.950000000000003" customHeight="1" x14ac:dyDescent="0.25">
      <c r="A52" s="76">
        <v>57</v>
      </c>
      <c r="B52" s="36" t="s">
        <v>35</v>
      </c>
      <c r="C52" s="65" t="s">
        <v>114</v>
      </c>
      <c r="D52" s="66" t="s">
        <v>27</v>
      </c>
      <c r="E52" s="66" t="s">
        <v>16</v>
      </c>
      <c r="F52" s="66" t="s">
        <v>15</v>
      </c>
      <c r="G52" s="18">
        <f>REITORIA!H52+MUSEU!H52+ESAG!H52+CEART!H52+FAED!H52+CEAD!H52+CEFID!H52+CESFI!H52+CERES!H52</f>
        <v>3</v>
      </c>
      <c r="H52" s="24">
        <f>(REITORIA!H52-REITORIA!I52)+(MUSEU!H52-MUSEU!I52)+(ESAG!H52-ESAG!I52)+(CEART!H52-CEART!I52)+(FAED!H52-FAED!I52)+(CEAD!H52-CEAD!I52)+(CEFID!H52-CEFID!I52)+(CESFI!H52-CESFI!I52)+(CERES!H52-CERES!I52)</f>
        <v>3</v>
      </c>
      <c r="I52" s="30">
        <f t="shared" si="0"/>
        <v>0</v>
      </c>
      <c r="J52" s="19">
        <v>26.76</v>
      </c>
      <c r="K52" s="19">
        <f t="shared" si="3"/>
        <v>80.28</v>
      </c>
      <c r="L52" s="48">
        <f t="shared" si="4"/>
        <v>80.28</v>
      </c>
      <c r="M52" s="59"/>
      <c r="N52" s="59"/>
      <c r="O52" s="59"/>
      <c r="P52" s="59"/>
    </row>
    <row r="53" spans="1:16" ht="76.5" x14ac:dyDescent="0.25">
      <c r="A53" s="76">
        <v>58</v>
      </c>
      <c r="B53" s="36" t="s">
        <v>35</v>
      </c>
      <c r="C53" s="65" t="s">
        <v>115</v>
      </c>
      <c r="D53" s="66" t="s">
        <v>116</v>
      </c>
      <c r="E53" s="66" t="s">
        <v>13</v>
      </c>
      <c r="F53" s="66" t="s">
        <v>39</v>
      </c>
      <c r="G53" s="18">
        <f>REITORIA!H53+MUSEU!H53+ESAG!H53+CEART!H53+FAED!H53+CEAD!H53+CEFID!H53+CESFI!H53+CERES!H53</f>
        <v>1</v>
      </c>
      <c r="H53" s="24">
        <f>(REITORIA!H53-REITORIA!I53)+(MUSEU!H53-MUSEU!I53)+(ESAG!H53-ESAG!I53)+(CEART!H53-CEART!I53)+(FAED!H53-FAED!I53)+(CEAD!H53-CEAD!I53)+(CEFID!H53-CEFID!I53)+(CESFI!H53-CESFI!I53)+(CERES!H53-CERES!I53)</f>
        <v>1</v>
      </c>
      <c r="I53" s="30">
        <f t="shared" si="0"/>
        <v>0</v>
      </c>
      <c r="J53" s="19">
        <v>461.06</v>
      </c>
      <c r="K53" s="19">
        <f t="shared" si="3"/>
        <v>461.06</v>
      </c>
      <c r="L53" s="48">
        <f t="shared" si="4"/>
        <v>461.06</v>
      </c>
      <c r="M53" s="59"/>
      <c r="N53" s="59"/>
      <c r="O53" s="59"/>
      <c r="P53" s="59"/>
    </row>
    <row r="54" spans="1:16" ht="216.75" x14ac:dyDescent="0.25">
      <c r="A54" s="76">
        <v>59</v>
      </c>
      <c r="B54" s="36" t="s">
        <v>35</v>
      </c>
      <c r="C54" s="65" t="s">
        <v>117</v>
      </c>
      <c r="D54" s="66" t="s">
        <v>118</v>
      </c>
      <c r="E54" s="66" t="s">
        <v>13</v>
      </c>
      <c r="F54" s="66" t="s">
        <v>39</v>
      </c>
      <c r="G54" s="18">
        <f>REITORIA!H54+MUSEU!H54+ESAG!H54+CEART!H54+FAED!H54+CEAD!H54+CEFID!H54+CESFI!H54+CERES!H54</f>
        <v>1</v>
      </c>
      <c r="H54" s="24">
        <f>(REITORIA!H54-REITORIA!I54)+(MUSEU!H54-MUSEU!I54)+(ESAG!H54-ESAG!I54)+(CEART!H54-CEART!I54)+(FAED!H54-FAED!I54)+(CEAD!H54-CEAD!I54)+(CEFID!H54-CEFID!I54)+(CESFI!H54-CESFI!I54)+(CERES!H54-CERES!I54)</f>
        <v>1</v>
      </c>
      <c r="I54" s="30">
        <f t="shared" si="0"/>
        <v>0</v>
      </c>
      <c r="J54" s="19">
        <v>1021.38</v>
      </c>
      <c r="K54" s="19">
        <f t="shared" si="3"/>
        <v>1021.38</v>
      </c>
      <c r="L54" s="48">
        <f t="shared" si="4"/>
        <v>1021.38</v>
      </c>
      <c r="M54" s="59"/>
      <c r="N54" s="59"/>
      <c r="O54" s="59"/>
      <c r="P54" s="59"/>
    </row>
    <row r="55" spans="1:16" ht="39.950000000000003" customHeight="1" x14ac:dyDescent="0.25">
      <c r="A55" s="76">
        <v>60</v>
      </c>
      <c r="B55" s="36" t="s">
        <v>35</v>
      </c>
      <c r="C55" s="65" t="s">
        <v>119</v>
      </c>
      <c r="D55" s="66" t="s">
        <v>120</v>
      </c>
      <c r="E55" s="66" t="s">
        <v>3</v>
      </c>
      <c r="F55" s="66" t="s">
        <v>15</v>
      </c>
      <c r="G55" s="18">
        <f>REITORIA!H55+MUSEU!H55+ESAG!H55+CEART!H55+FAED!H55+CEAD!H55+CEFID!H55+CESFI!H55+CERES!H55</f>
        <v>3</v>
      </c>
      <c r="H55" s="24">
        <f>(REITORIA!H55-REITORIA!I55)+(MUSEU!H55-MUSEU!I55)+(ESAG!H55-ESAG!I55)+(CEART!H55-CEART!I55)+(FAED!H55-FAED!I55)+(CEAD!H55-CEAD!I55)+(CEFID!H55-CEFID!I55)+(CESFI!H55-CESFI!I55)+(CERES!H55-CERES!I55)</f>
        <v>3</v>
      </c>
      <c r="I55" s="30">
        <f t="shared" si="0"/>
        <v>0</v>
      </c>
      <c r="J55" s="19">
        <v>24.94</v>
      </c>
      <c r="K55" s="19">
        <f t="shared" si="3"/>
        <v>74.820000000000007</v>
      </c>
      <c r="L55" s="48">
        <f t="shared" si="4"/>
        <v>74.820000000000007</v>
      </c>
      <c r="M55" s="59"/>
      <c r="N55" s="59"/>
      <c r="O55" s="59"/>
      <c r="P55" s="59"/>
    </row>
    <row r="56" spans="1:16" ht="153" x14ac:dyDescent="0.25">
      <c r="A56" s="76">
        <v>61</v>
      </c>
      <c r="B56" s="36" t="s">
        <v>35</v>
      </c>
      <c r="C56" s="65" t="s">
        <v>121</v>
      </c>
      <c r="D56" s="66" t="s">
        <v>122</v>
      </c>
      <c r="E56" s="66" t="s">
        <v>13</v>
      </c>
      <c r="F56" s="66" t="s">
        <v>15</v>
      </c>
      <c r="G56" s="18">
        <f>REITORIA!H56+MUSEU!H56+ESAG!H56+CEART!H56+FAED!H56+CEAD!H56+CEFID!H56+CESFI!H56+CERES!H56</f>
        <v>1</v>
      </c>
      <c r="H56" s="24">
        <f>(REITORIA!H56-REITORIA!I56)+(MUSEU!H56-MUSEU!I56)+(ESAG!H56-ESAG!I56)+(CEART!H56-CEART!I56)+(FAED!H56-FAED!I56)+(CEAD!H56-CEAD!I56)+(CEFID!H56-CEFID!I56)+(CESFI!H56-CESFI!I56)+(CERES!H56-CERES!I56)</f>
        <v>1</v>
      </c>
      <c r="I56" s="30">
        <f t="shared" si="0"/>
        <v>0</v>
      </c>
      <c r="J56" s="19">
        <v>762.45</v>
      </c>
      <c r="K56" s="19">
        <f t="shared" si="3"/>
        <v>762.45</v>
      </c>
      <c r="L56" s="48">
        <f t="shared" si="4"/>
        <v>762.45</v>
      </c>
      <c r="M56" s="59"/>
      <c r="N56" s="59"/>
      <c r="O56" s="59"/>
      <c r="P56" s="59"/>
    </row>
    <row r="57" spans="1:16" ht="89.25" x14ac:dyDescent="0.25">
      <c r="A57" s="76">
        <v>62</v>
      </c>
      <c r="B57" s="36" t="s">
        <v>35</v>
      </c>
      <c r="C57" s="65" t="s">
        <v>123</v>
      </c>
      <c r="D57" s="66" t="s">
        <v>124</v>
      </c>
      <c r="E57" s="66" t="s">
        <v>13</v>
      </c>
      <c r="F57" s="66" t="s">
        <v>39</v>
      </c>
      <c r="G57" s="18">
        <f>REITORIA!H57+MUSEU!H57+ESAG!H57+CEART!H57+FAED!H57+CEAD!H57+CEFID!H57+CESFI!H57+CERES!H57</f>
        <v>1</v>
      </c>
      <c r="H57" s="24">
        <f>(REITORIA!H57-REITORIA!I57)+(MUSEU!H57-MUSEU!I57)+(ESAG!H57-ESAG!I57)+(CEART!H57-CEART!I57)+(FAED!H57-FAED!I57)+(CEAD!H57-CEAD!I57)+(CEFID!H57-CEFID!I57)+(CESFI!H57-CESFI!I57)+(CERES!H57-CERES!I57)</f>
        <v>1</v>
      </c>
      <c r="I57" s="30">
        <f t="shared" si="0"/>
        <v>0</v>
      </c>
      <c r="J57" s="19">
        <v>509.16</v>
      </c>
      <c r="K57" s="19">
        <f t="shared" si="3"/>
        <v>509.16</v>
      </c>
      <c r="L57" s="48">
        <f t="shared" si="4"/>
        <v>509.16</v>
      </c>
      <c r="M57" s="59"/>
      <c r="N57" s="59"/>
      <c r="O57" s="59"/>
      <c r="P57" s="59"/>
    </row>
    <row r="58" spans="1:16" ht="114.75" x14ac:dyDescent="0.25">
      <c r="A58" s="76">
        <v>63</v>
      </c>
      <c r="B58" s="36" t="s">
        <v>35</v>
      </c>
      <c r="C58" s="65" t="s">
        <v>125</v>
      </c>
      <c r="D58" s="66" t="s">
        <v>126</v>
      </c>
      <c r="E58" s="66" t="s">
        <v>13</v>
      </c>
      <c r="F58" s="66" t="s">
        <v>39</v>
      </c>
      <c r="G58" s="18">
        <f>REITORIA!H58+MUSEU!H58+ESAG!H58+CEART!H58+FAED!H58+CEAD!H58+CEFID!H58+CESFI!H58+CERES!H58</f>
        <v>1</v>
      </c>
      <c r="H58" s="24">
        <f>(REITORIA!H58-REITORIA!I58)+(MUSEU!H58-MUSEU!I58)+(ESAG!H58-ESAG!I58)+(CEART!H58-CEART!I58)+(FAED!H58-FAED!I58)+(CEAD!H58-CEAD!I58)+(CEFID!H58-CEFID!I58)+(CESFI!H58-CESFI!I58)+(CERES!H58-CERES!I58)</f>
        <v>1</v>
      </c>
      <c r="I58" s="30">
        <f t="shared" si="0"/>
        <v>0</v>
      </c>
      <c r="J58" s="19">
        <v>1092.99</v>
      </c>
      <c r="K58" s="19">
        <f t="shared" si="3"/>
        <v>1092.99</v>
      </c>
      <c r="L58" s="48">
        <f t="shared" si="4"/>
        <v>1092.99</v>
      </c>
      <c r="M58" s="59"/>
      <c r="N58" s="59"/>
      <c r="O58" s="59"/>
      <c r="P58" s="59"/>
    </row>
    <row r="59" spans="1:16" ht="114.75" x14ac:dyDescent="0.25">
      <c r="A59" s="76">
        <v>64</v>
      </c>
      <c r="B59" s="36" t="s">
        <v>35</v>
      </c>
      <c r="C59" s="65" t="s">
        <v>127</v>
      </c>
      <c r="D59" s="66" t="s">
        <v>128</v>
      </c>
      <c r="E59" s="66" t="s">
        <v>13</v>
      </c>
      <c r="F59" s="66" t="s">
        <v>39</v>
      </c>
      <c r="G59" s="18">
        <f>REITORIA!H59+MUSEU!H59+ESAG!H59+CEART!H59+FAED!H59+CEAD!H59+CEFID!H59+CESFI!H59+CERES!H59</f>
        <v>1</v>
      </c>
      <c r="H59" s="24">
        <f>(REITORIA!H59-REITORIA!I59)+(MUSEU!H59-MUSEU!I59)+(ESAG!H59-ESAG!I59)+(CEART!H59-CEART!I59)+(FAED!H59-FAED!I59)+(CEAD!H59-CEAD!I59)+(CEFID!H59-CEFID!I59)+(CESFI!H59-CESFI!I59)+(CERES!H59-CERES!I59)</f>
        <v>1</v>
      </c>
      <c r="I59" s="30">
        <f t="shared" si="0"/>
        <v>0</v>
      </c>
      <c r="J59" s="19">
        <v>512.73</v>
      </c>
      <c r="K59" s="19">
        <f t="shared" si="3"/>
        <v>512.73</v>
      </c>
      <c r="L59" s="48">
        <f t="shared" si="4"/>
        <v>512.73</v>
      </c>
      <c r="M59" s="59"/>
      <c r="N59" s="59"/>
      <c r="O59" s="59"/>
      <c r="P59" s="59"/>
    </row>
    <row r="60" spans="1:16" ht="39.950000000000003" customHeight="1" x14ac:dyDescent="0.25">
      <c r="A60" s="76">
        <v>65</v>
      </c>
      <c r="B60" s="36" t="s">
        <v>35</v>
      </c>
      <c r="C60" s="65" t="s">
        <v>129</v>
      </c>
      <c r="D60" s="66" t="s">
        <v>29</v>
      </c>
      <c r="E60" s="66" t="s">
        <v>13</v>
      </c>
      <c r="F60" s="66" t="s">
        <v>15</v>
      </c>
      <c r="G60" s="18">
        <f>REITORIA!H60+MUSEU!H60+ESAG!H60+CEART!H60+FAED!H60+CEAD!H60+CEFID!H60+CESFI!H60+CERES!H60</f>
        <v>2</v>
      </c>
      <c r="H60" s="24">
        <f>(REITORIA!H60-REITORIA!I60)+(MUSEU!H60-MUSEU!I60)+(ESAG!H60-ESAG!I60)+(CEART!H60-CEART!I60)+(FAED!H60-FAED!I60)+(CEAD!H60-CEAD!I60)+(CEFID!H60-CEFID!I60)+(CESFI!H60-CESFI!I60)+(CERES!H60-CERES!I60)</f>
        <v>2</v>
      </c>
      <c r="I60" s="30">
        <f t="shared" si="0"/>
        <v>0</v>
      </c>
      <c r="J60" s="19">
        <v>22.59</v>
      </c>
      <c r="K60" s="19">
        <f t="shared" si="3"/>
        <v>45.18</v>
      </c>
      <c r="L60" s="48">
        <f t="shared" si="4"/>
        <v>45.18</v>
      </c>
      <c r="M60" s="59"/>
      <c r="N60" s="59"/>
      <c r="O60" s="59"/>
      <c r="P60" s="59"/>
    </row>
    <row r="61" spans="1:16" ht="39.950000000000003" customHeight="1" x14ac:dyDescent="0.25">
      <c r="A61" s="76">
        <v>66</v>
      </c>
      <c r="B61" s="36" t="s">
        <v>35</v>
      </c>
      <c r="C61" s="73" t="s">
        <v>130</v>
      </c>
      <c r="D61" s="74" t="s">
        <v>27</v>
      </c>
      <c r="E61" s="66" t="s">
        <v>13</v>
      </c>
      <c r="F61" s="75" t="s">
        <v>15</v>
      </c>
      <c r="G61" s="18">
        <f>REITORIA!H61+MUSEU!H61+ESAG!H61+CEART!H61+FAED!H61+CEAD!H61+CEFID!H61+CESFI!H61+CERES!H61</f>
        <v>3</v>
      </c>
      <c r="H61" s="24">
        <f>(REITORIA!H61-REITORIA!I61)+(MUSEU!H61-MUSEU!I61)+(ESAG!H61-ESAG!I61)+(CEART!H61-CEART!I61)+(FAED!H61-FAED!I61)+(CEAD!H61-CEAD!I61)+(CEFID!H61-CEFID!I61)+(CESFI!H61-CESFI!I61)+(CERES!H61-CERES!I61)</f>
        <v>3</v>
      </c>
      <c r="I61" s="30">
        <f t="shared" si="0"/>
        <v>0</v>
      </c>
      <c r="J61" s="19">
        <v>256.56</v>
      </c>
      <c r="K61" s="19">
        <f t="shared" si="3"/>
        <v>769.68000000000006</v>
      </c>
      <c r="L61" s="48">
        <f t="shared" si="4"/>
        <v>769.68000000000006</v>
      </c>
      <c r="M61" s="59"/>
      <c r="N61" s="59"/>
      <c r="O61" s="59"/>
      <c r="P61" s="59"/>
    </row>
    <row r="62" spans="1:16" ht="39.950000000000003" customHeight="1" x14ac:dyDescent="0.25">
      <c r="J62" s="46">
        <f>SUM(J4:J61)</f>
        <v>13949.130000000001</v>
      </c>
      <c r="K62" s="46">
        <f>SUM(K4:K61)</f>
        <v>36861.560000000012</v>
      </c>
      <c r="L62" s="46">
        <f>SUM(L4:L61)</f>
        <v>15431.350000000002</v>
      </c>
    </row>
    <row r="64" spans="1:16" ht="45" x14ac:dyDescent="0.25">
      <c r="C64" s="79" t="s">
        <v>140</v>
      </c>
      <c r="G64" s="104" t="str">
        <f>C1</f>
        <v>AQUISIÇÃO DE FERRAMENTAS E MATERIAIS DE REPAROS CAMPUS I, CERES E CESFI DA UDESC - RELANÇAMENTO,</v>
      </c>
      <c r="H64" s="104"/>
      <c r="I64" s="104"/>
      <c r="J64" s="104"/>
      <c r="K64" s="104"/>
      <c r="L64" s="104"/>
    </row>
    <row r="65" spans="7:12" ht="15.75" x14ac:dyDescent="0.25">
      <c r="G65" s="104" t="str">
        <f>A1</f>
        <v>PROCESSO: 0687/2023/UDESC</v>
      </c>
      <c r="H65" s="104"/>
      <c r="I65" s="104"/>
      <c r="J65" s="104"/>
      <c r="K65" s="104"/>
      <c r="L65" s="104"/>
    </row>
    <row r="66" spans="7:12" ht="15.75" x14ac:dyDescent="0.25">
      <c r="G66" s="104" t="str">
        <f>G1</f>
        <v>VIGÊNCIA DA ATA: 30/05/2023 até 30/05/2024</v>
      </c>
      <c r="H66" s="104"/>
      <c r="I66" s="104"/>
      <c r="J66" s="104"/>
      <c r="K66" s="104"/>
      <c r="L66" s="104"/>
    </row>
    <row r="67" spans="7:12" ht="15.75" x14ac:dyDescent="0.25">
      <c r="G67" s="11" t="s">
        <v>18</v>
      </c>
      <c r="H67" s="12"/>
      <c r="I67" s="12"/>
      <c r="J67" s="12"/>
      <c r="K67" s="12"/>
      <c r="L67" s="7">
        <f>K62</f>
        <v>36861.560000000012</v>
      </c>
    </row>
    <row r="68" spans="7:12" ht="39.950000000000003" customHeight="1" x14ac:dyDescent="0.25">
      <c r="G68" s="13" t="s">
        <v>7</v>
      </c>
      <c r="H68" s="14"/>
      <c r="I68" s="14"/>
      <c r="J68" s="14"/>
      <c r="K68" s="14"/>
      <c r="L68" s="8">
        <f>L62</f>
        <v>15431.350000000002</v>
      </c>
    </row>
    <row r="69" spans="7:12" ht="15.75" x14ac:dyDescent="0.25">
      <c r="G69" s="13" t="s">
        <v>8</v>
      </c>
      <c r="H69" s="14"/>
      <c r="I69" s="14"/>
      <c r="J69" s="14"/>
      <c r="K69" s="14"/>
      <c r="L69" s="10"/>
    </row>
    <row r="70" spans="7:12" ht="15.75" x14ac:dyDescent="0.25">
      <c r="G70" s="15" t="s">
        <v>9</v>
      </c>
      <c r="H70" s="16"/>
      <c r="I70" s="16"/>
      <c r="J70" s="16"/>
      <c r="K70" s="16"/>
      <c r="L70" s="9">
        <f>L68/L67</f>
        <v>0.41862986807937586</v>
      </c>
    </row>
    <row r="71" spans="7:12" ht="15.75" x14ac:dyDescent="0.25">
      <c r="G71" s="43" t="s">
        <v>152</v>
      </c>
      <c r="H71" s="44"/>
      <c r="I71" s="44"/>
      <c r="J71" s="44"/>
      <c r="K71" s="44"/>
      <c r="L71" s="45"/>
    </row>
  </sheetData>
  <mergeCells count="8">
    <mergeCell ref="A1:B1"/>
    <mergeCell ref="M1:P2"/>
    <mergeCell ref="G64:L64"/>
    <mergeCell ref="G65:L65"/>
    <mergeCell ref="G66:L66"/>
    <mergeCell ref="G1:L1"/>
    <mergeCell ref="A2:L2"/>
    <mergeCell ref="C1:F1"/>
  </mergeCells>
  <conditionalFormatting sqref="I4:I61">
    <cfRule type="cellIs" dxfId="9" priority="1" operator="less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2"/>
  <sheetViews>
    <sheetView zoomScale="89" zoomScaleNormal="89" workbookViewId="0">
      <selection activeCell="A2" sqref="A2:J2"/>
    </sheetView>
  </sheetViews>
  <sheetFormatPr defaultColWidth="9.7109375" defaultRowHeight="39.950000000000003" customHeight="1" x14ac:dyDescent="0.25"/>
  <cols>
    <col min="1" max="1" width="9.5703125" style="1" customWidth="1"/>
    <col min="2" max="2" width="20.85546875" style="32" customWidth="1"/>
    <col min="3" max="3" width="69.5703125" style="39" customWidth="1"/>
    <col min="4" max="4" width="19.42578125" style="40" customWidth="1"/>
    <col min="5" max="5" width="10" style="1" customWidth="1"/>
    <col min="6" max="6" width="14" style="1" customWidth="1"/>
    <col min="7" max="7" width="13.7109375" style="28" bestFit="1" customWidth="1"/>
    <col min="8" max="8" width="13.85546875" style="4" customWidth="1"/>
    <col min="9" max="9" width="13.28515625" style="27" customWidth="1"/>
    <col min="10" max="10" width="12.5703125" style="5" customWidth="1"/>
    <col min="11" max="11" width="13.5703125" style="6" customWidth="1"/>
    <col min="12" max="13" width="13.7109375" style="6" customWidth="1"/>
    <col min="14" max="14" width="16.5703125" style="6" customWidth="1"/>
    <col min="15" max="15" width="15.7109375" style="6" customWidth="1"/>
    <col min="16" max="22" width="13.7109375" style="6" customWidth="1"/>
    <col min="23" max="28" width="13.7109375" style="2" customWidth="1"/>
    <col min="29" max="16384" width="9.7109375" style="2"/>
  </cols>
  <sheetData>
    <row r="1" spans="1:28" ht="29.25" customHeight="1" x14ac:dyDescent="0.25">
      <c r="A1" s="94" t="s">
        <v>137</v>
      </c>
      <c r="B1" s="94"/>
      <c r="C1" s="94" t="s">
        <v>147</v>
      </c>
      <c r="D1" s="94"/>
      <c r="E1" s="94"/>
      <c r="F1" s="94"/>
      <c r="G1" s="94"/>
      <c r="H1" s="94" t="s">
        <v>136</v>
      </c>
      <c r="I1" s="94"/>
      <c r="J1" s="94"/>
      <c r="K1" s="92" t="s">
        <v>141</v>
      </c>
      <c r="L1" s="92" t="s">
        <v>32</v>
      </c>
      <c r="M1" s="92" t="s">
        <v>32</v>
      </c>
      <c r="N1" s="92" t="s">
        <v>32</v>
      </c>
      <c r="O1" s="92" t="s">
        <v>32</v>
      </c>
      <c r="P1" s="92" t="s">
        <v>32</v>
      </c>
      <c r="Q1" s="92" t="s">
        <v>32</v>
      </c>
      <c r="R1" s="92" t="s">
        <v>32</v>
      </c>
      <c r="S1" s="92" t="s">
        <v>32</v>
      </c>
      <c r="T1" s="92" t="s">
        <v>32</v>
      </c>
      <c r="U1" s="92" t="s">
        <v>32</v>
      </c>
      <c r="V1" s="92" t="s">
        <v>32</v>
      </c>
      <c r="W1" s="92" t="s">
        <v>32</v>
      </c>
      <c r="X1" s="92" t="s">
        <v>32</v>
      </c>
      <c r="Y1" s="92" t="s">
        <v>32</v>
      </c>
      <c r="Z1" s="92" t="s">
        <v>32</v>
      </c>
      <c r="AA1" s="92" t="s">
        <v>32</v>
      </c>
      <c r="AB1" s="92" t="s">
        <v>32</v>
      </c>
    </row>
    <row r="2" spans="1:28" ht="21.75" customHeight="1" x14ac:dyDescent="0.25">
      <c r="A2" s="94" t="s">
        <v>144</v>
      </c>
      <c r="B2" s="94"/>
      <c r="C2" s="94"/>
      <c r="D2" s="94"/>
      <c r="E2" s="94"/>
      <c r="F2" s="94"/>
      <c r="G2" s="94"/>
      <c r="H2" s="94"/>
      <c r="I2" s="94"/>
      <c r="J2" s="94"/>
      <c r="K2" s="92"/>
      <c r="L2" s="92"/>
      <c r="M2" s="92"/>
      <c r="N2" s="92"/>
      <c r="O2" s="92"/>
      <c r="P2" s="92"/>
      <c r="Q2" s="92"/>
      <c r="R2" s="92"/>
      <c r="S2" s="92"/>
      <c r="T2" s="92"/>
      <c r="U2" s="92"/>
      <c r="V2" s="92"/>
      <c r="W2" s="92"/>
      <c r="X2" s="92"/>
      <c r="Y2" s="92"/>
      <c r="Z2" s="92"/>
      <c r="AA2" s="92"/>
      <c r="AB2" s="92"/>
    </row>
    <row r="3" spans="1:28" s="3" customFormat="1" ht="39.950000000000003" customHeight="1" x14ac:dyDescent="0.2">
      <c r="A3" s="34" t="s">
        <v>25</v>
      </c>
      <c r="B3" s="33" t="s">
        <v>40</v>
      </c>
      <c r="C3" s="38" t="s">
        <v>21</v>
      </c>
      <c r="D3" s="38" t="s">
        <v>33</v>
      </c>
      <c r="E3" s="34" t="s">
        <v>3</v>
      </c>
      <c r="F3" s="34" t="s">
        <v>22</v>
      </c>
      <c r="G3" s="35" t="s">
        <v>26</v>
      </c>
      <c r="H3" s="34" t="s">
        <v>28</v>
      </c>
      <c r="I3" s="41" t="s">
        <v>0</v>
      </c>
      <c r="J3" s="42" t="s">
        <v>2</v>
      </c>
      <c r="K3" s="81">
        <v>45105</v>
      </c>
      <c r="L3" s="56" t="s">
        <v>1</v>
      </c>
      <c r="M3" s="56" t="s">
        <v>1</v>
      </c>
      <c r="N3" s="56" t="s">
        <v>1</v>
      </c>
      <c r="O3" s="56" t="s">
        <v>1</v>
      </c>
      <c r="P3" s="56" t="s">
        <v>1</v>
      </c>
      <c r="Q3" s="56" t="s">
        <v>1</v>
      </c>
      <c r="R3" s="56" t="s">
        <v>1</v>
      </c>
      <c r="S3" s="56" t="s">
        <v>1</v>
      </c>
      <c r="T3" s="56" t="s">
        <v>1</v>
      </c>
      <c r="U3" s="56" t="s">
        <v>1</v>
      </c>
      <c r="V3" s="56" t="s">
        <v>1</v>
      </c>
      <c r="W3" s="56" t="s">
        <v>1</v>
      </c>
      <c r="X3" s="56" t="s">
        <v>1</v>
      </c>
      <c r="Y3" s="56" t="s">
        <v>1</v>
      </c>
      <c r="Z3" s="56" t="s">
        <v>1</v>
      </c>
      <c r="AA3" s="56" t="s">
        <v>1</v>
      </c>
      <c r="AB3" s="56" t="s">
        <v>1</v>
      </c>
    </row>
    <row r="4" spans="1:28" ht="39.950000000000003" customHeight="1" x14ac:dyDescent="0.25">
      <c r="A4" s="76">
        <v>1</v>
      </c>
      <c r="B4" s="36" t="s">
        <v>35</v>
      </c>
      <c r="C4" s="61" t="s">
        <v>41</v>
      </c>
      <c r="D4" s="62" t="s">
        <v>30</v>
      </c>
      <c r="E4" s="62" t="s">
        <v>13</v>
      </c>
      <c r="F4" s="67" t="s">
        <v>15</v>
      </c>
      <c r="G4" s="68">
        <v>42.9</v>
      </c>
      <c r="H4" s="18">
        <v>1</v>
      </c>
      <c r="I4" s="24">
        <f>H4-(SUM(K4:AB4))</f>
        <v>0</v>
      </c>
      <c r="J4" s="25" t="str">
        <f>IF(I4&lt;0,"ATENÇÃO","OK")</f>
        <v>OK</v>
      </c>
      <c r="K4" s="80">
        <v>1</v>
      </c>
      <c r="L4" s="50"/>
      <c r="M4" s="58"/>
      <c r="N4" s="58"/>
      <c r="O4" s="58"/>
      <c r="P4" s="55"/>
      <c r="Q4" s="55"/>
      <c r="R4" s="55"/>
      <c r="S4" s="55"/>
      <c r="T4" s="55"/>
      <c r="U4" s="55"/>
      <c r="V4" s="55"/>
      <c r="W4" s="57"/>
      <c r="X4" s="57"/>
      <c r="Y4" s="57"/>
      <c r="Z4" s="57"/>
      <c r="AA4" s="57"/>
      <c r="AB4" s="57"/>
    </row>
    <row r="5" spans="1:28" ht="39.950000000000003" customHeight="1" x14ac:dyDescent="0.25">
      <c r="A5" s="76">
        <v>2</v>
      </c>
      <c r="B5" s="77" t="s">
        <v>35</v>
      </c>
      <c r="C5" s="63" t="s">
        <v>42</v>
      </c>
      <c r="D5" s="64" t="s">
        <v>43</v>
      </c>
      <c r="E5" s="64" t="s">
        <v>13</v>
      </c>
      <c r="F5" s="67" t="s">
        <v>15</v>
      </c>
      <c r="G5" s="69">
        <v>72.44</v>
      </c>
      <c r="H5" s="18"/>
      <c r="I5" s="24">
        <f t="shared" ref="I5:I61" si="0">H5-(SUM(K5:AB5))</f>
        <v>0</v>
      </c>
      <c r="J5" s="25" t="str">
        <f t="shared" ref="J5:J61" si="1">IF(I5&lt;0,"ATENÇÃO","OK")</f>
        <v>OK</v>
      </c>
      <c r="K5" s="80"/>
      <c r="L5" s="50"/>
      <c r="M5" s="58"/>
      <c r="N5" s="58"/>
      <c r="O5" s="58"/>
      <c r="P5" s="55"/>
      <c r="Q5" s="54"/>
      <c r="R5" s="55"/>
      <c r="S5" s="55"/>
      <c r="T5" s="55"/>
      <c r="U5" s="55"/>
      <c r="V5" s="55"/>
      <c r="W5" s="57"/>
      <c r="X5" s="57"/>
      <c r="Y5" s="57"/>
      <c r="Z5" s="57"/>
      <c r="AA5" s="57"/>
      <c r="AB5" s="57"/>
    </row>
    <row r="6" spans="1:28" ht="39.950000000000003" customHeight="1" x14ac:dyDescent="0.25">
      <c r="A6" s="76">
        <v>4</v>
      </c>
      <c r="B6" s="77" t="s">
        <v>35</v>
      </c>
      <c r="C6" s="63" t="s">
        <v>44</v>
      </c>
      <c r="D6" s="64" t="s">
        <v>45</v>
      </c>
      <c r="E6" s="64" t="s">
        <v>13</v>
      </c>
      <c r="F6" s="67" t="s">
        <v>38</v>
      </c>
      <c r="G6" s="69">
        <v>503.16</v>
      </c>
      <c r="H6" s="18"/>
      <c r="I6" s="24">
        <f t="shared" si="0"/>
        <v>0</v>
      </c>
      <c r="J6" s="25" t="str">
        <f t="shared" si="1"/>
        <v>OK</v>
      </c>
      <c r="K6" s="80"/>
      <c r="L6" s="50"/>
      <c r="M6" s="58"/>
      <c r="N6" s="58"/>
      <c r="O6" s="58"/>
      <c r="P6" s="55"/>
      <c r="Q6" s="54"/>
      <c r="R6" s="55"/>
      <c r="S6" s="55"/>
      <c r="T6" s="55"/>
      <c r="U6" s="55"/>
      <c r="V6" s="55"/>
      <c r="W6" s="57"/>
      <c r="X6" s="57"/>
      <c r="Y6" s="57"/>
      <c r="Z6" s="57"/>
      <c r="AA6" s="57"/>
      <c r="AB6" s="57"/>
    </row>
    <row r="7" spans="1:28" ht="39.950000000000003" customHeight="1" x14ac:dyDescent="0.25">
      <c r="A7" s="76">
        <v>5</v>
      </c>
      <c r="B7" s="77" t="s">
        <v>35</v>
      </c>
      <c r="C7" s="63" t="s">
        <v>46</v>
      </c>
      <c r="D7" s="64" t="s">
        <v>47</v>
      </c>
      <c r="E7" s="64" t="s">
        <v>13</v>
      </c>
      <c r="F7" s="67" t="s">
        <v>15</v>
      </c>
      <c r="G7" s="69">
        <v>61.71</v>
      </c>
      <c r="H7" s="18"/>
      <c r="I7" s="24">
        <f t="shared" si="0"/>
        <v>0</v>
      </c>
      <c r="J7" s="25" t="str">
        <f t="shared" si="1"/>
        <v>OK</v>
      </c>
      <c r="K7" s="80"/>
      <c r="L7" s="50"/>
      <c r="M7" s="58"/>
      <c r="N7" s="58"/>
      <c r="O7" s="58"/>
      <c r="P7" s="55"/>
      <c r="Q7" s="54"/>
      <c r="R7" s="55"/>
      <c r="S7" s="55"/>
      <c r="T7" s="55"/>
      <c r="U7" s="55"/>
      <c r="V7" s="55"/>
      <c r="W7" s="57"/>
      <c r="X7" s="57"/>
      <c r="Y7" s="57"/>
      <c r="Z7" s="57"/>
      <c r="AA7" s="57"/>
      <c r="AB7" s="57"/>
    </row>
    <row r="8" spans="1:28" ht="39.950000000000003" customHeight="1" x14ac:dyDescent="0.25">
      <c r="A8" s="76">
        <v>6</v>
      </c>
      <c r="B8" s="77" t="s">
        <v>35</v>
      </c>
      <c r="C8" s="63" t="s">
        <v>48</v>
      </c>
      <c r="D8" s="64" t="s">
        <v>27</v>
      </c>
      <c r="E8" s="64" t="s">
        <v>13</v>
      </c>
      <c r="F8" s="67" t="s">
        <v>15</v>
      </c>
      <c r="G8" s="69">
        <v>20.350000000000001</v>
      </c>
      <c r="H8" s="18"/>
      <c r="I8" s="24">
        <f t="shared" si="0"/>
        <v>0</v>
      </c>
      <c r="J8" s="25" t="str">
        <f t="shared" si="1"/>
        <v>OK</v>
      </c>
      <c r="K8" s="80"/>
      <c r="L8" s="50"/>
      <c r="M8" s="58"/>
      <c r="N8" s="58"/>
      <c r="O8" s="58"/>
      <c r="P8" s="55"/>
      <c r="Q8" s="54"/>
      <c r="R8" s="55"/>
      <c r="S8" s="55"/>
      <c r="T8" s="55"/>
      <c r="U8" s="55"/>
      <c r="V8" s="55"/>
      <c r="W8" s="57"/>
      <c r="X8" s="57"/>
      <c r="Y8" s="57"/>
      <c r="Z8" s="57"/>
      <c r="AA8" s="57"/>
      <c r="AB8" s="57"/>
    </row>
    <row r="9" spans="1:28" ht="39.950000000000003" customHeight="1" x14ac:dyDescent="0.25">
      <c r="A9" s="76">
        <v>7</v>
      </c>
      <c r="B9" s="77" t="s">
        <v>35</v>
      </c>
      <c r="C9" s="63" t="s">
        <v>49</v>
      </c>
      <c r="D9" s="64" t="s">
        <v>50</v>
      </c>
      <c r="E9" s="62" t="s">
        <v>16</v>
      </c>
      <c r="F9" s="67" t="s">
        <v>15</v>
      </c>
      <c r="G9" s="68">
        <v>59.83</v>
      </c>
      <c r="H9" s="18">
        <v>1</v>
      </c>
      <c r="I9" s="24">
        <f t="shared" si="0"/>
        <v>0</v>
      </c>
      <c r="J9" s="25" t="str">
        <f t="shared" si="1"/>
        <v>OK</v>
      </c>
      <c r="K9" s="80">
        <v>1</v>
      </c>
      <c r="L9" s="50"/>
      <c r="M9" s="58"/>
      <c r="N9" s="58"/>
      <c r="O9" s="58"/>
      <c r="P9" s="55"/>
      <c r="Q9" s="54"/>
      <c r="R9" s="55"/>
      <c r="S9" s="55"/>
      <c r="T9" s="55"/>
      <c r="U9" s="55"/>
      <c r="V9" s="55"/>
      <c r="W9" s="57"/>
      <c r="X9" s="57"/>
      <c r="Y9" s="57"/>
      <c r="Z9" s="57"/>
      <c r="AA9" s="57"/>
      <c r="AB9" s="57"/>
    </row>
    <row r="10" spans="1:28" ht="39.950000000000003" customHeight="1" x14ac:dyDescent="0.25">
      <c r="A10" s="76">
        <v>8</v>
      </c>
      <c r="B10" s="36" t="s">
        <v>35</v>
      </c>
      <c r="C10" s="65" t="s">
        <v>51</v>
      </c>
      <c r="D10" s="66" t="s">
        <v>52</v>
      </c>
      <c r="E10" s="66" t="s">
        <v>3</v>
      </c>
      <c r="F10" s="67" t="s">
        <v>15</v>
      </c>
      <c r="G10" s="69">
        <v>31.22</v>
      </c>
      <c r="H10" s="18"/>
      <c r="I10" s="24">
        <f t="shared" si="0"/>
        <v>0</v>
      </c>
      <c r="J10" s="25" t="str">
        <f t="shared" si="1"/>
        <v>OK</v>
      </c>
      <c r="K10" s="80"/>
      <c r="L10" s="50"/>
      <c r="M10" s="58"/>
      <c r="N10" s="58"/>
      <c r="O10" s="58"/>
      <c r="P10" s="55"/>
      <c r="Q10" s="55"/>
      <c r="R10" s="55"/>
      <c r="S10" s="55"/>
      <c r="T10" s="55"/>
      <c r="U10" s="55"/>
      <c r="V10" s="55"/>
      <c r="W10" s="57"/>
      <c r="X10" s="57"/>
      <c r="Y10" s="57"/>
      <c r="Z10" s="57"/>
      <c r="AA10" s="57"/>
      <c r="AB10" s="57"/>
    </row>
    <row r="11" spans="1:28" ht="39.950000000000003" customHeight="1" x14ac:dyDescent="0.25">
      <c r="A11" s="76">
        <v>9</v>
      </c>
      <c r="B11" s="36" t="s">
        <v>35</v>
      </c>
      <c r="C11" s="65" t="s">
        <v>53</v>
      </c>
      <c r="D11" s="66" t="s">
        <v>50</v>
      </c>
      <c r="E11" s="66" t="s">
        <v>13</v>
      </c>
      <c r="F11" s="67" t="s">
        <v>15</v>
      </c>
      <c r="G11" s="69">
        <v>91.72</v>
      </c>
      <c r="H11" s="18">
        <v>1</v>
      </c>
      <c r="I11" s="24">
        <f t="shared" si="0"/>
        <v>0</v>
      </c>
      <c r="J11" s="25" t="str">
        <f t="shared" si="1"/>
        <v>OK</v>
      </c>
      <c r="K11" s="80">
        <v>1</v>
      </c>
      <c r="L11" s="50"/>
      <c r="M11" s="58"/>
      <c r="N11" s="58"/>
      <c r="O11" s="58"/>
      <c r="P11" s="55"/>
      <c r="Q11" s="55"/>
      <c r="R11" s="55"/>
      <c r="S11" s="55"/>
      <c r="T11" s="55"/>
      <c r="U11" s="55"/>
      <c r="V11" s="55"/>
      <c r="W11" s="57"/>
      <c r="X11" s="57"/>
      <c r="Y11" s="57"/>
      <c r="Z11" s="57"/>
      <c r="AA11" s="57"/>
      <c r="AB11" s="57"/>
    </row>
    <row r="12" spans="1:28" ht="39.950000000000003" customHeight="1" x14ac:dyDescent="0.25">
      <c r="A12" s="76">
        <v>10</v>
      </c>
      <c r="B12" s="36" t="s">
        <v>35</v>
      </c>
      <c r="C12" s="65" t="s">
        <v>54</v>
      </c>
      <c r="D12" s="66" t="s">
        <v>55</v>
      </c>
      <c r="E12" s="75" t="s">
        <v>13</v>
      </c>
      <c r="F12" s="66" t="s">
        <v>15</v>
      </c>
      <c r="G12" s="69">
        <v>95.33</v>
      </c>
      <c r="H12" s="18">
        <v>1</v>
      </c>
      <c r="I12" s="24">
        <f t="shared" si="0"/>
        <v>0</v>
      </c>
      <c r="J12" s="25" t="str">
        <f t="shared" si="1"/>
        <v>OK</v>
      </c>
      <c r="K12" s="80">
        <v>1</v>
      </c>
      <c r="L12" s="50"/>
      <c r="M12" s="58"/>
      <c r="N12" s="58"/>
      <c r="O12" s="58"/>
      <c r="P12" s="55"/>
      <c r="Q12" s="55"/>
      <c r="R12" s="55"/>
      <c r="S12" s="55"/>
      <c r="T12" s="55"/>
      <c r="U12" s="55"/>
      <c r="V12" s="55"/>
      <c r="W12" s="57"/>
      <c r="X12" s="57"/>
      <c r="Y12" s="57"/>
      <c r="Z12" s="57"/>
      <c r="AA12" s="57"/>
      <c r="AB12" s="57"/>
    </row>
    <row r="13" spans="1:28" ht="39.950000000000003" customHeight="1" x14ac:dyDescent="0.25">
      <c r="A13" s="76">
        <v>11</v>
      </c>
      <c r="B13" s="36" t="s">
        <v>35</v>
      </c>
      <c r="C13" s="65" t="s">
        <v>56</v>
      </c>
      <c r="D13" s="66" t="s">
        <v>57</v>
      </c>
      <c r="E13" s="75" t="s">
        <v>13</v>
      </c>
      <c r="F13" s="66" t="s">
        <v>15</v>
      </c>
      <c r="G13" s="69">
        <v>326.43</v>
      </c>
      <c r="H13" s="18"/>
      <c r="I13" s="24">
        <f t="shared" si="0"/>
        <v>0</v>
      </c>
      <c r="J13" s="25" t="str">
        <f t="shared" si="1"/>
        <v>OK</v>
      </c>
      <c r="K13" s="80"/>
      <c r="L13" s="58"/>
      <c r="M13" s="58"/>
      <c r="N13" s="58"/>
      <c r="O13" s="58"/>
      <c r="P13" s="55"/>
      <c r="Q13" s="55"/>
      <c r="R13" s="55"/>
      <c r="S13" s="55"/>
      <c r="T13" s="55"/>
      <c r="U13" s="55"/>
      <c r="V13" s="55"/>
      <c r="W13" s="57"/>
      <c r="X13" s="57"/>
      <c r="Y13" s="57"/>
      <c r="Z13" s="57"/>
      <c r="AA13" s="57"/>
      <c r="AB13" s="57"/>
    </row>
    <row r="14" spans="1:28" ht="39.950000000000003" customHeight="1" x14ac:dyDescent="0.25">
      <c r="A14" s="76">
        <v>12</v>
      </c>
      <c r="B14" s="36" t="s">
        <v>35</v>
      </c>
      <c r="C14" s="65" t="s">
        <v>58</v>
      </c>
      <c r="D14" s="66" t="s">
        <v>59</v>
      </c>
      <c r="E14" s="66" t="s">
        <v>34</v>
      </c>
      <c r="F14" s="66" t="s">
        <v>15</v>
      </c>
      <c r="G14" s="69">
        <v>98.78</v>
      </c>
      <c r="H14" s="18">
        <v>1</v>
      </c>
      <c r="I14" s="24">
        <f t="shared" si="0"/>
        <v>0</v>
      </c>
      <c r="J14" s="25" t="str">
        <f t="shared" si="1"/>
        <v>OK</v>
      </c>
      <c r="K14" s="80">
        <v>1</v>
      </c>
      <c r="L14" s="58"/>
      <c r="M14" s="58"/>
      <c r="N14" s="58"/>
      <c r="O14" s="58"/>
      <c r="P14" s="55"/>
      <c r="Q14" s="55"/>
      <c r="R14" s="55"/>
      <c r="S14" s="55"/>
      <c r="T14" s="55"/>
      <c r="U14" s="55"/>
      <c r="V14" s="55"/>
      <c r="W14" s="57"/>
      <c r="X14" s="57"/>
      <c r="Y14" s="57"/>
      <c r="Z14" s="57"/>
      <c r="AA14" s="57"/>
      <c r="AB14" s="57"/>
    </row>
    <row r="15" spans="1:28" ht="39.950000000000003" customHeight="1" x14ac:dyDescent="0.25">
      <c r="A15" s="76">
        <v>13</v>
      </c>
      <c r="B15" s="36" t="s">
        <v>35</v>
      </c>
      <c r="C15" s="65" t="s">
        <v>131</v>
      </c>
      <c r="D15" s="66" t="s">
        <v>60</v>
      </c>
      <c r="E15" s="66" t="s">
        <v>13</v>
      </c>
      <c r="F15" s="66" t="s">
        <v>37</v>
      </c>
      <c r="G15" s="69">
        <v>2310.1999999999998</v>
      </c>
      <c r="H15" s="18"/>
      <c r="I15" s="24">
        <f t="shared" si="0"/>
        <v>0</v>
      </c>
      <c r="J15" s="25" t="str">
        <f t="shared" si="1"/>
        <v>OK</v>
      </c>
      <c r="K15" s="80"/>
      <c r="L15" s="58"/>
      <c r="M15" s="58"/>
      <c r="N15" s="58"/>
      <c r="O15" s="58"/>
      <c r="P15" s="55"/>
      <c r="Q15" s="55"/>
      <c r="R15" s="55"/>
      <c r="S15" s="55"/>
      <c r="T15" s="55"/>
      <c r="U15" s="55"/>
      <c r="V15" s="55"/>
      <c r="W15" s="57"/>
      <c r="X15" s="57"/>
      <c r="Y15" s="57"/>
      <c r="Z15" s="57"/>
      <c r="AA15" s="57"/>
      <c r="AB15" s="57"/>
    </row>
    <row r="16" spans="1:28" ht="39.950000000000003" customHeight="1" x14ac:dyDescent="0.25">
      <c r="A16" s="78">
        <v>14</v>
      </c>
      <c r="B16" s="37" t="s">
        <v>61</v>
      </c>
      <c r="C16" s="70" t="s">
        <v>62</v>
      </c>
      <c r="D16" s="71" t="s">
        <v>63</v>
      </c>
      <c r="E16" s="71" t="s">
        <v>13</v>
      </c>
      <c r="F16" s="71" t="s">
        <v>14</v>
      </c>
      <c r="G16" s="72">
        <v>1232.96</v>
      </c>
      <c r="H16" s="18"/>
      <c r="I16" s="24">
        <f t="shared" si="0"/>
        <v>0</v>
      </c>
      <c r="J16" s="25" t="str">
        <f t="shared" si="1"/>
        <v>OK</v>
      </c>
      <c r="K16" s="80"/>
      <c r="L16" s="58"/>
      <c r="M16" s="58"/>
      <c r="N16" s="58"/>
      <c r="O16" s="58"/>
      <c r="P16" s="55"/>
      <c r="Q16" s="55"/>
      <c r="R16" s="55"/>
      <c r="S16" s="55"/>
      <c r="T16" s="55"/>
      <c r="U16" s="55"/>
      <c r="V16" s="55"/>
      <c r="W16" s="57"/>
      <c r="X16" s="57"/>
      <c r="Y16" s="57"/>
      <c r="Z16" s="57"/>
      <c r="AA16" s="57"/>
      <c r="AB16" s="57"/>
    </row>
    <row r="17" spans="1:28" ht="39.950000000000003" customHeight="1" x14ac:dyDescent="0.25">
      <c r="A17" s="76">
        <v>17</v>
      </c>
      <c r="B17" s="36" t="s">
        <v>35</v>
      </c>
      <c r="C17" s="65" t="s">
        <v>64</v>
      </c>
      <c r="D17" s="66" t="s">
        <v>65</v>
      </c>
      <c r="E17" s="66" t="s">
        <v>13</v>
      </c>
      <c r="F17" s="66" t="s">
        <v>14</v>
      </c>
      <c r="G17" s="69">
        <v>52.18</v>
      </c>
      <c r="H17" s="18">
        <v>2</v>
      </c>
      <c r="I17" s="24">
        <f t="shared" si="0"/>
        <v>0</v>
      </c>
      <c r="J17" s="25" t="str">
        <f t="shared" si="1"/>
        <v>OK</v>
      </c>
      <c r="K17" s="80">
        <v>2</v>
      </c>
      <c r="L17" s="58"/>
      <c r="M17" s="58"/>
      <c r="N17" s="58"/>
      <c r="O17" s="58"/>
      <c r="P17" s="55"/>
      <c r="Q17" s="55"/>
      <c r="R17" s="55"/>
      <c r="S17" s="55"/>
      <c r="T17" s="55"/>
      <c r="U17" s="55"/>
      <c r="V17" s="55"/>
      <c r="W17" s="57"/>
      <c r="X17" s="57"/>
      <c r="Y17" s="57"/>
      <c r="Z17" s="57"/>
      <c r="AA17" s="57"/>
      <c r="AB17" s="57"/>
    </row>
    <row r="18" spans="1:28" ht="39.950000000000003" customHeight="1" x14ac:dyDescent="0.25">
      <c r="A18" s="76">
        <v>18</v>
      </c>
      <c r="B18" s="36" t="s">
        <v>35</v>
      </c>
      <c r="C18" s="65" t="s">
        <v>66</v>
      </c>
      <c r="D18" s="66" t="s">
        <v>67</v>
      </c>
      <c r="E18" s="66" t="s">
        <v>13</v>
      </c>
      <c r="F18" s="66" t="s">
        <v>14</v>
      </c>
      <c r="G18" s="69">
        <v>58.18</v>
      </c>
      <c r="H18" s="18">
        <v>2</v>
      </c>
      <c r="I18" s="24">
        <f t="shared" si="0"/>
        <v>0</v>
      </c>
      <c r="J18" s="25" t="str">
        <f t="shared" si="1"/>
        <v>OK</v>
      </c>
      <c r="K18" s="80">
        <v>2</v>
      </c>
      <c r="L18" s="58"/>
      <c r="M18" s="58"/>
      <c r="N18" s="58"/>
      <c r="O18" s="58"/>
      <c r="P18" s="55"/>
      <c r="Q18" s="55"/>
      <c r="R18" s="55"/>
      <c r="S18" s="55"/>
      <c r="T18" s="55"/>
      <c r="U18" s="55"/>
      <c r="V18" s="55"/>
      <c r="W18" s="57"/>
      <c r="X18" s="57"/>
      <c r="Y18" s="57"/>
      <c r="Z18" s="57"/>
      <c r="AA18" s="57"/>
      <c r="AB18" s="57"/>
    </row>
    <row r="19" spans="1:28" ht="39.950000000000003" customHeight="1" x14ac:dyDescent="0.25">
      <c r="A19" s="76">
        <v>19</v>
      </c>
      <c r="B19" s="36" t="s">
        <v>35</v>
      </c>
      <c r="C19" s="65" t="s">
        <v>68</v>
      </c>
      <c r="D19" s="66" t="s">
        <v>69</v>
      </c>
      <c r="E19" s="66" t="s">
        <v>3</v>
      </c>
      <c r="F19" s="66" t="s">
        <v>14</v>
      </c>
      <c r="G19" s="69">
        <v>0.23</v>
      </c>
      <c r="H19" s="18">
        <v>50</v>
      </c>
      <c r="I19" s="24">
        <f t="shared" si="0"/>
        <v>0</v>
      </c>
      <c r="J19" s="25" t="str">
        <f t="shared" si="1"/>
        <v>OK</v>
      </c>
      <c r="K19" s="80">
        <v>50</v>
      </c>
      <c r="L19" s="58"/>
      <c r="M19" s="58"/>
      <c r="N19" s="58"/>
      <c r="O19" s="58"/>
      <c r="P19" s="55"/>
      <c r="Q19" s="55"/>
      <c r="R19" s="55"/>
      <c r="S19" s="55"/>
      <c r="T19" s="55"/>
      <c r="U19" s="55"/>
      <c r="V19" s="55"/>
      <c r="W19" s="57"/>
      <c r="X19" s="57"/>
      <c r="Y19" s="57"/>
      <c r="Z19" s="57"/>
      <c r="AA19" s="57"/>
      <c r="AB19" s="57"/>
    </row>
    <row r="20" spans="1:28" ht="39.950000000000003" customHeight="1" x14ac:dyDescent="0.25">
      <c r="A20" s="76">
        <v>20</v>
      </c>
      <c r="B20" s="36" t="s">
        <v>35</v>
      </c>
      <c r="C20" s="65" t="s">
        <v>70</v>
      </c>
      <c r="D20" s="66" t="s">
        <v>69</v>
      </c>
      <c r="E20" s="66" t="s">
        <v>3</v>
      </c>
      <c r="F20" s="66" t="s">
        <v>14</v>
      </c>
      <c r="G20" s="69">
        <v>0.52</v>
      </c>
      <c r="H20" s="18">
        <v>50</v>
      </c>
      <c r="I20" s="24">
        <f t="shared" si="0"/>
        <v>0</v>
      </c>
      <c r="J20" s="25" t="str">
        <f t="shared" si="1"/>
        <v>OK</v>
      </c>
      <c r="K20" s="80">
        <v>50</v>
      </c>
      <c r="L20" s="58"/>
      <c r="M20" s="58"/>
      <c r="N20" s="58"/>
      <c r="O20" s="58"/>
      <c r="P20" s="55"/>
      <c r="Q20" s="55"/>
      <c r="R20" s="55"/>
      <c r="S20" s="55"/>
      <c r="T20" s="55"/>
      <c r="U20" s="55"/>
      <c r="V20" s="55"/>
      <c r="W20" s="57"/>
      <c r="X20" s="57"/>
      <c r="Y20" s="57"/>
      <c r="Z20" s="57"/>
      <c r="AA20" s="57"/>
      <c r="AB20" s="57"/>
    </row>
    <row r="21" spans="1:28" ht="39.950000000000003" customHeight="1" x14ac:dyDescent="0.25">
      <c r="A21" s="76">
        <v>21</v>
      </c>
      <c r="B21" s="36" t="s">
        <v>35</v>
      </c>
      <c r="C21" s="65" t="s">
        <v>71</v>
      </c>
      <c r="D21" s="66" t="s">
        <v>69</v>
      </c>
      <c r="E21" s="66" t="s">
        <v>3</v>
      </c>
      <c r="F21" s="66" t="s">
        <v>14</v>
      </c>
      <c r="G21" s="69">
        <v>1.01</v>
      </c>
      <c r="H21" s="18">
        <v>50</v>
      </c>
      <c r="I21" s="24">
        <f t="shared" si="0"/>
        <v>0</v>
      </c>
      <c r="J21" s="25" t="str">
        <f t="shared" si="1"/>
        <v>OK</v>
      </c>
      <c r="K21" s="80">
        <v>50</v>
      </c>
      <c r="L21" s="58"/>
      <c r="M21" s="58"/>
      <c r="N21" s="58"/>
      <c r="O21" s="58"/>
      <c r="P21" s="55"/>
      <c r="Q21" s="55"/>
      <c r="R21" s="55"/>
      <c r="S21" s="55"/>
      <c r="T21" s="55"/>
      <c r="U21" s="55"/>
      <c r="V21" s="55"/>
      <c r="W21" s="57"/>
      <c r="X21" s="57"/>
      <c r="Y21" s="57"/>
      <c r="Z21" s="57"/>
      <c r="AA21" s="57"/>
      <c r="AB21" s="57"/>
    </row>
    <row r="22" spans="1:28" ht="39.950000000000003" customHeight="1" x14ac:dyDescent="0.25">
      <c r="A22" s="76">
        <v>22</v>
      </c>
      <c r="B22" s="36" t="s">
        <v>35</v>
      </c>
      <c r="C22" s="65" t="s">
        <v>72</v>
      </c>
      <c r="D22" s="66" t="s">
        <v>27</v>
      </c>
      <c r="E22" s="66" t="s">
        <v>31</v>
      </c>
      <c r="F22" s="66" t="s">
        <v>15</v>
      </c>
      <c r="G22" s="69">
        <v>14.52</v>
      </c>
      <c r="H22" s="18">
        <v>1</v>
      </c>
      <c r="I22" s="24">
        <f t="shared" si="0"/>
        <v>0</v>
      </c>
      <c r="J22" s="25" t="str">
        <f t="shared" si="1"/>
        <v>OK</v>
      </c>
      <c r="K22" s="80">
        <v>1</v>
      </c>
      <c r="L22" s="58"/>
      <c r="M22" s="58"/>
      <c r="N22" s="58"/>
      <c r="O22" s="58"/>
      <c r="P22" s="55"/>
      <c r="Q22" s="55"/>
      <c r="R22" s="55"/>
      <c r="S22" s="55"/>
      <c r="T22" s="55"/>
      <c r="U22" s="55"/>
      <c r="V22" s="55"/>
      <c r="W22" s="57"/>
      <c r="X22" s="57"/>
      <c r="Y22" s="57"/>
      <c r="Z22" s="57"/>
      <c r="AA22" s="57"/>
      <c r="AB22" s="57"/>
    </row>
    <row r="23" spans="1:28" ht="39.950000000000003" customHeight="1" x14ac:dyDescent="0.25">
      <c r="A23" s="76">
        <v>23</v>
      </c>
      <c r="B23" s="36" t="s">
        <v>35</v>
      </c>
      <c r="C23" s="65" t="s">
        <v>73</v>
      </c>
      <c r="D23" s="66" t="s">
        <v>74</v>
      </c>
      <c r="E23" s="66" t="s">
        <v>13</v>
      </c>
      <c r="F23" s="66" t="s">
        <v>14</v>
      </c>
      <c r="G23" s="69">
        <v>0.08</v>
      </c>
      <c r="H23" s="18">
        <v>50</v>
      </c>
      <c r="I23" s="24">
        <f t="shared" si="0"/>
        <v>0</v>
      </c>
      <c r="J23" s="25" t="str">
        <f t="shared" si="1"/>
        <v>OK</v>
      </c>
      <c r="K23" s="80">
        <v>50</v>
      </c>
      <c r="L23" s="58"/>
      <c r="M23" s="58"/>
      <c r="N23" s="58"/>
      <c r="O23" s="58"/>
      <c r="P23" s="55"/>
      <c r="Q23" s="55"/>
      <c r="R23" s="55"/>
      <c r="S23" s="55"/>
      <c r="T23" s="55"/>
      <c r="U23" s="55"/>
      <c r="V23" s="55"/>
      <c r="W23" s="57"/>
      <c r="X23" s="57"/>
      <c r="Y23" s="57"/>
      <c r="Z23" s="57"/>
      <c r="AA23" s="57"/>
      <c r="AB23" s="57"/>
    </row>
    <row r="24" spans="1:28" ht="39.950000000000003" customHeight="1" x14ac:dyDescent="0.25">
      <c r="A24" s="76">
        <v>24</v>
      </c>
      <c r="B24" s="36" t="s">
        <v>35</v>
      </c>
      <c r="C24" s="65" t="s">
        <v>75</v>
      </c>
      <c r="D24" s="66" t="s">
        <v>74</v>
      </c>
      <c r="E24" s="66" t="s">
        <v>13</v>
      </c>
      <c r="F24" s="66" t="s">
        <v>14</v>
      </c>
      <c r="G24" s="69">
        <v>0.12</v>
      </c>
      <c r="H24" s="18">
        <v>50</v>
      </c>
      <c r="I24" s="24">
        <f t="shared" si="0"/>
        <v>0</v>
      </c>
      <c r="J24" s="25" t="str">
        <f t="shared" si="1"/>
        <v>OK</v>
      </c>
      <c r="K24" s="80">
        <v>50</v>
      </c>
      <c r="L24" s="58"/>
      <c r="M24" s="58"/>
      <c r="N24" s="58"/>
      <c r="O24" s="58"/>
      <c r="P24" s="55"/>
      <c r="Q24" s="55"/>
      <c r="R24" s="55"/>
      <c r="S24" s="55"/>
      <c r="T24" s="55"/>
      <c r="U24" s="55"/>
      <c r="V24" s="55"/>
      <c r="W24" s="57"/>
      <c r="X24" s="57"/>
      <c r="Y24" s="57"/>
      <c r="Z24" s="57"/>
      <c r="AA24" s="57"/>
      <c r="AB24" s="57"/>
    </row>
    <row r="25" spans="1:28" ht="39.950000000000003" customHeight="1" x14ac:dyDescent="0.25">
      <c r="A25" s="76">
        <v>25</v>
      </c>
      <c r="B25" s="36" t="s">
        <v>35</v>
      </c>
      <c r="C25" s="65" t="s">
        <v>76</v>
      </c>
      <c r="D25" s="66" t="s">
        <v>74</v>
      </c>
      <c r="E25" s="66" t="s">
        <v>13</v>
      </c>
      <c r="F25" s="66" t="s">
        <v>14</v>
      </c>
      <c r="G25" s="69">
        <v>0.13</v>
      </c>
      <c r="H25" s="18">
        <v>50</v>
      </c>
      <c r="I25" s="24">
        <f t="shared" si="0"/>
        <v>0</v>
      </c>
      <c r="J25" s="25" t="str">
        <f t="shared" si="1"/>
        <v>OK</v>
      </c>
      <c r="K25" s="80">
        <v>50</v>
      </c>
      <c r="L25" s="58"/>
      <c r="M25" s="58"/>
      <c r="N25" s="58"/>
      <c r="O25" s="58"/>
      <c r="P25" s="55"/>
      <c r="Q25" s="55"/>
      <c r="R25" s="55"/>
      <c r="S25" s="55"/>
      <c r="T25" s="55"/>
      <c r="U25" s="55"/>
      <c r="V25" s="55"/>
      <c r="W25" s="57"/>
      <c r="X25" s="57"/>
      <c r="Y25" s="57"/>
      <c r="Z25" s="57"/>
      <c r="AA25" s="57"/>
      <c r="AB25" s="57"/>
    </row>
    <row r="26" spans="1:28" ht="39.950000000000003" customHeight="1" x14ac:dyDescent="0.25">
      <c r="A26" s="76">
        <v>26</v>
      </c>
      <c r="B26" s="36" t="s">
        <v>35</v>
      </c>
      <c r="C26" s="65" t="s">
        <v>77</v>
      </c>
      <c r="D26" s="66" t="s">
        <v>78</v>
      </c>
      <c r="E26" s="66" t="s">
        <v>13</v>
      </c>
      <c r="F26" s="66" t="s">
        <v>15</v>
      </c>
      <c r="G26" s="69">
        <v>1.75</v>
      </c>
      <c r="H26" s="18">
        <v>10</v>
      </c>
      <c r="I26" s="24">
        <f t="shared" si="0"/>
        <v>0</v>
      </c>
      <c r="J26" s="25" t="str">
        <f t="shared" si="1"/>
        <v>OK</v>
      </c>
      <c r="K26" s="80">
        <v>10</v>
      </c>
      <c r="L26" s="58"/>
      <c r="M26" s="58"/>
      <c r="N26" s="58"/>
      <c r="O26" s="58"/>
      <c r="P26" s="55"/>
      <c r="Q26" s="55"/>
      <c r="R26" s="55"/>
      <c r="S26" s="55"/>
      <c r="T26" s="55"/>
      <c r="U26" s="55"/>
      <c r="V26" s="55"/>
      <c r="W26" s="57"/>
      <c r="X26" s="57"/>
      <c r="Y26" s="57"/>
      <c r="Z26" s="57"/>
      <c r="AA26" s="57"/>
      <c r="AB26" s="57"/>
    </row>
    <row r="27" spans="1:28" ht="39.950000000000003" customHeight="1" x14ac:dyDescent="0.25">
      <c r="A27" s="76">
        <v>27</v>
      </c>
      <c r="B27" s="36" t="s">
        <v>35</v>
      </c>
      <c r="C27" s="65" t="s">
        <v>79</v>
      </c>
      <c r="D27" s="66" t="s">
        <v>78</v>
      </c>
      <c r="E27" s="66" t="s">
        <v>13</v>
      </c>
      <c r="F27" s="66" t="s">
        <v>15</v>
      </c>
      <c r="G27" s="69">
        <v>1.5</v>
      </c>
      <c r="H27" s="18">
        <v>10</v>
      </c>
      <c r="I27" s="24">
        <f t="shared" si="0"/>
        <v>0</v>
      </c>
      <c r="J27" s="25" t="str">
        <f t="shared" si="1"/>
        <v>OK</v>
      </c>
      <c r="K27" s="80">
        <v>10</v>
      </c>
      <c r="L27" s="58"/>
      <c r="M27" s="58"/>
      <c r="N27" s="58"/>
      <c r="O27" s="58"/>
      <c r="P27" s="55"/>
      <c r="Q27" s="55"/>
      <c r="R27" s="55"/>
      <c r="S27" s="55"/>
      <c r="T27" s="55"/>
      <c r="U27" s="55"/>
      <c r="V27" s="55"/>
      <c r="W27" s="57"/>
      <c r="X27" s="57"/>
      <c r="Y27" s="57"/>
      <c r="Z27" s="57"/>
      <c r="AA27" s="57"/>
      <c r="AB27" s="57"/>
    </row>
    <row r="28" spans="1:28" ht="39.950000000000003" customHeight="1" x14ac:dyDescent="0.25">
      <c r="A28" s="76">
        <v>28</v>
      </c>
      <c r="B28" s="36" t="s">
        <v>35</v>
      </c>
      <c r="C28" s="65" t="s">
        <v>80</v>
      </c>
      <c r="D28" s="66" t="s">
        <v>27</v>
      </c>
      <c r="E28" s="66" t="s">
        <v>12</v>
      </c>
      <c r="F28" s="66" t="s">
        <v>132</v>
      </c>
      <c r="G28" s="69">
        <v>52.45</v>
      </c>
      <c r="H28" s="18">
        <v>3</v>
      </c>
      <c r="I28" s="24">
        <f t="shared" si="0"/>
        <v>0</v>
      </c>
      <c r="J28" s="25" t="str">
        <f t="shared" si="1"/>
        <v>OK</v>
      </c>
      <c r="K28" s="80">
        <v>3</v>
      </c>
      <c r="L28" s="58"/>
      <c r="M28" s="58"/>
      <c r="N28" s="58"/>
      <c r="O28" s="58"/>
      <c r="P28" s="55"/>
      <c r="Q28" s="55"/>
      <c r="R28" s="55"/>
      <c r="S28" s="55"/>
      <c r="T28" s="55"/>
      <c r="U28" s="55"/>
      <c r="V28" s="55"/>
      <c r="W28" s="57"/>
      <c r="X28" s="57"/>
      <c r="Y28" s="57"/>
      <c r="Z28" s="57"/>
      <c r="AA28" s="57"/>
      <c r="AB28" s="57"/>
    </row>
    <row r="29" spans="1:28" ht="39.950000000000003" customHeight="1" x14ac:dyDescent="0.25">
      <c r="A29" s="76">
        <v>29</v>
      </c>
      <c r="B29" s="36" t="s">
        <v>35</v>
      </c>
      <c r="C29" s="65" t="s">
        <v>81</v>
      </c>
      <c r="D29" s="66" t="s">
        <v>29</v>
      </c>
      <c r="E29" s="66" t="s">
        <v>3</v>
      </c>
      <c r="F29" s="66" t="s">
        <v>14</v>
      </c>
      <c r="G29" s="69">
        <v>21.14</v>
      </c>
      <c r="H29" s="18">
        <v>3</v>
      </c>
      <c r="I29" s="24">
        <f t="shared" si="0"/>
        <v>0</v>
      </c>
      <c r="J29" s="25" t="str">
        <f t="shared" si="1"/>
        <v>OK</v>
      </c>
      <c r="K29" s="80">
        <v>3</v>
      </c>
      <c r="L29" s="58"/>
      <c r="M29" s="58"/>
      <c r="N29" s="58"/>
      <c r="O29" s="58"/>
      <c r="P29" s="55"/>
      <c r="Q29" s="55"/>
      <c r="R29" s="55"/>
      <c r="S29" s="55"/>
      <c r="T29" s="55"/>
      <c r="U29" s="55"/>
      <c r="V29" s="55"/>
      <c r="W29" s="57"/>
      <c r="X29" s="57"/>
      <c r="Y29" s="57"/>
      <c r="Z29" s="57"/>
      <c r="AA29" s="57"/>
      <c r="AB29" s="57"/>
    </row>
    <row r="30" spans="1:28" ht="39.950000000000003" customHeight="1" x14ac:dyDescent="0.25">
      <c r="A30" s="76">
        <v>30</v>
      </c>
      <c r="B30" s="36" t="s">
        <v>35</v>
      </c>
      <c r="C30" s="65" t="s">
        <v>82</v>
      </c>
      <c r="D30" s="66" t="s">
        <v>29</v>
      </c>
      <c r="E30" s="66" t="s">
        <v>12</v>
      </c>
      <c r="F30" s="66" t="s">
        <v>17</v>
      </c>
      <c r="G30" s="69">
        <v>31.92</v>
      </c>
      <c r="H30" s="18">
        <v>2</v>
      </c>
      <c r="I30" s="24">
        <f t="shared" si="0"/>
        <v>0</v>
      </c>
      <c r="J30" s="25" t="str">
        <f t="shared" si="1"/>
        <v>OK</v>
      </c>
      <c r="K30" s="80">
        <v>2</v>
      </c>
      <c r="L30" s="58"/>
      <c r="M30" s="58"/>
      <c r="N30" s="58"/>
      <c r="O30" s="58"/>
      <c r="P30" s="55"/>
      <c r="Q30" s="55"/>
      <c r="R30" s="55"/>
      <c r="S30" s="55"/>
      <c r="T30" s="55"/>
      <c r="U30" s="55"/>
      <c r="V30" s="55"/>
      <c r="W30" s="57"/>
      <c r="X30" s="57"/>
      <c r="Y30" s="57"/>
      <c r="Z30" s="57"/>
      <c r="AA30" s="57"/>
      <c r="AB30" s="57"/>
    </row>
    <row r="31" spans="1:28" ht="39.950000000000003" customHeight="1" x14ac:dyDescent="0.25">
      <c r="A31" s="76">
        <v>32</v>
      </c>
      <c r="B31" s="36" t="s">
        <v>35</v>
      </c>
      <c r="C31" s="65" t="s">
        <v>83</v>
      </c>
      <c r="D31" s="66" t="s">
        <v>84</v>
      </c>
      <c r="E31" s="66" t="s">
        <v>3</v>
      </c>
      <c r="F31" s="66" t="s">
        <v>133</v>
      </c>
      <c r="G31" s="69">
        <v>388</v>
      </c>
      <c r="H31" s="18">
        <v>1</v>
      </c>
      <c r="I31" s="24">
        <f t="shared" si="0"/>
        <v>0</v>
      </c>
      <c r="J31" s="25" t="str">
        <f t="shared" si="1"/>
        <v>OK</v>
      </c>
      <c r="K31" s="80">
        <v>1</v>
      </c>
      <c r="L31" s="58"/>
      <c r="M31" s="58"/>
      <c r="N31" s="58"/>
      <c r="O31" s="58"/>
      <c r="P31" s="55"/>
      <c r="Q31" s="55"/>
      <c r="R31" s="55"/>
      <c r="S31" s="55"/>
      <c r="T31" s="55"/>
      <c r="U31" s="55"/>
      <c r="V31" s="55"/>
      <c r="W31" s="57"/>
      <c r="X31" s="57"/>
      <c r="Y31" s="57"/>
      <c r="Z31" s="57"/>
      <c r="AA31" s="57"/>
      <c r="AB31" s="57"/>
    </row>
    <row r="32" spans="1:28" ht="39.950000000000003" customHeight="1" x14ac:dyDescent="0.25">
      <c r="A32" s="76">
        <v>33</v>
      </c>
      <c r="B32" s="36" t="s">
        <v>35</v>
      </c>
      <c r="C32" s="65" t="s">
        <v>85</v>
      </c>
      <c r="D32" s="66" t="s">
        <v>29</v>
      </c>
      <c r="E32" s="66" t="s">
        <v>13</v>
      </c>
      <c r="F32" s="66" t="s">
        <v>15</v>
      </c>
      <c r="G32" s="69">
        <v>33.6</v>
      </c>
      <c r="H32" s="18">
        <v>1</v>
      </c>
      <c r="I32" s="24">
        <f t="shared" si="0"/>
        <v>0</v>
      </c>
      <c r="J32" s="25" t="str">
        <f t="shared" si="1"/>
        <v>OK</v>
      </c>
      <c r="K32" s="80">
        <v>1</v>
      </c>
      <c r="L32" s="58"/>
      <c r="M32" s="58"/>
      <c r="N32" s="58"/>
      <c r="O32" s="58"/>
      <c r="P32" s="55"/>
      <c r="Q32" s="55"/>
      <c r="R32" s="55"/>
      <c r="S32" s="55"/>
      <c r="T32" s="55"/>
      <c r="U32" s="55"/>
      <c r="V32" s="55"/>
      <c r="W32" s="57"/>
      <c r="X32" s="57"/>
      <c r="Y32" s="57"/>
      <c r="Z32" s="57"/>
      <c r="AA32" s="57"/>
      <c r="AB32" s="57"/>
    </row>
    <row r="33" spans="1:28" ht="39.950000000000003" customHeight="1" x14ac:dyDescent="0.25">
      <c r="A33" s="88">
        <v>34</v>
      </c>
      <c r="B33" s="36" t="s">
        <v>35</v>
      </c>
      <c r="C33" s="89" t="s">
        <v>86</v>
      </c>
      <c r="D33" s="90" t="s">
        <v>87</v>
      </c>
      <c r="E33" s="90" t="s">
        <v>13</v>
      </c>
      <c r="F33" s="66" t="s">
        <v>145</v>
      </c>
      <c r="G33" s="91">
        <v>340.66</v>
      </c>
      <c r="H33" s="18">
        <v>1</v>
      </c>
      <c r="I33" s="24">
        <f t="shared" si="0"/>
        <v>0</v>
      </c>
      <c r="J33" s="25" t="str">
        <f t="shared" si="1"/>
        <v>OK</v>
      </c>
      <c r="K33" s="80">
        <v>1</v>
      </c>
      <c r="L33" s="58"/>
      <c r="M33" s="58"/>
      <c r="N33" s="58"/>
      <c r="O33" s="58"/>
      <c r="P33" s="55"/>
      <c r="Q33" s="55"/>
      <c r="R33" s="55"/>
      <c r="S33" s="55"/>
      <c r="T33" s="55"/>
      <c r="U33" s="55"/>
      <c r="V33" s="55"/>
      <c r="W33" s="57"/>
      <c r="X33" s="57"/>
      <c r="Y33" s="57"/>
      <c r="Z33" s="57"/>
      <c r="AA33" s="57"/>
      <c r="AB33" s="57"/>
    </row>
    <row r="34" spans="1:28" ht="39.950000000000003" customHeight="1" x14ac:dyDescent="0.25">
      <c r="A34" s="76">
        <v>35</v>
      </c>
      <c r="B34" s="36" t="s">
        <v>35</v>
      </c>
      <c r="C34" s="65" t="s">
        <v>88</v>
      </c>
      <c r="D34" s="66" t="s">
        <v>27</v>
      </c>
      <c r="E34" s="66" t="s">
        <v>13</v>
      </c>
      <c r="F34" s="66" t="s">
        <v>37</v>
      </c>
      <c r="G34" s="69">
        <v>47.49</v>
      </c>
      <c r="H34" s="18">
        <v>2</v>
      </c>
      <c r="I34" s="24">
        <f t="shared" si="0"/>
        <v>0</v>
      </c>
      <c r="J34" s="25" t="str">
        <f t="shared" si="1"/>
        <v>OK</v>
      </c>
      <c r="K34" s="80">
        <v>2</v>
      </c>
      <c r="L34" s="58"/>
      <c r="M34" s="58"/>
      <c r="N34" s="58"/>
      <c r="O34" s="58"/>
      <c r="P34" s="55"/>
      <c r="Q34" s="55"/>
      <c r="R34" s="55"/>
      <c r="S34" s="55"/>
      <c r="T34" s="55"/>
      <c r="U34" s="55"/>
      <c r="V34" s="55"/>
      <c r="W34" s="57"/>
      <c r="X34" s="57"/>
      <c r="Y34" s="57"/>
      <c r="Z34" s="57"/>
      <c r="AA34" s="57"/>
      <c r="AB34" s="57"/>
    </row>
    <row r="35" spans="1:28" ht="39.950000000000003" customHeight="1" x14ac:dyDescent="0.25">
      <c r="A35" s="76">
        <v>36</v>
      </c>
      <c r="B35" s="36" t="s">
        <v>35</v>
      </c>
      <c r="C35" s="65" t="s">
        <v>89</v>
      </c>
      <c r="D35" s="66" t="s">
        <v>29</v>
      </c>
      <c r="E35" s="66" t="s">
        <v>16</v>
      </c>
      <c r="F35" s="66" t="s">
        <v>15</v>
      </c>
      <c r="G35" s="69">
        <v>230.65</v>
      </c>
      <c r="H35" s="18">
        <v>1</v>
      </c>
      <c r="I35" s="24">
        <f t="shared" si="0"/>
        <v>0</v>
      </c>
      <c r="J35" s="25" t="str">
        <f t="shared" si="1"/>
        <v>OK</v>
      </c>
      <c r="K35" s="80">
        <v>1</v>
      </c>
      <c r="L35" s="58"/>
      <c r="M35" s="58"/>
      <c r="N35" s="58"/>
      <c r="O35" s="58"/>
      <c r="P35" s="55"/>
      <c r="Q35" s="55"/>
      <c r="R35" s="55"/>
      <c r="S35" s="55"/>
      <c r="T35" s="55"/>
      <c r="U35" s="55"/>
      <c r="V35" s="55"/>
      <c r="W35" s="57"/>
      <c r="X35" s="57"/>
      <c r="Y35" s="57"/>
      <c r="Z35" s="57"/>
      <c r="AA35" s="57"/>
      <c r="AB35" s="57"/>
    </row>
    <row r="36" spans="1:28" ht="39.950000000000003" customHeight="1" x14ac:dyDescent="0.25">
      <c r="A36" s="76">
        <v>37</v>
      </c>
      <c r="B36" s="36" t="s">
        <v>35</v>
      </c>
      <c r="C36" s="65" t="s">
        <v>90</v>
      </c>
      <c r="D36" s="66" t="s">
        <v>91</v>
      </c>
      <c r="E36" s="66" t="s">
        <v>16</v>
      </c>
      <c r="F36" s="66" t="s">
        <v>15</v>
      </c>
      <c r="G36" s="69">
        <v>237.53</v>
      </c>
      <c r="H36" s="18">
        <v>2</v>
      </c>
      <c r="I36" s="24">
        <f t="shared" si="0"/>
        <v>0</v>
      </c>
      <c r="J36" s="25" t="str">
        <f t="shared" si="1"/>
        <v>OK</v>
      </c>
      <c r="K36" s="80">
        <v>2</v>
      </c>
      <c r="L36" s="58"/>
      <c r="M36" s="58"/>
      <c r="N36" s="58"/>
      <c r="O36" s="58"/>
      <c r="P36" s="55"/>
      <c r="Q36" s="55"/>
      <c r="R36" s="55"/>
      <c r="S36" s="55"/>
      <c r="T36" s="55"/>
      <c r="U36" s="55"/>
      <c r="V36" s="55"/>
      <c r="W36" s="57"/>
      <c r="X36" s="57"/>
      <c r="Y36" s="57"/>
      <c r="Z36" s="57"/>
      <c r="AA36" s="57"/>
      <c r="AB36" s="57"/>
    </row>
    <row r="37" spans="1:28" ht="39.950000000000003" customHeight="1" x14ac:dyDescent="0.25">
      <c r="A37" s="76">
        <v>38</v>
      </c>
      <c r="B37" s="36" t="s">
        <v>35</v>
      </c>
      <c r="C37" s="65" t="s">
        <v>92</v>
      </c>
      <c r="D37" s="66" t="s">
        <v>93</v>
      </c>
      <c r="E37" s="66" t="s">
        <v>16</v>
      </c>
      <c r="F37" s="66" t="s">
        <v>15</v>
      </c>
      <c r="G37" s="69">
        <v>156.93</v>
      </c>
      <c r="H37" s="18">
        <v>1</v>
      </c>
      <c r="I37" s="24">
        <f t="shared" si="0"/>
        <v>0</v>
      </c>
      <c r="J37" s="25" t="str">
        <f t="shared" si="1"/>
        <v>OK</v>
      </c>
      <c r="K37" s="80">
        <v>1</v>
      </c>
      <c r="L37" s="58"/>
      <c r="M37" s="58"/>
      <c r="N37" s="58"/>
      <c r="O37" s="58"/>
      <c r="P37" s="55"/>
      <c r="Q37" s="55"/>
      <c r="R37" s="55"/>
      <c r="S37" s="55"/>
      <c r="T37" s="55"/>
      <c r="U37" s="55"/>
      <c r="V37" s="55"/>
      <c r="W37" s="57"/>
      <c r="X37" s="57"/>
      <c r="Y37" s="57"/>
      <c r="Z37" s="57"/>
      <c r="AA37" s="57"/>
      <c r="AB37" s="57"/>
    </row>
    <row r="38" spans="1:28" ht="39.950000000000003" customHeight="1" x14ac:dyDescent="0.25">
      <c r="A38" s="76">
        <v>40</v>
      </c>
      <c r="B38" s="36" t="s">
        <v>35</v>
      </c>
      <c r="C38" s="65" t="s">
        <v>94</v>
      </c>
      <c r="D38" s="66" t="s">
        <v>95</v>
      </c>
      <c r="E38" s="66" t="s">
        <v>3</v>
      </c>
      <c r="F38" s="66" t="s">
        <v>15</v>
      </c>
      <c r="G38" s="69">
        <v>27.03</v>
      </c>
      <c r="H38" s="18">
        <v>2</v>
      </c>
      <c r="I38" s="24">
        <f t="shared" si="0"/>
        <v>0</v>
      </c>
      <c r="J38" s="25" t="str">
        <f t="shared" si="1"/>
        <v>OK</v>
      </c>
      <c r="K38" s="80">
        <v>2</v>
      </c>
      <c r="L38" s="58"/>
      <c r="M38" s="58"/>
      <c r="N38" s="58"/>
      <c r="O38" s="58"/>
      <c r="P38" s="55"/>
      <c r="Q38" s="55"/>
      <c r="R38" s="55"/>
      <c r="S38" s="55"/>
      <c r="T38" s="55"/>
      <c r="U38" s="55"/>
      <c r="V38" s="55"/>
      <c r="W38" s="57"/>
      <c r="X38" s="57"/>
      <c r="Y38" s="57"/>
      <c r="Z38" s="57"/>
      <c r="AA38" s="57"/>
      <c r="AB38" s="57"/>
    </row>
    <row r="39" spans="1:28" ht="39.950000000000003" customHeight="1" x14ac:dyDescent="0.25">
      <c r="A39" s="76">
        <v>42</v>
      </c>
      <c r="B39" s="36" t="s">
        <v>35</v>
      </c>
      <c r="C39" s="65" t="s">
        <v>96</v>
      </c>
      <c r="D39" s="66" t="s">
        <v>97</v>
      </c>
      <c r="E39" s="66" t="s">
        <v>13</v>
      </c>
      <c r="F39" s="66" t="s">
        <v>38</v>
      </c>
      <c r="G39" s="69">
        <v>506.24</v>
      </c>
      <c r="H39" s="18">
        <v>1</v>
      </c>
      <c r="I39" s="24">
        <f t="shared" si="0"/>
        <v>0</v>
      </c>
      <c r="J39" s="25" t="str">
        <f t="shared" si="1"/>
        <v>OK</v>
      </c>
      <c r="K39" s="80">
        <v>1</v>
      </c>
      <c r="L39" s="58"/>
      <c r="M39" s="58"/>
      <c r="N39" s="58"/>
      <c r="O39" s="58"/>
      <c r="P39" s="55"/>
      <c r="Q39" s="55"/>
      <c r="R39" s="55"/>
      <c r="S39" s="55"/>
      <c r="T39" s="55"/>
      <c r="U39" s="55"/>
      <c r="V39" s="55"/>
      <c r="W39" s="57"/>
      <c r="X39" s="57"/>
      <c r="Y39" s="57"/>
      <c r="Z39" s="57"/>
      <c r="AA39" s="57"/>
      <c r="AB39" s="57"/>
    </row>
    <row r="40" spans="1:28" ht="39.950000000000003" customHeight="1" x14ac:dyDescent="0.25">
      <c r="A40" s="76">
        <v>43</v>
      </c>
      <c r="B40" s="36" t="s">
        <v>35</v>
      </c>
      <c r="C40" s="65" t="s">
        <v>98</v>
      </c>
      <c r="D40" s="66" t="s">
        <v>99</v>
      </c>
      <c r="E40" s="66" t="s">
        <v>13</v>
      </c>
      <c r="F40" s="66" t="s">
        <v>38</v>
      </c>
      <c r="G40" s="69">
        <v>1018.13</v>
      </c>
      <c r="H40" s="18">
        <v>1</v>
      </c>
      <c r="I40" s="24">
        <f t="shared" si="0"/>
        <v>0</v>
      </c>
      <c r="J40" s="25" t="str">
        <f t="shared" si="1"/>
        <v>OK</v>
      </c>
      <c r="K40" s="80">
        <v>1</v>
      </c>
      <c r="L40" s="58"/>
      <c r="M40" s="58"/>
      <c r="N40" s="58"/>
      <c r="O40" s="58"/>
      <c r="P40" s="55"/>
      <c r="Q40" s="55"/>
      <c r="R40" s="55"/>
      <c r="S40" s="55"/>
      <c r="T40" s="55"/>
      <c r="U40" s="55"/>
      <c r="V40" s="55"/>
      <c r="W40" s="57"/>
      <c r="X40" s="57"/>
      <c r="Y40" s="57"/>
      <c r="Z40" s="57"/>
      <c r="AA40" s="57"/>
      <c r="AB40" s="57"/>
    </row>
    <row r="41" spans="1:28" ht="39.950000000000003" customHeight="1" x14ac:dyDescent="0.25">
      <c r="A41" s="76">
        <v>44</v>
      </c>
      <c r="B41" s="36" t="s">
        <v>35</v>
      </c>
      <c r="C41" s="65" t="s">
        <v>100</v>
      </c>
      <c r="D41" s="66" t="s">
        <v>50</v>
      </c>
      <c r="E41" s="66" t="s">
        <v>13</v>
      </c>
      <c r="F41" s="66" t="s">
        <v>132</v>
      </c>
      <c r="G41" s="69">
        <v>23.06</v>
      </c>
      <c r="H41" s="18">
        <v>3</v>
      </c>
      <c r="I41" s="24">
        <f t="shared" si="0"/>
        <v>0</v>
      </c>
      <c r="J41" s="25" t="str">
        <f t="shared" si="1"/>
        <v>OK</v>
      </c>
      <c r="K41" s="80">
        <v>3</v>
      </c>
      <c r="L41" s="58"/>
      <c r="M41" s="58"/>
      <c r="N41" s="58"/>
      <c r="O41" s="58"/>
      <c r="P41" s="55"/>
      <c r="Q41" s="55"/>
      <c r="R41" s="55"/>
      <c r="S41" s="55"/>
      <c r="T41" s="55"/>
      <c r="U41" s="55"/>
      <c r="V41" s="55"/>
      <c r="W41" s="57"/>
      <c r="X41" s="57"/>
      <c r="Y41" s="57"/>
      <c r="Z41" s="57"/>
      <c r="AA41" s="57"/>
      <c r="AB41" s="57"/>
    </row>
    <row r="42" spans="1:28" ht="39.950000000000003" customHeight="1" x14ac:dyDescent="0.25">
      <c r="A42" s="76">
        <v>45</v>
      </c>
      <c r="B42" s="36" t="s">
        <v>35</v>
      </c>
      <c r="C42" s="65" t="s">
        <v>101</v>
      </c>
      <c r="D42" s="66" t="s">
        <v>52</v>
      </c>
      <c r="E42" s="66" t="s">
        <v>13</v>
      </c>
      <c r="F42" s="66" t="s">
        <v>36</v>
      </c>
      <c r="G42" s="69">
        <v>16.03</v>
      </c>
      <c r="H42" s="18">
        <v>2</v>
      </c>
      <c r="I42" s="24">
        <f t="shared" si="0"/>
        <v>0</v>
      </c>
      <c r="J42" s="25" t="str">
        <f t="shared" si="1"/>
        <v>OK</v>
      </c>
      <c r="K42" s="80">
        <v>2</v>
      </c>
      <c r="L42" s="58"/>
      <c r="M42" s="58"/>
      <c r="N42" s="58"/>
      <c r="O42" s="58"/>
      <c r="P42" s="55"/>
      <c r="Q42" s="55"/>
      <c r="R42" s="55"/>
      <c r="S42" s="55"/>
      <c r="T42" s="55"/>
      <c r="U42" s="55"/>
      <c r="V42" s="55"/>
      <c r="W42" s="57"/>
      <c r="X42" s="57"/>
      <c r="Y42" s="57"/>
      <c r="Z42" s="57"/>
      <c r="AA42" s="57"/>
      <c r="AB42" s="57"/>
    </row>
    <row r="43" spans="1:28" ht="39.950000000000003" customHeight="1" x14ac:dyDescent="0.25">
      <c r="A43" s="76">
        <v>46</v>
      </c>
      <c r="B43" s="36" t="s">
        <v>35</v>
      </c>
      <c r="C43" s="65" t="s">
        <v>102</v>
      </c>
      <c r="D43" s="66" t="s">
        <v>29</v>
      </c>
      <c r="E43" s="66" t="s">
        <v>13</v>
      </c>
      <c r="F43" s="66" t="s">
        <v>15</v>
      </c>
      <c r="G43" s="69">
        <v>28.04</v>
      </c>
      <c r="H43" s="18">
        <v>1</v>
      </c>
      <c r="I43" s="24">
        <f t="shared" si="0"/>
        <v>0</v>
      </c>
      <c r="J43" s="25" t="str">
        <f t="shared" si="1"/>
        <v>OK</v>
      </c>
      <c r="K43" s="80">
        <v>1</v>
      </c>
      <c r="L43" s="58"/>
      <c r="M43" s="58"/>
      <c r="N43" s="58"/>
      <c r="O43" s="58"/>
      <c r="P43" s="55"/>
      <c r="Q43" s="55"/>
      <c r="R43" s="55"/>
      <c r="S43" s="55"/>
      <c r="T43" s="55"/>
      <c r="U43" s="55"/>
      <c r="V43" s="55"/>
      <c r="W43" s="57"/>
      <c r="X43" s="57"/>
      <c r="Y43" s="57"/>
      <c r="Z43" s="57"/>
      <c r="AA43" s="57"/>
      <c r="AB43" s="57"/>
    </row>
    <row r="44" spans="1:28" ht="39.950000000000003" customHeight="1" x14ac:dyDescent="0.25">
      <c r="A44" s="76">
        <v>49</v>
      </c>
      <c r="B44" s="36" t="s">
        <v>35</v>
      </c>
      <c r="C44" s="65" t="s">
        <v>103</v>
      </c>
      <c r="D44" s="66" t="s">
        <v>29</v>
      </c>
      <c r="E44" s="66" t="s">
        <v>13</v>
      </c>
      <c r="F44" s="66" t="s">
        <v>15</v>
      </c>
      <c r="G44" s="69">
        <v>50.01</v>
      </c>
      <c r="H44" s="18">
        <v>2</v>
      </c>
      <c r="I44" s="24">
        <f t="shared" si="0"/>
        <v>0</v>
      </c>
      <c r="J44" s="25" t="str">
        <f t="shared" si="1"/>
        <v>OK</v>
      </c>
      <c r="K44" s="80">
        <v>2</v>
      </c>
      <c r="L44" s="58"/>
      <c r="M44" s="58"/>
      <c r="N44" s="58"/>
      <c r="O44" s="58"/>
      <c r="P44" s="55"/>
      <c r="Q44" s="55"/>
      <c r="R44" s="55"/>
      <c r="S44" s="55"/>
      <c r="T44" s="55"/>
      <c r="U44" s="55"/>
      <c r="V44" s="55"/>
      <c r="W44" s="57"/>
      <c r="X44" s="57"/>
      <c r="Y44" s="57"/>
      <c r="Z44" s="57"/>
      <c r="AA44" s="57"/>
      <c r="AB44" s="57"/>
    </row>
    <row r="45" spans="1:28" ht="39.950000000000003" customHeight="1" x14ac:dyDescent="0.25">
      <c r="A45" s="76">
        <v>50</v>
      </c>
      <c r="B45" s="36" t="s">
        <v>35</v>
      </c>
      <c r="C45" s="65" t="s">
        <v>104</v>
      </c>
      <c r="D45" s="66" t="s">
        <v>29</v>
      </c>
      <c r="E45" s="66" t="s">
        <v>13</v>
      </c>
      <c r="F45" s="66" t="s">
        <v>15</v>
      </c>
      <c r="G45" s="69">
        <v>11.54</v>
      </c>
      <c r="H45" s="18">
        <v>5</v>
      </c>
      <c r="I45" s="24">
        <f t="shared" si="0"/>
        <v>0</v>
      </c>
      <c r="J45" s="25" t="str">
        <f t="shared" si="1"/>
        <v>OK</v>
      </c>
      <c r="K45" s="80">
        <v>5</v>
      </c>
      <c r="L45" s="58"/>
      <c r="M45" s="58"/>
      <c r="N45" s="58"/>
      <c r="O45" s="58"/>
      <c r="P45" s="55"/>
      <c r="Q45" s="55"/>
      <c r="R45" s="55"/>
      <c r="S45" s="55"/>
      <c r="T45" s="55"/>
      <c r="U45" s="55"/>
      <c r="V45" s="55"/>
      <c r="W45" s="57"/>
      <c r="X45" s="57"/>
      <c r="Y45" s="57"/>
      <c r="Z45" s="57"/>
      <c r="AA45" s="57"/>
      <c r="AB45" s="57"/>
    </row>
    <row r="46" spans="1:28" ht="39.950000000000003" customHeight="1" x14ac:dyDescent="0.25">
      <c r="A46" s="76">
        <v>51</v>
      </c>
      <c r="B46" s="36" t="s">
        <v>35</v>
      </c>
      <c r="C46" s="65" t="s">
        <v>105</v>
      </c>
      <c r="D46" s="66" t="s">
        <v>30</v>
      </c>
      <c r="E46" s="66" t="s">
        <v>13</v>
      </c>
      <c r="F46" s="66" t="s">
        <v>15</v>
      </c>
      <c r="G46" s="69">
        <v>52.18</v>
      </c>
      <c r="H46" s="18">
        <v>1</v>
      </c>
      <c r="I46" s="24">
        <f t="shared" si="0"/>
        <v>0</v>
      </c>
      <c r="J46" s="25" t="str">
        <f t="shared" si="1"/>
        <v>OK</v>
      </c>
      <c r="K46" s="80">
        <v>1</v>
      </c>
      <c r="L46" s="58"/>
      <c r="M46" s="58"/>
      <c r="N46" s="58"/>
      <c r="O46" s="58"/>
      <c r="P46" s="55"/>
      <c r="Q46" s="55"/>
      <c r="R46" s="55"/>
      <c r="S46" s="55"/>
      <c r="T46" s="55"/>
      <c r="U46" s="55"/>
      <c r="V46" s="55"/>
      <c r="W46" s="57"/>
      <c r="X46" s="57"/>
      <c r="Y46" s="57"/>
      <c r="Z46" s="57"/>
      <c r="AA46" s="57"/>
      <c r="AB46" s="57"/>
    </row>
    <row r="47" spans="1:28" ht="39.950000000000003" customHeight="1" x14ac:dyDescent="0.25">
      <c r="A47" s="76">
        <v>52</v>
      </c>
      <c r="B47" s="36" t="s">
        <v>35</v>
      </c>
      <c r="C47" s="65" t="s">
        <v>106</v>
      </c>
      <c r="D47" s="66" t="s">
        <v>107</v>
      </c>
      <c r="E47" s="66" t="s">
        <v>13</v>
      </c>
      <c r="F47" s="66" t="s">
        <v>15</v>
      </c>
      <c r="G47" s="69">
        <v>38.97</v>
      </c>
      <c r="H47" s="18">
        <v>1</v>
      </c>
      <c r="I47" s="24">
        <f t="shared" si="0"/>
        <v>0</v>
      </c>
      <c r="J47" s="25" t="str">
        <f t="shared" si="1"/>
        <v>OK</v>
      </c>
      <c r="K47" s="80">
        <v>1</v>
      </c>
      <c r="L47" s="58"/>
      <c r="M47" s="58"/>
      <c r="N47" s="58"/>
      <c r="O47" s="58"/>
      <c r="P47" s="55"/>
      <c r="Q47" s="55"/>
      <c r="R47" s="55"/>
      <c r="S47" s="55"/>
      <c r="T47" s="55"/>
      <c r="U47" s="55"/>
      <c r="V47" s="55"/>
      <c r="W47" s="57"/>
      <c r="X47" s="57"/>
      <c r="Y47" s="57"/>
      <c r="Z47" s="57"/>
      <c r="AA47" s="57"/>
      <c r="AB47" s="57"/>
    </row>
    <row r="48" spans="1:28" ht="39.950000000000003" customHeight="1" x14ac:dyDescent="0.25">
      <c r="A48" s="76">
        <v>53</v>
      </c>
      <c r="B48" s="36" t="s">
        <v>35</v>
      </c>
      <c r="C48" s="65" t="s">
        <v>108</v>
      </c>
      <c r="D48" s="66" t="s">
        <v>30</v>
      </c>
      <c r="E48" s="66" t="s">
        <v>13</v>
      </c>
      <c r="F48" s="66" t="s">
        <v>15</v>
      </c>
      <c r="G48" s="69">
        <v>57.32</v>
      </c>
      <c r="H48" s="18">
        <v>1</v>
      </c>
      <c r="I48" s="24">
        <f t="shared" si="0"/>
        <v>0</v>
      </c>
      <c r="J48" s="25" t="str">
        <f t="shared" si="1"/>
        <v>OK</v>
      </c>
      <c r="K48" s="80">
        <v>1</v>
      </c>
      <c r="L48" s="58"/>
      <c r="M48" s="58"/>
      <c r="N48" s="58"/>
      <c r="O48" s="58"/>
      <c r="P48" s="55"/>
      <c r="Q48" s="55"/>
      <c r="R48" s="55"/>
      <c r="S48" s="55"/>
      <c r="T48" s="55"/>
      <c r="U48" s="55"/>
      <c r="V48" s="55"/>
      <c r="W48" s="57"/>
      <c r="X48" s="57"/>
      <c r="Y48" s="57"/>
      <c r="Z48" s="57"/>
      <c r="AA48" s="57"/>
      <c r="AB48" s="57"/>
    </row>
    <row r="49" spans="1:28" ht="39.950000000000003" customHeight="1" x14ac:dyDescent="0.25">
      <c r="A49" s="76">
        <v>54</v>
      </c>
      <c r="B49" s="36" t="s">
        <v>35</v>
      </c>
      <c r="C49" s="65" t="s">
        <v>109</v>
      </c>
      <c r="D49" s="66" t="s">
        <v>29</v>
      </c>
      <c r="E49" s="66" t="s">
        <v>13</v>
      </c>
      <c r="F49" s="66" t="s">
        <v>15</v>
      </c>
      <c r="G49" s="69">
        <v>62.36</v>
      </c>
      <c r="H49" s="18">
        <v>1</v>
      </c>
      <c r="I49" s="24">
        <f t="shared" si="0"/>
        <v>0</v>
      </c>
      <c r="J49" s="25" t="str">
        <f t="shared" si="1"/>
        <v>OK</v>
      </c>
      <c r="K49" s="80">
        <v>1</v>
      </c>
      <c r="L49" s="58"/>
      <c r="M49" s="58"/>
      <c r="N49" s="58"/>
      <c r="O49" s="58"/>
      <c r="P49" s="55"/>
      <c r="Q49" s="55"/>
      <c r="R49" s="55"/>
      <c r="S49" s="55"/>
      <c r="T49" s="55"/>
      <c r="U49" s="55"/>
      <c r="V49" s="55"/>
      <c r="W49" s="57"/>
      <c r="X49" s="57"/>
      <c r="Y49" s="57"/>
      <c r="Z49" s="57"/>
      <c r="AA49" s="57"/>
      <c r="AB49" s="57"/>
    </row>
    <row r="50" spans="1:28" ht="39.950000000000003" customHeight="1" x14ac:dyDescent="0.25">
      <c r="A50" s="76">
        <v>55</v>
      </c>
      <c r="B50" s="36" t="s">
        <v>35</v>
      </c>
      <c r="C50" s="65" t="s">
        <v>110</v>
      </c>
      <c r="D50" s="66" t="s">
        <v>111</v>
      </c>
      <c r="E50" s="66" t="s">
        <v>13</v>
      </c>
      <c r="F50" s="66" t="s">
        <v>134</v>
      </c>
      <c r="G50" s="69">
        <v>207.66</v>
      </c>
      <c r="H50" s="18">
        <v>2</v>
      </c>
      <c r="I50" s="24">
        <f t="shared" si="0"/>
        <v>0</v>
      </c>
      <c r="J50" s="25" t="str">
        <f t="shared" si="1"/>
        <v>OK</v>
      </c>
      <c r="K50" s="80">
        <v>2</v>
      </c>
      <c r="L50" s="58"/>
      <c r="M50" s="58"/>
      <c r="N50" s="58"/>
      <c r="O50" s="58"/>
      <c r="P50" s="55"/>
      <c r="Q50" s="55"/>
      <c r="R50" s="55"/>
      <c r="S50" s="55"/>
      <c r="T50" s="55"/>
      <c r="U50" s="55"/>
      <c r="V50" s="55"/>
      <c r="W50" s="57"/>
      <c r="X50" s="57"/>
      <c r="Y50" s="57"/>
      <c r="Z50" s="57"/>
      <c r="AA50" s="57"/>
      <c r="AB50" s="57"/>
    </row>
    <row r="51" spans="1:28" ht="39.950000000000003" customHeight="1" x14ac:dyDescent="0.25">
      <c r="A51" s="76">
        <v>56</v>
      </c>
      <c r="B51" s="36" t="s">
        <v>35</v>
      </c>
      <c r="C51" s="65" t="s">
        <v>112</v>
      </c>
      <c r="D51" s="66" t="s">
        <v>113</v>
      </c>
      <c r="E51" s="66" t="s">
        <v>13</v>
      </c>
      <c r="F51" s="66" t="s">
        <v>39</v>
      </c>
      <c r="G51" s="69">
        <v>542.32000000000005</v>
      </c>
      <c r="H51" s="18">
        <v>1</v>
      </c>
      <c r="I51" s="24">
        <f t="shared" si="0"/>
        <v>0</v>
      </c>
      <c r="J51" s="25" t="str">
        <f t="shared" si="1"/>
        <v>OK</v>
      </c>
      <c r="K51" s="80">
        <v>1</v>
      </c>
      <c r="L51" s="58"/>
      <c r="M51" s="58"/>
      <c r="N51" s="58"/>
      <c r="O51" s="58"/>
      <c r="P51" s="55"/>
      <c r="Q51" s="55"/>
      <c r="R51" s="55"/>
      <c r="S51" s="55"/>
      <c r="T51" s="55"/>
      <c r="U51" s="55"/>
      <c r="V51" s="55"/>
      <c r="W51" s="57"/>
      <c r="X51" s="57"/>
      <c r="Y51" s="57"/>
      <c r="Z51" s="57"/>
      <c r="AA51" s="57"/>
      <c r="AB51" s="57"/>
    </row>
    <row r="52" spans="1:28" ht="39.950000000000003" customHeight="1" x14ac:dyDescent="0.25">
      <c r="A52" s="76">
        <v>57</v>
      </c>
      <c r="B52" s="36" t="s">
        <v>35</v>
      </c>
      <c r="C52" s="65" t="s">
        <v>114</v>
      </c>
      <c r="D52" s="66" t="s">
        <v>27</v>
      </c>
      <c r="E52" s="66" t="s">
        <v>16</v>
      </c>
      <c r="F52" s="66" t="s">
        <v>15</v>
      </c>
      <c r="G52" s="69">
        <v>26.76</v>
      </c>
      <c r="H52" s="18">
        <v>3</v>
      </c>
      <c r="I52" s="24">
        <f t="shared" si="0"/>
        <v>0</v>
      </c>
      <c r="J52" s="25" t="str">
        <f t="shared" si="1"/>
        <v>OK</v>
      </c>
      <c r="K52" s="80">
        <v>3</v>
      </c>
      <c r="L52" s="58"/>
      <c r="M52" s="58"/>
      <c r="N52" s="58"/>
      <c r="O52" s="58"/>
      <c r="P52" s="55"/>
      <c r="Q52" s="55"/>
      <c r="R52" s="55"/>
      <c r="S52" s="55"/>
      <c r="T52" s="55"/>
      <c r="U52" s="55"/>
      <c r="V52" s="55"/>
      <c r="W52" s="57"/>
      <c r="X52" s="57"/>
      <c r="Y52" s="57"/>
      <c r="Z52" s="57"/>
      <c r="AA52" s="57"/>
      <c r="AB52" s="57"/>
    </row>
    <row r="53" spans="1:28" ht="39.950000000000003" customHeight="1" x14ac:dyDescent="0.25">
      <c r="A53" s="76">
        <v>58</v>
      </c>
      <c r="B53" s="36" t="s">
        <v>35</v>
      </c>
      <c r="C53" s="65" t="s">
        <v>115</v>
      </c>
      <c r="D53" s="66" t="s">
        <v>116</v>
      </c>
      <c r="E53" s="66" t="s">
        <v>13</v>
      </c>
      <c r="F53" s="66" t="s">
        <v>39</v>
      </c>
      <c r="G53" s="69">
        <v>461.06</v>
      </c>
      <c r="H53" s="18">
        <v>1</v>
      </c>
      <c r="I53" s="24">
        <f t="shared" si="0"/>
        <v>0</v>
      </c>
      <c r="J53" s="25" t="str">
        <f t="shared" si="1"/>
        <v>OK</v>
      </c>
      <c r="K53" s="80">
        <v>1</v>
      </c>
      <c r="L53" s="58"/>
      <c r="M53" s="58"/>
      <c r="N53" s="58"/>
      <c r="O53" s="58"/>
      <c r="P53" s="55"/>
      <c r="Q53" s="55"/>
      <c r="R53" s="55"/>
      <c r="S53" s="55"/>
      <c r="T53" s="55"/>
      <c r="U53" s="55"/>
      <c r="V53" s="55"/>
      <c r="W53" s="57"/>
      <c r="X53" s="57"/>
      <c r="Y53" s="57"/>
      <c r="Z53" s="57"/>
      <c r="AA53" s="57"/>
      <c r="AB53" s="57"/>
    </row>
    <row r="54" spans="1:28" ht="39.950000000000003" customHeight="1" x14ac:dyDescent="0.25">
      <c r="A54" s="76">
        <v>59</v>
      </c>
      <c r="B54" s="36" t="s">
        <v>35</v>
      </c>
      <c r="C54" s="65" t="s">
        <v>117</v>
      </c>
      <c r="D54" s="66" t="s">
        <v>118</v>
      </c>
      <c r="E54" s="66" t="s">
        <v>13</v>
      </c>
      <c r="F54" s="66" t="s">
        <v>39</v>
      </c>
      <c r="G54" s="69">
        <v>1021.38</v>
      </c>
      <c r="H54" s="18">
        <v>1</v>
      </c>
      <c r="I54" s="24">
        <f t="shared" si="0"/>
        <v>0</v>
      </c>
      <c r="J54" s="25" t="str">
        <f t="shared" si="1"/>
        <v>OK</v>
      </c>
      <c r="K54" s="80">
        <v>1</v>
      </c>
      <c r="L54" s="58"/>
      <c r="M54" s="58"/>
      <c r="N54" s="58"/>
      <c r="O54" s="58"/>
      <c r="P54" s="55"/>
      <c r="Q54" s="55"/>
      <c r="R54" s="55"/>
      <c r="S54" s="55"/>
      <c r="T54" s="55"/>
      <c r="U54" s="55"/>
      <c r="V54" s="55"/>
      <c r="W54" s="57"/>
      <c r="X54" s="57"/>
      <c r="Y54" s="57"/>
      <c r="Z54" s="57"/>
      <c r="AA54" s="57"/>
      <c r="AB54" s="57"/>
    </row>
    <row r="55" spans="1:28" ht="39.950000000000003" customHeight="1" x14ac:dyDescent="0.25">
      <c r="A55" s="76">
        <v>60</v>
      </c>
      <c r="B55" s="36" t="s">
        <v>35</v>
      </c>
      <c r="C55" s="65" t="s">
        <v>119</v>
      </c>
      <c r="D55" s="66" t="s">
        <v>120</v>
      </c>
      <c r="E55" s="66" t="s">
        <v>3</v>
      </c>
      <c r="F55" s="66" t="s">
        <v>15</v>
      </c>
      <c r="G55" s="69">
        <v>24.94</v>
      </c>
      <c r="H55" s="18">
        <v>3</v>
      </c>
      <c r="I55" s="24">
        <f t="shared" si="0"/>
        <v>0</v>
      </c>
      <c r="J55" s="25" t="str">
        <f t="shared" si="1"/>
        <v>OK</v>
      </c>
      <c r="K55" s="80">
        <v>3</v>
      </c>
      <c r="L55" s="58"/>
      <c r="M55" s="58"/>
      <c r="N55" s="58"/>
      <c r="O55" s="58"/>
      <c r="P55" s="55"/>
      <c r="Q55" s="55"/>
      <c r="R55" s="55"/>
      <c r="S55" s="55"/>
      <c r="T55" s="55"/>
      <c r="U55" s="55"/>
      <c r="V55" s="55"/>
      <c r="W55" s="57"/>
      <c r="X55" s="57"/>
      <c r="Y55" s="57"/>
      <c r="Z55" s="57"/>
      <c r="AA55" s="57"/>
      <c r="AB55" s="57"/>
    </row>
    <row r="56" spans="1:28" ht="39.950000000000003" customHeight="1" x14ac:dyDescent="0.25">
      <c r="A56" s="76">
        <v>61</v>
      </c>
      <c r="B56" s="36" t="s">
        <v>35</v>
      </c>
      <c r="C56" s="65" t="s">
        <v>121</v>
      </c>
      <c r="D56" s="66" t="s">
        <v>122</v>
      </c>
      <c r="E56" s="66" t="s">
        <v>13</v>
      </c>
      <c r="F56" s="66" t="s">
        <v>15</v>
      </c>
      <c r="G56" s="69">
        <v>762.45</v>
      </c>
      <c r="H56" s="18">
        <v>1</v>
      </c>
      <c r="I56" s="24">
        <f t="shared" si="0"/>
        <v>0</v>
      </c>
      <c r="J56" s="25" t="str">
        <f t="shared" si="1"/>
        <v>OK</v>
      </c>
      <c r="K56" s="80">
        <v>1</v>
      </c>
      <c r="L56" s="58"/>
      <c r="M56" s="58"/>
      <c r="N56" s="58"/>
      <c r="O56" s="58"/>
      <c r="P56" s="55"/>
      <c r="Q56" s="55"/>
      <c r="R56" s="55"/>
      <c r="S56" s="55"/>
      <c r="T56" s="55"/>
      <c r="U56" s="55"/>
      <c r="V56" s="55"/>
      <c r="W56" s="57"/>
      <c r="X56" s="57"/>
      <c r="Y56" s="57"/>
      <c r="Z56" s="57"/>
      <c r="AA56" s="57"/>
      <c r="AB56" s="57"/>
    </row>
    <row r="57" spans="1:28" ht="39.950000000000003" customHeight="1" x14ac:dyDescent="0.25">
      <c r="A57" s="76">
        <v>62</v>
      </c>
      <c r="B57" s="36" t="s">
        <v>35</v>
      </c>
      <c r="C57" s="65" t="s">
        <v>123</v>
      </c>
      <c r="D57" s="66" t="s">
        <v>124</v>
      </c>
      <c r="E57" s="66" t="s">
        <v>13</v>
      </c>
      <c r="F57" s="66" t="s">
        <v>39</v>
      </c>
      <c r="G57" s="69">
        <v>509.16</v>
      </c>
      <c r="H57" s="18">
        <v>1</v>
      </c>
      <c r="I57" s="24">
        <f t="shared" si="0"/>
        <v>0</v>
      </c>
      <c r="J57" s="25" t="str">
        <f t="shared" si="1"/>
        <v>OK</v>
      </c>
      <c r="K57" s="80">
        <v>1</v>
      </c>
      <c r="L57" s="58"/>
      <c r="M57" s="58"/>
      <c r="N57" s="58"/>
      <c r="O57" s="58"/>
      <c r="P57" s="55"/>
      <c r="Q57" s="55"/>
      <c r="R57" s="55"/>
      <c r="S57" s="55"/>
      <c r="T57" s="55"/>
      <c r="U57" s="55"/>
      <c r="V57" s="55"/>
      <c r="W57" s="57"/>
      <c r="X57" s="57"/>
      <c r="Y57" s="57"/>
      <c r="Z57" s="57"/>
      <c r="AA57" s="57"/>
      <c r="AB57" s="57"/>
    </row>
    <row r="58" spans="1:28" ht="39.950000000000003" customHeight="1" x14ac:dyDescent="0.25">
      <c r="A58" s="76">
        <v>63</v>
      </c>
      <c r="B58" s="36" t="s">
        <v>35</v>
      </c>
      <c r="C58" s="65" t="s">
        <v>125</v>
      </c>
      <c r="D58" s="66" t="s">
        <v>126</v>
      </c>
      <c r="E58" s="66" t="s">
        <v>13</v>
      </c>
      <c r="F58" s="66" t="s">
        <v>39</v>
      </c>
      <c r="G58" s="69">
        <v>1092.99</v>
      </c>
      <c r="H58" s="18">
        <v>1</v>
      </c>
      <c r="I58" s="24">
        <f t="shared" si="0"/>
        <v>0</v>
      </c>
      <c r="J58" s="25" t="str">
        <f t="shared" si="1"/>
        <v>OK</v>
      </c>
      <c r="K58" s="80">
        <v>1</v>
      </c>
      <c r="L58" s="58"/>
      <c r="M58" s="58"/>
      <c r="N58" s="58"/>
      <c r="O58" s="58"/>
      <c r="P58" s="55"/>
      <c r="Q58" s="55"/>
      <c r="R58" s="55"/>
      <c r="S58" s="55"/>
      <c r="T58" s="55"/>
      <c r="U58" s="55"/>
      <c r="V58" s="55"/>
      <c r="W58" s="57"/>
      <c r="X58" s="57"/>
      <c r="Y58" s="57"/>
      <c r="Z58" s="57"/>
      <c r="AA58" s="57"/>
      <c r="AB58" s="57"/>
    </row>
    <row r="59" spans="1:28" ht="39.950000000000003" customHeight="1" x14ac:dyDescent="0.25">
      <c r="A59" s="76">
        <v>64</v>
      </c>
      <c r="B59" s="36" t="s">
        <v>35</v>
      </c>
      <c r="C59" s="65" t="s">
        <v>127</v>
      </c>
      <c r="D59" s="66" t="s">
        <v>128</v>
      </c>
      <c r="E59" s="66" t="s">
        <v>13</v>
      </c>
      <c r="F59" s="66" t="s">
        <v>39</v>
      </c>
      <c r="G59" s="69">
        <v>512.73</v>
      </c>
      <c r="H59" s="18">
        <v>1</v>
      </c>
      <c r="I59" s="24">
        <f t="shared" si="0"/>
        <v>0</v>
      </c>
      <c r="J59" s="25" t="str">
        <f t="shared" si="1"/>
        <v>OK</v>
      </c>
      <c r="K59" s="80">
        <v>1</v>
      </c>
      <c r="L59" s="58"/>
      <c r="M59" s="58"/>
      <c r="N59" s="58"/>
      <c r="O59" s="58"/>
      <c r="P59" s="55"/>
      <c r="Q59" s="55"/>
      <c r="R59" s="55"/>
      <c r="S59" s="55"/>
      <c r="T59" s="55"/>
      <c r="U59" s="55"/>
      <c r="V59" s="55"/>
      <c r="W59" s="57"/>
      <c r="X59" s="57"/>
      <c r="Y59" s="57"/>
      <c r="Z59" s="57"/>
      <c r="AA59" s="57"/>
      <c r="AB59" s="57"/>
    </row>
    <row r="60" spans="1:28" ht="39.950000000000003" customHeight="1" x14ac:dyDescent="0.25">
      <c r="A60" s="76">
        <v>65</v>
      </c>
      <c r="B60" s="36" t="s">
        <v>35</v>
      </c>
      <c r="C60" s="65" t="s">
        <v>129</v>
      </c>
      <c r="D60" s="66" t="s">
        <v>29</v>
      </c>
      <c r="E60" s="66" t="s">
        <v>13</v>
      </c>
      <c r="F60" s="66" t="s">
        <v>15</v>
      </c>
      <c r="G60" s="69">
        <v>22.59</v>
      </c>
      <c r="H60" s="18">
        <v>2</v>
      </c>
      <c r="I60" s="24">
        <f t="shared" si="0"/>
        <v>0</v>
      </c>
      <c r="J60" s="25" t="str">
        <f t="shared" si="1"/>
        <v>OK</v>
      </c>
      <c r="K60" s="80">
        <v>2</v>
      </c>
      <c r="L60" s="58"/>
      <c r="M60" s="58"/>
      <c r="N60" s="58"/>
      <c r="O60" s="58"/>
      <c r="P60" s="55"/>
      <c r="Q60" s="55"/>
      <c r="R60" s="55"/>
      <c r="S60" s="55"/>
      <c r="T60" s="55"/>
      <c r="U60" s="55"/>
      <c r="V60" s="55"/>
      <c r="W60" s="57"/>
      <c r="X60" s="57"/>
      <c r="Y60" s="57"/>
      <c r="Z60" s="57"/>
      <c r="AA60" s="57"/>
      <c r="AB60" s="57"/>
    </row>
    <row r="61" spans="1:28" ht="39.950000000000003" customHeight="1" x14ac:dyDescent="0.25">
      <c r="A61" s="76">
        <v>66</v>
      </c>
      <c r="B61" s="36" t="s">
        <v>35</v>
      </c>
      <c r="C61" s="73" t="s">
        <v>130</v>
      </c>
      <c r="D61" s="74" t="s">
        <v>27</v>
      </c>
      <c r="E61" s="66" t="s">
        <v>13</v>
      </c>
      <c r="F61" s="75" t="s">
        <v>15</v>
      </c>
      <c r="G61" s="69">
        <v>256.56</v>
      </c>
      <c r="H61" s="18">
        <v>3</v>
      </c>
      <c r="I61" s="24">
        <f t="shared" si="0"/>
        <v>0</v>
      </c>
      <c r="J61" s="25" t="str">
        <f t="shared" si="1"/>
        <v>OK</v>
      </c>
      <c r="K61" s="80">
        <v>3</v>
      </c>
      <c r="L61" s="58"/>
      <c r="M61" s="58"/>
      <c r="N61" s="58"/>
      <c r="O61" s="58"/>
      <c r="P61" s="55"/>
      <c r="Q61" s="55"/>
      <c r="R61" s="55"/>
      <c r="S61" s="55"/>
      <c r="T61" s="55"/>
      <c r="U61" s="55"/>
      <c r="V61" s="55"/>
      <c r="W61" s="57"/>
      <c r="X61" s="57"/>
      <c r="Y61" s="57"/>
      <c r="Z61" s="57"/>
      <c r="AA61" s="57"/>
      <c r="AB61" s="57"/>
    </row>
    <row r="62" spans="1:28" ht="39.950000000000003" customHeight="1" x14ac:dyDescent="0.25">
      <c r="K62" s="87">
        <f>SUMPRODUCT($G$4:$G$61,K4:K61)</f>
        <v>11128.92</v>
      </c>
      <c r="L62" s="47">
        <f>SUMPRODUCT(G4:G61,L4:L61)</f>
        <v>0</v>
      </c>
      <c r="M62" s="47">
        <f>SUMPRODUCT(G4:G61,M4:M61)</f>
        <v>0</v>
      </c>
      <c r="N62" s="47">
        <f>SUMPRODUCT(G4:G61,N4:N61)</f>
        <v>0</v>
      </c>
      <c r="O62" s="47">
        <f>SUMPRODUCT(G4:G61,O4:O61)</f>
        <v>0</v>
      </c>
    </row>
  </sheetData>
  <mergeCells count="22">
    <mergeCell ref="S1:S2"/>
    <mergeCell ref="A1:B1"/>
    <mergeCell ref="C1:G1"/>
    <mergeCell ref="H1:J1"/>
    <mergeCell ref="K1:K2"/>
    <mergeCell ref="A2:J2"/>
    <mergeCell ref="Z1:Z2"/>
    <mergeCell ref="AA1:AA2"/>
    <mergeCell ref="AB1:AB2"/>
    <mergeCell ref="N1:N2"/>
    <mergeCell ref="L1:L2"/>
    <mergeCell ref="M1:M2"/>
    <mergeCell ref="X1:X2"/>
    <mergeCell ref="Y1:Y2"/>
    <mergeCell ref="T1:T2"/>
    <mergeCell ref="U1:U2"/>
    <mergeCell ref="V1:V2"/>
    <mergeCell ref="W1:W2"/>
    <mergeCell ref="O1:O2"/>
    <mergeCell ref="P1:P2"/>
    <mergeCell ref="Q1:Q2"/>
    <mergeCell ref="R1:R2"/>
  </mergeCells>
  <conditionalFormatting sqref="L4:V61">
    <cfRule type="cellIs" dxfId="36" priority="4" stopIfTrue="1" operator="greaterThan">
      <formula>0</formula>
    </cfRule>
    <cfRule type="cellIs" dxfId="35" priority="5" stopIfTrue="1" operator="greaterThan">
      <formula>0</formula>
    </cfRule>
    <cfRule type="cellIs" dxfId="34" priority="6" stopIfTrue="1" operator="greaterThan">
      <formula>0</formula>
    </cfRule>
  </conditionalFormatting>
  <conditionalFormatting sqref="K4:K61">
    <cfRule type="cellIs" dxfId="33" priority="1" stopIfTrue="1" operator="greaterThan">
      <formula>0</formula>
    </cfRule>
    <cfRule type="cellIs" dxfId="32" priority="2" stopIfTrue="1" operator="greaterThan">
      <formula>0</formula>
    </cfRule>
    <cfRule type="cellIs" dxfId="31" priority="3" stopIfTrue="1" operator="greaterThan">
      <formula>0</formula>
    </cfRule>
  </conditionalFormatting>
  <hyperlinks>
    <hyperlink ref="D159" r:id="rId1" display="https://www.havan.com.br/mangueira-para-gas-de-cozinha-glp-1-20m-durin-05207.html" xr:uid="{8F3DB67D-6BE0-40BF-83FF-8DD87D7761B1}"/>
  </hyperlinks>
  <pageMargins left="0.511811024" right="0.511811024" top="0.78740157499999996" bottom="0.78740157499999996" header="0.31496062000000002" footer="0.31496062000000002"/>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62"/>
  <sheetViews>
    <sheetView topLeftCell="A54" zoomScale="82" zoomScaleNormal="82" workbookViewId="0">
      <selection activeCell="C66" sqref="C66"/>
    </sheetView>
  </sheetViews>
  <sheetFormatPr defaultColWidth="9.7109375" defaultRowHeight="39.950000000000003" customHeight="1" x14ac:dyDescent="0.25"/>
  <cols>
    <col min="1" max="1" width="9.5703125" style="1" customWidth="1"/>
    <col min="2" max="2" width="20.85546875" style="32" customWidth="1"/>
    <col min="3" max="3" width="69.5703125" style="39" customWidth="1"/>
    <col min="4" max="4" width="19.42578125" style="40" customWidth="1"/>
    <col min="5" max="5" width="10" style="1" customWidth="1"/>
    <col min="6" max="6" width="16.7109375" style="1" customWidth="1"/>
    <col min="7" max="7" width="13.7109375" style="28" bestFit="1" customWidth="1"/>
    <col min="8" max="8" width="13.85546875" style="4" customWidth="1"/>
    <col min="9" max="9" width="13.28515625" style="27" customWidth="1"/>
    <col min="10" max="10" width="12.5703125" style="5" customWidth="1"/>
    <col min="11" max="11" width="13.5703125" style="6" customWidth="1"/>
    <col min="12" max="13" width="13.7109375" style="6" customWidth="1"/>
    <col min="14" max="14" width="16.5703125" style="6" customWidth="1"/>
    <col min="15" max="15" width="15.7109375" style="6" customWidth="1"/>
    <col min="16" max="22" width="13.7109375" style="6" customWidth="1"/>
    <col min="23" max="28" width="13.7109375" style="2" customWidth="1"/>
    <col min="29" max="16384" width="9.7109375" style="2"/>
  </cols>
  <sheetData>
    <row r="1" spans="1:28" ht="39.950000000000003" customHeight="1" x14ac:dyDescent="0.25">
      <c r="A1" s="95" t="s">
        <v>137</v>
      </c>
      <c r="B1" s="95"/>
      <c r="C1" s="95" t="s">
        <v>135</v>
      </c>
      <c r="D1" s="95"/>
      <c r="E1" s="95"/>
      <c r="F1" s="95"/>
      <c r="G1" s="95"/>
      <c r="H1" s="95" t="s">
        <v>136</v>
      </c>
      <c r="I1" s="95"/>
      <c r="J1" s="95"/>
      <c r="K1" s="92" t="s">
        <v>148</v>
      </c>
      <c r="L1" s="92" t="s">
        <v>32</v>
      </c>
      <c r="M1" s="92" t="s">
        <v>32</v>
      </c>
      <c r="N1" s="92" t="s">
        <v>32</v>
      </c>
      <c r="O1" s="92" t="s">
        <v>32</v>
      </c>
      <c r="P1" s="92" t="s">
        <v>32</v>
      </c>
      <c r="Q1" s="92" t="s">
        <v>32</v>
      </c>
      <c r="R1" s="92" t="s">
        <v>32</v>
      </c>
      <c r="S1" s="92" t="s">
        <v>32</v>
      </c>
      <c r="T1" s="92" t="s">
        <v>32</v>
      </c>
      <c r="U1" s="92" t="s">
        <v>32</v>
      </c>
      <c r="V1" s="92" t="s">
        <v>32</v>
      </c>
      <c r="W1" s="92" t="s">
        <v>32</v>
      </c>
      <c r="X1" s="92" t="s">
        <v>32</v>
      </c>
      <c r="Y1" s="92" t="s">
        <v>32</v>
      </c>
      <c r="Z1" s="92" t="s">
        <v>32</v>
      </c>
      <c r="AA1" s="92" t="s">
        <v>32</v>
      </c>
      <c r="AB1" s="92" t="s">
        <v>32</v>
      </c>
    </row>
    <row r="2" spans="1:28" ht="39.950000000000003" customHeight="1" x14ac:dyDescent="0.25">
      <c r="A2" s="95" t="s">
        <v>19</v>
      </c>
      <c r="B2" s="95"/>
      <c r="C2" s="95"/>
      <c r="D2" s="95"/>
      <c r="E2" s="95"/>
      <c r="F2" s="95"/>
      <c r="G2" s="95"/>
      <c r="H2" s="95"/>
      <c r="I2" s="95"/>
      <c r="J2" s="95"/>
      <c r="K2" s="92"/>
      <c r="L2" s="92"/>
      <c r="M2" s="92"/>
      <c r="N2" s="92"/>
      <c r="O2" s="92"/>
      <c r="P2" s="92"/>
      <c r="Q2" s="92"/>
      <c r="R2" s="92"/>
      <c r="S2" s="92"/>
      <c r="T2" s="92"/>
      <c r="U2" s="92"/>
      <c r="V2" s="92"/>
      <c r="W2" s="92"/>
      <c r="X2" s="92"/>
      <c r="Y2" s="92"/>
      <c r="Z2" s="92"/>
      <c r="AA2" s="92"/>
      <c r="AB2" s="92"/>
    </row>
    <row r="3" spans="1:28" s="3" customFormat="1" ht="39.950000000000003" customHeight="1" x14ac:dyDescent="0.2">
      <c r="A3" s="34" t="s">
        <v>25</v>
      </c>
      <c r="B3" s="33" t="s">
        <v>40</v>
      </c>
      <c r="C3" s="38" t="s">
        <v>21</v>
      </c>
      <c r="D3" s="38" t="s">
        <v>33</v>
      </c>
      <c r="E3" s="34" t="s">
        <v>3</v>
      </c>
      <c r="F3" s="34" t="s">
        <v>22</v>
      </c>
      <c r="G3" s="35" t="s">
        <v>26</v>
      </c>
      <c r="H3" s="34" t="s">
        <v>28</v>
      </c>
      <c r="I3" s="41" t="s">
        <v>0</v>
      </c>
      <c r="J3" s="42" t="s">
        <v>2</v>
      </c>
      <c r="K3" s="86">
        <v>45433</v>
      </c>
      <c r="L3" s="56" t="s">
        <v>1</v>
      </c>
      <c r="M3" s="56" t="s">
        <v>1</v>
      </c>
      <c r="N3" s="56" t="s">
        <v>1</v>
      </c>
      <c r="O3" s="56" t="s">
        <v>1</v>
      </c>
      <c r="P3" s="56" t="s">
        <v>1</v>
      </c>
      <c r="Q3" s="56" t="s">
        <v>1</v>
      </c>
      <c r="R3" s="56" t="s">
        <v>1</v>
      </c>
      <c r="S3" s="56" t="s">
        <v>1</v>
      </c>
      <c r="T3" s="56" t="s">
        <v>1</v>
      </c>
      <c r="U3" s="56" t="s">
        <v>1</v>
      </c>
      <c r="V3" s="56" t="s">
        <v>1</v>
      </c>
      <c r="W3" s="56" t="s">
        <v>1</v>
      </c>
      <c r="X3" s="56" t="s">
        <v>1</v>
      </c>
      <c r="Y3" s="56" t="s">
        <v>1</v>
      </c>
      <c r="Z3" s="56" t="s">
        <v>1</v>
      </c>
      <c r="AA3" s="56" t="s">
        <v>1</v>
      </c>
      <c r="AB3" s="56" t="s">
        <v>1</v>
      </c>
    </row>
    <row r="4" spans="1:28" ht="39.950000000000003" customHeight="1" x14ac:dyDescent="0.25">
      <c r="A4" s="76">
        <v>1</v>
      </c>
      <c r="B4" s="36" t="s">
        <v>35</v>
      </c>
      <c r="C4" s="61" t="s">
        <v>41</v>
      </c>
      <c r="D4" s="62" t="s">
        <v>30</v>
      </c>
      <c r="E4" s="62" t="s">
        <v>13</v>
      </c>
      <c r="F4" s="67" t="s">
        <v>15</v>
      </c>
      <c r="G4" s="68">
        <v>42.9</v>
      </c>
      <c r="H4" s="18"/>
      <c r="I4" s="24">
        <f>H4-(SUM(K4:AB4))</f>
        <v>0</v>
      </c>
      <c r="J4" s="25" t="str">
        <f>IF(I4&lt;0,"ATENÇÃO","OK")</f>
        <v>OK</v>
      </c>
      <c r="K4" s="85"/>
      <c r="L4" s="50"/>
      <c r="M4" s="58"/>
      <c r="N4" s="58"/>
      <c r="O4" s="58"/>
      <c r="P4" s="55"/>
      <c r="Q4" s="55"/>
      <c r="R4" s="55"/>
      <c r="S4" s="55"/>
      <c r="T4" s="55"/>
      <c r="U4" s="55"/>
      <c r="V4" s="55"/>
      <c r="W4" s="57"/>
      <c r="X4" s="57"/>
      <c r="Y4" s="57"/>
      <c r="Z4" s="57"/>
      <c r="AA4" s="57"/>
      <c r="AB4" s="57"/>
    </row>
    <row r="5" spans="1:28" ht="39.950000000000003" customHeight="1" x14ac:dyDescent="0.25">
      <c r="A5" s="76">
        <v>2</v>
      </c>
      <c r="B5" s="77" t="s">
        <v>35</v>
      </c>
      <c r="C5" s="63" t="s">
        <v>42</v>
      </c>
      <c r="D5" s="64" t="s">
        <v>43</v>
      </c>
      <c r="E5" s="64" t="s">
        <v>13</v>
      </c>
      <c r="F5" s="67" t="s">
        <v>15</v>
      </c>
      <c r="G5" s="69">
        <v>72.44</v>
      </c>
      <c r="H5" s="18"/>
      <c r="I5" s="24">
        <f t="shared" ref="I5:I61" si="0">H5-(SUM(K5:AB5))</f>
        <v>0</v>
      </c>
      <c r="J5" s="25" t="str">
        <f t="shared" ref="J5:J61" si="1">IF(I5&lt;0,"ATENÇÃO","OK")</f>
        <v>OK</v>
      </c>
      <c r="K5" s="85"/>
      <c r="L5" s="50"/>
      <c r="M5" s="58"/>
      <c r="N5" s="58"/>
      <c r="O5" s="58"/>
      <c r="P5" s="55"/>
      <c r="Q5" s="54"/>
      <c r="R5" s="55"/>
      <c r="S5" s="55"/>
      <c r="T5" s="55"/>
      <c r="U5" s="55"/>
      <c r="V5" s="55"/>
      <c r="W5" s="57"/>
      <c r="X5" s="57"/>
      <c r="Y5" s="57"/>
      <c r="Z5" s="57"/>
      <c r="AA5" s="57"/>
      <c r="AB5" s="57"/>
    </row>
    <row r="6" spans="1:28" ht="39.950000000000003" customHeight="1" x14ac:dyDescent="0.25">
      <c r="A6" s="76">
        <v>4</v>
      </c>
      <c r="B6" s="77" t="s">
        <v>35</v>
      </c>
      <c r="C6" s="63" t="s">
        <v>44</v>
      </c>
      <c r="D6" s="64" t="s">
        <v>45</v>
      </c>
      <c r="E6" s="64" t="s">
        <v>13</v>
      </c>
      <c r="F6" s="67" t="s">
        <v>38</v>
      </c>
      <c r="G6" s="69">
        <v>503.16</v>
      </c>
      <c r="H6" s="18"/>
      <c r="I6" s="24">
        <f t="shared" si="0"/>
        <v>0</v>
      </c>
      <c r="J6" s="25" t="str">
        <f t="shared" si="1"/>
        <v>OK</v>
      </c>
      <c r="K6" s="85"/>
      <c r="L6" s="50"/>
      <c r="M6" s="58"/>
      <c r="N6" s="58"/>
      <c r="O6" s="58"/>
      <c r="P6" s="55"/>
      <c r="Q6" s="54"/>
      <c r="R6" s="55"/>
      <c r="S6" s="55"/>
      <c r="T6" s="55"/>
      <c r="U6" s="55"/>
      <c r="V6" s="55"/>
      <c r="W6" s="57"/>
      <c r="X6" s="57"/>
      <c r="Y6" s="57"/>
      <c r="Z6" s="57"/>
      <c r="AA6" s="57"/>
      <c r="AB6" s="57"/>
    </row>
    <row r="7" spans="1:28" ht="39.950000000000003" customHeight="1" x14ac:dyDescent="0.25">
      <c r="A7" s="76">
        <v>5</v>
      </c>
      <c r="B7" s="77" t="s">
        <v>35</v>
      </c>
      <c r="C7" s="63" t="s">
        <v>46</v>
      </c>
      <c r="D7" s="64" t="s">
        <v>47</v>
      </c>
      <c r="E7" s="64" t="s">
        <v>13</v>
      </c>
      <c r="F7" s="67" t="s">
        <v>15</v>
      </c>
      <c r="G7" s="69">
        <v>61.71</v>
      </c>
      <c r="H7" s="18"/>
      <c r="I7" s="24">
        <f t="shared" si="0"/>
        <v>0</v>
      </c>
      <c r="J7" s="25" t="str">
        <f t="shared" si="1"/>
        <v>OK</v>
      </c>
      <c r="K7" s="85"/>
      <c r="L7" s="50"/>
      <c r="M7" s="58"/>
      <c r="N7" s="58"/>
      <c r="O7" s="58"/>
      <c r="P7" s="55"/>
      <c r="Q7" s="54"/>
      <c r="R7" s="55"/>
      <c r="S7" s="55"/>
      <c r="T7" s="55"/>
      <c r="U7" s="55"/>
      <c r="V7" s="55"/>
      <c r="W7" s="57"/>
      <c r="X7" s="57"/>
      <c r="Y7" s="57"/>
      <c r="Z7" s="57"/>
      <c r="AA7" s="57"/>
      <c r="AB7" s="57"/>
    </row>
    <row r="8" spans="1:28" ht="39.950000000000003" customHeight="1" x14ac:dyDescent="0.25">
      <c r="A8" s="76">
        <v>6</v>
      </c>
      <c r="B8" s="77" t="s">
        <v>35</v>
      </c>
      <c r="C8" s="63" t="s">
        <v>48</v>
      </c>
      <c r="D8" s="64" t="s">
        <v>27</v>
      </c>
      <c r="E8" s="64" t="s">
        <v>13</v>
      </c>
      <c r="F8" s="67" t="s">
        <v>15</v>
      </c>
      <c r="G8" s="69">
        <v>20.350000000000001</v>
      </c>
      <c r="H8" s="18">
        <v>5</v>
      </c>
      <c r="I8" s="24">
        <f t="shared" si="0"/>
        <v>0</v>
      </c>
      <c r="J8" s="25" t="str">
        <f t="shared" si="1"/>
        <v>OK</v>
      </c>
      <c r="K8" s="85">
        <v>5</v>
      </c>
      <c r="L8" s="50"/>
      <c r="M8" s="58"/>
      <c r="N8" s="58"/>
      <c r="O8" s="58"/>
      <c r="P8" s="55"/>
      <c r="Q8" s="54"/>
      <c r="R8" s="55"/>
      <c r="S8" s="55"/>
      <c r="T8" s="55"/>
      <c r="U8" s="55"/>
      <c r="V8" s="55"/>
      <c r="W8" s="57"/>
      <c r="X8" s="57"/>
      <c r="Y8" s="57"/>
      <c r="Z8" s="57"/>
      <c r="AA8" s="57"/>
      <c r="AB8" s="57"/>
    </row>
    <row r="9" spans="1:28" ht="39.950000000000003" customHeight="1" x14ac:dyDescent="0.25">
      <c r="A9" s="76">
        <v>7</v>
      </c>
      <c r="B9" s="77" t="s">
        <v>35</v>
      </c>
      <c r="C9" s="63" t="s">
        <v>49</v>
      </c>
      <c r="D9" s="64" t="s">
        <v>50</v>
      </c>
      <c r="E9" s="62" t="s">
        <v>16</v>
      </c>
      <c r="F9" s="67" t="s">
        <v>15</v>
      </c>
      <c r="G9" s="68">
        <v>59.83</v>
      </c>
      <c r="H9" s="18">
        <v>2</v>
      </c>
      <c r="I9" s="24">
        <f t="shared" si="0"/>
        <v>0</v>
      </c>
      <c r="J9" s="25" t="str">
        <f t="shared" si="1"/>
        <v>OK</v>
      </c>
      <c r="K9" s="85">
        <v>2</v>
      </c>
      <c r="L9" s="50"/>
      <c r="M9" s="58"/>
      <c r="N9" s="58"/>
      <c r="O9" s="58"/>
      <c r="P9" s="55"/>
      <c r="Q9" s="54"/>
      <c r="R9" s="55"/>
      <c r="S9" s="55"/>
      <c r="T9" s="55"/>
      <c r="U9" s="55"/>
      <c r="V9" s="55"/>
      <c r="W9" s="57"/>
      <c r="X9" s="57"/>
      <c r="Y9" s="57"/>
      <c r="Z9" s="57"/>
      <c r="AA9" s="57"/>
      <c r="AB9" s="57"/>
    </row>
    <row r="10" spans="1:28" ht="39.950000000000003" customHeight="1" x14ac:dyDescent="0.25">
      <c r="A10" s="76">
        <v>8</v>
      </c>
      <c r="B10" s="36" t="s">
        <v>35</v>
      </c>
      <c r="C10" s="65" t="s">
        <v>51</v>
      </c>
      <c r="D10" s="66" t="s">
        <v>52</v>
      </c>
      <c r="E10" s="66" t="s">
        <v>3</v>
      </c>
      <c r="F10" s="67" t="s">
        <v>15</v>
      </c>
      <c r="G10" s="69">
        <v>31.22</v>
      </c>
      <c r="H10" s="18">
        <v>2</v>
      </c>
      <c r="I10" s="24">
        <f t="shared" si="0"/>
        <v>0</v>
      </c>
      <c r="J10" s="25" t="str">
        <f t="shared" si="1"/>
        <v>OK</v>
      </c>
      <c r="K10" s="85">
        <v>2</v>
      </c>
      <c r="L10" s="50"/>
      <c r="M10" s="58"/>
      <c r="N10" s="58"/>
      <c r="O10" s="58"/>
      <c r="P10" s="55"/>
      <c r="Q10" s="55"/>
      <c r="R10" s="55"/>
      <c r="S10" s="55"/>
      <c r="T10" s="55"/>
      <c r="U10" s="55"/>
      <c r="V10" s="55"/>
      <c r="W10" s="57"/>
      <c r="X10" s="57"/>
      <c r="Y10" s="57"/>
      <c r="Z10" s="57"/>
      <c r="AA10" s="57"/>
      <c r="AB10" s="57"/>
    </row>
    <row r="11" spans="1:28" ht="39.950000000000003" customHeight="1" x14ac:dyDescent="0.25">
      <c r="A11" s="76">
        <v>9</v>
      </c>
      <c r="B11" s="36" t="s">
        <v>35</v>
      </c>
      <c r="C11" s="65" t="s">
        <v>53</v>
      </c>
      <c r="D11" s="66" t="s">
        <v>50</v>
      </c>
      <c r="E11" s="66" t="s">
        <v>13</v>
      </c>
      <c r="F11" s="67" t="s">
        <v>15</v>
      </c>
      <c r="G11" s="69">
        <v>91.72</v>
      </c>
      <c r="H11" s="18">
        <v>2</v>
      </c>
      <c r="I11" s="24">
        <f t="shared" si="0"/>
        <v>0</v>
      </c>
      <c r="J11" s="25" t="str">
        <f t="shared" si="1"/>
        <v>OK</v>
      </c>
      <c r="K11" s="85">
        <v>2</v>
      </c>
      <c r="L11" s="50"/>
      <c r="M11" s="58"/>
      <c r="N11" s="58"/>
      <c r="O11" s="58"/>
      <c r="P11" s="55"/>
      <c r="Q11" s="55"/>
      <c r="R11" s="55"/>
      <c r="S11" s="55"/>
      <c r="T11" s="55"/>
      <c r="U11" s="55"/>
      <c r="V11" s="55"/>
      <c r="W11" s="57"/>
      <c r="X11" s="57"/>
      <c r="Y11" s="57"/>
      <c r="Z11" s="57"/>
      <c r="AA11" s="57"/>
      <c r="AB11" s="57"/>
    </row>
    <row r="12" spans="1:28" ht="39.950000000000003" customHeight="1" x14ac:dyDescent="0.25">
      <c r="A12" s="76">
        <v>10</v>
      </c>
      <c r="B12" s="36" t="s">
        <v>35</v>
      </c>
      <c r="C12" s="65" t="s">
        <v>54</v>
      </c>
      <c r="D12" s="66" t="s">
        <v>55</v>
      </c>
      <c r="E12" s="75" t="s">
        <v>13</v>
      </c>
      <c r="F12" s="66" t="s">
        <v>15</v>
      </c>
      <c r="G12" s="69">
        <v>95.33</v>
      </c>
      <c r="H12" s="18">
        <v>2</v>
      </c>
      <c r="I12" s="24">
        <f t="shared" si="0"/>
        <v>0</v>
      </c>
      <c r="J12" s="25" t="str">
        <f t="shared" si="1"/>
        <v>OK</v>
      </c>
      <c r="K12" s="85">
        <v>2</v>
      </c>
      <c r="L12" s="50"/>
      <c r="M12" s="58"/>
      <c r="N12" s="58"/>
      <c r="O12" s="58"/>
      <c r="P12" s="55"/>
      <c r="Q12" s="55"/>
      <c r="R12" s="55"/>
      <c r="S12" s="55"/>
      <c r="T12" s="55"/>
      <c r="U12" s="55"/>
      <c r="V12" s="55"/>
      <c r="W12" s="57"/>
      <c r="X12" s="57"/>
      <c r="Y12" s="57"/>
      <c r="Z12" s="57"/>
      <c r="AA12" s="57"/>
      <c r="AB12" s="57"/>
    </row>
    <row r="13" spans="1:28" ht="39.950000000000003" customHeight="1" x14ac:dyDescent="0.25">
      <c r="A13" s="76">
        <v>11</v>
      </c>
      <c r="B13" s="36" t="s">
        <v>35</v>
      </c>
      <c r="C13" s="65" t="s">
        <v>56</v>
      </c>
      <c r="D13" s="66" t="s">
        <v>57</v>
      </c>
      <c r="E13" s="75" t="s">
        <v>13</v>
      </c>
      <c r="F13" s="66" t="s">
        <v>15</v>
      </c>
      <c r="G13" s="69">
        <v>326.43</v>
      </c>
      <c r="H13" s="18"/>
      <c r="I13" s="24">
        <f t="shared" si="0"/>
        <v>0</v>
      </c>
      <c r="J13" s="25" t="str">
        <f t="shared" si="1"/>
        <v>OK</v>
      </c>
      <c r="K13" s="85"/>
      <c r="L13" s="58"/>
      <c r="M13" s="58"/>
      <c r="N13" s="58"/>
      <c r="O13" s="58"/>
      <c r="P13" s="55"/>
      <c r="Q13" s="55"/>
      <c r="R13" s="55"/>
      <c r="S13" s="55"/>
      <c r="T13" s="55"/>
      <c r="U13" s="55"/>
      <c r="V13" s="55"/>
      <c r="W13" s="57"/>
      <c r="X13" s="57"/>
      <c r="Y13" s="57"/>
      <c r="Z13" s="57"/>
      <c r="AA13" s="57"/>
      <c r="AB13" s="57"/>
    </row>
    <row r="14" spans="1:28" ht="39.950000000000003" customHeight="1" x14ac:dyDescent="0.25">
      <c r="A14" s="76">
        <v>12</v>
      </c>
      <c r="B14" s="36" t="s">
        <v>35</v>
      </c>
      <c r="C14" s="65" t="s">
        <v>58</v>
      </c>
      <c r="D14" s="66" t="s">
        <v>59</v>
      </c>
      <c r="E14" s="66" t="s">
        <v>34</v>
      </c>
      <c r="F14" s="66" t="s">
        <v>15</v>
      </c>
      <c r="G14" s="69">
        <v>98.78</v>
      </c>
      <c r="H14" s="18">
        <v>2</v>
      </c>
      <c r="I14" s="24">
        <f t="shared" si="0"/>
        <v>1</v>
      </c>
      <c r="J14" s="25" t="str">
        <f t="shared" si="1"/>
        <v>OK</v>
      </c>
      <c r="K14" s="85">
        <v>1</v>
      </c>
      <c r="L14" s="58"/>
      <c r="M14" s="58"/>
      <c r="N14" s="58"/>
      <c r="O14" s="58"/>
      <c r="P14" s="55"/>
      <c r="Q14" s="55"/>
      <c r="R14" s="55"/>
      <c r="S14" s="55"/>
      <c r="T14" s="55"/>
      <c r="U14" s="55"/>
      <c r="V14" s="55"/>
      <c r="W14" s="57"/>
      <c r="X14" s="57"/>
      <c r="Y14" s="57"/>
      <c r="Z14" s="57"/>
      <c r="AA14" s="57"/>
      <c r="AB14" s="57"/>
    </row>
    <row r="15" spans="1:28" ht="39.950000000000003" customHeight="1" x14ac:dyDescent="0.25">
      <c r="A15" s="76">
        <v>13</v>
      </c>
      <c r="B15" s="36" t="s">
        <v>35</v>
      </c>
      <c r="C15" s="65" t="s">
        <v>131</v>
      </c>
      <c r="D15" s="66" t="s">
        <v>60</v>
      </c>
      <c r="E15" s="66" t="s">
        <v>13</v>
      </c>
      <c r="F15" s="66" t="s">
        <v>37</v>
      </c>
      <c r="G15" s="69">
        <v>2310.1999999999998</v>
      </c>
      <c r="H15" s="18"/>
      <c r="I15" s="24">
        <f t="shared" si="0"/>
        <v>0</v>
      </c>
      <c r="J15" s="25" t="str">
        <f t="shared" si="1"/>
        <v>OK</v>
      </c>
      <c r="K15" s="85"/>
      <c r="L15" s="58"/>
      <c r="M15" s="58"/>
      <c r="N15" s="58"/>
      <c r="O15" s="58"/>
      <c r="P15" s="55"/>
      <c r="Q15" s="55"/>
      <c r="R15" s="55"/>
      <c r="S15" s="55"/>
      <c r="T15" s="55"/>
      <c r="U15" s="55"/>
      <c r="V15" s="55"/>
      <c r="W15" s="57"/>
      <c r="X15" s="57"/>
      <c r="Y15" s="57"/>
      <c r="Z15" s="57"/>
      <c r="AA15" s="57"/>
      <c r="AB15" s="57"/>
    </row>
    <row r="16" spans="1:28" ht="39.950000000000003" customHeight="1" x14ac:dyDescent="0.25">
      <c r="A16" s="78">
        <v>14</v>
      </c>
      <c r="B16" s="37" t="s">
        <v>61</v>
      </c>
      <c r="C16" s="70" t="s">
        <v>62</v>
      </c>
      <c r="D16" s="71" t="s">
        <v>63</v>
      </c>
      <c r="E16" s="71" t="s">
        <v>13</v>
      </c>
      <c r="F16" s="71" t="s">
        <v>14</v>
      </c>
      <c r="G16" s="72">
        <v>1232.96</v>
      </c>
      <c r="H16" s="18"/>
      <c r="I16" s="24">
        <f t="shared" si="0"/>
        <v>0</v>
      </c>
      <c r="J16" s="25" t="str">
        <f t="shared" si="1"/>
        <v>OK</v>
      </c>
      <c r="K16" s="85"/>
      <c r="L16" s="58"/>
      <c r="M16" s="58"/>
      <c r="N16" s="58"/>
      <c r="O16" s="58"/>
      <c r="P16" s="55"/>
      <c r="Q16" s="55"/>
      <c r="R16" s="55"/>
      <c r="S16" s="55"/>
      <c r="T16" s="55"/>
      <c r="U16" s="55"/>
      <c r="V16" s="55"/>
      <c r="W16" s="57"/>
      <c r="X16" s="57"/>
      <c r="Y16" s="57"/>
      <c r="Z16" s="57"/>
      <c r="AA16" s="57"/>
      <c r="AB16" s="57"/>
    </row>
    <row r="17" spans="1:28" ht="39.950000000000003" customHeight="1" x14ac:dyDescent="0.25">
      <c r="A17" s="76">
        <v>17</v>
      </c>
      <c r="B17" s="36" t="s">
        <v>35</v>
      </c>
      <c r="C17" s="65" t="s">
        <v>64</v>
      </c>
      <c r="D17" s="66" t="s">
        <v>65</v>
      </c>
      <c r="E17" s="66" t="s">
        <v>13</v>
      </c>
      <c r="F17" s="66" t="s">
        <v>14</v>
      </c>
      <c r="G17" s="69">
        <v>52.18</v>
      </c>
      <c r="H17" s="18"/>
      <c r="I17" s="24">
        <f t="shared" si="0"/>
        <v>0</v>
      </c>
      <c r="J17" s="25" t="str">
        <f t="shared" si="1"/>
        <v>OK</v>
      </c>
      <c r="K17" s="85"/>
      <c r="L17" s="58"/>
      <c r="M17" s="58"/>
      <c r="N17" s="58"/>
      <c r="O17" s="58"/>
      <c r="P17" s="55"/>
      <c r="Q17" s="55"/>
      <c r="R17" s="55"/>
      <c r="S17" s="55"/>
      <c r="T17" s="55"/>
      <c r="U17" s="55"/>
      <c r="V17" s="55"/>
      <c r="W17" s="57"/>
      <c r="X17" s="57"/>
      <c r="Y17" s="57"/>
      <c r="Z17" s="57"/>
      <c r="AA17" s="57"/>
      <c r="AB17" s="57"/>
    </row>
    <row r="18" spans="1:28" ht="39.950000000000003" customHeight="1" x14ac:dyDescent="0.25">
      <c r="A18" s="76">
        <v>18</v>
      </c>
      <c r="B18" s="36" t="s">
        <v>35</v>
      </c>
      <c r="C18" s="65" t="s">
        <v>66</v>
      </c>
      <c r="D18" s="66" t="s">
        <v>67</v>
      </c>
      <c r="E18" s="66" t="s">
        <v>13</v>
      </c>
      <c r="F18" s="66" t="s">
        <v>14</v>
      </c>
      <c r="G18" s="69">
        <v>58.18</v>
      </c>
      <c r="H18" s="18"/>
      <c r="I18" s="24">
        <f t="shared" si="0"/>
        <v>0</v>
      </c>
      <c r="J18" s="25" t="str">
        <f t="shared" si="1"/>
        <v>OK</v>
      </c>
      <c r="K18" s="85"/>
      <c r="L18" s="58"/>
      <c r="M18" s="58"/>
      <c r="N18" s="58"/>
      <c r="O18" s="58"/>
      <c r="P18" s="55"/>
      <c r="Q18" s="55"/>
      <c r="R18" s="55"/>
      <c r="S18" s="55"/>
      <c r="T18" s="55"/>
      <c r="U18" s="55"/>
      <c r="V18" s="55"/>
      <c r="W18" s="57"/>
      <c r="X18" s="57"/>
      <c r="Y18" s="57"/>
      <c r="Z18" s="57"/>
      <c r="AA18" s="57"/>
      <c r="AB18" s="57"/>
    </row>
    <row r="19" spans="1:28" ht="39.950000000000003" customHeight="1" x14ac:dyDescent="0.25">
      <c r="A19" s="76">
        <v>19</v>
      </c>
      <c r="B19" s="36" t="s">
        <v>35</v>
      </c>
      <c r="C19" s="65" t="s">
        <v>68</v>
      </c>
      <c r="D19" s="66" t="s">
        <v>69</v>
      </c>
      <c r="E19" s="66" t="s">
        <v>3</v>
      </c>
      <c r="F19" s="66" t="s">
        <v>14</v>
      </c>
      <c r="G19" s="69">
        <v>0.23</v>
      </c>
      <c r="H19" s="18"/>
      <c r="I19" s="24">
        <f t="shared" si="0"/>
        <v>0</v>
      </c>
      <c r="J19" s="25" t="str">
        <f t="shared" si="1"/>
        <v>OK</v>
      </c>
      <c r="K19" s="85"/>
      <c r="L19" s="58"/>
      <c r="M19" s="58"/>
      <c r="N19" s="58"/>
      <c r="O19" s="58"/>
      <c r="P19" s="55"/>
      <c r="Q19" s="55"/>
      <c r="R19" s="55"/>
      <c r="S19" s="55"/>
      <c r="T19" s="55"/>
      <c r="U19" s="55"/>
      <c r="V19" s="55"/>
      <c r="W19" s="57"/>
      <c r="X19" s="57"/>
      <c r="Y19" s="57"/>
      <c r="Z19" s="57"/>
      <c r="AA19" s="57"/>
      <c r="AB19" s="57"/>
    </row>
    <row r="20" spans="1:28" ht="39.950000000000003" customHeight="1" x14ac:dyDescent="0.25">
      <c r="A20" s="76">
        <v>20</v>
      </c>
      <c r="B20" s="36" t="s">
        <v>35</v>
      </c>
      <c r="C20" s="65" t="s">
        <v>70</v>
      </c>
      <c r="D20" s="66" t="s">
        <v>69</v>
      </c>
      <c r="E20" s="66" t="s">
        <v>3</v>
      </c>
      <c r="F20" s="66" t="s">
        <v>14</v>
      </c>
      <c r="G20" s="69">
        <v>0.52</v>
      </c>
      <c r="H20" s="18"/>
      <c r="I20" s="24">
        <f t="shared" si="0"/>
        <v>0</v>
      </c>
      <c r="J20" s="25" t="str">
        <f t="shared" si="1"/>
        <v>OK</v>
      </c>
      <c r="K20" s="85"/>
      <c r="L20" s="58"/>
      <c r="M20" s="58"/>
      <c r="N20" s="58"/>
      <c r="O20" s="58"/>
      <c r="P20" s="55"/>
      <c r="Q20" s="55"/>
      <c r="R20" s="55"/>
      <c r="S20" s="55"/>
      <c r="T20" s="55"/>
      <c r="U20" s="55"/>
      <c r="V20" s="55"/>
      <c r="W20" s="57"/>
      <c r="X20" s="57"/>
      <c r="Y20" s="57"/>
      <c r="Z20" s="57"/>
      <c r="AA20" s="57"/>
      <c r="AB20" s="57"/>
    </row>
    <row r="21" spans="1:28" ht="39.950000000000003" customHeight="1" x14ac:dyDescent="0.25">
      <c r="A21" s="76">
        <v>21</v>
      </c>
      <c r="B21" s="36" t="s">
        <v>35</v>
      </c>
      <c r="C21" s="65" t="s">
        <v>71</v>
      </c>
      <c r="D21" s="66" t="s">
        <v>69</v>
      </c>
      <c r="E21" s="66" t="s">
        <v>3</v>
      </c>
      <c r="F21" s="66" t="s">
        <v>14</v>
      </c>
      <c r="G21" s="69">
        <v>1.01</v>
      </c>
      <c r="H21" s="18"/>
      <c r="I21" s="24">
        <f t="shared" si="0"/>
        <v>0</v>
      </c>
      <c r="J21" s="25" t="str">
        <f t="shared" si="1"/>
        <v>OK</v>
      </c>
      <c r="K21" s="85"/>
      <c r="L21" s="58"/>
      <c r="M21" s="58"/>
      <c r="N21" s="58"/>
      <c r="O21" s="58"/>
      <c r="P21" s="55"/>
      <c r="Q21" s="55"/>
      <c r="R21" s="55"/>
      <c r="S21" s="55"/>
      <c r="T21" s="55"/>
      <c r="U21" s="55"/>
      <c r="V21" s="55"/>
      <c r="W21" s="57"/>
      <c r="X21" s="57"/>
      <c r="Y21" s="57"/>
      <c r="Z21" s="57"/>
      <c r="AA21" s="57"/>
      <c r="AB21" s="57"/>
    </row>
    <row r="22" spans="1:28" ht="39.950000000000003" customHeight="1" x14ac:dyDescent="0.25">
      <c r="A22" s="76">
        <v>22</v>
      </c>
      <c r="B22" s="36" t="s">
        <v>35</v>
      </c>
      <c r="C22" s="65" t="s">
        <v>72</v>
      </c>
      <c r="D22" s="66" t="s">
        <v>27</v>
      </c>
      <c r="E22" s="66" t="s">
        <v>31</v>
      </c>
      <c r="F22" s="66" t="s">
        <v>15</v>
      </c>
      <c r="G22" s="69">
        <v>14.52</v>
      </c>
      <c r="H22" s="18"/>
      <c r="I22" s="24">
        <f t="shared" si="0"/>
        <v>0</v>
      </c>
      <c r="J22" s="25" t="str">
        <f t="shared" si="1"/>
        <v>OK</v>
      </c>
      <c r="K22" s="85"/>
      <c r="L22" s="58"/>
      <c r="M22" s="58"/>
      <c r="N22" s="58"/>
      <c r="O22" s="58"/>
      <c r="P22" s="55"/>
      <c r="Q22" s="55"/>
      <c r="R22" s="55"/>
      <c r="S22" s="55"/>
      <c r="T22" s="55"/>
      <c r="U22" s="55"/>
      <c r="V22" s="55"/>
      <c r="W22" s="57"/>
      <c r="X22" s="57"/>
      <c r="Y22" s="57"/>
      <c r="Z22" s="57"/>
      <c r="AA22" s="57"/>
      <c r="AB22" s="57"/>
    </row>
    <row r="23" spans="1:28" ht="39.950000000000003" customHeight="1" x14ac:dyDescent="0.25">
      <c r="A23" s="76">
        <v>23</v>
      </c>
      <c r="B23" s="36" t="s">
        <v>35</v>
      </c>
      <c r="C23" s="65" t="s">
        <v>73</v>
      </c>
      <c r="D23" s="66" t="s">
        <v>74</v>
      </c>
      <c r="E23" s="66" t="s">
        <v>13</v>
      </c>
      <c r="F23" s="66" t="s">
        <v>14</v>
      </c>
      <c r="G23" s="69">
        <v>0.08</v>
      </c>
      <c r="H23" s="18"/>
      <c r="I23" s="24">
        <f t="shared" si="0"/>
        <v>0</v>
      </c>
      <c r="J23" s="25" t="str">
        <f t="shared" si="1"/>
        <v>OK</v>
      </c>
      <c r="K23" s="85"/>
      <c r="L23" s="58"/>
      <c r="M23" s="58"/>
      <c r="N23" s="58"/>
      <c r="O23" s="58"/>
      <c r="P23" s="55"/>
      <c r="Q23" s="55"/>
      <c r="R23" s="55"/>
      <c r="S23" s="55"/>
      <c r="T23" s="55"/>
      <c r="U23" s="55"/>
      <c r="V23" s="55"/>
      <c r="W23" s="57"/>
      <c r="X23" s="57"/>
      <c r="Y23" s="57"/>
      <c r="Z23" s="57"/>
      <c r="AA23" s="57"/>
      <c r="AB23" s="57"/>
    </row>
    <row r="24" spans="1:28" ht="39.950000000000003" customHeight="1" x14ac:dyDescent="0.25">
      <c r="A24" s="76">
        <v>24</v>
      </c>
      <c r="B24" s="36" t="s">
        <v>35</v>
      </c>
      <c r="C24" s="65" t="s">
        <v>75</v>
      </c>
      <c r="D24" s="66" t="s">
        <v>74</v>
      </c>
      <c r="E24" s="66" t="s">
        <v>13</v>
      </c>
      <c r="F24" s="66" t="s">
        <v>14</v>
      </c>
      <c r="G24" s="69">
        <v>0.12</v>
      </c>
      <c r="H24" s="18"/>
      <c r="I24" s="24">
        <f t="shared" si="0"/>
        <v>0</v>
      </c>
      <c r="J24" s="25" t="str">
        <f t="shared" si="1"/>
        <v>OK</v>
      </c>
      <c r="K24" s="85"/>
      <c r="L24" s="58"/>
      <c r="M24" s="58"/>
      <c r="N24" s="58"/>
      <c r="O24" s="58"/>
      <c r="P24" s="55"/>
      <c r="Q24" s="55"/>
      <c r="R24" s="55"/>
      <c r="S24" s="55"/>
      <c r="T24" s="55"/>
      <c r="U24" s="55"/>
      <c r="V24" s="55"/>
      <c r="W24" s="57"/>
      <c r="X24" s="57"/>
      <c r="Y24" s="57"/>
      <c r="Z24" s="57"/>
      <c r="AA24" s="57"/>
      <c r="AB24" s="57"/>
    </row>
    <row r="25" spans="1:28" ht="39.950000000000003" customHeight="1" x14ac:dyDescent="0.25">
      <c r="A25" s="76">
        <v>25</v>
      </c>
      <c r="B25" s="36" t="s">
        <v>35</v>
      </c>
      <c r="C25" s="65" t="s">
        <v>76</v>
      </c>
      <c r="D25" s="66" t="s">
        <v>74</v>
      </c>
      <c r="E25" s="66" t="s">
        <v>13</v>
      </c>
      <c r="F25" s="66" t="s">
        <v>14</v>
      </c>
      <c r="G25" s="69">
        <v>0.13</v>
      </c>
      <c r="H25" s="18"/>
      <c r="I25" s="24">
        <f t="shared" si="0"/>
        <v>0</v>
      </c>
      <c r="J25" s="25" t="str">
        <f t="shared" si="1"/>
        <v>OK</v>
      </c>
      <c r="K25" s="85"/>
      <c r="L25" s="58"/>
      <c r="M25" s="58"/>
      <c r="N25" s="58"/>
      <c r="O25" s="58"/>
      <c r="P25" s="55"/>
      <c r="Q25" s="55"/>
      <c r="R25" s="55"/>
      <c r="S25" s="55"/>
      <c r="T25" s="55"/>
      <c r="U25" s="55"/>
      <c r="V25" s="55"/>
      <c r="W25" s="57"/>
      <c r="X25" s="57"/>
      <c r="Y25" s="57"/>
      <c r="Z25" s="57"/>
      <c r="AA25" s="57"/>
      <c r="AB25" s="57"/>
    </row>
    <row r="26" spans="1:28" ht="39.950000000000003" customHeight="1" x14ac:dyDescent="0.25">
      <c r="A26" s="76">
        <v>26</v>
      </c>
      <c r="B26" s="36" t="s">
        <v>35</v>
      </c>
      <c r="C26" s="65" t="s">
        <v>77</v>
      </c>
      <c r="D26" s="66" t="s">
        <v>78</v>
      </c>
      <c r="E26" s="66" t="s">
        <v>13</v>
      </c>
      <c r="F26" s="66" t="s">
        <v>15</v>
      </c>
      <c r="G26" s="69">
        <v>1.75</v>
      </c>
      <c r="H26" s="18"/>
      <c r="I26" s="24">
        <f t="shared" si="0"/>
        <v>0</v>
      </c>
      <c r="J26" s="25" t="str">
        <f t="shared" si="1"/>
        <v>OK</v>
      </c>
      <c r="K26" s="85"/>
      <c r="L26" s="58"/>
      <c r="M26" s="58"/>
      <c r="N26" s="58"/>
      <c r="O26" s="58"/>
      <c r="P26" s="55"/>
      <c r="Q26" s="55"/>
      <c r="R26" s="55"/>
      <c r="S26" s="55"/>
      <c r="T26" s="55"/>
      <c r="U26" s="55"/>
      <c r="V26" s="55"/>
      <c r="W26" s="57"/>
      <c r="X26" s="57"/>
      <c r="Y26" s="57"/>
      <c r="Z26" s="57"/>
      <c r="AA26" s="57"/>
      <c r="AB26" s="57"/>
    </row>
    <row r="27" spans="1:28" ht="39.950000000000003" customHeight="1" x14ac:dyDescent="0.25">
      <c r="A27" s="76">
        <v>27</v>
      </c>
      <c r="B27" s="36" t="s">
        <v>35</v>
      </c>
      <c r="C27" s="65" t="s">
        <v>79</v>
      </c>
      <c r="D27" s="66" t="s">
        <v>78</v>
      </c>
      <c r="E27" s="66" t="s">
        <v>13</v>
      </c>
      <c r="F27" s="66" t="s">
        <v>15</v>
      </c>
      <c r="G27" s="69">
        <v>1.5</v>
      </c>
      <c r="H27" s="18"/>
      <c r="I27" s="24">
        <f t="shared" si="0"/>
        <v>0</v>
      </c>
      <c r="J27" s="25" t="str">
        <f t="shared" si="1"/>
        <v>OK</v>
      </c>
      <c r="K27" s="85"/>
      <c r="L27" s="58"/>
      <c r="M27" s="58"/>
      <c r="N27" s="58"/>
      <c r="O27" s="58"/>
      <c r="P27" s="55"/>
      <c r="Q27" s="55"/>
      <c r="R27" s="55"/>
      <c r="S27" s="55"/>
      <c r="T27" s="55"/>
      <c r="U27" s="55"/>
      <c r="V27" s="55"/>
      <c r="W27" s="57"/>
      <c r="X27" s="57"/>
      <c r="Y27" s="57"/>
      <c r="Z27" s="57"/>
      <c r="AA27" s="57"/>
      <c r="AB27" s="57"/>
    </row>
    <row r="28" spans="1:28" ht="39.950000000000003" customHeight="1" x14ac:dyDescent="0.25">
      <c r="A28" s="76">
        <v>28</v>
      </c>
      <c r="B28" s="36" t="s">
        <v>35</v>
      </c>
      <c r="C28" s="65" t="s">
        <v>80</v>
      </c>
      <c r="D28" s="66" t="s">
        <v>27</v>
      </c>
      <c r="E28" s="66" t="s">
        <v>12</v>
      </c>
      <c r="F28" s="66" t="s">
        <v>132</v>
      </c>
      <c r="G28" s="69">
        <v>52.45</v>
      </c>
      <c r="H28" s="18"/>
      <c r="I28" s="24">
        <f t="shared" si="0"/>
        <v>0</v>
      </c>
      <c r="J28" s="25" t="str">
        <f t="shared" si="1"/>
        <v>OK</v>
      </c>
      <c r="K28" s="85"/>
      <c r="L28" s="58"/>
      <c r="M28" s="58"/>
      <c r="N28" s="58"/>
      <c r="O28" s="58"/>
      <c r="P28" s="55"/>
      <c r="Q28" s="55"/>
      <c r="R28" s="55"/>
      <c r="S28" s="55"/>
      <c r="T28" s="55"/>
      <c r="U28" s="55"/>
      <c r="V28" s="55"/>
      <c r="W28" s="57"/>
      <c r="X28" s="57"/>
      <c r="Y28" s="57"/>
      <c r="Z28" s="57"/>
      <c r="AA28" s="57"/>
      <c r="AB28" s="57"/>
    </row>
    <row r="29" spans="1:28" ht="39.950000000000003" customHeight="1" x14ac:dyDescent="0.25">
      <c r="A29" s="76">
        <v>29</v>
      </c>
      <c r="B29" s="36" t="s">
        <v>35</v>
      </c>
      <c r="C29" s="65" t="s">
        <v>81</v>
      </c>
      <c r="D29" s="66" t="s">
        <v>29</v>
      </c>
      <c r="E29" s="66" t="s">
        <v>3</v>
      </c>
      <c r="F29" s="66" t="s">
        <v>14</v>
      </c>
      <c r="G29" s="69">
        <v>21.14</v>
      </c>
      <c r="H29" s="18"/>
      <c r="I29" s="24">
        <f t="shared" si="0"/>
        <v>0</v>
      </c>
      <c r="J29" s="25" t="str">
        <f t="shared" si="1"/>
        <v>OK</v>
      </c>
      <c r="K29" s="85"/>
      <c r="L29" s="58"/>
      <c r="M29" s="58"/>
      <c r="N29" s="58"/>
      <c r="O29" s="58"/>
      <c r="P29" s="55"/>
      <c r="Q29" s="55"/>
      <c r="R29" s="55"/>
      <c r="S29" s="55"/>
      <c r="T29" s="55"/>
      <c r="U29" s="55"/>
      <c r="V29" s="55"/>
      <c r="W29" s="57"/>
      <c r="X29" s="57"/>
      <c r="Y29" s="57"/>
      <c r="Z29" s="57"/>
      <c r="AA29" s="57"/>
      <c r="AB29" s="57"/>
    </row>
    <row r="30" spans="1:28" ht="39.950000000000003" customHeight="1" x14ac:dyDescent="0.25">
      <c r="A30" s="76">
        <v>30</v>
      </c>
      <c r="B30" s="36" t="s">
        <v>35</v>
      </c>
      <c r="C30" s="65" t="s">
        <v>82</v>
      </c>
      <c r="D30" s="66" t="s">
        <v>29</v>
      </c>
      <c r="E30" s="66" t="s">
        <v>12</v>
      </c>
      <c r="F30" s="66" t="s">
        <v>17</v>
      </c>
      <c r="G30" s="69">
        <v>31.92</v>
      </c>
      <c r="H30" s="18"/>
      <c r="I30" s="24">
        <f t="shared" si="0"/>
        <v>0</v>
      </c>
      <c r="J30" s="25" t="str">
        <f t="shared" si="1"/>
        <v>OK</v>
      </c>
      <c r="K30" s="85"/>
      <c r="L30" s="58"/>
      <c r="M30" s="58"/>
      <c r="N30" s="58"/>
      <c r="O30" s="58"/>
      <c r="P30" s="55"/>
      <c r="Q30" s="55"/>
      <c r="R30" s="55"/>
      <c r="S30" s="55"/>
      <c r="T30" s="55"/>
      <c r="U30" s="55"/>
      <c r="V30" s="55"/>
      <c r="W30" s="57"/>
      <c r="X30" s="57"/>
      <c r="Y30" s="57"/>
      <c r="Z30" s="57"/>
      <c r="AA30" s="57"/>
      <c r="AB30" s="57"/>
    </row>
    <row r="31" spans="1:28" ht="39.950000000000003" customHeight="1" x14ac:dyDescent="0.25">
      <c r="A31" s="76">
        <v>32</v>
      </c>
      <c r="B31" s="36" t="s">
        <v>35</v>
      </c>
      <c r="C31" s="65" t="s">
        <v>83</v>
      </c>
      <c r="D31" s="66" t="s">
        <v>84</v>
      </c>
      <c r="E31" s="66" t="s">
        <v>3</v>
      </c>
      <c r="F31" s="66" t="s">
        <v>133</v>
      </c>
      <c r="G31" s="69">
        <v>388</v>
      </c>
      <c r="H31" s="18"/>
      <c r="I31" s="24">
        <f t="shared" si="0"/>
        <v>0</v>
      </c>
      <c r="J31" s="25" t="str">
        <f t="shared" si="1"/>
        <v>OK</v>
      </c>
      <c r="K31" s="85"/>
      <c r="L31" s="58"/>
      <c r="M31" s="58"/>
      <c r="N31" s="58"/>
      <c r="O31" s="58"/>
      <c r="P31" s="55"/>
      <c r="Q31" s="55"/>
      <c r="R31" s="55"/>
      <c r="S31" s="55"/>
      <c r="T31" s="55"/>
      <c r="U31" s="55"/>
      <c r="V31" s="55"/>
      <c r="W31" s="57"/>
      <c r="X31" s="57"/>
      <c r="Y31" s="57"/>
      <c r="Z31" s="57"/>
      <c r="AA31" s="57"/>
      <c r="AB31" s="57"/>
    </row>
    <row r="32" spans="1:28" ht="39.950000000000003" customHeight="1" x14ac:dyDescent="0.25">
      <c r="A32" s="76">
        <v>33</v>
      </c>
      <c r="B32" s="36" t="s">
        <v>35</v>
      </c>
      <c r="C32" s="65" t="s">
        <v>85</v>
      </c>
      <c r="D32" s="66" t="s">
        <v>29</v>
      </c>
      <c r="E32" s="66" t="s">
        <v>13</v>
      </c>
      <c r="F32" s="66" t="s">
        <v>15</v>
      </c>
      <c r="G32" s="69">
        <v>33.6</v>
      </c>
      <c r="H32" s="18"/>
      <c r="I32" s="24">
        <f t="shared" si="0"/>
        <v>0</v>
      </c>
      <c r="J32" s="25" t="str">
        <f t="shared" si="1"/>
        <v>OK</v>
      </c>
      <c r="K32" s="85"/>
      <c r="L32" s="58"/>
      <c r="M32" s="58"/>
      <c r="N32" s="58"/>
      <c r="O32" s="58"/>
      <c r="P32" s="55"/>
      <c r="Q32" s="55"/>
      <c r="R32" s="55"/>
      <c r="S32" s="55"/>
      <c r="T32" s="55"/>
      <c r="U32" s="55"/>
      <c r="V32" s="55"/>
      <c r="W32" s="57"/>
      <c r="X32" s="57"/>
      <c r="Y32" s="57"/>
      <c r="Z32" s="57"/>
      <c r="AA32" s="57"/>
      <c r="AB32" s="57"/>
    </row>
    <row r="33" spans="1:28" ht="39.950000000000003" customHeight="1" x14ac:dyDescent="0.25">
      <c r="A33" s="76">
        <v>34</v>
      </c>
      <c r="B33" s="36" t="s">
        <v>35</v>
      </c>
      <c r="C33" s="65" t="s">
        <v>86</v>
      </c>
      <c r="D33" s="66" t="s">
        <v>87</v>
      </c>
      <c r="E33" s="66" t="s">
        <v>13</v>
      </c>
      <c r="F33" s="66" t="s">
        <v>15</v>
      </c>
      <c r="G33" s="69">
        <v>340.66</v>
      </c>
      <c r="H33" s="18"/>
      <c r="I33" s="24">
        <f t="shared" si="0"/>
        <v>0</v>
      </c>
      <c r="J33" s="25" t="str">
        <f t="shared" si="1"/>
        <v>OK</v>
      </c>
      <c r="K33" s="85"/>
      <c r="L33" s="58"/>
      <c r="M33" s="58"/>
      <c r="N33" s="58"/>
      <c r="O33" s="58"/>
      <c r="P33" s="55"/>
      <c r="Q33" s="55"/>
      <c r="R33" s="55"/>
      <c r="S33" s="55"/>
      <c r="T33" s="55"/>
      <c r="U33" s="55"/>
      <c r="V33" s="55"/>
      <c r="W33" s="57"/>
      <c r="X33" s="57"/>
      <c r="Y33" s="57"/>
      <c r="Z33" s="57"/>
      <c r="AA33" s="57"/>
      <c r="AB33" s="57"/>
    </row>
    <row r="34" spans="1:28" ht="39.950000000000003" customHeight="1" x14ac:dyDescent="0.25">
      <c r="A34" s="76">
        <v>35</v>
      </c>
      <c r="B34" s="36" t="s">
        <v>35</v>
      </c>
      <c r="C34" s="65" t="s">
        <v>88</v>
      </c>
      <c r="D34" s="66" t="s">
        <v>27</v>
      </c>
      <c r="E34" s="66" t="s">
        <v>13</v>
      </c>
      <c r="F34" s="66" t="s">
        <v>37</v>
      </c>
      <c r="G34" s="69">
        <v>47.49</v>
      </c>
      <c r="H34" s="18"/>
      <c r="I34" s="24">
        <f t="shared" si="0"/>
        <v>0</v>
      </c>
      <c r="J34" s="25" t="str">
        <f t="shared" si="1"/>
        <v>OK</v>
      </c>
      <c r="K34" s="85"/>
      <c r="L34" s="58"/>
      <c r="M34" s="58"/>
      <c r="N34" s="58"/>
      <c r="O34" s="58"/>
      <c r="P34" s="55"/>
      <c r="Q34" s="55"/>
      <c r="R34" s="55"/>
      <c r="S34" s="55"/>
      <c r="T34" s="55"/>
      <c r="U34" s="55"/>
      <c r="V34" s="55"/>
      <c r="W34" s="57"/>
      <c r="X34" s="57"/>
      <c r="Y34" s="57"/>
      <c r="Z34" s="57"/>
      <c r="AA34" s="57"/>
      <c r="AB34" s="57"/>
    </row>
    <row r="35" spans="1:28" ht="39.950000000000003" customHeight="1" x14ac:dyDescent="0.25">
      <c r="A35" s="76">
        <v>36</v>
      </c>
      <c r="B35" s="36" t="s">
        <v>35</v>
      </c>
      <c r="C35" s="65" t="s">
        <v>89</v>
      </c>
      <c r="D35" s="66" t="s">
        <v>29</v>
      </c>
      <c r="E35" s="66" t="s">
        <v>16</v>
      </c>
      <c r="F35" s="66" t="s">
        <v>15</v>
      </c>
      <c r="G35" s="69">
        <v>230.65</v>
      </c>
      <c r="H35" s="18"/>
      <c r="I35" s="24">
        <f t="shared" si="0"/>
        <v>0</v>
      </c>
      <c r="J35" s="25" t="str">
        <f t="shared" si="1"/>
        <v>OK</v>
      </c>
      <c r="K35" s="85"/>
      <c r="L35" s="58"/>
      <c r="M35" s="58"/>
      <c r="N35" s="58"/>
      <c r="O35" s="58"/>
      <c r="P35" s="55"/>
      <c r="Q35" s="55"/>
      <c r="R35" s="55"/>
      <c r="S35" s="55"/>
      <c r="T35" s="55"/>
      <c r="U35" s="55"/>
      <c r="V35" s="55"/>
      <c r="W35" s="57"/>
      <c r="X35" s="57"/>
      <c r="Y35" s="57"/>
      <c r="Z35" s="57"/>
      <c r="AA35" s="57"/>
      <c r="AB35" s="57"/>
    </row>
    <row r="36" spans="1:28" ht="39.950000000000003" customHeight="1" x14ac:dyDescent="0.25">
      <c r="A36" s="76">
        <v>37</v>
      </c>
      <c r="B36" s="36" t="s">
        <v>35</v>
      </c>
      <c r="C36" s="65" t="s">
        <v>90</v>
      </c>
      <c r="D36" s="66" t="s">
        <v>91</v>
      </c>
      <c r="E36" s="66" t="s">
        <v>16</v>
      </c>
      <c r="F36" s="66" t="s">
        <v>15</v>
      </c>
      <c r="G36" s="69">
        <v>237.53</v>
      </c>
      <c r="H36" s="18"/>
      <c r="I36" s="24">
        <f t="shared" si="0"/>
        <v>0</v>
      </c>
      <c r="J36" s="25" t="str">
        <f t="shared" si="1"/>
        <v>OK</v>
      </c>
      <c r="K36" s="85"/>
      <c r="L36" s="58"/>
      <c r="M36" s="58"/>
      <c r="N36" s="58"/>
      <c r="O36" s="58"/>
      <c r="P36" s="55"/>
      <c r="Q36" s="55"/>
      <c r="R36" s="55"/>
      <c r="S36" s="55"/>
      <c r="T36" s="55"/>
      <c r="U36" s="55"/>
      <c r="V36" s="55"/>
      <c r="W36" s="57"/>
      <c r="X36" s="57"/>
      <c r="Y36" s="57"/>
      <c r="Z36" s="57"/>
      <c r="AA36" s="57"/>
      <c r="AB36" s="57"/>
    </row>
    <row r="37" spans="1:28" ht="39.950000000000003" customHeight="1" x14ac:dyDescent="0.25">
      <c r="A37" s="76">
        <v>38</v>
      </c>
      <c r="B37" s="36" t="s">
        <v>35</v>
      </c>
      <c r="C37" s="65" t="s">
        <v>92</v>
      </c>
      <c r="D37" s="66" t="s">
        <v>93</v>
      </c>
      <c r="E37" s="66" t="s">
        <v>16</v>
      </c>
      <c r="F37" s="66" t="s">
        <v>15</v>
      </c>
      <c r="G37" s="69">
        <v>156.93</v>
      </c>
      <c r="H37" s="18"/>
      <c r="I37" s="24">
        <f t="shared" si="0"/>
        <v>0</v>
      </c>
      <c r="J37" s="25" t="str">
        <f t="shared" si="1"/>
        <v>OK</v>
      </c>
      <c r="K37" s="85"/>
      <c r="L37" s="58"/>
      <c r="M37" s="58"/>
      <c r="N37" s="58"/>
      <c r="O37" s="58"/>
      <c r="P37" s="55"/>
      <c r="Q37" s="55"/>
      <c r="R37" s="55"/>
      <c r="S37" s="55"/>
      <c r="T37" s="55"/>
      <c r="U37" s="55"/>
      <c r="V37" s="55"/>
      <c r="W37" s="57"/>
      <c r="X37" s="57"/>
      <c r="Y37" s="57"/>
      <c r="Z37" s="57"/>
      <c r="AA37" s="57"/>
      <c r="AB37" s="57"/>
    </row>
    <row r="38" spans="1:28" ht="39.950000000000003" customHeight="1" x14ac:dyDescent="0.25">
      <c r="A38" s="76">
        <v>40</v>
      </c>
      <c r="B38" s="36" t="s">
        <v>35</v>
      </c>
      <c r="C38" s="65" t="s">
        <v>94</v>
      </c>
      <c r="D38" s="66" t="s">
        <v>95</v>
      </c>
      <c r="E38" s="66" t="s">
        <v>3</v>
      </c>
      <c r="F38" s="66" t="s">
        <v>15</v>
      </c>
      <c r="G38" s="69">
        <v>27.03</v>
      </c>
      <c r="H38" s="18"/>
      <c r="I38" s="24">
        <f t="shared" si="0"/>
        <v>0</v>
      </c>
      <c r="J38" s="25" t="str">
        <f t="shared" si="1"/>
        <v>OK</v>
      </c>
      <c r="K38" s="85"/>
      <c r="L38" s="58"/>
      <c r="M38" s="58"/>
      <c r="N38" s="58"/>
      <c r="O38" s="58"/>
      <c r="P38" s="55"/>
      <c r="Q38" s="55"/>
      <c r="R38" s="55"/>
      <c r="S38" s="55"/>
      <c r="T38" s="55"/>
      <c r="U38" s="55"/>
      <c r="V38" s="55"/>
      <c r="W38" s="57"/>
      <c r="X38" s="57"/>
      <c r="Y38" s="57"/>
      <c r="Z38" s="57"/>
      <c r="AA38" s="57"/>
      <c r="AB38" s="57"/>
    </row>
    <row r="39" spans="1:28" ht="39.950000000000003" customHeight="1" x14ac:dyDescent="0.25">
      <c r="A39" s="76">
        <v>42</v>
      </c>
      <c r="B39" s="36" t="s">
        <v>35</v>
      </c>
      <c r="C39" s="65" t="s">
        <v>96</v>
      </c>
      <c r="D39" s="66" t="s">
        <v>97</v>
      </c>
      <c r="E39" s="66" t="s">
        <v>13</v>
      </c>
      <c r="F39" s="66" t="s">
        <v>38</v>
      </c>
      <c r="G39" s="69">
        <v>506.24</v>
      </c>
      <c r="H39" s="18"/>
      <c r="I39" s="24">
        <f t="shared" si="0"/>
        <v>0</v>
      </c>
      <c r="J39" s="25" t="str">
        <f t="shared" si="1"/>
        <v>OK</v>
      </c>
      <c r="K39" s="85"/>
      <c r="L39" s="58"/>
      <c r="M39" s="58"/>
      <c r="N39" s="58"/>
      <c r="O39" s="58"/>
      <c r="P39" s="55"/>
      <c r="Q39" s="55"/>
      <c r="R39" s="55"/>
      <c r="S39" s="55"/>
      <c r="T39" s="55"/>
      <c r="U39" s="55"/>
      <c r="V39" s="55"/>
      <c r="W39" s="57"/>
      <c r="X39" s="57"/>
      <c r="Y39" s="57"/>
      <c r="Z39" s="57"/>
      <c r="AA39" s="57"/>
      <c r="AB39" s="57"/>
    </row>
    <row r="40" spans="1:28" ht="39.950000000000003" customHeight="1" x14ac:dyDescent="0.25">
      <c r="A40" s="76">
        <v>43</v>
      </c>
      <c r="B40" s="36" t="s">
        <v>35</v>
      </c>
      <c r="C40" s="65" t="s">
        <v>98</v>
      </c>
      <c r="D40" s="66" t="s">
        <v>99</v>
      </c>
      <c r="E40" s="66" t="s">
        <v>13</v>
      </c>
      <c r="F40" s="66" t="s">
        <v>38</v>
      </c>
      <c r="G40" s="69">
        <v>1018.13</v>
      </c>
      <c r="H40" s="18"/>
      <c r="I40" s="24">
        <f t="shared" si="0"/>
        <v>0</v>
      </c>
      <c r="J40" s="25" t="str">
        <f t="shared" si="1"/>
        <v>OK</v>
      </c>
      <c r="K40" s="85"/>
      <c r="L40" s="58"/>
      <c r="M40" s="58"/>
      <c r="N40" s="58"/>
      <c r="O40" s="58"/>
      <c r="P40" s="55"/>
      <c r="Q40" s="55"/>
      <c r="R40" s="55"/>
      <c r="S40" s="55"/>
      <c r="T40" s="55"/>
      <c r="U40" s="55"/>
      <c r="V40" s="55"/>
      <c r="W40" s="57"/>
      <c r="X40" s="57"/>
      <c r="Y40" s="57"/>
      <c r="Z40" s="57"/>
      <c r="AA40" s="57"/>
      <c r="AB40" s="57"/>
    </row>
    <row r="41" spans="1:28" ht="39.950000000000003" customHeight="1" x14ac:dyDescent="0.25">
      <c r="A41" s="76">
        <v>44</v>
      </c>
      <c r="B41" s="36" t="s">
        <v>35</v>
      </c>
      <c r="C41" s="65" t="s">
        <v>100</v>
      </c>
      <c r="D41" s="66" t="s">
        <v>50</v>
      </c>
      <c r="E41" s="66" t="s">
        <v>13</v>
      </c>
      <c r="F41" s="66" t="s">
        <v>132</v>
      </c>
      <c r="G41" s="69">
        <v>23.06</v>
      </c>
      <c r="H41" s="18"/>
      <c r="I41" s="24">
        <f t="shared" si="0"/>
        <v>0</v>
      </c>
      <c r="J41" s="25" t="str">
        <f t="shared" si="1"/>
        <v>OK</v>
      </c>
      <c r="K41" s="85"/>
      <c r="L41" s="58"/>
      <c r="M41" s="58"/>
      <c r="N41" s="58"/>
      <c r="O41" s="58"/>
      <c r="P41" s="55"/>
      <c r="Q41" s="55"/>
      <c r="R41" s="55"/>
      <c r="S41" s="55"/>
      <c r="T41" s="55"/>
      <c r="U41" s="55"/>
      <c r="V41" s="55"/>
      <c r="W41" s="57"/>
      <c r="X41" s="57"/>
      <c r="Y41" s="57"/>
      <c r="Z41" s="57"/>
      <c r="AA41" s="57"/>
      <c r="AB41" s="57"/>
    </row>
    <row r="42" spans="1:28" ht="39.950000000000003" customHeight="1" x14ac:dyDescent="0.25">
      <c r="A42" s="76">
        <v>45</v>
      </c>
      <c r="B42" s="36" t="s">
        <v>35</v>
      </c>
      <c r="C42" s="65" t="s">
        <v>101</v>
      </c>
      <c r="D42" s="66" t="s">
        <v>52</v>
      </c>
      <c r="E42" s="66" t="s">
        <v>13</v>
      </c>
      <c r="F42" s="66" t="s">
        <v>36</v>
      </c>
      <c r="G42" s="69">
        <v>16.03</v>
      </c>
      <c r="H42" s="18"/>
      <c r="I42" s="24">
        <f t="shared" si="0"/>
        <v>0</v>
      </c>
      <c r="J42" s="25" t="str">
        <f t="shared" si="1"/>
        <v>OK</v>
      </c>
      <c r="K42" s="85"/>
      <c r="L42" s="58"/>
      <c r="M42" s="58"/>
      <c r="N42" s="58"/>
      <c r="O42" s="58"/>
      <c r="P42" s="55"/>
      <c r="Q42" s="55"/>
      <c r="R42" s="55"/>
      <c r="S42" s="55"/>
      <c r="T42" s="55"/>
      <c r="U42" s="55"/>
      <c r="V42" s="55"/>
      <c r="W42" s="57"/>
      <c r="X42" s="57"/>
      <c r="Y42" s="57"/>
      <c r="Z42" s="57"/>
      <c r="AA42" s="57"/>
      <c r="AB42" s="57"/>
    </row>
    <row r="43" spans="1:28" ht="39.950000000000003" customHeight="1" x14ac:dyDescent="0.25">
      <c r="A43" s="76">
        <v>46</v>
      </c>
      <c r="B43" s="36" t="s">
        <v>35</v>
      </c>
      <c r="C43" s="65" t="s">
        <v>102</v>
      </c>
      <c r="D43" s="66" t="s">
        <v>29</v>
      </c>
      <c r="E43" s="66" t="s">
        <v>13</v>
      </c>
      <c r="F43" s="66" t="s">
        <v>15</v>
      </c>
      <c r="G43" s="69">
        <v>28.04</v>
      </c>
      <c r="H43" s="18"/>
      <c r="I43" s="24">
        <f t="shared" si="0"/>
        <v>0</v>
      </c>
      <c r="J43" s="25" t="str">
        <f t="shared" si="1"/>
        <v>OK</v>
      </c>
      <c r="K43" s="85"/>
      <c r="L43" s="58"/>
      <c r="M43" s="58"/>
      <c r="N43" s="58"/>
      <c r="O43" s="58"/>
      <c r="P43" s="55"/>
      <c r="Q43" s="55"/>
      <c r="R43" s="55"/>
      <c r="S43" s="55"/>
      <c r="T43" s="55"/>
      <c r="U43" s="55"/>
      <c r="V43" s="55"/>
      <c r="W43" s="57"/>
      <c r="X43" s="57"/>
      <c r="Y43" s="57"/>
      <c r="Z43" s="57"/>
      <c r="AA43" s="57"/>
      <c r="AB43" s="57"/>
    </row>
    <row r="44" spans="1:28" ht="39.950000000000003" customHeight="1" x14ac:dyDescent="0.25">
      <c r="A44" s="76">
        <v>49</v>
      </c>
      <c r="B44" s="36" t="s">
        <v>35</v>
      </c>
      <c r="C44" s="65" t="s">
        <v>103</v>
      </c>
      <c r="D44" s="66" t="s">
        <v>29</v>
      </c>
      <c r="E44" s="66" t="s">
        <v>13</v>
      </c>
      <c r="F44" s="66" t="s">
        <v>15</v>
      </c>
      <c r="G44" s="69">
        <v>50.01</v>
      </c>
      <c r="H44" s="18"/>
      <c r="I44" s="24">
        <f t="shared" si="0"/>
        <v>0</v>
      </c>
      <c r="J44" s="25" t="str">
        <f t="shared" si="1"/>
        <v>OK</v>
      </c>
      <c r="K44" s="85"/>
      <c r="L44" s="58"/>
      <c r="M44" s="58"/>
      <c r="N44" s="58"/>
      <c r="O44" s="58"/>
      <c r="P44" s="55"/>
      <c r="Q44" s="55"/>
      <c r="R44" s="55"/>
      <c r="S44" s="55"/>
      <c r="T44" s="55"/>
      <c r="U44" s="55"/>
      <c r="V44" s="55"/>
      <c r="W44" s="57"/>
      <c r="X44" s="57"/>
      <c r="Y44" s="57"/>
      <c r="Z44" s="57"/>
      <c r="AA44" s="57"/>
      <c r="AB44" s="57"/>
    </row>
    <row r="45" spans="1:28" ht="39.950000000000003" customHeight="1" x14ac:dyDescent="0.25">
      <c r="A45" s="76">
        <v>50</v>
      </c>
      <c r="B45" s="36" t="s">
        <v>35</v>
      </c>
      <c r="C45" s="65" t="s">
        <v>104</v>
      </c>
      <c r="D45" s="66" t="s">
        <v>29</v>
      </c>
      <c r="E45" s="66" t="s">
        <v>13</v>
      </c>
      <c r="F45" s="66" t="s">
        <v>15</v>
      </c>
      <c r="G45" s="69">
        <v>11.54</v>
      </c>
      <c r="H45" s="18"/>
      <c r="I45" s="24">
        <f t="shared" si="0"/>
        <v>0</v>
      </c>
      <c r="J45" s="25" t="str">
        <f t="shared" si="1"/>
        <v>OK</v>
      </c>
      <c r="K45" s="85"/>
      <c r="L45" s="58"/>
      <c r="M45" s="58"/>
      <c r="N45" s="58"/>
      <c r="O45" s="58"/>
      <c r="P45" s="55"/>
      <c r="Q45" s="55"/>
      <c r="R45" s="55"/>
      <c r="S45" s="55"/>
      <c r="T45" s="55"/>
      <c r="U45" s="55"/>
      <c r="V45" s="55"/>
      <c r="W45" s="57"/>
      <c r="X45" s="57"/>
      <c r="Y45" s="57"/>
      <c r="Z45" s="57"/>
      <c r="AA45" s="57"/>
      <c r="AB45" s="57"/>
    </row>
    <row r="46" spans="1:28" ht="39.950000000000003" customHeight="1" x14ac:dyDescent="0.25">
      <c r="A46" s="76">
        <v>51</v>
      </c>
      <c r="B46" s="36" t="s">
        <v>35</v>
      </c>
      <c r="C46" s="65" t="s">
        <v>105</v>
      </c>
      <c r="D46" s="66" t="s">
        <v>30</v>
      </c>
      <c r="E46" s="66" t="s">
        <v>13</v>
      </c>
      <c r="F46" s="66" t="s">
        <v>15</v>
      </c>
      <c r="G46" s="69">
        <v>52.18</v>
      </c>
      <c r="H46" s="18"/>
      <c r="I46" s="24">
        <f t="shared" si="0"/>
        <v>0</v>
      </c>
      <c r="J46" s="25" t="str">
        <f t="shared" si="1"/>
        <v>OK</v>
      </c>
      <c r="K46" s="85"/>
      <c r="L46" s="58"/>
      <c r="M46" s="58"/>
      <c r="N46" s="58"/>
      <c r="O46" s="58"/>
      <c r="P46" s="55"/>
      <c r="Q46" s="55"/>
      <c r="R46" s="55"/>
      <c r="S46" s="55"/>
      <c r="T46" s="55"/>
      <c r="U46" s="55"/>
      <c r="V46" s="55"/>
      <c r="W46" s="57"/>
      <c r="X46" s="57"/>
      <c r="Y46" s="57"/>
      <c r="Z46" s="57"/>
      <c r="AA46" s="57"/>
      <c r="AB46" s="57"/>
    </row>
    <row r="47" spans="1:28" ht="39.950000000000003" customHeight="1" x14ac:dyDescent="0.25">
      <c r="A47" s="76">
        <v>52</v>
      </c>
      <c r="B47" s="36" t="s">
        <v>35</v>
      </c>
      <c r="C47" s="65" t="s">
        <v>106</v>
      </c>
      <c r="D47" s="66" t="s">
        <v>107</v>
      </c>
      <c r="E47" s="66" t="s">
        <v>13</v>
      </c>
      <c r="F47" s="66" t="s">
        <v>15</v>
      </c>
      <c r="G47" s="69">
        <v>38.97</v>
      </c>
      <c r="H47" s="18"/>
      <c r="I47" s="24">
        <f t="shared" si="0"/>
        <v>0</v>
      </c>
      <c r="J47" s="25" t="str">
        <f t="shared" si="1"/>
        <v>OK</v>
      </c>
      <c r="K47" s="85"/>
      <c r="L47" s="58"/>
      <c r="M47" s="58"/>
      <c r="N47" s="58"/>
      <c r="O47" s="58"/>
      <c r="P47" s="55"/>
      <c r="Q47" s="55"/>
      <c r="R47" s="55"/>
      <c r="S47" s="55"/>
      <c r="T47" s="55"/>
      <c r="U47" s="55"/>
      <c r="V47" s="55"/>
      <c r="W47" s="57"/>
      <c r="X47" s="57"/>
      <c r="Y47" s="57"/>
      <c r="Z47" s="57"/>
      <c r="AA47" s="57"/>
      <c r="AB47" s="57"/>
    </row>
    <row r="48" spans="1:28" ht="39.950000000000003" customHeight="1" x14ac:dyDescent="0.25">
      <c r="A48" s="76">
        <v>53</v>
      </c>
      <c r="B48" s="36" t="s">
        <v>35</v>
      </c>
      <c r="C48" s="65" t="s">
        <v>108</v>
      </c>
      <c r="D48" s="66" t="s">
        <v>30</v>
      </c>
      <c r="E48" s="66" t="s">
        <v>13</v>
      </c>
      <c r="F48" s="66" t="s">
        <v>15</v>
      </c>
      <c r="G48" s="69">
        <v>57.32</v>
      </c>
      <c r="H48" s="18"/>
      <c r="I48" s="24">
        <f t="shared" si="0"/>
        <v>0</v>
      </c>
      <c r="J48" s="25" t="str">
        <f t="shared" si="1"/>
        <v>OK</v>
      </c>
      <c r="K48" s="85"/>
      <c r="L48" s="58"/>
      <c r="M48" s="58"/>
      <c r="N48" s="58"/>
      <c r="O48" s="58"/>
      <c r="P48" s="55"/>
      <c r="Q48" s="55"/>
      <c r="R48" s="55"/>
      <c r="S48" s="55"/>
      <c r="T48" s="55"/>
      <c r="U48" s="55"/>
      <c r="V48" s="55"/>
      <c r="W48" s="57"/>
      <c r="X48" s="57"/>
      <c r="Y48" s="57"/>
      <c r="Z48" s="57"/>
      <c r="AA48" s="57"/>
      <c r="AB48" s="57"/>
    </row>
    <row r="49" spans="1:28" ht="39.950000000000003" customHeight="1" x14ac:dyDescent="0.25">
      <c r="A49" s="76">
        <v>54</v>
      </c>
      <c r="B49" s="36" t="s">
        <v>35</v>
      </c>
      <c r="C49" s="65" t="s">
        <v>109</v>
      </c>
      <c r="D49" s="66" t="s">
        <v>29</v>
      </c>
      <c r="E49" s="66" t="s">
        <v>13</v>
      </c>
      <c r="F49" s="66" t="s">
        <v>15</v>
      </c>
      <c r="G49" s="69">
        <v>62.36</v>
      </c>
      <c r="H49" s="18"/>
      <c r="I49" s="24">
        <f t="shared" si="0"/>
        <v>0</v>
      </c>
      <c r="J49" s="25" t="str">
        <f t="shared" si="1"/>
        <v>OK</v>
      </c>
      <c r="K49" s="85"/>
      <c r="L49" s="58"/>
      <c r="M49" s="58"/>
      <c r="N49" s="58"/>
      <c r="O49" s="58"/>
      <c r="P49" s="55"/>
      <c r="Q49" s="55"/>
      <c r="R49" s="55"/>
      <c r="S49" s="55"/>
      <c r="T49" s="55"/>
      <c r="U49" s="55"/>
      <c r="V49" s="55"/>
      <c r="W49" s="57"/>
      <c r="X49" s="57"/>
      <c r="Y49" s="57"/>
      <c r="Z49" s="57"/>
      <c r="AA49" s="57"/>
      <c r="AB49" s="57"/>
    </row>
    <row r="50" spans="1:28" ht="39.950000000000003" customHeight="1" x14ac:dyDescent="0.25">
      <c r="A50" s="76">
        <v>55</v>
      </c>
      <c r="B50" s="36" t="s">
        <v>35</v>
      </c>
      <c r="C50" s="65" t="s">
        <v>110</v>
      </c>
      <c r="D50" s="66" t="s">
        <v>111</v>
      </c>
      <c r="E50" s="66" t="s">
        <v>13</v>
      </c>
      <c r="F50" s="66" t="s">
        <v>134</v>
      </c>
      <c r="G50" s="69">
        <v>207.66</v>
      </c>
      <c r="H50" s="18"/>
      <c r="I50" s="24">
        <f t="shared" si="0"/>
        <v>0</v>
      </c>
      <c r="J50" s="25" t="str">
        <f t="shared" si="1"/>
        <v>OK</v>
      </c>
      <c r="K50" s="85"/>
      <c r="L50" s="58"/>
      <c r="M50" s="58"/>
      <c r="N50" s="58"/>
      <c r="O50" s="58"/>
      <c r="P50" s="55"/>
      <c r="Q50" s="55"/>
      <c r="R50" s="55"/>
      <c r="S50" s="55"/>
      <c r="T50" s="55"/>
      <c r="U50" s="55"/>
      <c r="V50" s="55"/>
      <c r="W50" s="57"/>
      <c r="X50" s="57"/>
      <c r="Y50" s="57"/>
      <c r="Z50" s="57"/>
      <c r="AA50" s="57"/>
      <c r="AB50" s="57"/>
    </row>
    <row r="51" spans="1:28" ht="39.950000000000003" customHeight="1" x14ac:dyDescent="0.25">
      <c r="A51" s="76">
        <v>56</v>
      </c>
      <c r="B51" s="36" t="s">
        <v>35</v>
      </c>
      <c r="C51" s="65" t="s">
        <v>112</v>
      </c>
      <c r="D51" s="66" t="s">
        <v>113</v>
      </c>
      <c r="E51" s="66" t="s">
        <v>13</v>
      </c>
      <c r="F51" s="66" t="s">
        <v>39</v>
      </c>
      <c r="G51" s="69">
        <v>542.32000000000005</v>
      </c>
      <c r="H51" s="18"/>
      <c r="I51" s="24">
        <f t="shared" si="0"/>
        <v>0</v>
      </c>
      <c r="J51" s="25" t="str">
        <f t="shared" si="1"/>
        <v>OK</v>
      </c>
      <c r="K51" s="85"/>
      <c r="L51" s="58"/>
      <c r="M51" s="58"/>
      <c r="N51" s="58"/>
      <c r="O51" s="58"/>
      <c r="P51" s="55"/>
      <c r="Q51" s="55"/>
      <c r="R51" s="55"/>
      <c r="S51" s="55"/>
      <c r="T51" s="55"/>
      <c r="U51" s="55"/>
      <c r="V51" s="55"/>
      <c r="W51" s="57"/>
      <c r="X51" s="57"/>
      <c r="Y51" s="57"/>
      <c r="Z51" s="57"/>
      <c r="AA51" s="57"/>
      <c r="AB51" s="57"/>
    </row>
    <row r="52" spans="1:28" ht="39.950000000000003" customHeight="1" x14ac:dyDescent="0.25">
      <c r="A52" s="76">
        <v>57</v>
      </c>
      <c r="B52" s="36" t="s">
        <v>35</v>
      </c>
      <c r="C52" s="65" t="s">
        <v>114</v>
      </c>
      <c r="D52" s="66" t="s">
        <v>27</v>
      </c>
      <c r="E52" s="66" t="s">
        <v>16</v>
      </c>
      <c r="F52" s="66" t="s">
        <v>15</v>
      </c>
      <c r="G52" s="69">
        <v>26.76</v>
      </c>
      <c r="H52" s="18"/>
      <c r="I52" s="24">
        <f t="shared" si="0"/>
        <v>0</v>
      </c>
      <c r="J52" s="25" t="str">
        <f t="shared" si="1"/>
        <v>OK</v>
      </c>
      <c r="K52" s="85"/>
      <c r="L52" s="58"/>
      <c r="M52" s="58"/>
      <c r="N52" s="58"/>
      <c r="O52" s="58"/>
      <c r="P52" s="55"/>
      <c r="Q52" s="55"/>
      <c r="R52" s="55"/>
      <c r="S52" s="55"/>
      <c r="T52" s="55"/>
      <c r="U52" s="55"/>
      <c r="V52" s="55"/>
      <c r="W52" s="57"/>
      <c r="X52" s="57"/>
      <c r="Y52" s="57"/>
      <c r="Z52" s="57"/>
      <c r="AA52" s="57"/>
      <c r="AB52" s="57"/>
    </row>
    <row r="53" spans="1:28" ht="39.950000000000003" customHeight="1" x14ac:dyDescent="0.25">
      <c r="A53" s="76">
        <v>58</v>
      </c>
      <c r="B53" s="36" t="s">
        <v>35</v>
      </c>
      <c r="C53" s="65" t="s">
        <v>115</v>
      </c>
      <c r="D53" s="66" t="s">
        <v>116</v>
      </c>
      <c r="E53" s="66" t="s">
        <v>13</v>
      </c>
      <c r="F53" s="66" t="s">
        <v>39</v>
      </c>
      <c r="G53" s="69">
        <v>461.06</v>
      </c>
      <c r="H53" s="18"/>
      <c r="I53" s="24">
        <f t="shared" si="0"/>
        <v>0</v>
      </c>
      <c r="J53" s="25" t="str">
        <f t="shared" si="1"/>
        <v>OK</v>
      </c>
      <c r="K53" s="85"/>
      <c r="L53" s="58"/>
      <c r="M53" s="58"/>
      <c r="N53" s="58"/>
      <c r="O53" s="58"/>
      <c r="P53" s="55"/>
      <c r="Q53" s="55"/>
      <c r="R53" s="55"/>
      <c r="S53" s="55"/>
      <c r="T53" s="55"/>
      <c r="U53" s="55"/>
      <c r="V53" s="55"/>
      <c r="W53" s="57"/>
      <c r="X53" s="57"/>
      <c r="Y53" s="57"/>
      <c r="Z53" s="57"/>
      <c r="AA53" s="57"/>
      <c r="AB53" s="57"/>
    </row>
    <row r="54" spans="1:28" ht="39.950000000000003" customHeight="1" x14ac:dyDescent="0.25">
      <c r="A54" s="76">
        <v>59</v>
      </c>
      <c r="B54" s="36" t="s">
        <v>35</v>
      </c>
      <c r="C54" s="65" t="s">
        <v>117</v>
      </c>
      <c r="D54" s="66" t="s">
        <v>118</v>
      </c>
      <c r="E54" s="66" t="s">
        <v>13</v>
      </c>
      <c r="F54" s="66" t="s">
        <v>39</v>
      </c>
      <c r="G54" s="69">
        <v>1021.38</v>
      </c>
      <c r="H54" s="18"/>
      <c r="I54" s="24">
        <f t="shared" si="0"/>
        <v>0</v>
      </c>
      <c r="J54" s="25" t="str">
        <f t="shared" si="1"/>
        <v>OK</v>
      </c>
      <c r="K54" s="85"/>
      <c r="L54" s="58"/>
      <c r="M54" s="58"/>
      <c r="N54" s="58"/>
      <c r="O54" s="58"/>
      <c r="P54" s="55"/>
      <c r="Q54" s="55"/>
      <c r="R54" s="55"/>
      <c r="S54" s="55"/>
      <c r="T54" s="55"/>
      <c r="U54" s="55"/>
      <c r="V54" s="55"/>
      <c r="W54" s="57"/>
      <c r="X54" s="57"/>
      <c r="Y54" s="57"/>
      <c r="Z54" s="57"/>
      <c r="AA54" s="57"/>
      <c r="AB54" s="57"/>
    </row>
    <row r="55" spans="1:28" ht="39.950000000000003" customHeight="1" x14ac:dyDescent="0.25">
      <c r="A55" s="76">
        <v>60</v>
      </c>
      <c r="B55" s="36" t="s">
        <v>35</v>
      </c>
      <c r="C55" s="65" t="s">
        <v>119</v>
      </c>
      <c r="D55" s="66" t="s">
        <v>120</v>
      </c>
      <c r="E55" s="66" t="s">
        <v>3</v>
      </c>
      <c r="F55" s="66" t="s">
        <v>15</v>
      </c>
      <c r="G55" s="69">
        <v>24.94</v>
      </c>
      <c r="H55" s="18"/>
      <c r="I55" s="24">
        <f t="shared" si="0"/>
        <v>0</v>
      </c>
      <c r="J55" s="25" t="str">
        <f t="shared" si="1"/>
        <v>OK</v>
      </c>
      <c r="K55" s="85"/>
      <c r="L55" s="58"/>
      <c r="M55" s="58"/>
      <c r="N55" s="58"/>
      <c r="O55" s="58"/>
      <c r="P55" s="55"/>
      <c r="Q55" s="55"/>
      <c r="R55" s="55"/>
      <c r="S55" s="55"/>
      <c r="T55" s="55"/>
      <c r="U55" s="55"/>
      <c r="V55" s="55"/>
      <c r="W55" s="57"/>
      <c r="X55" s="57"/>
      <c r="Y55" s="57"/>
      <c r="Z55" s="57"/>
      <c r="AA55" s="57"/>
      <c r="AB55" s="57"/>
    </row>
    <row r="56" spans="1:28" ht="39.950000000000003" customHeight="1" x14ac:dyDescent="0.25">
      <c r="A56" s="76">
        <v>61</v>
      </c>
      <c r="B56" s="36" t="s">
        <v>35</v>
      </c>
      <c r="C56" s="65" t="s">
        <v>121</v>
      </c>
      <c r="D56" s="66" t="s">
        <v>122</v>
      </c>
      <c r="E56" s="66" t="s">
        <v>13</v>
      </c>
      <c r="F56" s="66" t="s">
        <v>15</v>
      </c>
      <c r="G56" s="69">
        <v>762.45</v>
      </c>
      <c r="H56" s="18"/>
      <c r="I56" s="24">
        <f t="shared" si="0"/>
        <v>0</v>
      </c>
      <c r="J56" s="25" t="str">
        <f t="shared" si="1"/>
        <v>OK</v>
      </c>
      <c r="K56" s="85"/>
      <c r="L56" s="58"/>
      <c r="M56" s="58"/>
      <c r="N56" s="58"/>
      <c r="O56" s="58"/>
      <c r="P56" s="55"/>
      <c r="Q56" s="55"/>
      <c r="R56" s="55"/>
      <c r="S56" s="55"/>
      <c r="T56" s="55"/>
      <c r="U56" s="55"/>
      <c r="V56" s="55"/>
      <c r="W56" s="57"/>
      <c r="X56" s="57"/>
      <c r="Y56" s="57"/>
      <c r="Z56" s="57"/>
      <c r="AA56" s="57"/>
      <c r="AB56" s="57"/>
    </row>
    <row r="57" spans="1:28" ht="39.950000000000003" customHeight="1" x14ac:dyDescent="0.25">
      <c r="A57" s="76">
        <v>62</v>
      </c>
      <c r="B57" s="36" t="s">
        <v>35</v>
      </c>
      <c r="C57" s="65" t="s">
        <v>123</v>
      </c>
      <c r="D57" s="66" t="s">
        <v>124</v>
      </c>
      <c r="E57" s="66" t="s">
        <v>13</v>
      </c>
      <c r="F57" s="66" t="s">
        <v>39</v>
      </c>
      <c r="G57" s="69">
        <v>509.16</v>
      </c>
      <c r="H57" s="18"/>
      <c r="I57" s="24">
        <f t="shared" si="0"/>
        <v>0</v>
      </c>
      <c r="J57" s="25" t="str">
        <f t="shared" si="1"/>
        <v>OK</v>
      </c>
      <c r="K57" s="85"/>
      <c r="L57" s="58"/>
      <c r="M57" s="58"/>
      <c r="N57" s="58"/>
      <c r="O57" s="58"/>
      <c r="P57" s="55"/>
      <c r="Q57" s="55"/>
      <c r="R57" s="55"/>
      <c r="S57" s="55"/>
      <c r="T57" s="55"/>
      <c r="U57" s="55"/>
      <c r="V57" s="55"/>
      <c r="W57" s="57"/>
      <c r="X57" s="57"/>
      <c r="Y57" s="57"/>
      <c r="Z57" s="57"/>
      <c r="AA57" s="57"/>
      <c r="AB57" s="57"/>
    </row>
    <row r="58" spans="1:28" ht="39.950000000000003" customHeight="1" x14ac:dyDescent="0.25">
      <c r="A58" s="76">
        <v>63</v>
      </c>
      <c r="B58" s="36" t="s">
        <v>35</v>
      </c>
      <c r="C58" s="65" t="s">
        <v>125</v>
      </c>
      <c r="D58" s="66" t="s">
        <v>126</v>
      </c>
      <c r="E58" s="66" t="s">
        <v>13</v>
      </c>
      <c r="F58" s="66" t="s">
        <v>39</v>
      </c>
      <c r="G58" s="69">
        <v>1092.99</v>
      </c>
      <c r="H58" s="18"/>
      <c r="I58" s="24">
        <f t="shared" si="0"/>
        <v>0</v>
      </c>
      <c r="J58" s="25" t="str">
        <f t="shared" si="1"/>
        <v>OK</v>
      </c>
      <c r="K58" s="85"/>
      <c r="L58" s="58"/>
      <c r="M58" s="58"/>
      <c r="N58" s="58"/>
      <c r="O58" s="58"/>
      <c r="P58" s="55"/>
      <c r="Q58" s="55"/>
      <c r="R58" s="55"/>
      <c r="S58" s="55"/>
      <c r="T58" s="55"/>
      <c r="U58" s="55"/>
      <c r="V58" s="55"/>
      <c r="W58" s="57"/>
      <c r="X58" s="57"/>
      <c r="Y58" s="57"/>
      <c r="Z58" s="57"/>
      <c r="AA58" s="57"/>
      <c r="AB58" s="57"/>
    </row>
    <row r="59" spans="1:28" ht="39.950000000000003" customHeight="1" x14ac:dyDescent="0.25">
      <c r="A59" s="76">
        <v>64</v>
      </c>
      <c r="B59" s="36" t="s">
        <v>35</v>
      </c>
      <c r="C59" s="65" t="s">
        <v>127</v>
      </c>
      <c r="D59" s="66" t="s">
        <v>128</v>
      </c>
      <c r="E59" s="66" t="s">
        <v>13</v>
      </c>
      <c r="F59" s="66" t="s">
        <v>39</v>
      </c>
      <c r="G59" s="69">
        <v>512.73</v>
      </c>
      <c r="H59" s="18"/>
      <c r="I59" s="24">
        <f t="shared" si="0"/>
        <v>0</v>
      </c>
      <c r="J59" s="25" t="str">
        <f t="shared" si="1"/>
        <v>OK</v>
      </c>
      <c r="K59" s="85"/>
      <c r="L59" s="58"/>
      <c r="M59" s="58"/>
      <c r="N59" s="58"/>
      <c r="O59" s="58"/>
      <c r="P59" s="55"/>
      <c r="Q59" s="55"/>
      <c r="R59" s="55"/>
      <c r="S59" s="55"/>
      <c r="T59" s="55"/>
      <c r="U59" s="55"/>
      <c r="V59" s="55"/>
      <c r="W59" s="57"/>
      <c r="X59" s="57"/>
      <c r="Y59" s="57"/>
      <c r="Z59" s="57"/>
      <c r="AA59" s="57"/>
      <c r="AB59" s="57"/>
    </row>
    <row r="60" spans="1:28" ht="39.950000000000003" customHeight="1" x14ac:dyDescent="0.25">
      <c r="A60" s="76">
        <v>65</v>
      </c>
      <c r="B60" s="36" t="s">
        <v>35</v>
      </c>
      <c r="C60" s="65" t="s">
        <v>129</v>
      </c>
      <c r="D60" s="66" t="s">
        <v>29</v>
      </c>
      <c r="E60" s="66" t="s">
        <v>13</v>
      </c>
      <c r="F60" s="66" t="s">
        <v>15</v>
      </c>
      <c r="G60" s="69">
        <v>22.59</v>
      </c>
      <c r="H60" s="18"/>
      <c r="I60" s="24">
        <f t="shared" si="0"/>
        <v>0</v>
      </c>
      <c r="J60" s="25" t="str">
        <f t="shared" si="1"/>
        <v>OK</v>
      </c>
      <c r="K60" s="85"/>
      <c r="L60" s="58"/>
      <c r="M60" s="58"/>
      <c r="N60" s="58"/>
      <c r="O60" s="58"/>
      <c r="P60" s="55"/>
      <c r="Q60" s="55"/>
      <c r="R60" s="55"/>
      <c r="S60" s="55"/>
      <c r="T60" s="55"/>
      <c r="U60" s="55"/>
      <c r="V60" s="55"/>
      <c r="W60" s="57"/>
      <c r="X60" s="57"/>
      <c r="Y60" s="57"/>
      <c r="Z60" s="57"/>
      <c r="AA60" s="57"/>
      <c r="AB60" s="57"/>
    </row>
    <row r="61" spans="1:28" ht="39.950000000000003" customHeight="1" x14ac:dyDescent="0.25">
      <c r="A61" s="76">
        <v>66</v>
      </c>
      <c r="B61" s="36" t="s">
        <v>35</v>
      </c>
      <c r="C61" s="73" t="s">
        <v>130</v>
      </c>
      <c r="D61" s="74" t="s">
        <v>27</v>
      </c>
      <c r="E61" s="66" t="s">
        <v>13</v>
      </c>
      <c r="F61" s="75" t="s">
        <v>15</v>
      </c>
      <c r="G61" s="69">
        <v>256.56</v>
      </c>
      <c r="H61" s="18"/>
      <c r="I61" s="24">
        <f t="shared" si="0"/>
        <v>0</v>
      </c>
      <c r="J61" s="25" t="str">
        <f t="shared" si="1"/>
        <v>OK</v>
      </c>
      <c r="K61" s="85"/>
      <c r="L61" s="58"/>
      <c r="M61" s="58"/>
      <c r="N61" s="58"/>
      <c r="O61" s="58"/>
      <c r="P61" s="55"/>
      <c r="Q61" s="55"/>
      <c r="R61" s="55"/>
      <c r="S61" s="55"/>
      <c r="T61" s="55"/>
      <c r="U61" s="55"/>
      <c r="V61" s="55"/>
      <c r="W61" s="57"/>
      <c r="X61" s="57"/>
      <c r="Y61" s="57"/>
      <c r="Z61" s="57"/>
      <c r="AA61" s="57"/>
      <c r="AB61" s="57"/>
    </row>
    <row r="62" spans="1:28" ht="39.950000000000003" customHeight="1" x14ac:dyDescent="0.25">
      <c r="H62" s="4">
        <f>SUM(H4:H61)</f>
        <v>15</v>
      </c>
      <c r="I62" s="4">
        <f>SUM(I4:I61)</f>
        <v>1</v>
      </c>
      <c r="K62" s="87">
        <f>SUMPRODUCT(G4:G61,$K$4:$K$61)</f>
        <v>756.73</v>
      </c>
      <c r="L62" s="87">
        <f t="shared" ref="L62:AB62" si="2">SUMPRODUCT(H4:H61,$K$4:$K$61)</f>
        <v>43</v>
      </c>
      <c r="M62" s="87">
        <f t="shared" si="2"/>
        <v>1</v>
      </c>
      <c r="N62" s="87">
        <f t="shared" si="2"/>
        <v>0</v>
      </c>
      <c r="O62" s="87">
        <f t="shared" si="2"/>
        <v>42</v>
      </c>
      <c r="P62" s="87">
        <f t="shared" si="2"/>
        <v>0</v>
      </c>
      <c r="Q62" s="87">
        <f t="shared" si="2"/>
        <v>0</v>
      </c>
      <c r="R62" s="87">
        <f t="shared" si="2"/>
        <v>0</v>
      </c>
      <c r="S62" s="87">
        <f t="shared" si="2"/>
        <v>0</v>
      </c>
      <c r="T62" s="87">
        <f t="shared" si="2"/>
        <v>0</v>
      </c>
      <c r="U62" s="87">
        <f t="shared" si="2"/>
        <v>0</v>
      </c>
      <c r="V62" s="87">
        <f t="shared" si="2"/>
        <v>0</v>
      </c>
      <c r="W62" s="87">
        <f t="shared" si="2"/>
        <v>0</v>
      </c>
      <c r="X62" s="87">
        <f t="shared" si="2"/>
        <v>0</v>
      </c>
      <c r="Y62" s="87">
        <f t="shared" si="2"/>
        <v>0</v>
      </c>
      <c r="Z62" s="87">
        <f t="shared" si="2"/>
        <v>0</v>
      </c>
      <c r="AA62" s="87">
        <f t="shared" si="2"/>
        <v>0</v>
      </c>
      <c r="AB62" s="87">
        <f t="shared" si="2"/>
        <v>0</v>
      </c>
    </row>
  </sheetData>
  <mergeCells count="22">
    <mergeCell ref="U1:U2"/>
    <mergeCell ref="A1:B1"/>
    <mergeCell ref="C1:G1"/>
    <mergeCell ref="H1:J1"/>
    <mergeCell ref="K1:K2"/>
    <mergeCell ref="A2:J2"/>
    <mergeCell ref="AB1:AB2"/>
    <mergeCell ref="L1:L2"/>
    <mergeCell ref="X1:X2"/>
    <mergeCell ref="Y1:Y2"/>
    <mergeCell ref="Z1:Z2"/>
    <mergeCell ref="AA1:AA2"/>
    <mergeCell ref="Q1:Q2"/>
    <mergeCell ref="R1:R2"/>
    <mergeCell ref="M1:M2"/>
    <mergeCell ref="N1:N2"/>
    <mergeCell ref="O1:O2"/>
    <mergeCell ref="P1:P2"/>
    <mergeCell ref="W1:W2"/>
    <mergeCell ref="S1:S2"/>
    <mergeCell ref="T1:T2"/>
    <mergeCell ref="V1:V2"/>
  </mergeCells>
  <conditionalFormatting sqref="L4:V61">
    <cfRule type="cellIs" dxfId="30" priority="4" stopIfTrue="1" operator="greaterThan">
      <formula>0</formula>
    </cfRule>
    <cfRule type="cellIs" dxfId="29" priority="5" stopIfTrue="1" operator="greaterThan">
      <formula>0</formula>
    </cfRule>
    <cfRule type="cellIs" dxfId="28" priority="6" stopIfTrue="1" operator="greaterThan">
      <formula>0</formula>
    </cfRule>
  </conditionalFormatting>
  <conditionalFormatting sqref="K4:K61">
    <cfRule type="cellIs" dxfId="8" priority="1" stopIfTrue="1" operator="greaterThan">
      <formula>0</formula>
    </cfRule>
    <cfRule type="cellIs" dxfId="7" priority="2" stopIfTrue="1" operator="greaterThan">
      <formula>0</formula>
    </cfRule>
    <cfRule type="cellIs" dxfId="6" priority="3" stopIfTrue="1" operator="greaterThan">
      <formula>0</formula>
    </cfRule>
  </conditionalFormatting>
  <hyperlinks>
    <hyperlink ref="D159" r:id="rId1" display="https://www.havan.com.br/mangueira-para-gas-de-cozinha-glp-1-20m-durin-05207.html" xr:uid="{28CF8155-041A-451C-BE87-B8FD8C851864}"/>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62"/>
  <sheetViews>
    <sheetView topLeftCell="A40" zoomScale="84" zoomScaleNormal="84" workbookViewId="0">
      <selection activeCell="K12" sqref="K12"/>
    </sheetView>
  </sheetViews>
  <sheetFormatPr defaultColWidth="9.7109375" defaultRowHeight="39.950000000000003" customHeight="1" x14ac:dyDescent="0.25"/>
  <cols>
    <col min="1" max="1" width="9.5703125" style="1" customWidth="1"/>
    <col min="2" max="2" width="20.85546875" style="32" customWidth="1"/>
    <col min="3" max="3" width="69.5703125" style="39" customWidth="1"/>
    <col min="4" max="4" width="19.42578125" style="40" customWidth="1"/>
    <col min="5" max="5" width="10" style="1" customWidth="1"/>
    <col min="6" max="6" width="16.7109375" style="1" customWidth="1"/>
    <col min="7" max="7" width="13.7109375" style="28" bestFit="1" customWidth="1"/>
    <col min="8" max="8" width="13.85546875" style="4" customWidth="1"/>
    <col min="9" max="9" width="13.28515625" style="27" customWidth="1"/>
    <col min="10" max="10" width="12.5703125" style="5" customWidth="1"/>
    <col min="11" max="11" width="13.5703125" style="6" customWidth="1"/>
    <col min="12" max="13" width="13.7109375" style="6" customWidth="1"/>
    <col min="14" max="14" width="16.5703125" style="6" customWidth="1"/>
    <col min="15" max="15" width="15.7109375" style="6" customWidth="1"/>
    <col min="16" max="22" width="13.7109375" style="6" customWidth="1"/>
    <col min="23" max="28" width="13.7109375" style="2" customWidth="1"/>
    <col min="29" max="16384" width="9.7109375" style="2"/>
  </cols>
  <sheetData>
    <row r="1" spans="1:28" ht="39.950000000000003" customHeight="1" x14ac:dyDescent="0.25">
      <c r="A1" s="95" t="s">
        <v>137</v>
      </c>
      <c r="B1" s="95"/>
      <c r="C1" s="95" t="s">
        <v>135</v>
      </c>
      <c r="D1" s="95"/>
      <c r="E1" s="95"/>
      <c r="F1" s="95"/>
      <c r="G1" s="95"/>
      <c r="H1" s="95" t="s">
        <v>136</v>
      </c>
      <c r="I1" s="95"/>
      <c r="J1" s="95"/>
      <c r="K1" s="92" t="s">
        <v>142</v>
      </c>
      <c r="L1" s="92" t="s">
        <v>32</v>
      </c>
      <c r="M1" s="92" t="s">
        <v>32</v>
      </c>
      <c r="N1" s="92" t="s">
        <v>32</v>
      </c>
      <c r="O1" s="92" t="s">
        <v>32</v>
      </c>
      <c r="P1" s="92" t="s">
        <v>32</v>
      </c>
      <c r="Q1" s="92" t="s">
        <v>32</v>
      </c>
      <c r="R1" s="92" t="s">
        <v>32</v>
      </c>
      <c r="S1" s="92" t="s">
        <v>32</v>
      </c>
      <c r="T1" s="92" t="s">
        <v>32</v>
      </c>
      <c r="U1" s="92" t="s">
        <v>32</v>
      </c>
      <c r="V1" s="92" t="s">
        <v>32</v>
      </c>
      <c r="W1" s="92" t="s">
        <v>32</v>
      </c>
      <c r="X1" s="92" t="s">
        <v>32</v>
      </c>
      <c r="Y1" s="92" t="s">
        <v>32</v>
      </c>
      <c r="Z1" s="92" t="s">
        <v>32</v>
      </c>
      <c r="AA1" s="92" t="s">
        <v>32</v>
      </c>
      <c r="AB1" s="92" t="s">
        <v>32</v>
      </c>
    </row>
    <row r="2" spans="1:28" ht="39.950000000000003" customHeight="1" x14ac:dyDescent="0.25">
      <c r="A2" s="95" t="s">
        <v>19</v>
      </c>
      <c r="B2" s="95"/>
      <c r="C2" s="95"/>
      <c r="D2" s="95"/>
      <c r="E2" s="95"/>
      <c r="F2" s="95"/>
      <c r="G2" s="95"/>
      <c r="H2" s="95"/>
      <c r="I2" s="95"/>
      <c r="J2" s="95"/>
      <c r="K2" s="92"/>
      <c r="L2" s="92"/>
      <c r="M2" s="92"/>
      <c r="N2" s="92"/>
      <c r="O2" s="92"/>
      <c r="P2" s="92"/>
      <c r="Q2" s="92"/>
      <c r="R2" s="92"/>
      <c r="S2" s="92"/>
      <c r="T2" s="92"/>
      <c r="U2" s="92"/>
      <c r="V2" s="92"/>
      <c r="W2" s="92"/>
      <c r="X2" s="92"/>
      <c r="Y2" s="92"/>
      <c r="Z2" s="92"/>
      <c r="AA2" s="92"/>
      <c r="AB2" s="92"/>
    </row>
    <row r="3" spans="1:28" s="3" customFormat="1" ht="39.950000000000003" customHeight="1" x14ac:dyDescent="0.2">
      <c r="A3" s="34" t="s">
        <v>25</v>
      </c>
      <c r="B3" s="33" t="s">
        <v>40</v>
      </c>
      <c r="C3" s="38" t="s">
        <v>21</v>
      </c>
      <c r="D3" s="38" t="s">
        <v>33</v>
      </c>
      <c r="E3" s="34" t="s">
        <v>3</v>
      </c>
      <c r="F3" s="34" t="s">
        <v>22</v>
      </c>
      <c r="G3" s="35" t="s">
        <v>26</v>
      </c>
      <c r="H3" s="34" t="s">
        <v>28</v>
      </c>
      <c r="I3" s="41" t="s">
        <v>0</v>
      </c>
      <c r="J3" s="42" t="s">
        <v>2</v>
      </c>
      <c r="K3" s="84">
        <v>45237</v>
      </c>
      <c r="L3" s="56" t="s">
        <v>1</v>
      </c>
      <c r="M3" s="56" t="s">
        <v>1</v>
      </c>
      <c r="N3" s="56" t="s">
        <v>1</v>
      </c>
      <c r="O3" s="56" t="s">
        <v>1</v>
      </c>
      <c r="P3" s="56" t="s">
        <v>1</v>
      </c>
      <c r="Q3" s="56" t="s">
        <v>1</v>
      </c>
      <c r="R3" s="56" t="s">
        <v>1</v>
      </c>
      <c r="S3" s="56" t="s">
        <v>1</v>
      </c>
      <c r="T3" s="56" t="s">
        <v>1</v>
      </c>
      <c r="U3" s="56" t="s">
        <v>1</v>
      </c>
      <c r="V3" s="56" t="s">
        <v>1</v>
      </c>
      <c r="W3" s="56" t="s">
        <v>1</v>
      </c>
      <c r="X3" s="56" t="s">
        <v>1</v>
      </c>
      <c r="Y3" s="56" t="s">
        <v>1</v>
      </c>
      <c r="Z3" s="56" t="s">
        <v>1</v>
      </c>
      <c r="AA3" s="56" t="s">
        <v>1</v>
      </c>
      <c r="AB3" s="56" t="s">
        <v>1</v>
      </c>
    </row>
    <row r="4" spans="1:28" ht="39.950000000000003" customHeight="1" x14ac:dyDescent="0.25">
      <c r="A4" s="76">
        <v>1</v>
      </c>
      <c r="B4" s="36" t="s">
        <v>35</v>
      </c>
      <c r="C4" s="61" t="s">
        <v>41</v>
      </c>
      <c r="D4" s="62" t="s">
        <v>30</v>
      </c>
      <c r="E4" s="62" t="s">
        <v>13</v>
      </c>
      <c r="F4" s="67" t="s">
        <v>15</v>
      </c>
      <c r="G4" s="68">
        <v>42.9</v>
      </c>
      <c r="H4" s="18">
        <v>3</v>
      </c>
      <c r="I4" s="24">
        <f>H4-(SUM(K4:AB4))</f>
        <v>1</v>
      </c>
      <c r="J4" s="25" t="str">
        <f>IF(I4&lt;0,"ATENÇÃO","OK")</f>
        <v>OK</v>
      </c>
      <c r="K4" s="82">
        <v>2</v>
      </c>
      <c r="L4" s="50"/>
      <c r="M4" s="58"/>
      <c r="N4" s="58"/>
      <c r="O4" s="58"/>
      <c r="P4" s="55"/>
      <c r="Q4" s="55"/>
      <c r="R4" s="55"/>
      <c r="S4" s="55"/>
      <c r="T4" s="55"/>
      <c r="U4" s="55"/>
      <c r="V4" s="55"/>
      <c r="W4" s="57"/>
      <c r="X4" s="57"/>
      <c r="Y4" s="57"/>
      <c r="Z4" s="57"/>
      <c r="AA4" s="57"/>
      <c r="AB4" s="57"/>
    </row>
    <row r="5" spans="1:28" ht="39.950000000000003" customHeight="1" x14ac:dyDescent="0.25">
      <c r="A5" s="76">
        <v>2</v>
      </c>
      <c r="B5" s="77" t="s">
        <v>35</v>
      </c>
      <c r="C5" s="63" t="s">
        <v>42</v>
      </c>
      <c r="D5" s="64" t="s">
        <v>43</v>
      </c>
      <c r="E5" s="64" t="s">
        <v>13</v>
      </c>
      <c r="F5" s="67" t="s">
        <v>15</v>
      </c>
      <c r="G5" s="69">
        <v>72.44</v>
      </c>
      <c r="H5" s="18"/>
      <c r="I5" s="24">
        <f t="shared" ref="I5:I61" si="0">H5-(SUM(K5:AB5))</f>
        <v>0</v>
      </c>
      <c r="J5" s="25" t="str">
        <f t="shared" ref="J5:J61" si="1">IF(I5&lt;0,"ATENÇÃO","OK")</f>
        <v>OK</v>
      </c>
      <c r="K5" s="82"/>
      <c r="L5" s="50"/>
      <c r="M5" s="58"/>
      <c r="N5" s="58"/>
      <c r="O5" s="58"/>
      <c r="P5" s="55"/>
      <c r="Q5" s="54"/>
      <c r="R5" s="55"/>
      <c r="S5" s="55"/>
      <c r="T5" s="55"/>
      <c r="U5" s="55"/>
      <c r="V5" s="55"/>
      <c r="W5" s="57"/>
      <c r="X5" s="57"/>
      <c r="Y5" s="57"/>
      <c r="Z5" s="57"/>
      <c r="AA5" s="57"/>
      <c r="AB5" s="57"/>
    </row>
    <row r="6" spans="1:28" ht="39.950000000000003" customHeight="1" x14ac:dyDescent="0.25">
      <c r="A6" s="76">
        <v>4</v>
      </c>
      <c r="B6" s="77" t="s">
        <v>35</v>
      </c>
      <c r="C6" s="63" t="s">
        <v>44</v>
      </c>
      <c r="D6" s="64" t="s">
        <v>45</v>
      </c>
      <c r="E6" s="64" t="s">
        <v>13</v>
      </c>
      <c r="F6" s="67" t="s">
        <v>38</v>
      </c>
      <c r="G6" s="69">
        <v>503.16</v>
      </c>
      <c r="H6" s="18"/>
      <c r="I6" s="24">
        <f t="shared" si="0"/>
        <v>0</v>
      </c>
      <c r="J6" s="25" t="str">
        <f t="shared" si="1"/>
        <v>OK</v>
      </c>
      <c r="K6" s="82"/>
      <c r="L6" s="50"/>
      <c r="M6" s="58"/>
      <c r="N6" s="58"/>
      <c r="O6" s="58"/>
      <c r="P6" s="55"/>
      <c r="Q6" s="54"/>
      <c r="R6" s="55"/>
      <c r="S6" s="55"/>
      <c r="T6" s="55"/>
      <c r="U6" s="55"/>
      <c r="V6" s="55"/>
      <c r="W6" s="57"/>
      <c r="X6" s="57"/>
      <c r="Y6" s="57"/>
      <c r="Z6" s="57"/>
      <c r="AA6" s="57"/>
      <c r="AB6" s="57"/>
    </row>
    <row r="7" spans="1:28" ht="39.950000000000003" customHeight="1" x14ac:dyDescent="0.25">
      <c r="A7" s="76">
        <v>5</v>
      </c>
      <c r="B7" s="77" t="s">
        <v>35</v>
      </c>
      <c r="C7" s="63" t="s">
        <v>46</v>
      </c>
      <c r="D7" s="64" t="s">
        <v>47</v>
      </c>
      <c r="E7" s="64" t="s">
        <v>13</v>
      </c>
      <c r="F7" s="67" t="s">
        <v>15</v>
      </c>
      <c r="G7" s="69">
        <v>61.71</v>
      </c>
      <c r="H7" s="18"/>
      <c r="I7" s="24">
        <f t="shared" si="0"/>
        <v>0</v>
      </c>
      <c r="J7" s="25" t="str">
        <f t="shared" si="1"/>
        <v>OK</v>
      </c>
      <c r="K7" s="82"/>
      <c r="L7" s="50"/>
      <c r="M7" s="58"/>
      <c r="N7" s="58"/>
      <c r="O7" s="58"/>
      <c r="P7" s="55"/>
      <c r="Q7" s="54"/>
      <c r="R7" s="55"/>
      <c r="S7" s="55"/>
      <c r="T7" s="55"/>
      <c r="U7" s="55"/>
      <c r="V7" s="55"/>
      <c r="W7" s="57"/>
      <c r="X7" s="57"/>
      <c r="Y7" s="57"/>
      <c r="Z7" s="57"/>
      <c r="AA7" s="57"/>
      <c r="AB7" s="57"/>
    </row>
    <row r="8" spans="1:28" ht="39.950000000000003" customHeight="1" x14ac:dyDescent="0.25">
      <c r="A8" s="76">
        <v>6</v>
      </c>
      <c r="B8" s="77" t="s">
        <v>35</v>
      </c>
      <c r="C8" s="63" t="s">
        <v>48</v>
      </c>
      <c r="D8" s="64" t="s">
        <v>27</v>
      </c>
      <c r="E8" s="64" t="s">
        <v>13</v>
      </c>
      <c r="F8" s="67" t="s">
        <v>15</v>
      </c>
      <c r="G8" s="69">
        <v>20.350000000000001</v>
      </c>
      <c r="H8" s="18"/>
      <c r="I8" s="24">
        <f t="shared" si="0"/>
        <v>0</v>
      </c>
      <c r="J8" s="25" t="str">
        <f t="shared" si="1"/>
        <v>OK</v>
      </c>
      <c r="K8" s="82"/>
      <c r="L8" s="50"/>
      <c r="M8" s="58"/>
      <c r="N8" s="58"/>
      <c r="O8" s="58"/>
      <c r="P8" s="55"/>
      <c r="Q8" s="54"/>
      <c r="R8" s="55"/>
      <c r="S8" s="55"/>
      <c r="T8" s="55"/>
      <c r="U8" s="55"/>
      <c r="V8" s="55"/>
      <c r="W8" s="57"/>
      <c r="X8" s="57"/>
      <c r="Y8" s="57"/>
      <c r="Z8" s="57"/>
      <c r="AA8" s="57"/>
      <c r="AB8" s="57"/>
    </row>
    <row r="9" spans="1:28" ht="39.950000000000003" customHeight="1" x14ac:dyDescent="0.25">
      <c r="A9" s="76">
        <v>7</v>
      </c>
      <c r="B9" s="77" t="s">
        <v>35</v>
      </c>
      <c r="C9" s="63" t="s">
        <v>49</v>
      </c>
      <c r="D9" s="64" t="s">
        <v>50</v>
      </c>
      <c r="E9" s="62" t="s">
        <v>16</v>
      </c>
      <c r="F9" s="67" t="s">
        <v>15</v>
      </c>
      <c r="G9" s="68">
        <v>59.83</v>
      </c>
      <c r="H9" s="18">
        <f>3</f>
        <v>3</v>
      </c>
      <c r="I9" s="24">
        <f>H9-(SUM(K9:AB9))-1</f>
        <v>0</v>
      </c>
      <c r="J9" s="25" t="str">
        <f t="shared" si="1"/>
        <v>OK</v>
      </c>
      <c r="K9" s="82">
        <v>2</v>
      </c>
      <c r="L9" s="50"/>
      <c r="M9" s="58"/>
      <c r="N9" s="58"/>
      <c r="O9" s="58"/>
      <c r="P9" s="55"/>
      <c r="Q9" s="54"/>
      <c r="R9" s="55"/>
      <c r="S9" s="55"/>
      <c r="T9" s="55"/>
      <c r="U9" s="55"/>
      <c r="V9" s="55"/>
      <c r="W9" s="57"/>
      <c r="X9" s="57"/>
      <c r="Y9" s="57"/>
      <c r="Z9" s="57"/>
      <c r="AA9" s="57"/>
      <c r="AB9" s="57"/>
    </row>
    <row r="10" spans="1:28" ht="39.950000000000003" customHeight="1" x14ac:dyDescent="0.25">
      <c r="A10" s="76">
        <v>8</v>
      </c>
      <c r="B10" s="36" t="s">
        <v>35</v>
      </c>
      <c r="C10" s="65" t="s">
        <v>51</v>
      </c>
      <c r="D10" s="66" t="s">
        <v>52</v>
      </c>
      <c r="E10" s="66" t="s">
        <v>3</v>
      </c>
      <c r="F10" s="67" t="s">
        <v>15</v>
      </c>
      <c r="G10" s="69">
        <v>31.22</v>
      </c>
      <c r="H10" s="18"/>
      <c r="I10" s="24">
        <f t="shared" si="0"/>
        <v>0</v>
      </c>
      <c r="J10" s="25" t="str">
        <f t="shared" si="1"/>
        <v>OK</v>
      </c>
      <c r="K10" s="82"/>
      <c r="L10" s="50"/>
      <c r="M10" s="58"/>
      <c r="N10" s="58"/>
      <c r="O10" s="58"/>
      <c r="P10" s="55"/>
      <c r="Q10" s="55"/>
      <c r="R10" s="55"/>
      <c r="S10" s="55"/>
      <c r="T10" s="55"/>
      <c r="U10" s="55"/>
      <c r="V10" s="55"/>
      <c r="W10" s="57"/>
      <c r="X10" s="57"/>
      <c r="Y10" s="57"/>
      <c r="Z10" s="57"/>
      <c r="AA10" s="57"/>
      <c r="AB10" s="57"/>
    </row>
    <row r="11" spans="1:28" ht="39.950000000000003" customHeight="1" x14ac:dyDescent="0.25">
      <c r="A11" s="76">
        <v>9</v>
      </c>
      <c r="B11" s="36" t="s">
        <v>35</v>
      </c>
      <c r="C11" s="65" t="s">
        <v>53</v>
      </c>
      <c r="D11" s="66" t="s">
        <v>50</v>
      </c>
      <c r="E11" s="66" t="s">
        <v>13</v>
      </c>
      <c r="F11" s="67" t="s">
        <v>15</v>
      </c>
      <c r="G11" s="69">
        <v>91.72</v>
      </c>
      <c r="H11" s="18">
        <f>10</f>
        <v>10</v>
      </c>
      <c r="I11" s="24">
        <f>H11-(SUM(K11:AB11))-3</f>
        <v>7</v>
      </c>
      <c r="J11" s="25" t="str">
        <f t="shared" si="1"/>
        <v>OK</v>
      </c>
      <c r="K11" s="82"/>
      <c r="L11" s="50"/>
      <c r="M11" s="58"/>
      <c r="N11" s="58"/>
      <c r="O11" s="58"/>
      <c r="P11" s="55"/>
      <c r="Q11" s="55"/>
      <c r="R11" s="55"/>
      <c r="S11" s="55"/>
      <c r="T11" s="55"/>
      <c r="U11" s="55"/>
      <c r="V11" s="55"/>
      <c r="W11" s="57"/>
      <c r="X11" s="57"/>
      <c r="Y11" s="57"/>
      <c r="Z11" s="57"/>
      <c r="AA11" s="57"/>
      <c r="AB11" s="57"/>
    </row>
    <row r="12" spans="1:28" ht="39.950000000000003" customHeight="1" x14ac:dyDescent="0.25">
      <c r="A12" s="76">
        <v>10</v>
      </c>
      <c r="B12" s="36" t="s">
        <v>35</v>
      </c>
      <c r="C12" s="65" t="s">
        <v>54</v>
      </c>
      <c r="D12" s="66" t="s">
        <v>55</v>
      </c>
      <c r="E12" s="75" t="s">
        <v>13</v>
      </c>
      <c r="F12" s="66" t="s">
        <v>15</v>
      </c>
      <c r="G12" s="69">
        <v>95.33</v>
      </c>
      <c r="H12" s="18">
        <f>8</f>
        <v>8</v>
      </c>
      <c r="I12" s="24">
        <f>H12-(SUM(K12:AB12))-2</f>
        <v>4</v>
      </c>
      <c r="J12" s="25" t="str">
        <f t="shared" si="1"/>
        <v>OK</v>
      </c>
      <c r="K12" s="82">
        <v>2</v>
      </c>
      <c r="L12" s="50"/>
      <c r="M12" s="58"/>
      <c r="N12" s="58"/>
      <c r="O12" s="58"/>
      <c r="P12" s="55"/>
      <c r="Q12" s="55"/>
      <c r="R12" s="55"/>
      <c r="S12" s="55"/>
      <c r="T12" s="55"/>
      <c r="U12" s="55"/>
      <c r="V12" s="55"/>
      <c r="W12" s="57"/>
      <c r="X12" s="57"/>
      <c r="Y12" s="57"/>
      <c r="Z12" s="57"/>
      <c r="AA12" s="57"/>
      <c r="AB12" s="57"/>
    </row>
    <row r="13" spans="1:28" ht="39.950000000000003" customHeight="1" x14ac:dyDescent="0.25">
      <c r="A13" s="76">
        <v>11</v>
      </c>
      <c r="B13" s="36" t="s">
        <v>35</v>
      </c>
      <c r="C13" s="65" t="s">
        <v>56</v>
      </c>
      <c r="D13" s="66" t="s">
        <v>57</v>
      </c>
      <c r="E13" s="75" t="s">
        <v>13</v>
      </c>
      <c r="F13" s="66" t="s">
        <v>15</v>
      </c>
      <c r="G13" s="69">
        <v>326.43</v>
      </c>
      <c r="H13" s="18">
        <v>1</v>
      </c>
      <c r="I13" s="24">
        <f t="shared" si="0"/>
        <v>1</v>
      </c>
      <c r="J13" s="25" t="str">
        <f t="shared" si="1"/>
        <v>OK</v>
      </c>
      <c r="K13" s="82"/>
      <c r="L13" s="58"/>
      <c r="M13" s="58"/>
      <c r="N13" s="58"/>
      <c r="O13" s="58"/>
      <c r="P13" s="55"/>
      <c r="Q13" s="55"/>
      <c r="R13" s="55"/>
      <c r="S13" s="55"/>
      <c r="T13" s="55"/>
      <c r="U13" s="55"/>
      <c r="V13" s="55"/>
      <c r="W13" s="57"/>
      <c r="X13" s="57"/>
      <c r="Y13" s="57"/>
      <c r="Z13" s="57"/>
      <c r="AA13" s="57"/>
      <c r="AB13" s="57"/>
    </row>
    <row r="14" spans="1:28" ht="39.950000000000003" customHeight="1" x14ac:dyDescent="0.25">
      <c r="A14" s="76">
        <v>12</v>
      </c>
      <c r="B14" s="36" t="s">
        <v>35</v>
      </c>
      <c r="C14" s="65" t="s">
        <v>58</v>
      </c>
      <c r="D14" s="66" t="s">
        <v>59</v>
      </c>
      <c r="E14" s="66" t="s">
        <v>34</v>
      </c>
      <c r="F14" s="66" t="s">
        <v>15</v>
      </c>
      <c r="G14" s="69">
        <v>98.78</v>
      </c>
      <c r="H14" s="18"/>
      <c r="I14" s="24">
        <f t="shared" si="0"/>
        <v>0</v>
      </c>
      <c r="J14" s="25" t="str">
        <f t="shared" si="1"/>
        <v>OK</v>
      </c>
      <c r="K14" s="82"/>
      <c r="L14" s="58"/>
      <c r="M14" s="58"/>
      <c r="N14" s="58"/>
      <c r="O14" s="58"/>
      <c r="P14" s="55"/>
      <c r="Q14" s="55"/>
      <c r="R14" s="55"/>
      <c r="S14" s="55"/>
      <c r="T14" s="55"/>
      <c r="U14" s="55"/>
      <c r="V14" s="55"/>
      <c r="W14" s="57"/>
      <c r="X14" s="57"/>
      <c r="Y14" s="57"/>
      <c r="Z14" s="57"/>
      <c r="AA14" s="57"/>
      <c r="AB14" s="57"/>
    </row>
    <row r="15" spans="1:28" ht="39.950000000000003" customHeight="1" x14ac:dyDescent="0.25">
      <c r="A15" s="76">
        <v>13</v>
      </c>
      <c r="B15" s="36" t="s">
        <v>35</v>
      </c>
      <c r="C15" s="65" t="s">
        <v>131</v>
      </c>
      <c r="D15" s="66" t="s">
        <v>60</v>
      </c>
      <c r="E15" s="66" t="s">
        <v>13</v>
      </c>
      <c r="F15" s="66" t="s">
        <v>37</v>
      </c>
      <c r="G15" s="69">
        <v>2310.1999999999998</v>
      </c>
      <c r="H15" s="18">
        <v>1</v>
      </c>
      <c r="I15" s="24">
        <f t="shared" si="0"/>
        <v>1</v>
      </c>
      <c r="J15" s="25" t="str">
        <f t="shared" si="1"/>
        <v>OK</v>
      </c>
      <c r="K15" s="82"/>
      <c r="L15" s="58"/>
      <c r="M15" s="58"/>
      <c r="N15" s="58"/>
      <c r="O15" s="58"/>
      <c r="P15" s="55"/>
      <c r="Q15" s="55"/>
      <c r="R15" s="55"/>
      <c r="S15" s="55"/>
      <c r="T15" s="55"/>
      <c r="U15" s="55"/>
      <c r="V15" s="55"/>
      <c r="W15" s="57"/>
      <c r="X15" s="57"/>
      <c r="Y15" s="57"/>
      <c r="Z15" s="57"/>
      <c r="AA15" s="57"/>
      <c r="AB15" s="57"/>
    </row>
    <row r="16" spans="1:28" ht="39.950000000000003" customHeight="1" x14ac:dyDescent="0.25">
      <c r="A16" s="78">
        <v>14</v>
      </c>
      <c r="B16" s="37" t="s">
        <v>61</v>
      </c>
      <c r="C16" s="70" t="s">
        <v>62</v>
      </c>
      <c r="D16" s="71" t="s">
        <v>63</v>
      </c>
      <c r="E16" s="71" t="s">
        <v>13</v>
      </c>
      <c r="F16" s="71" t="s">
        <v>14</v>
      </c>
      <c r="G16" s="72">
        <v>1232.96</v>
      </c>
      <c r="H16" s="18"/>
      <c r="I16" s="24">
        <f t="shared" si="0"/>
        <v>0</v>
      </c>
      <c r="J16" s="25" t="str">
        <f t="shared" si="1"/>
        <v>OK</v>
      </c>
      <c r="K16" s="82"/>
      <c r="L16" s="58"/>
      <c r="M16" s="58"/>
      <c r="N16" s="58"/>
      <c r="O16" s="58"/>
      <c r="P16" s="55"/>
      <c r="Q16" s="55"/>
      <c r="R16" s="55"/>
      <c r="S16" s="55"/>
      <c r="T16" s="55"/>
      <c r="U16" s="55"/>
      <c r="V16" s="55"/>
      <c r="W16" s="57"/>
      <c r="X16" s="57"/>
      <c r="Y16" s="57"/>
      <c r="Z16" s="57"/>
      <c r="AA16" s="57"/>
      <c r="AB16" s="57"/>
    </row>
    <row r="17" spans="1:28" ht="39.950000000000003" customHeight="1" x14ac:dyDescent="0.25">
      <c r="A17" s="76">
        <v>17</v>
      </c>
      <c r="B17" s="36" t="s">
        <v>35</v>
      </c>
      <c r="C17" s="65" t="s">
        <v>64</v>
      </c>
      <c r="D17" s="66" t="s">
        <v>65</v>
      </c>
      <c r="E17" s="66" t="s">
        <v>13</v>
      </c>
      <c r="F17" s="66" t="s">
        <v>14</v>
      </c>
      <c r="G17" s="69">
        <v>52.18</v>
      </c>
      <c r="H17" s="18"/>
      <c r="I17" s="24">
        <f t="shared" si="0"/>
        <v>0</v>
      </c>
      <c r="J17" s="25" t="str">
        <f t="shared" si="1"/>
        <v>OK</v>
      </c>
      <c r="K17" s="82"/>
      <c r="L17" s="58"/>
      <c r="M17" s="58"/>
      <c r="N17" s="58"/>
      <c r="O17" s="58"/>
      <c r="P17" s="55"/>
      <c r="Q17" s="55"/>
      <c r="R17" s="55"/>
      <c r="S17" s="55"/>
      <c r="T17" s="55"/>
      <c r="U17" s="55"/>
      <c r="V17" s="55"/>
      <c r="W17" s="57"/>
      <c r="X17" s="57"/>
      <c r="Y17" s="57"/>
      <c r="Z17" s="57"/>
      <c r="AA17" s="57"/>
      <c r="AB17" s="57"/>
    </row>
    <row r="18" spans="1:28" ht="39.950000000000003" customHeight="1" x14ac:dyDescent="0.25">
      <c r="A18" s="76">
        <v>18</v>
      </c>
      <c r="B18" s="36" t="s">
        <v>35</v>
      </c>
      <c r="C18" s="65" t="s">
        <v>66</v>
      </c>
      <c r="D18" s="66" t="s">
        <v>67</v>
      </c>
      <c r="E18" s="66" t="s">
        <v>13</v>
      </c>
      <c r="F18" s="66" t="s">
        <v>14</v>
      </c>
      <c r="G18" s="69">
        <v>58.18</v>
      </c>
      <c r="H18" s="18"/>
      <c r="I18" s="24">
        <f t="shared" si="0"/>
        <v>0</v>
      </c>
      <c r="J18" s="25" t="str">
        <f t="shared" si="1"/>
        <v>OK</v>
      </c>
      <c r="K18" s="82"/>
      <c r="L18" s="58"/>
      <c r="M18" s="58"/>
      <c r="N18" s="58"/>
      <c r="O18" s="58"/>
      <c r="P18" s="55"/>
      <c r="Q18" s="55"/>
      <c r="R18" s="55"/>
      <c r="S18" s="55"/>
      <c r="T18" s="55"/>
      <c r="U18" s="55"/>
      <c r="V18" s="55"/>
      <c r="W18" s="57"/>
      <c r="X18" s="57"/>
      <c r="Y18" s="57"/>
      <c r="Z18" s="57"/>
      <c r="AA18" s="57"/>
      <c r="AB18" s="57"/>
    </row>
    <row r="19" spans="1:28" ht="39.950000000000003" customHeight="1" x14ac:dyDescent="0.25">
      <c r="A19" s="76">
        <v>19</v>
      </c>
      <c r="B19" s="36" t="s">
        <v>35</v>
      </c>
      <c r="C19" s="65" t="s">
        <v>68</v>
      </c>
      <c r="D19" s="66" t="s">
        <v>69</v>
      </c>
      <c r="E19" s="66" t="s">
        <v>3</v>
      </c>
      <c r="F19" s="66" t="s">
        <v>14</v>
      </c>
      <c r="G19" s="69">
        <v>0.23</v>
      </c>
      <c r="H19" s="18"/>
      <c r="I19" s="24">
        <f t="shared" si="0"/>
        <v>0</v>
      </c>
      <c r="J19" s="25" t="str">
        <f t="shared" si="1"/>
        <v>OK</v>
      </c>
      <c r="K19" s="82"/>
      <c r="L19" s="58"/>
      <c r="M19" s="58"/>
      <c r="N19" s="58"/>
      <c r="O19" s="58"/>
      <c r="P19" s="55"/>
      <c r="Q19" s="55"/>
      <c r="R19" s="55"/>
      <c r="S19" s="55"/>
      <c r="T19" s="55"/>
      <c r="U19" s="55"/>
      <c r="V19" s="55"/>
      <c r="W19" s="57"/>
      <c r="X19" s="57"/>
      <c r="Y19" s="57"/>
      <c r="Z19" s="57"/>
      <c r="AA19" s="57"/>
      <c r="AB19" s="57"/>
    </row>
    <row r="20" spans="1:28" ht="39.950000000000003" customHeight="1" x14ac:dyDescent="0.25">
      <c r="A20" s="76">
        <v>20</v>
      </c>
      <c r="B20" s="36" t="s">
        <v>35</v>
      </c>
      <c r="C20" s="65" t="s">
        <v>70</v>
      </c>
      <c r="D20" s="66" t="s">
        <v>69</v>
      </c>
      <c r="E20" s="66" t="s">
        <v>3</v>
      </c>
      <c r="F20" s="66" t="s">
        <v>14</v>
      </c>
      <c r="G20" s="69">
        <v>0.52</v>
      </c>
      <c r="H20" s="18"/>
      <c r="I20" s="24">
        <f t="shared" si="0"/>
        <v>0</v>
      </c>
      <c r="J20" s="25" t="str">
        <f t="shared" si="1"/>
        <v>OK</v>
      </c>
      <c r="K20" s="83"/>
      <c r="L20" s="58"/>
      <c r="M20" s="58"/>
      <c r="N20" s="58"/>
      <c r="O20" s="58"/>
      <c r="P20" s="55"/>
      <c r="Q20" s="55"/>
      <c r="R20" s="55"/>
      <c r="S20" s="55"/>
      <c r="T20" s="55"/>
      <c r="U20" s="55"/>
      <c r="V20" s="55"/>
      <c r="W20" s="57"/>
      <c r="X20" s="57"/>
      <c r="Y20" s="57"/>
      <c r="Z20" s="57"/>
      <c r="AA20" s="57"/>
      <c r="AB20" s="57"/>
    </row>
    <row r="21" spans="1:28" ht="39.950000000000003" customHeight="1" x14ac:dyDescent="0.25">
      <c r="A21" s="76">
        <v>21</v>
      </c>
      <c r="B21" s="36" t="s">
        <v>35</v>
      </c>
      <c r="C21" s="65" t="s">
        <v>71</v>
      </c>
      <c r="D21" s="66" t="s">
        <v>69</v>
      </c>
      <c r="E21" s="66" t="s">
        <v>3</v>
      </c>
      <c r="F21" s="66" t="s">
        <v>14</v>
      </c>
      <c r="G21" s="69">
        <v>1.01</v>
      </c>
      <c r="H21" s="18"/>
      <c r="I21" s="24">
        <f t="shared" si="0"/>
        <v>0</v>
      </c>
      <c r="J21" s="25" t="str">
        <f t="shared" si="1"/>
        <v>OK</v>
      </c>
      <c r="K21" s="83"/>
      <c r="L21" s="58"/>
      <c r="M21" s="58"/>
      <c r="N21" s="58"/>
      <c r="O21" s="58"/>
      <c r="P21" s="55"/>
      <c r="Q21" s="55"/>
      <c r="R21" s="55"/>
      <c r="S21" s="55"/>
      <c r="T21" s="55"/>
      <c r="U21" s="55"/>
      <c r="V21" s="55"/>
      <c r="W21" s="57"/>
      <c r="X21" s="57"/>
      <c r="Y21" s="57"/>
      <c r="Z21" s="57"/>
      <c r="AA21" s="57"/>
      <c r="AB21" s="57"/>
    </row>
    <row r="22" spans="1:28" ht="39.950000000000003" customHeight="1" x14ac:dyDescent="0.25">
      <c r="A22" s="76">
        <v>22</v>
      </c>
      <c r="B22" s="36" t="s">
        <v>35</v>
      </c>
      <c r="C22" s="65" t="s">
        <v>72</v>
      </c>
      <c r="D22" s="66" t="s">
        <v>27</v>
      </c>
      <c r="E22" s="66" t="s">
        <v>31</v>
      </c>
      <c r="F22" s="66" t="s">
        <v>15</v>
      </c>
      <c r="G22" s="69">
        <v>14.52</v>
      </c>
      <c r="H22" s="18"/>
      <c r="I22" s="24">
        <f t="shared" si="0"/>
        <v>0</v>
      </c>
      <c r="J22" s="25" t="str">
        <f t="shared" si="1"/>
        <v>OK</v>
      </c>
      <c r="K22" s="83"/>
      <c r="L22" s="58"/>
      <c r="M22" s="58"/>
      <c r="N22" s="58"/>
      <c r="O22" s="58"/>
      <c r="P22" s="55"/>
      <c r="Q22" s="55"/>
      <c r="R22" s="55"/>
      <c r="S22" s="55"/>
      <c r="T22" s="55"/>
      <c r="U22" s="55"/>
      <c r="V22" s="55"/>
      <c r="W22" s="57"/>
      <c r="X22" s="57"/>
      <c r="Y22" s="57"/>
      <c r="Z22" s="57"/>
      <c r="AA22" s="57"/>
      <c r="AB22" s="57"/>
    </row>
    <row r="23" spans="1:28" ht="39.950000000000003" customHeight="1" x14ac:dyDescent="0.25">
      <c r="A23" s="76">
        <v>23</v>
      </c>
      <c r="B23" s="36" t="s">
        <v>35</v>
      </c>
      <c r="C23" s="65" t="s">
        <v>73</v>
      </c>
      <c r="D23" s="66" t="s">
        <v>74</v>
      </c>
      <c r="E23" s="66" t="s">
        <v>13</v>
      </c>
      <c r="F23" s="66" t="s">
        <v>14</v>
      </c>
      <c r="G23" s="69">
        <v>0.08</v>
      </c>
      <c r="H23" s="18"/>
      <c r="I23" s="24">
        <f t="shared" si="0"/>
        <v>0</v>
      </c>
      <c r="J23" s="25" t="str">
        <f t="shared" si="1"/>
        <v>OK</v>
      </c>
      <c r="K23" s="83"/>
      <c r="L23" s="58"/>
      <c r="M23" s="58"/>
      <c r="N23" s="58"/>
      <c r="O23" s="58"/>
      <c r="P23" s="55"/>
      <c r="Q23" s="55"/>
      <c r="R23" s="55"/>
      <c r="S23" s="55"/>
      <c r="T23" s="55"/>
      <c r="U23" s="55"/>
      <c r="V23" s="55"/>
      <c r="W23" s="57"/>
      <c r="X23" s="57"/>
      <c r="Y23" s="57"/>
      <c r="Z23" s="57"/>
      <c r="AA23" s="57"/>
      <c r="AB23" s="57"/>
    </row>
    <row r="24" spans="1:28" ht="39.950000000000003" customHeight="1" x14ac:dyDescent="0.25">
      <c r="A24" s="76">
        <v>24</v>
      </c>
      <c r="B24" s="36" t="s">
        <v>35</v>
      </c>
      <c r="C24" s="65" t="s">
        <v>75</v>
      </c>
      <c r="D24" s="66" t="s">
        <v>74</v>
      </c>
      <c r="E24" s="66" t="s">
        <v>13</v>
      </c>
      <c r="F24" s="66" t="s">
        <v>14</v>
      </c>
      <c r="G24" s="69">
        <v>0.12</v>
      </c>
      <c r="H24" s="18"/>
      <c r="I24" s="24">
        <f t="shared" si="0"/>
        <v>0</v>
      </c>
      <c r="J24" s="25" t="str">
        <f t="shared" si="1"/>
        <v>OK</v>
      </c>
      <c r="K24" s="83"/>
      <c r="L24" s="58"/>
      <c r="M24" s="58"/>
      <c r="N24" s="58"/>
      <c r="O24" s="58"/>
      <c r="P24" s="55"/>
      <c r="Q24" s="55"/>
      <c r="R24" s="55"/>
      <c r="S24" s="55"/>
      <c r="T24" s="55"/>
      <c r="U24" s="55"/>
      <c r="V24" s="55"/>
      <c r="W24" s="57"/>
      <c r="X24" s="57"/>
      <c r="Y24" s="57"/>
      <c r="Z24" s="57"/>
      <c r="AA24" s="57"/>
      <c r="AB24" s="57"/>
    </row>
    <row r="25" spans="1:28" ht="39.950000000000003" customHeight="1" x14ac:dyDescent="0.25">
      <c r="A25" s="76">
        <v>25</v>
      </c>
      <c r="B25" s="36" t="s">
        <v>35</v>
      </c>
      <c r="C25" s="65" t="s">
        <v>76</v>
      </c>
      <c r="D25" s="66" t="s">
        <v>74</v>
      </c>
      <c r="E25" s="66" t="s">
        <v>13</v>
      </c>
      <c r="F25" s="66" t="s">
        <v>14</v>
      </c>
      <c r="G25" s="69">
        <v>0.13</v>
      </c>
      <c r="H25" s="18"/>
      <c r="I25" s="24">
        <f t="shared" si="0"/>
        <v>0</v>
      </c>
      <c r="J25" s="25" t="str">
        <f t="shared" si="1"/>
        <v>OK</v>
      </c>
      <c r="K25" s="83"/>
      <c r="L25" s="58"/>
      <c r="M25" s="58"/>
      <c r="N25" s="58"/>
      <c r="O25" s="58"/>
      <c r="P25" s="55"/>
      <c r="Q25" s="55"/>
      <c r="R25" s="55"/>
      <c r="S25" s="55"/>
      <c r="T25" s="55"/>
      <c r="U25" s="55"/>
      <c r="V25" s="55"/>
      <c r="W25" s="57"/>
      <c r="X25" s="57"/>
      <c r="Y25" s="57"/>
      <c r="Z25" s="57"/>
      <c r="AA25" s="57"/>
      <c r="AB25" s="57"/>
    </row>
    <row r="26" spans="1:28" ht="39.950000000000003" customHeight="1" x14ac:dyDescent="0.25">
      <c r="A26" s="76">
        <v>26</v>
      </c>
      <c r="B26" s="36" t="s">
        <v>35</v>
      </c>
      <c r="C26" s="65" t="s">
        <v>77</v>
      </c>
      <c r="D26" s="66" t="s">
        <v>78</v>
      </c>
      <c r="E26" s="66" t="s">
        <v>13</v>
      </c>
      <c r="F26" s="66" t="s">
        <v>15</v>
      </c>
      <c r="G26" s="69">
        <v>1.75</v>
      </c>
      <c r="H26" s="18"/>
      <c r="I26" s="24">
        <f t="shared" si="0"/>
        <v>0</v>
      </c>
      <c r="J26" s="25" t="str">
        <f t="shared" si="1"/>
        <v>OK</v>
      </c>
      <c r="K26" s="83"/>
      <c r="L26" s="58"/>
      <c r="M26" s="58"/>
      <c r="N26" s="58"/>
      <c r="O26" s="58"/>
      <c r="P26" s="55"/>
      <c r="Q26" s="55"/>
      <c r="R26" s="55"/>
      <c r="S26" s="55"/>
      <c r="T26" s="55"/>
      <c r="U26" s="55"/>
      <c r="V26" s="55"/>
      <c r="W26" s="57"/>
      <c r="X26" s="57"/>
      <c r="Y26" s="57"/>
      <c r="Z26" s="57"/>
      <c r="AA26" s="57"/>
      <c r="AB26" s="57"/>
    </row>
    <row r="27" spans="1:28" ht="39.950000000000003" customHeight="1" x14ac:dyDescent="0.25">
      <c r="A27" s="76">
        <v>27</v>
      </c>
      <c r="B27" s="36" t="s">
        <v>35</v>
      </c>
      <c r="C27" s="65" t="s">
        <v>79</v>
      </c>
      <c r="D27" s="66" t="s">
        <v>78</v>
      </c>
      <c r="E27" s="66" t="s">
        <v>13</v>
      </c>
      <c r="F27" s="66" t="s">
        <v>15</v>
      </c>
      <c r="G27" s="69">
        <v>1.5</v>
      </c>
      <c r="H27" s="18"/>
      <c r="I27" s="24">
        <f t="shared" si="0"/>
        <v>0</v>
      </c>
      <c r="J27" s="25" t="str">
        <f t="shared" si="1"/>
        <v>OK</v>
      </c>
      <c r="K27" s="82"/>
      <c r="L27" s="58"/>
      <c r="M27" s="58"/>
      <c r="N27" s="58"/>
      <c r="O27" s="58"/>
      <c r="P27" s="55"/>
      <c r="Q27" s="55"/>
      <c r="R27" s="55"/>
      <c r="S27" s="55"/>
      <c r="T27" s="55"/>
      <c r="U27" s="55"/>
      <c r="V27" s="55"/>
      <c r="W27" s="57"/>
      <c r="X27" s="57"/>
      <c r="Y27" s="57"/>
      <c r="Z27" s="57"/>
      <c r="AA27" s="57"/>
      <c r="AB27" s="57"/>
    </row>
    <row r="28" spans="1:28" ht="39.950000000000003" customHeight="1" x14ac:dyDescent="0.25">
      <c r="A28" s="76">
        <v>28</v>
      </c>
      <c r="B28" s="36" t="s">
        <v>35</v>
      </c>
      <c r="C28" s="65" t="s">
        <v>80</v>
      </c>
      <c r="D28" s="66" t="s">
        <v>27</v>
      </c>
      <c r="E28" s="66" t="s">
        <v>12</v>
      </c>
      <c r="F28" s="66" t="s">
        <v>132</v>
      </c>
      <c r="G28" s="69">
        <v>52.45</v>
      </c>
      <c r="H28" s="18"/>
      <c r="I28" s="24">
        <f t="shared" si="0"/>
        <v>0</v>
      </c>
      <c r="J28" s="25" t="str">
        <f t="shared" si="1"/>
        <v>OK</v>
      </c>
      <c r="K28" s="82"/>
      <c r="L28" s="58"/>
      <c r="M28" s="58"/>
      <c r="N28" s="58"/>
      <c r="O28" s="58"/>
      <c r="P28" s="55"/>
      <c r="Q28" s="55"/>
      <c r="R28" s="55"/>
      <c r="S28" s="55"/>
      <c r="T28" s="55"/>
      <c r="U28" s="55"/>
      <c r="V28" s="55"/>
      <c r="W28" s="57"/>
      <c r="X28" s="57"/>
      <c r="Y28" s="57"/>
      <c r="Z28" s="57"/>
      <c r="AA28" s="57"/>
      <c r="AB28" s="57"/>
    </row>
    <row r="29" spans="1:28" ht="39.950000000000003" customHeight="1" x14ac:dyDescent="0.25">
      <c r="A29" s="76">
        <v>29</v>
      </c>
      <c r="B29" s="36" t="s">
        <v>35</v>
      </c>
      <c r="C29" s="65" t="s">
        <v>81</v>
      </c>
      <c r="D29" s="66" t="s">
        <v>29</v>
      </c>
      <c r="E29" s="66" t="s">
        <v>3</v>
      </c>
      <c r="F29" s="66" t="s">
        <v>14</v>
      </c>
      <c r="G29" s="69">
        <v>21.14</v>
      </c>
      <c r="H29" s="18"/>
      <c r="I29" s="24">
        <f t="shared" si="0"/>
        <v>0</v>
      </c>
      <c r="J29" s="25" t="str">
        <f t="shared" si="1"/>
        <v>OK</v>
      </c>
      <c r="K29" s="82"/>
      <c r="L29" s="58"/>
      <c r="M29" s="58"/>
      <c r="N29" s="58"/>
      <c r="O29" s="58"/>
      <c r="P29" s="55"/>
      <c r="Q29" s="55"/>
      <c r="R29" s="55"/>
      <c r="S29" s="55"/>
      <c r="T29" s="55"/>
      <c r="U29" s="55"/>
      <c r="V29" s="55"/>
      <c r="W29" s="57"/>
      <c r="X29" s="57"/>
      <c r="Y29" s="57"/>
      <c r="Z29" s="57"/>
      <c r="AA29" s="57"/>
      <c r="AB29" s="57"/>
    </row>
    <row r="30" spans="1:28" ht="39.950000000000003" customHeight="1" x14ac:dyDescent="0.25">
      <c r="A30" s="76">
        <v>30</v>
      </c>
      <c r="B30" s="36" t="s">
        <v>35</v>
      </c>
      <c r="C30" s="65" t="s">
        <v>82</v>
      </c>
      <c r="D30" s="66" t="s">
        <v>29</v>
      </c>
      <c r="E30" s="66" t="s">
        <v>12</v>
      </c>
      <c r="F30" s="66" t="s">
        <v>17</v>
      </c>
      <c r="G30" s="69">
        <v>31.92</v>
      </c>
      <c r="H30" s="18"/>
      <c r="I30" s="24">
        <f t="shared" si="0"/>
        <v>0</v>
      </c>
      <c r="J30" s="25" t="str">
        <f t="shared" si="1"/>
        <v>OK</v>
      </c>
      <c r="K30" s="82"/>
      <c r="L30" s="58"/>
      <c r="M30" s="58"/>
      <c r="N30" s="58"/>
      <c r="O30" s="58"/>
      <c r="P30" s="55"/>
      <c r="Q30" s="55"/>
      <c r="R30" s="55"/>
      <c r="S30" s="55"/>
      <c r="T30" s="55"/>
      <c r="U30" s="55"/>
      <c r="V30" s="55"/>
      <c r="W30" s="57"/>
      <c r="X30" s="57"/>
      <c r="Y30" s="57"/>
      <c r="Z30" s="57"/>
      <c r="AA30" s="57"/>
      <c r="AB30" s="57"/>
    </row>
    <row r="31" spans="1:28" ht="39.950000000000003" customHeight="1" x14ac:dyDescent="0.25">
      <c r="A31" s="76">
        <v>32</v>
      </c>
      <c r="B31" s="36" t="s">
        <v>35</v>
      </c>
      <c r="C31" s="65" t="s">
        <v>83</v>
      </c>
      <c r="D31" s="66" t="s">
        <v>84</v>
      </c>
      <c r="E31" s="66" t="s">
        <v>3</v>
      </c>
      <c r="F31" s="66" t="s">
        <v>133</v>
      </c>
      <c r="G31" s="69">
        <v>388</v>
      </c>
      <c r="H31" s="18"/>
      <c r="I31" s="24">
        <f t="shared" si="0"/>
        <v>0</v>
      </c>
      <c r="J31" s="25" t="str">
        <f t="shared" si="1"/>
        <v>OK</v>
      </c>
      <c r="K31" s="82"/>
      <c r="L31" s="58"/>
      <c r="M31" s="58"/>
      <c r="N31" s="58"/>
      <c r="O31" s="58"/>
      <c r="P31" s="55"/>
      <c r="Q31" s="55"/>
      <c r="R31" s="55"/>
      <c r="S31" s="55"/>
      <c r="T31" s="55"/>
      <c r="U31" s="55"/>
      <c r="V31" s="55"/>
      <c r="W31" s="57"/>
      <c r="X31" s="57"/>
      <c r="Y31" s="57"/>
      <c r="Z31" s="57"/>
      <c r="AA31" s="57"/>
      <c r="AB31" s="57"/>
    </row>
    <row r="32" spans="1:28" ht="39.950000000000003" customHeight="1" x14ac:dyDescent="0.25">
      <c r="A32" s="76">
        <v>33</v>
      </c>
      <c r="B32" s="36" t="s">
        <v>35</v>
      </c>
      <c r="C32" s="65" t="s">
        <v>85</v>
      </c>
      <c r="D32" s="66" t="s">
        <v>29</v>
      </c>
      <c r="E32" s="66" t="s">
        <v>13</v>
      </c>
      <c r="F32" s="66" t="s">
        <v>15</v>
      </c>
      <c r="G32" s="69">
        <v>33.6</v>
      </c>
      <c r="H32" s="18"/>
      <c r="I32" s="24">
        <f t="shared" si="0"/>
        <v>0</v>
      </c>
      <c r="J32" s="25" t="str">
        <f t="shared" si="1"/>
        <v>OK</v>
      </c>
      <c r="K32" s="82"/>
      <c r="L32" s="58"/>
      <c r="M32" s="58"/>
      <c r="N32" s="58"/>
      <c r="O32" s="58"/>
      <c r="P32" s="55"/>
      <c r="Q32" s="55"/>
      <c r="R32" s="55"/>
      <c r="S32" s="55"/>
      <c r="T32" s="55"/>
      <c r="U32" s="55"/>
      <c r="V32" s="55"/>
      <c r="W32" s="57"/>
      <c r="X32" s="57"/>
      <c r="Y32" s="57"/>
      <c r="Z32" s="57"/>
      <c r="AA32" s="57"/>
      <c r="AB32" s="57"/>
    </row>
    <row r="33" spans="1:28" ht="39.950000000000003" customHeight="1" x14ac:dyDescent="0.25">
      <c r="A33" s="76">
        <v>34</v>
      </c>
      <c r="B33" s="36" t="s">
        <v>35</v>
      </c>
      <c r="C33" s="65" t="s">
        <v>86</v>
      </c>
      <c r="D33" s="66" t="s">
        <v>87</v>
      </c>
      <c r="E33" s="66" t="s">
        <v>13</v>
      </c>
      <c r="F33" s="66" t="s">
        <v>15</v>
      </c>
      <c r="G33" s="69">
        <v>340.66</v>
      </c>
      <c r="H33" s="18"/>
      <c r="I33" s="24">
        <f t="shared" si="0"/>
        <v>0</v>
      </c>
      <c r="J33" s="25" t="str">
        <f t="shared" si="1"/>
        <v>OK</v>
      </c>
      <c r="K33" s="82"/>
      <c r="L33" s="58"/>
      <c r="M33" s="58"/>
      <c r="N33" s="58"/>
      <c r="O33" s="58"/>
      <c r="P33" s="55"/>
      <c r="Q33" s="55"/>
      <c r="R33" s="55"/>
      <c r="S33" s="55"/>
      <c r="T33" s="55"/>
      <c r="U33" s="55"/>
      <c r="V33" s="55"/>
      <c r="W33" s="57"/>
      <c r="X33" s="57"/>
      <c r="Y33" s="57"/>
      <c r="Z33" s="57"/>
      <c r="AA33" s="57"/>
      <c r="AB33" s="57"/>
    </row>
    <row r="34" spans="1:28" ht="39.950000000000003" customHeight="1" x14ac:dyDescent="0.25">
      <c r="A34" s="76">
        <v>35</v>
      </c>
      <c r="B34" s="36" t="s">
        <v>35</v>
      </c>
      <c r="C34" s="65" t="s">
        <v>88</v>
      </c>
      <c r="D34" s="66" t="s">
        <v>27</v>
      </c>
      <c r="E34" s="66" t="s">
        <v>13</v>
      </c>
      <c r="F34" s="66" t="s">
        <v>37</v>
      </c>
      <c r="G34" s="69">
        <v>47.49</v>
      </c>
      <c r="H34" s="18"/>
      <c r="I34" s="24">
        <f t="shared" si="0"/>
        <v>0</v>
      </c>
      <c r="J34" s="25" t="str">
        <f t="shared" si="1"/>
        <v>OK</v>
      </c>
      <c r="K34" s="82"/>
      <c r="L34" s="58"/>
      <c r="M34" s="58"/>
      <c r="N34" s="58"/>
      <c r="O34" s="58"/>
      <c r="P34" s="55"/>
      <c r="Q34" s="55"/>
      <c r="R34" s="55"/>
      <c r="S34" s="55"/>
      <c r="T34" s="55"/>
      <c r="U34" s="55"/>
      <c r="V34" s="55"/>
      <c r="W34" s="57"/>
      <c r="X34" s="57"/>
      <c r="Y34" s="57"/>
      <c r="Z34" s="57"/>
      <c r="AA34" s="57"/>
      <c r="AB34" s="57"/>
    </row>
    <row r="35" spans="1:28" ht="39.950000000000003" customHeight="1" x14ac:dyDescent="0.25">
      <c r="A35" s="76">
        <v>36</v>
      </c>
      <c r="B35" s="36" t="s">
        <v>35</v>
      </c>
      <c r="C35" s="65" t="s">
        <v>89</v>
      </c>
      <c r="D35" s="66" t="s">
        <v>29</v>
      </c>
      <c r="E35" s="66" t="s">
        <v>16</v>
      </c>
      <c r="F35" s="66" t="s">
        <v>15</v>
      </c>
      <c r="G35" s="69">
        <v>230.65</v>
      </c>
      <c r="H35" s="18"/>
      <c r="I35" s="24">
        <f t="shared" si="0"/>
        <v>0</v>
      </c>
      <c r="J35" s="25" t="str">
        <f t="shared" si="1"/>
        <v>OK</v>
      </c>
      <c r="K35" s="82"/>
      <c r="L35" s="58"/>
      <c r="M35" s="58"/>
      <c r="N35" s="58"/>
      <c r="O35" s="58"/>
      <c r="P35" s="55"/>
      <c r="Q35" s="55"/>
      <c r="R35" s="55"/>
      <c r="S35" s="55"/>
      <c r="T35" s="55"/>
      <c r="U35" s="55"/>
      <c r="V35" s="55"/>
      <c r="W35" s="57"/>
      <c r="X35" s="57"/>
      <c r="Y35" s="57"/>
      <c r="Z35" s="57"/>
      <c r="AA35" s="57"/>
      <c r="AB35" s="57"/>
    </row>
    <row r="36" spans="1:28" ht="39.950000000000003" customHeight="1" x14ac:dyDescent="0.25">
      <c r="A36" s="76">
        <v>37</v>
      </c>
      <c r="B36" s="36" t="s">
        <v>35</v>
      </c>
      <c r="C36" s="65" t="s">
        <v>90</v>
      </c>
      <c r="D36" s="66" t="s">
        <v>91</v>
      </c>
      <c r="E36" s="66" t="s">
        <v>16</v>
      </c>
      <c r="F36" s="66" t="s">
        <v>15</v>
      </c>
      <c r="G36" s="69">
        <v>237.53</v>
      </c>
      <c r="H36" s="18"/>
      <c r="I36" s="24">
        <f t="shared" si="0"/>
        <v>0</v>
      </c>
      <c r="J36" s="25" t="str">
        <f t="shared" si="1"/>
        <v>OK</v>
      </c>
      <c r="K36" s="82"/>
      <c r="L36" s="58"/>
      <c r="M36" s="58"/>
      <c r="N36" s="58"/>
      <c r="O36" s="58"/>
      <c r="P36" s="55"/>
      <c r="Q36" s="55"/>
      <c r="R36" s="55"/>
      <c r="S36" s="55"/>
      <c r="T36" s="55"/>
      <c r="U36" s="55"/>
      <c r="V36" s="55"/>
      <c r="W36" s="57"/>
      <c r="X36" s="57"/>
      <c r="Y36" s="57"/>
      <c r="Z36" s="57"/>
      <c r="AA36" s="57"/>
      <c r="AB36" s="57"/>
    </row>
    <row r="37" spans="1:28" ht="39.950000000000003" customHeight="1" x14ac:dyDescent="0.25">
      <c r="A37" s="76">
        <v>38</v>
      </c>
      <c r="B37" s="36" t="s">
        <v>35</v>
      </c>
      <c r="C37" s="65" t="s">
        <v>92</v>
      </c>
      <c r="D37" s="66" t="s">
        <v>93</v>
      </c>
      <c r="E37" s="66" t="s">
        <v>16</v>
      </c>
      <c r="F37" s="66" t="s">
        <v>15</v>
      </c>
      <c r="G37" s="69">
        <v>156.93</v>
      </c>
      <c r="H37" s="18"/>
      <c r="I37" s="24">
        <f t="shared" si="0"/>
        <v>0</v>
      </c>
      <c r="J37" s="25" t="str">
        <f t="shared" si="1"/>
        <v>OK</v>
      </c>
      <c r="K37" s="82"/>
      <c r="L37" s="58"/>
      <c r="M37" s="58"/>
      <c r="N37" s="58"/>
      <c r="O37" s="58"/>
      <c r="P37" s="55"/>
      <c r="Q37" s="55"/>
      <c r="R37" s="55"/>
      <c r="S37" s="55"/>
      <c r="T37" s="55"/>
      <c r="U37" s="55"/>
      <c r="V37" s="55"/>
      <c r="W37" s="57"/>
      <c r="X37" s="57"/>
      <c r="Y37" s="57"/>
      <c r="Z37" s="57"/>
      <c r="AA37" s="57"/>
      <c r="AB37" s="57"/>
    </row>
    <row r="38" spans="1:28" ht="39.950000000000003" customHeight="1" x14ac:dyDescent="0.25">
      <c r="A38" s="76">
        <v>40</v>
      </c>
      <c r="B38" s="36" t="s">
        <v>35</v>
      </c>
      <c r="C38" s="65" t="s">
        <v>94</v>
      </c>
      <c r="D38" s="66" t="s">
        <v>95</v>
      </c>
      <c r="E38" s="66" t="s">
        <v>3</v>
      </c>
      <c r="F38" s="66" t="s">
        <v>15</v>
      </c>
      <c r="G38" s="69">
        <v>27.03</v>
      </c>
      <c r="H38" s="18"/>
      <c r="I38" s="24">
        <f t="shared" si="0"/>
        <v>0</v>
      </c>
      <c r="J38" s="25" t="str">
        <f t="shared" si="1"/>
        <v>OK</v>
      </c>
      <c r="K38" s="82"/>
      <c r="L38" s="58"/>
      <c r="M38" s="58"/>
      <c r="N38" s="58"/>
      <c r="O38" s="58"/>
      <c r="P38" s="55"/>
      <c r="Q38" s="55"/>
      <c r="R38" s="55"/>
      <c r="S38" s="55"/>
      <c r="T38" s="55"/>
      <c r="U38" s="55"/>
      <c r="V38" s="55"/>
      <c r="W38" s="57"/>
      <c r="X38" s="57"/>
      <c r="Y38" s="57"/>
      <c r="Z38" s="57"/>
      <c r="AA38" s="57"/>
      <c r="AB38" s="57"/>
    </row>
    <row r="39" spans="1:28" ht="39.950000000000003" customHeight="1" x14ac:dyDescent="0.25">
      <c r="A39" s="76">
        <v>42</v>
      </c>
      <c r="B39" s="36" t="s">
        <v>35</v>
      </c>
      <c r="C39" s="65" t="s">
        <v>96</v>
      </c>
      <c r="D39" s="66" t="s">
        <v>97</v>
      </c>
      <c r="E39" s="66" t="s">
        <v>13</v>
      </c>
      <c r="F39" s="66" t="s">
        <v>38</v>
      </c>
      <c r="G39" s="69">
        <v>506.24</v>
      </c>
      <c r="H39" s="18"/>
      <c r="I39" s="24">
        <f t="shared" si="0"/>
        <v>0</v>
      </c>
      <c r="J39" s="25" t="str">
        <f t="shared" si="1"/>
        <v>OK</v>
      </c>
      <c r="K39" s="82"/>
      <c r="L39" s="58"/>
      <c r="M39" s="58"/>
      <c r="N39" s="58"/>
      <c r="O39" s="58"/>
      <c r="P39" s="55"/>
      <c r="Q39" s="55"/>
      <c r="R39" s="55"/>
      <c r="S39" s="55"/>
      <c r="T39" s="55"/>
      <c r="U39" s="55"/>
      <c r="V39" s="55"/>
      <c r="W39" s="57"/>
      <c r="X39" s="57"/>
      <c r="Y39" s="57"/>
      <c r="Z39" s="57"/>
      <c r="AA39" s="57"/>
      <c r="AB39" s="57"/>
    </row>
    <row r="40" spans="1:28" ht="39.950000000000003" customHeight="1" x14ac:dyDescent="0.25">
      <c r="A40" s="76">
        <v>43</v>
      </c>
      <c r="B40" s="36" t="s">
        <v>35</v>
      </c>
      <c r="C40" s="65" t="s">
        <v>98</v>
      </c>
      <c r="D40" s="66" t="s">
        <v>99</v>
      </c>
      <c r="E40" s="66" t="s">
        <v>13</v>
      </c>
      <c r="F40" s="66" t="s">
        <v>38</v>
      </c>
      <c r="G40" s="69">
        <v>1018.13</v>
      </c>
      <c r="H40" s="18"/>
      <c r="I40" s="24">
        <f t="shared" si="0"/>
        <v>0</v>
      </c>
      <c r="J40" s="25" t="str">
        <f t="shared" si="1"/>
        <v>OK</v>
      </c>
      <c r="K40" s="82"/>
      <c r="L40" s="58"/>
      <c r="M40" s="58"/>
      <c r="N40" s="58"/>
      <c r="O40" s="58"/>
      <c r="P40" s="55"/>
      <c r="Q40" s="55"/>
      <c r="R40" s="55"/>
      <c r="S40" s="55"/>
      <c r="T40" s="55"/>
      <c r="U40" s="55"/>
      <c r="V40" s="55"/>
      <c r="W40" s="57"/>
      <c r="X40" s="57"/>
      <c r="Y40" s="57"/>
      <c r="Z40" s="57"/>
      <c r="AA40" s="57"/>
      <c r="AB40" s="57"/>
    </row>
    <row r="41" spans="1:28" ht="39.950000000000003" customHeight="1" x14ac:dyDescent="0.25">
      <c r="A41" s="76">
        <v>44</v>
      </c>
      <c r="B41" s="36" t="s">
        <v>35</v>
      </c>
      <c r="C41" s="65" t="s">
        <v>100</v>
      </c>
      <c r="D41" s="66" t="s">
        <v>50</v>
      </c>
      <c r="E41" s="66" t="s">
        <v>13</v>
      </c>
      <c r="F41" s="66" t="s">
        <v>132</v>
      </c>
      <c r="G41" s="69">
        <v>23.06</v>
      </c>
      <c r="H41" s="18"/>
      <c r="I41" s="24">
        <f t="shared" si="0"/>
        <v>0</v>
      </c>
      <c r="J41" s="25" t="str">
        <f t="shared" si="1"/>
        <v>OK</v>
      </c>
      <c r="K41" s="82"/>
      <c r="L41" s="58"/>
      <c r="M41" s="58"/>
      <c r="N41" s="58"/>
      <c r="O41" s="58"/>
      <c r="P41" s="55"/>
      <c r="Q41" s="55"/>
      <c r="R41" s="55"/>
      <c r="S41" s="55"/>
      <c r="T41" s="55"/>
      <c r="U41" s="55"/>
      <c r="V41" s="55"/>
      <c r="W41" s="57"/>
      <c r="X41" s="57"/>
      <c r="Y41" s="57"/>
      <c r="Z41" s="57"/>
      <c r="AA41" s="57"/>
      <c r="AB41" s="57"/>
    </row>
    <row r="42" spans="1:28" ht="39.950000000000003" customHeight="1" x14ac:dyDescent="0.25">
      <c r="A42" s="76">
        <v>45</v>
      </c>
      <c r="B42" s="36" t="s">
        <v>35</v>
      </c>
      <c r="C42" s="65" t="s">
        <v>101</v>
      </c>
      <c r="D42" s="66" t="s">
        <v>52</v>
      </c>
      <c r="E42" s="66" t="s">
        <v>13</v>
      </c>
      <c r="F42" s="66" t="s">
        <v>36</v>
      </c>
      <c r="G42" s="69">
        <v>16.03</v>
      </c>
      <c r="H42" s="18"/>
      <c r="I42" s="24">
        <f t="shared" si="0"/>
        <v>0</v>
      </c>
      <c r="J42" s="25" t="str">
        <f t="shared" si="1"/>
        <v>OK</v>
      </c>
      <c r="K42" s="82"/>
      <c r="L42" s="58"/>
      <c r="M42" s="58"/>
      <c r="N42" s="58"/>
      <c r="O42" s="58"/>
      <c r="P42" s="55"/>
      <c r="Q42" s="55"/>
      <c r="R42" s="55"/>
      <c r="S42" s="55"/>
      <c r="T42" s="55"/>
      <c r="U42" s="55"/>
      <c r="V42" s="55"/>
      <c r="W42" s="57"/>
      <c r="X42" s="57"/>
      <c r="Y42" s="57"/>
      <c r="Z42" s="57"/>
      <c r="AA42" s="57"/>
      <c r="AB42" s="57"/>
    </row>
    <row r="43" spans="1:28" ht="39.950000000000003" customHeight="1" x14ac:dyDescent="0.25">
      <c r="A43" s="76">
        <v>46</v>
      </c>
      <c r="B43" s="36" t="s">
        <v>35</v>
      </c>
      <c r="C43" s="65" t="s">
        <v>102</v>
      </c>
      <c r="D43" s="66" t="s">
        <v>29</v>
      </c>
      <c r="E43" s="66" t="s">
        <v>13</v>
      </c>
      <c r="F43" s="66" t="s">
        <v>15</v>
      </c>
      <c r="G43" s="69">
        <v>28.04</v>
      </c>
      <c r="H43" s="18"/>
      <c r="I43" s="24">
        <f t="shared" si="0"/>
        <v>0</v>
      </c>
      <c r="J43" s="25" t="str">
        <f t="shared" si="1"/>
        <v>OK</v>
      </c>
      <c r="K43" s="82"/>
      <c r="L43" s="58"/>
      <c r="M43" s="58"/>
      <c r="N43" s="58"/>
      <c r="O43" s="58"/>
      <c r="P43" s="55"/>
      <c r="Q43" s="55"/>
      <c r="R43" s="55"/>
      <c r="S43" s="55"/>
      <c r="T43" s="55"/>
      <c r="U43" s="55"/>
      <c r="V43" s="55"/>
      <c r="W43" s="57"/>
      <c r="X43" s="57"/>
      <c r="Y43" s="57"/>
      <c r="Z43" s="57"/>
      <c r="AA43" s="57"/>
      <c r="AB43" s="57"/>
    </row>
    <row r="44" spans="1:28" ht="39.950000000000003" customHeight="1" x14ac:dyDescent="0.25">
      <c r="A44" s="76">
        <v>49</v>
      </c>
      <c r="B44" s="36" t="s">
        <v>35</v>
      </c>
      <c r="C44" s="65" t="s">
        <v>103</v>
      </c>
      <c r="D44" s="66" t="s">
        <v>29</v>
      </c>
      <c r="E44" s="66" t="s">
        <v>13</v>
      </c>
      <c r="F44" s="66" t="s">
        <v>15</v>
      </c>
      <c r="G44" s="69">
        <v>50.01</v>
      </c>
      <c r="H44" s="18"/>
      <c r="I44" s="24">
        <f t="shared" si="0"/>
        <v>0</v>
      </c>
      <c r="J44" s="25" t="str">
        <f t="shared" si="1"/>
        <v>OK</v>
      </c>
      <c r="K44" s="82"/>
      <c r="L44" s="58"/>
      <c r="M44" s="58"/>
      <c r="N44" s="58"/>
      <c r="O44" s="58"/>
      <c r="P44" s="55"/>
      <c r="Q44" s="55"/>
      <c r="R44" s="55"/>
      <c r="S44" s="55"/>
      <c r="T44" s="55"/>
      <c r="U44" s="55"/>
      <c r="V44" s="55"/>
      <c r="W44" s="57"/>
      <c r="X44" s="57"/>
      <c r="Y44" s="57"/>
      <c r="Z44" s="57"/>
      <c r="AA44" s="57"/>
      <c r="AB44" s="57"/>
    </row>
    <row r="45" spans="1:28" ht="39.950000000000003" customHeight="1" x14ac:dyDescent="0.25">
      <c r="A45" s="76">
        <v>50</v>
      </c>
      <c r="B45" s="36" t="s">
        <v>35</v>
      </c>
      <c r="C45" s="65" t="s">
        <v>104</v>
      </c>
      <c r="D45" s="66" t="s">
        <v>29</v>
      </c>
      <c r="E45" s="66" t="s">
        <v>13</v>
      </c>
      <c r="F45" s="66" t="s">
        <v>15</v>
      </c>
      <c r="G45" s="69">
        <v>11.54</v>
      </c>
      <c r="H45" s="18"/>
      <c r="I45" s="24">
        <f t="shared" si="0"/>
        <v>0</v>
      </c>
      <c r="J45" s="25" t="str">
        <f t="shared" si="1"/>
        <v>OK</v>
      </c>
      <c r="K45" s="82"/>
      <c r="L45" s="58"/>
      <c r="M45" s="58"/>
      <c r="N45" s="58"/>
      <c r="O45" s="58"/>
      <c r="P45" s="55"/>
      <c r="Q45" s="55"/>
      <c r="R45" s="55"/>
      <c r="S45" s="55"/>
      <c r="T45" s="55"/>
      <c r="U45" s="55"/>
      <c r="V45" s="55"/>
      <c r="W45" s="57"/>
      <c r="X45" s="57"/>
      <c r="Y45" s="57"/>
      <c r="Z45" s="57"/>
      <c r="AA45" s="57"/>
      <c r="AB45" s="57"/>
    </row>
    <row r="46" spans="1:28" ht="39.950000000000003" customHeight="1" x14ac:dyDescent="0.25">
      <c r="A46" s="76">
        <v>51</v>
      </c>
      <c r="B46" s="36" t="s">
        <v>35</v>
      </c>
      <c r="C46" s="65" t="s">
        <v>105</v>
      </c>
      <c r="D46" s="66" t="s">
        <v>30</v>
      </c>
      <c r="E46" s="66" t="s">
        <v>13</v>
      </c>
      <c r="F46" s="66" t="s">
        <v>15</v>
      </c>
      <c r="G46" s="69">
        <v>52.18</v>
      </c>
      <c r="H46" s="18"/>
      <c r="I46" s="24">
        <f t="shared" si="0"/>
        <v>0</v>
      </c>
      <c r="J46" s="25" t="str">
        <f t="shared" si="1"/>
        <v>OK</v>
      </c>
      <c r="K46" s="82"/>
      <c r="L46" s="58"/>
      <c r="M46" s="58"/>
      <c r="N46" s="58"/>
      <c r="O46" s="58"/>
      <c r="P46" s="55"/>
      <c r="Q46" s="55"/>
      <c r="R46" s="55"/>
      <c r="S46" s="55"/>
      <c r="T46" s="55"/>
      <c r="U46" s="55"/>
      <c r="V46" s="55"/>
      <c r="W46" s="57"/>
      <c r="X46" s="57"/>
      <c r="Y46" s="57"/>
      <c r="Z46" s="57"/>
      <c r="AA46" s="57"/>
      <c r="AB46" s="57"/>
    </row>
    <row r="47" spans="1:28" ht="39.950000000000003" customHeight="1" x14ac:dyDescent="0.25">
      <c r="A47" s="76">
        <v>52</v>
      </c>
      <c r="B47" s="36" t="s">
        <v>35</v>
      </c>
      <c r="C47" s="65" t="s">
        <v>106</v>
      </c>
      <c r="D47" s="66" t="s">
        <v>107</v>
      </c>
      <c r="E47" s="66" t="s">
        <v>13</v>
      </c>
      <c r="F47" s="66" t="s">
        <v>15</v>
      </c>
      <c r="G47" s="69">
        <v>38.97</v>
      </c>
      <c r="H47" s="18"/>
      <c r="I47" s="24">
        <f t="shared" si="0"/>
        <v>0</v>
      </c>
      <c r="J47" s="25" t="str">
        <f t="shared" si="1"/>
        <v>OK</v>
      </c>
      <c r="K47" s="82"/>
      <c r="L47" s="58"/>
      <c r="M47" s="58"/>
      <c r="N47" s="58"/>
      <c r="O47" s="58"/>
      <c r="P47" s="55"/>
      <c r="Q47" s="55"/>
      <c r="R47" s="55"/>
      <c r="S47" s="55"/>
      <c r="T47" s="55"/>
      <c r="U47" s="55"/>
      <c r="V47" s="55"/>
      <c r="W47" s="57"/>
      <c r="X47" s="57"/>
      <c r="Y47" s="57"/>
      <c r="Z47" s="57"/>
      <c r="AA47" s="57"/>
      <c r="AB47" s="57"/>
    </row>
    <row r="48" spans="1:28" ht="39.950000000000003" customHeight="1" x14ac:dyDescent="0.25">
      <c r="A48" s="76">
        <v>53</v>
      </c>
      <c r="B48" s="36" t="s">
        <v>35</v>
      </c>
      <c r="C48" s="65" t="s">
        <v>108</v>
      </c>
      <c r="D48" s="66" t="s">
        <v>30</v>
      </c>
      <c r="E48" s="66" t="s">
        <v>13</v>
      </c>
      <c r="F48" s="66" t="s">
        <v>15</v>
      </c>
      <c r="G48" s="69">
        <v>57.32</v>
      </c>
      <c r="H48" s="18"/>
      <c r="I48" s="24">
        <f t="shared" si="0"/>
        <v>0</v>
      </c>
      <c r="J48" s="25" t="str">
        <f t="shared" si="1"/>
        <v>OK</v>
      </c>
      <c r="K48" s="82"/>
      <c r="L48" s="58"/>
      <c r="M48" s="58"/>
      <c r="N48" s="58"/>
      <c r="O48" s="58"/>
      <c r="P48" s="55"/>
      <c r="Q48" s="55"/>
      <c r="R48" s="55"/>
      <c r="S48" s="55"/>
      <c r="T48" s="55"/>
      <c r="U48" s="55"/>
      <c r="V48" s="55"/>
      <c r="W48" s="57"/>
      <c r="X48" s="57"/>
      <c r="Y48" s="57"/>
      <c r="Z48" s="57"/>
      <c r="AA48" s="57"/>
      <c r="AB48" s="57"/>
    </row>
    <row r="49" spans="1:28" ht="39.950000000000003" customHeight="1" x14ac:dyDescent="0.25">
      <c r="A49" s="76">
        <v>54</v>
      </c>
      <c r="B49" s="36" t="s">
        <v>35</v>
      </c>
      <c r="C49" s="65" t="s">
        <v>109</v>
      </c>
      <c r="D49" s="66" t="s">
        <v>29</v>
      </c>
      <c r="E49" s="66" t="s">
        <v>13</v>
      </c>
      <c r="F49" s="66" t="s">
        <v>15</v>
      </c>
      <c r="G49" s="69">
        <v>62.36</v>
      </c>
      <c r="H49" s="18"/>
      <c r="I49" s="24">
        <f t="shared" si="0"/>
        <v>0</v>
      </c>
      <c r="J49" s="25" t="str">
        <f t="shared" si="1"/>
        <v>OK</v>
      </c>
      <c r="K49" s="82"/>
      <c r="L49" s="58"/>
      <c r="M49" s="58"/>
      <c r="N49" s="58"/>
      <c r="O49" s="58"/>
      <c r="P49" s="55"/>
      <c r="Q49" s="55"/>
      <c r="R49" s="55"/>
      <c r="S49" s="55"/>
      <c r="T49" s="55"/>
      <c r="U49" s="55"/>
      <c r="V49" s="55"/>
      <c r="W49" s="57"/>
      <c r="X49" s="57"/>
      <c r="Y49" s="57"/>
      <c r="Z49" s="57"/>
      <c r="AA49" s="57"/>
      <c r="AB49" s="57"/>
    </row>
    <row r="50" spans="1:28" ht="39.950000000000003" customHeight="1" x14ac:dyDescent="0.25">
      <c r="A50" s="76">
        <v>55</v>
      </c>
      <c r="B50" s="36" t="s">
        <v>35</v>
      </c>
      <c r="C50" s="65" t="s">
        <v>110</v>
      </c>
      <c r="D50" s="66" t="s">
        <v>111</v>
      </c>
      <c r="E50" s="66" t="s">
        <v>13</v>
      </c>
      <c r="F50" s="66" t="s">
        <v>134</v>
      </c>
      <c r="G50" s="69">
        <v>207.66</v>
      </c>
      <c r="H50" s="18"/>
      <c r="I50" s="24">
        <f t="shared" si="0"/>
        <v>0</v>
      </c>
      <c r="J50" s="25" t="str">
        <f t="shared" si="1"/>
        <v>OK</v>
      </c>
      <c r="K50" s="82"/>
      <c r="L50" s="58"/>
      <c r="M50" s="58"/>
      <c r="N50" s="58"/>
      <c r="O50" s="58"/>
      <c r="P50" s="55"/>
      <c r="Q50" s="55"/>
      <c r="R50" s="55"/>
      <c r="S50" s="55"/>
      <c r="T50" s="55"/>
      <c r="U50" s="55"/>
      <c r="V50" s="55"/>
      <c r="W50" s="57"/>
      <c r="X50" s="57"/>
      <c r="Y50" s="57"/>
      <c r="Z50" s="57"/>
      <c r="AA50" s="57"/>
      <c r="AB50" s="57"/>
    </row>
    <row r="51" spans="1:28" ht="39.950000000000003" customHeight="1" x14ac:dyDescent="0.25">
      <c r="A51" s="76">
        <v>56</v>
      </c>
      <c r="B51" s="36" t="s">
        <v>35</v>
      </c>
      <c r="C51" s="65" t="s">
        <v>112</v>
      </c>
      <c r="D51" s="66" t="s">
        <v>113</v>
      </c>
      <c r="E51" s="66" t="s">
        <v>13</v>
      </c>
      <c r="F51" s="66" t="s">
        <v>39</v>
      </c>
      <c r="G51" s="69">
        <v>542.32000000000005</v>
      </c>
      <c r="H51" s="18"/>
      <c r="I51" s="24">
        <f t="shared" si="0"/>
        <v>0</v>
      </c>
      <c r="J51" s="25" t="str">
        <f t="shared" si="1"/>
        <v>OK</v>
      </c>
      <c r="K51" s="82"/>
      <c r="L51" s="58"/>
      <c r="M51" s="58"/>
      <c r="N51" s="58"/>
      <c r="O51" s="58"/>
      <c r="P51" s="55"/>
      <c r="Q51" s="55"/>
      <c r="R51" s="55"/>
      <c r="S51" s="55"/>
      <c r="T51" s="55"/>
      <c r="U51" s="55"/>
      <c r="V51" s="55"/>
      <c r="W51" s="57"/>
      <c r="X51" s="57"/>
      <c r="Y51" s="57"/>
      <c r="Z51" s="57"/>
      <c r="AA51" s="57"/>
      <c r="AB51" s="57"/>
    </row>
    <row r="52" spans="1:28" ht="39.950000000000003" customHeight="1" x14ac:dyDescent="0.25">
      <c r="A52" s="76">
        <v>57</v>
      </c>
      <c r="B52" s="36" t="s">
        <v>35</v>
      </c>
      <c r="C52" s="65" t="s">
        <v>114</v>
      </c>
      <c r="D52" s="66" t="s">
        <v>27</v>
      </c>
      <c r="E52" s="66" t="s">
        <v>16</v>
      </c>
      <c r="F52" s="66" t="s">
        <v>15</v>
      </c>
      <c r="G52" s="69">
        <v>26.76</v>
      </c>
      <c r="H52" s="18"/>
      <c r="I52" s="24">
        <f t="shared" si="0"/>
        <v>0</v>
      </c>
      <c r="J52" s="25" t="str">
        <f t="shared" si="1"/>
        <v>OK</v>
      </c>
      <c r="K52" s="82"/>
      <c r="L52" s="58"/>
      <c r="M52" s="58"/>
      <c r="N52" s="58"/>
      <c r="O52" s="58"/>
      <c r="P52" s="55"/>
      <c r="Q52" s="55"/>
      <c r="R52" s="55"/>
      <c r="S52" s="55"/>
      <c r="T52" s="55"/>
      <c r="U52" s="55"/>
      <c r="V52" s="55"/>
      <c r="W52" s="57"/>
      <c r="X52" s="57"/>
      <c r="Y52" s="57"/>
      <c r="Z52" s="57"/>
      <c r="AA52" s="57"/>
      <c r="AB52" s="57"/>
    </row>
    <row r="53" spans="1:28" ht="39.950000000000003" customHeight="1" x14ac:dyDescent="0.25">
      <c r="A53" s="76">
        <v>58</v>
      </c>
      <c r="B53" s="36" t="s">
        <v>35</v>
      </c>
      <c r="C53" s="65" t="s">
        <v>115</v>
      </c>
      <c r="D53" s="66" t="s">
        <v>116</v>
      </c>
      <c r="E53" s="66" t="s">
        <v>13</v>
      </c>
      <c r="F53" s="66" t="s">
        <v>39</v>
      </c>
      <c r="G53" s="69">
        <v>461.06</v>
      </c>
      <c r="H53" s="18"/>
      <c r="I53" s="24">
        <f t="shared" si="0"/>
        <v>0</v>
      </c>
      <c r="J53" s="25" t="str">
        <f t="shared" si="1"/>
        <v>OK</v>
      </c>
      <c r="K53" s="82"/>
      <c r="L53" s="58"/>
      <c r="M53" s="58"/>
      <c r="N53" s="58"/>
      <c r="O53" s="58"/>
      <c r="P53" s="55"/>
      <c r="Q53" s="55"/>
      <c r="R53" s="55"/>
      <c r="S53" s="55"/>
      <c r="T53" s="55"/>
      <c r="U53" s="55"/>
      <c r="V53" s="55"/>
      <c r="W53" s="57"/>
      <c r="X53" s="57"/>
      <c r="Y53" s="57"/>
      <c r="Z53" s="57"/>
      <c r="AA53" s="57"/>
      <c r="AB53" s="57"/>
    </row>
    <row r="54" spans="1:28" ht="39.950000000000003" customHeight="1" x14ac:dyDescent="0.25">
      <c r="A54" s="76">
        <v>59</v>
      </c>
      <c r="B54" s="36" t="s">
        <v>35</v>
      </c>
      <c r="C54" s="65" t="s">
        <v>117</v>
      </c>
      <c r="D54" s="66" t="s">
        <v>118</v>
      </c>
      <c r="E54" s="66" t="s">
        <v>13</v>
      </c>
      <c r="F54" s="66" t="s">
        <v>39</v>
      </c>
      <c r="G54" s="69">
        <v>1021.38</v>
      </c>
      <c r="H54" s="18"/>
      <c r="I54" s="24">
        <f t="shared" si="0"/>
        <v>0</v>
      </c>
      <c r="J54" s="25" t="str">
        <f t="shared" si="1"/>
        <v>OK</v>
      </c>
      <c r="K54" s="82"/>
      <c r="L54" s="58"/>
      <c r="M54" s="58"/>
      <c r="N54" s="58"/>
      <c r="O54" s="58"/>
      <c r="P54" s="55"/>
      <c r="Q54" s="55"/>
      <c r="R54" s="55"/>
      <c r="S54" s="55"/>
      <c r="T54" s="55"/>
      <c r="U54" s="55"/>
      <c r="V54" s="55"/>
      <c r="W54" s="57"/>
      <c r="X54" s="57"/>
      <c r="Y54" s="57"/>
      <c r="Z54" s="57"/>
      <c r="AA54" s="57"/>
      <c r="AB54" s="57"/>
    </row>
    <row r="55" spans="1:28" ht="39.950000000000003" customHeight="1" x14ac:dyDescent="0.25">
      <c r="A55" s="76">
        <v>60</v>
      </c>
      <c r="B55" s="36" t="s">
        <v>35</v>
      </c>
      <c r="C55" s="65" t="s">
        <v>119</v>
      </c>
      <c r="D55" s="66" t="s">
        <v>120</v>
      </c>
      <c r="E55" s="66" t="s">
        <v>3</v>
      </c>
      <c r="F55" s="66" t="s">
        <v>15</v>
      </c>
      <c r="G55" s="69">
        <v>24.94</v>
      </c>
      <c r="H55" s="18"/>
      <c r="I55" s="24">
        <f t="shared" si="0"/>
        <v>0</v>
      </c>
      <c r="J55" s="25" t="str">
        <f t="shared" si="1"/>
        <v>OK</v>
      </c>
      <c r="K55" s="82"/>
      <c r="L55" s="58"/>
      <c r="M55" s="58"/>
      <c r="N55" s="58"/>
      <c r="O55" s="58"/>
      <c r="P55" s="55"/>
      <c r="Q55" s="55"/>
      <c r="R55" s="55"/>
      <c r="S55" s="55"/>
      <c r="T55" s="55"/>
      <c r="U55" s="55"/>
      <c r="V55" s="55"/>
      <c r="W55" s="57"/>
      <c r="X55" s="57"/>
      <c r="Y55" s="57"/>
      <c r="Z55" s="57"/>
      <c r="AA55" s="57"/>
      <c r="AB55" s="57"/>
    </row>
    <row r="56" spans="1:28" ht="39.950000000000003" customHeight="1" x14ac:dyDescent="0.25">
      <c r="A56" s="76">
        <v>61</v>
      </c>
      <c r="B56" s="36" t="s">
        <v>35</v>
      </c>
      <c r="C56" s="65" t="s">
        <v>121</v>
      </c>
      <c r="D56" s="66" t="s">
        <v>122</v>
      </c>
      <c r="E56" s="66" t="s">
        <v>13</v>
      </c>
      <c r="F56" s="66" t="s">
        <v>15</v>
      </c>
      <c r="G56" s="69">
        <v>762.45</v>
      </c>
      <c r="H56" s="18"/>
      <c r="I56" s="24">
        <f t="shared" si="0"/>
        <v>0</v>
      </c>
      <c r="J56" s="25" t="str">
        <f t="shared" si="1"/>
        <v>OK</v>
      </c>
      <c r="K56" s="82"/>
      <c r="L56" s="58"/>
      <c r="M56" s="58"/>
      <c r="N56" s="58"/>
      <c r="O56" s="58"/>
      <c r="P56" s="55"/>
      <c r="Q56" s="55"/>
      <c r="R56" s="55"/>
      <c r="S56" s="55"/>
      <c r="T56" s="55"/>
      <c r="U56" s="55"/>
      <c r="V56" s="55"/>
      <c r="W56" s="57"/>
      <c r="X56" s="57"/>
      <c r="Y56" s="57"/>
      <c r="Z56" s="57"/>
      <c r="AA56" s="57"/>
      <c r="AB56" s="57"/>
    </row>
    <row r="57" spans="1:28" ht="39.950000000000003" customHeight="1" x14ac:dyDescent="0.25">
      <c r="A57" s="76">
        <v>62</v>
      </c>
      <c r="B57" s="36" t="s">
        <v>35</v>
      </c>
      <c r="C57" s="65" t="s">
        <v>123</v>
      </c>
      <c r="D57" s="66" t="s">
        <v>124</v>
      </c>
      <c r="E57" s="66" t="s">
        <v>13</v>
      </c>
      <c r="F57" s="66" t="s">
        <v>39</v>
      </c>
      <c r="G57" s="69">
        <v>509.16</v>
      </c>
      <c r="H57" s="18"/>
      <c r="I57" s="24">
        <f t="shared" si="0"/>
        <v>0</v>
      </c>
      <c r="J57" s="25" t="str">
        <f t="shared" si="1"/>
        <v>OK</v>
      </c>
      <c r="K57" s="82"/>
      <c r="L57" s="58"/>
      <c r="M57" s="58"/>
      <c r="N57" s="58"/>
      <c r="O57" s="58"/>
      <c r="P57" s="55"/>
      <c r="Q57" s="55"/>
      <c r="R57" s="55"/>
      <c r="S57" s="55"/>
      <c r="T57" s="55"/>
      <c r="U57" s="55"/>
      <c r="V57" s="55"/>
      <c r="W57" s="57"/>
      <c r="X57" s="57"/>
      <c r="Y57" s="57"/>
      <c r="Z57" s="57"/>
      <c r="AA57" s="57"/>
      <c r="AB57" s="57"/>
    </row>
    <row r="58" spans="1:28" ht="39.950000000000003" customHeight="1" x14ac:dyDescent="0.25">
      <c r="A58" s="76">
        <v>63</v>
      </c>
      <c r="B58" s="36" t="s">
        <v>35</v>
      </c>
      <c r="C58" s="65" t="s">
        <v>125</v>
      </c>
      <c r="D58" s="66" t="s">
        <v>126</v>
      </c>
      <c r="E58" s="66" t="s">
        <v>13</v>
      </c>
      <c r="F58" s="66" t="s">
        <v>39</v>
      </c>
      <c r="G58" s="69">
        <v>1092.99</v>
      </c>
      <c r="H58" s="18"/>
      <c r="I58" s="24">
        <f t="shared" si="0"/>
        <v>0</v>
      </c>
      <c r="J58" s="25" t="str">
        <f t="shared" si="1"/>
        <v>OK</v>
      </c>
      <c r="K58" s="82"/>
      <c r="L58" s="58"/>
      <c r="M58" s="58"/>
      <c r="N58" s="58"/>
      <c r="O58" s="58"/>
      <c r="P58" s="55"/>
      <c r="Q58" s="55"/>
      <c r="R58" s="55"/>
      <c r="S58" s="55"/>
      <c r="T58" s="55"/>
      <c r="U58" s="55"/>
      <c r="V58" s="55"/>
      <c r="W58" s="57"/>
      <c r="X58" s="57"/>
      <c r="Y58" s="57"/>
      <c r="Z58" s="57"/>
      <c r="AA58" s="57"/>
      <c r="AB58" s="57"/>
    </row>
    <row r="59" spans="1:28" ht="39.950000000000003" customHeight="1" x14ac:dyDescent="0.25">
      <c r="A59" s="76">
        <v>64</v>
      </c>
      <c r="B59" s="36" t="s">
        <v>35</v>
      </c>
      <c r="C59" s="65" t="s">
        <v>127</v>
      </c>
      <c r="D59" s="66" t="s">
        <v>128</v>
      </c>
      <c r="E59" s="66" t="s">
        <v>13</v>
      </c>
      <c r="F59" s="66" t="s">
        <v>39</v>
      </c>
      <c r="G59" s="69">
        <v>512.73</v>
      </c>
      <c r="H59" s="18"/>
      <c r="I59" s="24">
        <f t="shared" si="0"/>
        <v>0</v>
      </c>
      <c r="J59" s="25" t="str">
        <f t="shared" si="1"/>
        <v>OK</v>
      </c>
      <c r="K59" s="82"/>
      <c r="L59" s="58"/>
      <c r="M59" s="58"/>
      <c r="N59" s="58"/>
      <c r="O59" s="58"/>
      <c r="P59" s="55"/>
      <c r="Q59" s="55"/>
      <c r="R59" s="55"/>
      <c r="S59" s="55"/>
      <c r="T59" s="55"/>
      <c r="U59" s="55"/>
      <c r="V59" s="55"/>
      <c r="W59" s="57"/>
      <c r="X59" s="57"/>
      <c r="Y59" s="57"/>
      <c r="Z59" s="57"/>
      <c r="AA59" s="57"/>
      <c r="AB59" s="57"/>
    </row>
    <row r="60" spans="1:28" ht="39.950000000000003" customHeight="1" x14ac:dyDescent="0.25">
      <c r="A60" s="76">
        <v>65</v>
      </c>
      <c r="B60" s="36" t="s">
        <v>35</v>
      </c>
      <c r="C60" s="65" t="s">
        <v>129</v>
      </c>
      <c r="D60" s="66" t="s">
        <v>29</v>
      </c>
      <c r="E60" s="66" t="s">
        <v>13</v>
      </c>
      <c r="F60" s="66" t="s">
        <v>15</v>
      </c>
      <c r="G60" s="69">
        <v>22.59</v>
      </c>
      <c r="H60" s="18"/>
      <c r="I60" s="24">
        <f t="shared" si="0"/>
        <v>0</v>
      </c>
      <c r="J60" s="25" t="str">
        <f t="shared" si="1"/>
        <v>OK</v>
      </c>
      <c r="K60" s="82"/>
      <c r="L60" s="58"/>
      <c r="M60" s="58"/>
      <c r="N60" s="58"/>
      <c r="O60" s="58"/>
      <c r="P60" s="55"/>
      <c r="Q60" s="55"/>
      <c r="R60" s="55"/>
      <c r="S60" s="55"/>
      <c r="T60" s="55"/>
      <c r="U60" s="55"/>
      <c r="V60" s="55"/>
      <c r="W60" s="57"/>
      <c r="X60" s="57"/>
      <c r="Y60" s="57"/>
      <c r="Z60" s="57"/>
      <c r="AA60" s="57"/>
      <c r="AB60" s="57"/>
    </row>
    <row r="61" spans="1:28" ht="39.950000000000003" customHeight="1" x14ac:dyDescent="0.25">
      <c r="A61" s="76">
        <v>66</v>
      </c>
      <c r="B61" s="36" t="s">
        <v>35</v>
      </c>
      <c r="C61" s="73" t="s">
        <v>130</v>
      </c>
      <c r="D61" s="74" t="s">
        <v>27</v>
      </c>
      <c r="E61" s="66" t="s">
        <v>13</v>
      </c>
      <c r="F61" s="75" t="s">
        <v>15</v>
      </c>
      <c r="G61" s="69">
        <v>256.56</v>
      </c>
      <c r="H61" s="18"/>
      <c r="I61" s="24">
        <f t="shared" si="0"/>
        <v>0</v>
      </c>
      <c r="J61" s="25" t="str">
        <f t="shared" si="1"/>
        <v>OK</v>
      </c>
      <c r="K61" s="82"/>
      <c r="L61" s="58"/>
      <c r="M61" s="58"/>
      <c r="N61" s="58"/>
      <c r="O61" s="58"/>
      <c r="P61" s="55"/>
      <c r="Q61" s="55"/>
      <c r="R61" s="55"/>
      <c r="S61" s="55"/>
      <c r="T61" s="55"/>
      <c r="U61" s="55"/>
      <c r="V61" s="55"/>
      <c r="W61" s="57"/>
      <c r="X61" s="57"/>
      <c r="Y61" s="57"/>
      <c r="Z61" s="57"/>
      <c r="AA61" s="57"/>
      <c r="AB61" s="57"/>
    </row>
    <row r="62" spans="1:28" ht="39.950000000000003" customHeight="1" x14ac:dyDescent="0.25">
      <c r="H62" s="4">
        <f>SUM(H4:H61)</f>
        <v>26</v>
      </c>
      <c r="I62" s="4">
        <f>SUM(I4:I61)</f>
        <v>14</v>
      </c>
      <c r="K62" s="6">
        <f>SUMPRODUCT(G4:G61,K4:K61)</f>
        <v>396.12</v>
      </c>
      <c r="L62" s="47">
        <f>SUMPRODUCT(G4:G61,L4:L61)</f>
        <v>0</v>
      </c>
      <c r="M62" s="47">
        <f>SUMPRODUCT(G4:G61,M4:M61)</f>
        <v>0</v>
      </c>
      <c r="N62" s="47">
        <f>SUMPRODUCT(G4:G61,N4:N61)</f>
        <v>0</v>
      </c>
      <c r="O62" s="47">
        <f>SUMPRODUCT(G4:G61,O4:O61)</f>
        <v>0</v>
      </c>
    </row>
  </sheetData>
  <mergeCells count="22">
    <mergeCell ref="V1:V2"/>
    <mergeCell ref="L1:L2"/>
    <mergeCell ref="M1:M2"/>
    <mergeCell ref="N1:N2"/>
    <mergeCell ref="S1:S2"/>
    <mergeCell ref="U1:U2"/>
    <mergeCell ref="O1:O2"/>
    <mergeCell ref="P1:P2"/>
    <mergeCell ref="Q1:Q2"/>
    <mergeCell ref="R1:R2"/>
    <mergeCell ref="T1:T2"/>
    <mergeCell ref="AA1:AA2"/>
    <mergeCell ref="AB1:AB2"/>
    <mergeCell ref="W1:W2"/>
    <mergeCell ref="X1:X2"/>
    <mergeCell ref="Y1:Y2"/>
    <mergeCell ref="Z1:Z2"/>
    <mergeCell ref="A1:B1"/>
    <mergeCell ref="C1:G1"/>
    <mergeCell ref="H1:J1"/>
    <mergeCell ref="A2:J2"/>
    <mergeCell ref="K1:K2"/>
  </mergeCells>
  <conditionalFormatting sqref="K4:V61">
    <cfRule type="cellIs" dxfId="27" priority="1" stopIfTrue="1" operator="greaterThan">
      <formula>0</formula>
    </cfRule>
    <cfRule type="cellIs" dxfId="26" priority="2" stopIfTrue="1" operator="greaterThan">
      <formula>0</formula>
    </cfRule>
    <cfRule type="cellIs" dxfId="25" priority="3" stopIfTrue="1" operator="greaterThan">
      <formula>0</formula>
    </cfRule>
  </conditionalFormatting>
  <hyperlinks>
    <hyperlink ref="D159" r:id="rId1" display="https://www.havan.com.br/mangueira-para-gas-de-cozinha-glp-1-20m-durin-05207.html" xr:uid="{E755922F-8A77-4DC0-961F-B8FD8ED0C7EF}"/>
  </hyperlinks>
  <pageMargins left="0.511811024" right="0.511811024" top="0.78740157499999996" bottom="0.78740157499999996" header="0.31496062000000002" footer="0.31496062000000002"/>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677"/>
  <sheetViews>
    <sheetView zoomScale="96" zoomScaleNormal="96" workbookViewId="0">
      <selection activeCell="O7" sqref="O7"/>
    </sheetView>
  </sheetViews>
  <sheetFormatPr defaultColWidth="9.7109375" defaultRowHeight="15.75" x14ac:dyDescent="0.25"/>
  <cols>
    <col min="1" max="1" width="9.5703125" style="1" customWidth="1"/>
    <col min="2" max="2" width="20.85546875" style="32" customWidth="1"/>
    <col min="3" max="3" width="69.5703125" style="39" customWidth="1"/>
    <col min="4" max="4" width="19.42578125" style="40" customWidth="1"/>
    <col min="5" max="5" width="10" style="1" customWidth="1"/>
    <col min="6" max="6" width="16.7109375" style="1" customWidth="1"/>
    <col min="7" max="7" width="13.7109375" style="28" bestFit="1" customWidth="1"/>
    <col min="8" max="8" width="13.85546875" style="4" customWidth="1"/>
    <col min="9" max="9" width="13.28515625" style="27" customWidth="1"/>
    <col min="10" max="10" width="12.5703125" style="5" customWidth="1"/>
    <col min="11" max="11" width="13.5703125" style="6" customWidth="1"/>
    <col min="12" max="13" width="13.7109375" style="6" customWidth="1"/>
    <col min="14" max="14" width="16.5703125" style="6" customWidth="1"/>
    <col min="15" max="15" width="15.7109375" style="6" customWidth="1"/>
    <col min="16" max="22" width="13.7109375" style="6" customWidth="1"/>
    <col min="23" max="28" width="13.7109375" style="2" customWidth="1"/>
    <col min="29" max="16384" width="9.7109375" style="2"/>
  </cols>
  <sheetData>
    <row r="1" spans="1:28" ht="39.950000000000003" customHeight="1" x14ac:dyDescent="0.25">
      <c r="A1" s="95" t="s">
        <v>137</v>
      </c>
      <c r="B1" s="95"/>
      <c r="C1" s="95" t="s">
        <v>135</v>
      </c>
      <c r="D1" s="95"/>
      <c r="E1" s="95"/>
      <c r="F1" s="95"/>
      <c r="G1" s="95"/>
      <c r="H1" s="95" t="s">
        <v>136</v>
      </c>
      <c r="I1" s="95"/>
      <c r="J1" s="95"/>
      <c r="K1" s="92" t="s">
        <v>143</v>
      </c>
      <c r="L1" s="92" t="s">
        <v>32</v>
      </c>
      <c r="M1" s="92" t="s">
        <v>32</v>
      </c>
      <c r="N1" s="92" t="s">
        <v>32</v>
      </c>
      <c r="O1" s="92" t="s">
        <v>32</v>
      </c>
      <c r="P1" s="92" t="s">
        <v>32</v>
      </c>
      <c r="Q1" s="92" t="s">
        <v>32</v>
      </c>
      <c r="R1" s="92" t="s">
        <v>32</v>
      </c>
      <c r="S1" s="92" t="s">
        <v>32</v>
      </c>
      <c r="T1" s="92" t="s">
        <v>32</v>
      </c>
      <c r="U1" s="92" t="s">
        <v>32</v>
      </c>
      <c r="V1" s="92" t="s">
        <v>32</v>
      </c>
      <c r="W1" s="92" t="s">
        <v>32</v>
      </c>
      <c r="X1" s="92" t="s">
        <v>32</v>
      </c>
      <c r="Y1" s="92" t="s">
        <v>32</v>
      </c>
      <c r="Z1" s="92" t="s">
        <v>32</v>
      </c>
      <c r="AA1" s="92" t="s">
        <v>32</v>
      </c>
      <c r="AB1" s="92" t="s">
        <v>32</v>
      </c>
    </row>
    <row r="2" spans="1:28" ht="39.950000000000003" customHeight="1" x14ac:dyDescent="0.25">
      <c r="A2" s="95" t="s">
        <v>19</v>
      </c>
      <c r="B2" s="95"/>
      <c r="C2" s="95"/>
      <c r="D2" s="95"/>
      <c r="E2" s="95"/>
      <c r="F2" s="95"/>
      <c r="G2" s="95"/>
      <c r="H2" s="95"/>
      <c r="I2" s="95"/>
      <c r="J2" s="95"/>
      <c r="K2" s="92"/>
      <c r="L2" s="92"/>
      <c r="M2" s="92"/>
      <c r="N2" s="92"/>
      <c r="O2" s="92"/>
      <c r="P2" s="92"/>
      <c r="Q2" s="92"/>
      <c r="R2" s="92"/>
      <c r="S2" s="92"/>
      <c r="T2" s="92"/>
      <c r="U2" s="92"/>
      <c r="V2" s="92"/>
      <c r="W2" s="92"/>
      <c r="X2" s="92"/>
      <c r="Y2" s="92"/>
      <c r="Z2" s="92"/>
      <c r="AA2" s="92"/>
      <c r="AB2" s="92"/>
    </row>
    <row r="3" spans="1:28" s="3" customFormat="1" ht="39.950000000000003" customHeight="1" x14ac:dyDescent="0.2">
      <c r="A3" s="34" t="s">
        <v>25</v>
      </c>
      <c r="B3" s="33" t="s">
        <v>40</v>
      </c>
      <c r="C3" s="38" t="s">
        <v>21</v>
      </c>
      <c r="D3" s="38" t="s">
        <v>33</v>
      </c>
      <c r="E3" s="34" t="s">
        <v>3</v>
      </c>
      <c r="F3" s="34" t="s">
        <v>22</v>
      </c>
      <c r="G3" s="35" t="s">
        <v>26</v>
      </c>
      <c r="H3" s="34" t="s">
        <v>28</v>
      </c>
      <c r="I3" s="41" t="s">
        <v>0</v>
      </c>
      <c r="J3" s="42" t="s">
        <v>2</v>
      </c>
      <c r="K3" s="86">
        <v>45090</v>
      </c>
      <c r="L3" s="56" t="s">
        <v>1</v>
      </c>
      <c r="M3" s="56" t="s">
        <v>1</v>
      </c>
      <c r="N3" s="56" t="s">
        <v>1</v>
      </c>
      <c r="O3" s="56" t="s">
        <v>1</v>
      </c>
      <c r="P3" s="56" t="s">
        <v>1</v>
      </c>
      <c r="Q3" s="56" t="s">
        <v>1</v>
      </c>
      <c r="R3" s="56" t="s">
        <v>1</v>
      </c>
      <c r="S3" s="56" t="s">
        <v>1</v>
      </c>
      <c r="T3" s="56" t="s">
        <v>1</v>
      </c>
      <c r="U3" s="56" t="s">
        <v>1</v>
      </c>
      <c r="V3" s="56" t="s">
        <v>1</v>
      </c>
      <c r="W3" s="56" t="s">
        <v>1</v>
      </c>
      <c r="X3" s="56" t="s">
        <v>1</v>
      </c>
      <c r="Y3" s="56" t="s">
        <v>1</v>
      </c>
      <c r="Z3" s="56" t="s">
        <v>1</v>
      </c>
      <c r="AA3" s="56" t="s">
        <v>1</v>
      </c>
      <c r="AB3" s="56" t="s">
        <v>1</v>
      </c>
    </row>
    <row r="4" spans="1:28" ht="39.950000000000003" customHeight="1" x14ac:dyDescent="0.25">
      <c r="A4" s="76">
        <v>1</v>
      </c>
      <c r="B4" s="36" t="s">
        <v>35</v>
      </c>
      <c r="C4" s="61" t="s">
        <v>41</v>
      </c>
      <c r="D4" s="62" t="s">
        <v>30</v>
      </c>
      <c r="E4" s="62" t="s">
        <v>13</v>
      </c>
      <c r="F4" s="67" t="s">
        <v>15</v>
      </c>
      <c r="G4" s="68">
        <v>42.9</v>
      </c>
      <c r="H4" s="18"/>
      <c r="I4" s="24">
        <f>H4-(SUM(K4:AB4))</f>
        <v>0</v>
      </c>
      <c r="J4" s="25" t="str">
        <f>IF(I4&lt;0,"ATENÇÃO","OK")</f>
        <v>OK</v>
      </c>
      <c r="K4" s="85"/>
      <c r="L4" s="50"/>
      <c r="M4" s="58"/>
      <c r="N4" s="58"/>
      <c r="O4" s="58"/>
      <c r="P4" s="55"/>
      <c r="Q4" s="55"/>
      <c r="R4" s="55"/>
      <c r="S4" s="55"/>
      <c r="T4" s="55"/>
      <c r="U4" s="55"/>
      <c r="V4" s="55"/>
      <c r="W4" s="57"/>
      <c r="X4" s="57"/>
      <c r="Y4" s="57"/>
      <c r="Z4" s="57"/>
      <c r="AA4" s="57"/>
      <c r="AB4" s="57"/>
    </row>
    <row r="5" spans="1:28" ht="39.950000000000003" customHeight="1" x14ac:dyDescent="0.25">
      <c r="A5" s="76">
        <v>2</v>
      </c>
      <c r="B5" s="77" t="s">
        <v>35</v>
      </c>
      <c r="C5" s="63" t="s">
        <v>42</v>
      </c>
      <c r="D5" s="64" t="s">
        <v>43</v>
      </c>
      <c r="E5" s="64" t="s">
        <v>13</v>
      </c>
      <c r="F5" s="67" t="s">
        <v>15</v>
      </c>
      <c r="G5" s="69">
        <v>72.44</v>
      </c>
      <c r="H5" s="18"/>
      <c r="I5" s="24">
        <f t="shared" ref="I5:I61" si="0">H5-(SUM(K5:AB5))</f>
        <v>0</v>
      </c>
      <c r="J5" s="25" t="str">
        <f t="shared" ref="J5:J61" si="1">IF(I5&lt;0,"ATENÇÃO","OK")</f>
        <v>OK</v>
      </c>
      <c r="K5" s="85"/>
      <c r="L5" s="50"/>
      <c r="M5" s="58"/>
      <c r="N5" s="58"/>
      <c r="O5" s="58"/>
      <c r="P5" s="55"/>
      <c r="Q5" s="54"/>
      <c r="R5" s="55"/>
      <c r="S5" s="55"/>
      <c r="T5" s="55"/>
      <c r="U5" s="55"/>
      <c r="V5" s="55"/>
      <c r="W5" s="57"/>
      <c r="X5" s="57"/>
      <c r="Y5" s="57"/>
      <c r="Z5" s="57"/>
      <c r="AA5" s="57"/>
      <c r="AB5" s="57"/>
    </row>
    <row r="6" spans="1:28" ht="39.950000000000003" customHeight="1" x14ac:dyDescent="0.25">
      <c r="A6" s="76">
        <v>4</v>
      </c>
      <c r="B6" s="77" t="s">
        <v>35</v>
      </c>
      <c r="C6" s="63" t="s">
        <v>44</v>
      </c>
      <c r="D6" s="64" t="s">
        <v>45</v>
      </c>
      <c r="E6" s="64" t="s">
        <v>13</v>
      </c>
      <c r="F6" s="67" t="s">
        <v>38</v>
      </c>
      <c r="G6" s="69">
        <v>503.16</v>
      </c>
      <c r="H6" s="18"/>
      <c r="I6" s="24">
        <f t="shared" si="0"/>
        <v>0</v>
      </c>
      <c r="J6" s="25" t="str">
        <f t="shared" si="1"/>
        <v>OK</v>
      </c>
      <c r="K6" s="85"/>
      <c r="L6" s="50"/>
      <c r="M6" s="58"/>
      <c r="N6" s="58"/>
      <c r="O6" s="58"/>
      <c r="P6" s="55"/>
      <c r="Q6" s="54"/>
      <c r="R6" s="55"/>
      <c r="S6" s="55"/>
      <c r="T6" s="55"/>
      <c r="U6" s="55"/>
      <c r="V6" s="55"/>
      <c r="W6" s="57"/>
      <c r="X6" s="57"/>
      <c r="Y6" s="57"/>
      <c r="Z6" s="57"/>
      <c r="AA6" s="57"/>
      <c r="AB6" s="57"/>
    </row>
    <row r="7" spans="1:28" ht="39.950000000000003" customHeight="1" x14ac:dyDescent="0.25">
      <c r="A7" s="76">
        <v>5</v>
      </c>
      <c r="B7" s="77" t="s">
        <v>35</v>
      </c>
      <c r="C7" s="63" t="s">
        <v>46</v>
      </c>
      <c r="D7" s="64" t="s">
        <v>47</v>
      </c>
      <c r="E7" s="64" t="s">
        <v>13</v>
      </c>
      <c r="F7" s="67" t="s">
        <v>15</v>
      </c>
      <c r="G7" s="69">
        <v>61.71</v>
      </c>
      <c r="H7" s="18"/>
      <c r="I7" s="24">
        <f t="shared" si="0"/>
        <v>0</v>
      </c>
      <c r="J7" s="25" t="str">
        <f t="shared" si="1"/>
        <v>OK</v>
      </c>
      <c r="K7" s="85"/>
      <c r="L7" s="50"/>
      <c r="M7" s="58"/>
      <c r="N7" s="58"/>
      <c r="O7" s="58"/>
      <c r="P7" s="55"/>
      <c r="Q7" s="54"/>
      <c r="R7" s="55"/>
      <c r="S7" s="55"/>
      <c r="T7" s="55"/>
      <c r="U7" s="55"/>
      <c r="V7" s="55"/>
      <c r="W7" s="57"/>
      <c r="X7" s="57"/>
      <c r="Y7" s="57"/>
      <c r="Z7" s="57"/>
      <c r="AA7" s="57"/>
      <c r="AB7" s="57"/>
    </row>
    <row r="8" spans="1:28" ht="39.950000000000003" customHeight="1" x14ac:dyDescent="0.25">
      <c r="A8" s="76">
        <v>6</v>
      </c>
      <c r="B8" s="77" t="s">
        <v>35</v>
      </c>
      <c r="C8" s="63" t="s">
        <v>48</v>
      </c>
      <c r="D8" s="64" t="s">
        <v>27</v>
      </c>
      <c r="E8" s="64" t="s">
        <v>13</v>
      </c>
      <c r="F8" s="67" t="s">
        <v>15</v>
      </c>
      <c r="G8" s="69">
        <v>20.350000000000001</v>
      </c>
      <c r="H8" s="18"/>
      <c r="I8" s="24">
        <f t="shared" si="0"/>
        <v>0</v>
      </c>
      <c r="J8" s="25" t="str">
        <f t="shared" si="1"/>
        <v>OK</v>
      </c>
      <c r="K8" s="85"/>
      <c r="L8" s="50"/>
      <c r="M8" s="58"/>
      <c r="N8" s="58"/>
      <c r="O8" s="58"/>
      <c r="P8" s="55"/>
      <c r="Q8" s="54"/>
      <c r="R8" s="55"/>
      <c r="S8" s="55"/>
      <c r="T8" s="55"/>
      <c r="U8" s="55"/>
      <c r="V8" s="55"/>
      <c r="W8" s="57"/>
      <c r="X8" s="57"/>
      <c r="Y8" s="57"/>
      <c r="Z8" s="57"/>
      <c r="AA8" s="57"/>
      <c r="AB8" s="57"/>
    </row>
    <row r="9" spans="1:28" ht="39.950000000000003" customHeight="1" x14ac:dyDescent="0.25">
      <c r="A9" s="76">
        <v>7</v>
      </c>
      <c r="B9" s="77" t="s">
        <v>35</v>
      </c>
      <c r="C9" s="63" t="s">
        <v>49</v>
      </c>
      <c r="D9" s="64" t="s">
        <v>50</v>
      </c>
      <c r="E9" s="62" t="s">
        <v>16</v>
      </c>
      <c r="F9" s="67" t="s">
        <v>15</v>
      </c>
      <c r="G9" s="68">
        <v>59.83</v>
      </c>
      <c r="H9" s="18"/>
      <c r="I9" s="24">
        <f t="shared" si="0"/>
        <v>0</v>
      </c>
      <c r="J9" s="25" t="str">
        <f t="shared" si="1"/>
        <v>OK</v>
      </c>
      <c r="K9" s="85"/>
      <c r="L9" s="50"/>
      <c r="M9" s="58"/>
      <c r="N9" s="58"/>
      <c r="O9" s="58"/>
      <c r="P9" s="55"/>
      <c r="Q9" s="54"/>
      <c r="R9" s="55"/>
      <c r="S9" s="55"/>
      <c r="T9" s="55"/>
      <c r="U9" s="55"/>
      <c r="V9" s="55"/>
      <c r="W9" s="57"/>
      <c r="X9" s="57"/>
      <c r="Y9" s="57"/>
      <c r="Z9" s="57"/>
      <c r="AA9" s="57"/>
      <c r="AB9" s="57"/>
    </row>
    <row r="10" spans="1:28" ht="39.950000000000003" customHeight="1" x14ac:dyDescent="0.25">
      <c r="A10" s="76">
        <v>8</v>
      </c>
      <c r="B10" s="36" t="s">
        <v>35</v>
      </c>
      <c r="C10" s="65" t="s">
        <v>51</v>
      </c>
      <c r="D10" s="66" t="s">
        <v>52</v>
      </c>
      <c r="E10" s="66" t="s">
        <v>3</v>
      </c>
      <c r="F10" s="67" t="s">
        <v>15</v>
      </c>
      <c r="G10" s="69">
        <v>31.22</v>
      </c>
      <c r="H10" s="18"/>
      <c r="I10" s="24">
        <f t="shared" si="0"/>
        <v>0</v>
      </c>
      <c r="J10" s="25" t="str">
        <f t="shared" si="1"/>
        <v>OK</v>
      </c>
      <c r="K10" s="85"/>
      <c r="L10" s="50"/>
      <c r="M10" s="58"/>
      <c r="N10" s="58"/>
      <c r="O10" s="58"/>
      <c r="P10" s="55"/>
      <c r="Q10" s="55"/>
      <c r="R10" s="55"/>
      <c r="S10" s="55"/>
      <c r="T10" s="55"/>
      <c r="U10" s="55"/>
      <c r="V10" s="55"/>
      <c r="W10" s="57"/>
      <c r="X10" s="57"/>
      <c r="Y10" s="57"/>
      <c r="Z10" s="57"/>
      <c r="AA10" s="57"/>
      <c r="AB10" s="57"/>
    </row>
    <row r="11" spans="1:28" ht="39.950000000000003" customHeight="1" x14ac:dyDescent="0.25">
      <c r="A11" s="76">
        <v>9</v>
      </c>
      <c r="B11" s="36" t="s">
        <v>35</v>
      </c>
      <c r="C11" s="65" t="s">
        <v>53</v>
      </c>
      <c r="D11" s="66" t="s">
        <v>50</v>
      </c>
      <c r="E11" s="66" t="s">
        <v>13</v>
      </c>
      <c r="F11" s="67" t="s">
        <v>15</v>
      </c>
      <c r="G11" s="69">
        <v>91.72</v>
      </c>
      <c r="H11" s="18">
        <v>1</v>
      </c>
      <c r="I11" s="24">
        <f t="shared" si="0"/>
        <v>1</v>
      </c>
      <c r="J11" s="25" t="str">
        <f t="shared" si="1"/>
        <v>OK</v>
      </c>
      <c r="K11" s="85"/>
      <c r="L11" s="50"/>
      <c r="M11" s="58"/>
      <c r="N11" s="58"/>
      <c r="O11" s="58"/>
      <c r="P11" s="55"/>
      <c r="Q11" s="55"/>
      <c r="R11" s="55"/>
      <c r="S11" s="55"/>
      <c r="T11" s="55"/>
      <c r="U11" s="55"/>
      <c r="V11" s="55"/>
      <c r="W11" s="57"/>
      <c r="X11" s="57"/>
      <c r="Y11" s="57"/>
      <c r="Z11" s="57"/>
      <c r="AA11" s="57"/>
      <c r="AB11" s="57"/>
    </row>
    <row r="12" spans="1:28" ht="39.950000000000003" customHeight="1" x14ac:dyDescent="0.25">
      <c r="A12" s="76">
        <v>10</v>
      </c>
      <c r="B12" s="36" t="s">
        <v>35</v>
      </c>
      <c r="C12" s="65" t="s">
        <v>54</v>
      </c>
      <c r="D12" s="66" t="s">
        <v>55</v>
      </c>
      <c r="E12" s="75" t="s">
        <v>13</v>
      </c>
      <c r="F12" s="66" t="s">
        <v>15</v>
      </c>
      <c r="G12" s="69">
        <v>95.33</v>
      </c>
      <c r="H12" s="18">
        <v>1</v>
      </c>
      <c r="I12" s="24">
        <f t="shared" si="0"/>
        <v>0</v>
      </c>
      <c r="J12" s="25" t="str">
        <f t="shared" si="1"/>
        <v>OK</v>
      </c>
      <c r="K12" s="85">
        <v>1</v>
      </c>
      <c r="L12" s="50"/>
      <c r="M12" s="58"/>
      <c r="N12" s="58"/>
      <c r="O12" s="58"/>
      <c r="P12" s="55"/>
      <c r="Q12" s="55"/>
      <c r="R12" s="55"/>
      <c r="S12" s="55"/>
      <c r="T12" s="55"/>
      <c r="U12" s="55"/>
      <c r="V12" s="55"/>
      <c r="W12" s="57"/>
      <c r="X12" s="57"/>
      <c r="Y12" s="57"/>
      <c r="Z12" s="57"/>
      <c r="AA12" s="57"/>
      <c r="AB12" s="57"/>
    </row>
    <row r="13" spans="1:28" ht="39.950000000000003" customHeight="1" x14ac:dyDescent="0.25">
      <c r="A13" s="76">
        <v>11</v>
      </c>
      <c r="B13" s="36" t="s">
        <v>35</v>
      </c>
      <c r="C13" s="65" t="s">
        <v>56</v>
      </c>
      <c r="D13" s="66" t="s">
        <v>57</v>
      </c>
      <c r="E13" s="75" t="s">
        <v>13</v>
      </c>
      <c r="F13" s="66" t="s">
        <v>15</v>
      </c>
      <c r="G13" s="69">
        <v>326.43</v>
      </c>
      <c r="H13" s="18"/>
      <c r="I13" s="24">
        <f t="shared" si="0"/>
        <v>0</v>
      </c>
      <c r="J13" s="25" t="str">
        <f t="shared" si="1"/>
        <v>OK</v>
      </c>
      <c r="K13" s="85"/>
      <c r="L13" s="58"/>
      <c r="M13" s="58"/>
      <c r="N13" s="58"/>
      <c r="O13" s="58"/>
      <c r="P13" s="55"/>
      <c r="Q13" s="55"/>
      <c r="R13" s="55"/>
      <c r="S13" s="55"/>
      <c r="T13" s="55"/>
      <c r="U13" s="55"/>
      <c r="V13" s="55"/>
      <c r="W13" s="57"/>
      <c r="X13" s="57"/>
      <c r="Y13" s="57"/>
      <c r="Z13" s="57"/>
      <c r="AA13" s="57"/>
      <c r="AB13" s="57"/>
    </row>
    <row r="14" spans="1:28" ht="39.950000000000003" customHeight="1" x14ac:dyDescent="0.25">
      <c r="A14" s="76">
        <v>12</v>
      </c>
      <c r="B14" s="36" t="s">
        <v>35</v>
      </c>
      <c r="C14" s="65" t="s">
        <v>58</v>
      </c>
      <c r="D14" s="66" t="s">
        <v>59</v>
      </c>
      <c r="E14" s="66" t="s">
        <v>34</v>
      </c>
      <c r="F14" s="66" t="s">
        <v>15</v>
      </c>
      <c r="G14" s="69">
        <v>98.78</v>
      </c>
      <c r="H14" s="18"/>
      <c r="I14" s="24">
        <f t="shared" si="0"/>
        <v>0</v>
      </c>
      <c r="J14" s="25" t="str">
        <f t="shared" si="1"/>
        <v>OK</v>
      </c>
      <c r="K14" s="85"/>
      <c r="L14" s="58"/>
      <c r="M14" s="58"/>
      <c r="N14" s="58"/>
      <c r="O14" s="58"/>
      <c r="P14" s="55"/>
      <c r="Q14" s="55"/>
      <c r="R14" s="55"/>
      <c r="S14" s="55"/>
      <c r="T14" s="55"/>
      <c r="U14" s="55"/>
      <c r="V14" s="55"/>
      <c r="W14" s="57"/>
      <c r="X14" s="57"/>
      <c r="Y14" s="57"/>
      <c r="Z14" s="57"/>
      <c r="AA14" s="57"/>
      <c r="AB14" s="57"/>
    </row>
    <row r="15" spans="1:28" ht="39.950000000000003" customHeight="1" x14ac:dyDescent="0.25">
      <c r="A15" s="76">
        <v>13</v>
      </c>
      <c r="B15" s="36" t="s">
        <v>35</v>
      </c>
      <c r="C15" s="65" t="s">
        <v>131</v>
      </c>
      <c r="D15" s="66" t="s">
        <v>60</v>
      </c>
      <c r="E15" s="66" t="s">
        <v>13</v>
      </c>
      <c r="F15" s="66" t="s">
        <v>37</v>
      </c>
      <c r="G15" s="69">
        <v>2310.1999999999998</v>
      </c>
      <c r="H15" s="18"/>
      <c r="I15" s="24">
        <f t="shared" si="0"/>
        <v>0</v>
      </c>
      <c r="J15" s="25" t="str">
        <f t="shared" si="1"/>
        <v>OK</v>
      </c>
      <c r="K15" s="85"/>
      <c r="L15" s="58"/>
      <c r="M15" s="58"/>
      <c r="N15" s="58"/>
      <c r="O15" s="58"/>
      <c r="P15" s="55"/>
      <c r="Q15" s="55"/>
      <c r="R15" s="55"/>
      <c r="S15" s="55"/>
      <c r="T15" s="55"/>
      <c r="U15" s="55"/>
      <c r="V15" s="55"/>
      <c r="W15" s="57"/>
      <c r="X15" s="57"/>
      <c r="Y15" s="57"/>
      <c r="Z15" s="57"/>
      <c r="AA15" s="57"/>
      <c r="AB15" s="57"/>
    </row>
    <row r="16" spans="1:28" ht="39.950000000000003" customHeight="1" x14ac:dyDescent="0.25">
      <c r="A16" s="78">
        <v>14</v>
      </c>
      <c r="B16" s="37" t="s">
        <v>61</v>
      </c>
      <c r="C16" s="70" t="s">
        <v>62</v>
      </c>
      <c r="D16" s="71" t="s">
        <v>63</v>
      </c>
      <c r="E16" s="71" t="s">
        <v>13</v>
      </c>
      <c r="F16" s="71" t="s">
        <v>14</v>
      </c>
      <c r="G16" s="72">
        <v>1232.96</v>
      </c>
      <c r="H16" s="18"/>
      <c r="I16" s="24">
        <f t="shared" si="0"/>
        <v>0</v>
      </c>
      <c r="J16" s="25" t="str">
        <f t="shared" si="1"/>
        <v>OK</v>
      </c>
      <c r="K16" s="85"/>
      <c r="L16" s="58"/>
      <c r="M16" s="58"/>
      <c r="N16" s="58"/>
      <c r="O16" s="58"/>
      <c r="P16" s="55"/>
      <c r="Q16" s="55"/>
      <c r="R16" s="55"/>
      <c r="S16" s="55"/>
      <c r="T16" s="55"/>
      <c r="U16" s="55"/>
      <c r="V16" s="55"/>
      <c r="W16" s="57"/>
      <c r="X16" s="57"/>
      <c r="Y16" s="57"/>
      <c r="Z16" s="57"/>
      <c r="AA16" s="57"/>
      <c r="AB16" s="57"/>
    </row>
    <row r="17" spans="1:28" ht="39.950000000000003" customHeight="1" x14ac:dyDescent="0.25">
      <c r="A17" s="76">
        <v>17</v>
      </c>
      <c r="B17" s="36" t="s">
        <v>35</v>
      </c>
      <c r="C17" s="65" t="s">
        <v>64</v>
      </c>
      <c r="D17" s="66" t="s">
        <v>65</v>
      </c>
      <c r="E17" s="66" t="s">
        <v>13</v>
      </c>
      <c r="F17" s="66" t="s">
        <v>14</v>
      </c>
      <c r="G17" s="69">
        <v>52.18</v>
      </c>
      <c r="H17" s="18"/>
      <c r="I17" s="24">
        <f t="shared" si="0"/>
        <v>0</v>
      </c>
      <c r="J17" s="25" t="str">
        <f t="shared" si="1"/>
        <v>OK</v>
      </c>
      <c r="K17" s="85"/>
      <c r="L17" s="58"/>
      <c r="M17" s="58"/>
      <c r="N17" s="58"/>
      <c r="O17" s="58"/>
      <c r="P17" s="55"/>
      <c r="Q17" s="55"/>
      <c r="R17" s="55"/>
      <c r="S17" s="55"/>
      <c r="T17" s="55"/>
      <c r="U17" s="55"/>
      <c r="V17" s="55"/>
      <c r="W17" s="57"/>
      <c r="X17" s="57"/>
      <c r="Y17" s="57"/>
      <c r="Z17" s="57"/>
      <c r="AA17" s="57"/>
      <c r="AB17" s="57"/>
    </row>
    <row r="18" spans="1:28" ht="39.950000000000003" customHeight="1" x14ac:dyDescent="0.25">
      <c r="A18" s="76">
        <v>18</v>
      </c>
      <c r="B18" s="36" t="s">
        <v>35</v>
      </c>
      <c r="C18" s="65" t="s">
        <v>66</v>
      </c>
      <c r="D18" s="66" t="s">
        <v>67</v>
      </c>
      <c r="E18" s="66" t="s">
        <v>13</v>
      </c>
      <c r="F18" s="66" t="s">
        <v>14</v>
      </c>
      <c r="G18" s="69">
        <v>58.18</v>
      </c>
      <c r="H18" s="18"/>
      <c r="I18" s="24">
        <f t="shared" si="0"/>
        <v>0</v>
      </c>
      <c r="J18" s="25" t="str">
        <f t="shared" si="1"/>
        <v>OK</v>
      </c>
      <c r="K18" s="85"/>
      <c r="L18" s="58"/>
      <c r="M18" s="58"/>
      <c r="N18" s="58"/>
      <c r="O18" s="58"/>
      <c r="P18" s="55"/>
      <c r="Q18" s="55"/>
      <c r="R18" s="55"/>
      <c r="S18" s="55"/>
      <c r="T18" s="55"/>
      <c r="U18" s="55"/>
      <c r="V18" s="55"/>
      <c r="W18" s="57"/>
      <c r="X18" s="57"/>
      <c r="Y18" s="57"/>
      <c r="Z18" s="57"/>
      <c r="AA18" s="57"/>
      <c r="AB18" s="57"/>
    </row>
    <row r="19" spans="1:28" ht="39.950000000000003" customHeight="1" x14ac:dyDescent="0.25">
      <c r="A19" s="76">
        <v>19</v>
      </c>
      <c r="B19" s="36" t="s">
        <v>35</v>
      </c>
      <c r="C19" s="65" t="s">
        <v>68</v>
      </c>
      <c r="D19" s="66" t="s">
        <v>69</v>
      </c>
      <c r="E19" s="66" t="s">
        <v>3</v>
      </c>
      <c r="F19" s="66" t="s">
        <v>14</v>
      </c>
      <c r="G19" s="69">
        <v>0.23</v>
      </c>
      <c r="H19" s="18"/>
      <c r="I19" s="24">
        <f t="shared" si="0"/>
        <v>0</v>
      </c>
      <c r="J19" s="25" t="str">
        <f t="shared" si="1"/>
        <v>OK</v>
      </c>
      <c r="K19" s="85"/>
      <c r="L19" s="58"/>
      <c r="M19" s="58"/>
      <c r="N19" s="58"/>
      <c r="O19" s="58"/>
      <c r="P19" s="55"/>
      <c r="Q19" s="55"/>
      <c r="R19" s="55"/>
      <c r="S19" s="55"/>
      <c r="T19" s="55"/>
      <c r="U19" s="55"/>
      <c r="V19" s="55"/>
      <c r="W19" s="57"/>
      <c r="X19" s="57"/>
      <c r="Y19" s="57"/>
      <c r="Z19" s="57"/>
      <c r="AA19" s="57"/>
      <c r="AB19" s="57"/>
    </row>
    <row r="20" spans="1:28" ht="39.950000000000003" customHeight="1" x14ac:dyDescent="0.25">
      <c r="A20" s="76">
        <v>20</v>
      </c>
      <c r="B20" s="36" t="s">
        <v>35</v>
      </c>
      <c r="C20" s="65" t="s">
        <v>70</v>
      </c>
      <c r="D20" s="66" t="s">
        <v>69</v>
      </c>
      <c r="E20" s="66" t="s">
        <v>3</v>
      </c>
      <c r="F20" s="66" t="s">
        <v>14</v>
      </c>
      <c r="G20" s="69">
        <v>0.52</v>
      </c>
      <c r="H20" s="18"/>
      <c r="I20" s="24">
        <f t="shared" si="0"/>
        <v>0</v>
      </c>
      <c r="J20" s="25" t="str">
        <f t="shared" si="1"/>
        <v>OK</v>
      </c>
      <c r="K20" s="85"/>
      <c r="L20" s="58"/>
      <c r="M20" s="58"/>
      <c r="N20" s="58"/>
      <c r="O20" s="58"/>
      <c r="P20" s="55"/>
      <c r="Q20" s="55"/>
      <c r="R20" s="55"/>
      <c r="S20" s="55"/>
      <c r="T20" s="55"/>
      <c r="U20" s="55"/>
      <c r="V20" s="55"/>
      <c r="W20" s="57"/>
      <c r="X20" s="57"/>
      <c r="Y20" s="57"/>
      <c r="Z20" s="57"/>
      <c r="AA20" s="57"/>
      <c r="AB20" s="57"/>
    </row>
    <row r="21" spans="1:28" ht="39.950000000000003" customHeight="1" x14ac:dyDescent="0.25">
      <c r="A21" s="76">
        <v>21</v>
      </c>
      <c r="B21" s="36" t="s">
        <v>35</v>
      </c>
      <c r="C21" s="65" t="s">
        <v>71</v>
      </c>
      <c r="D21" s="66" t="s">
        <v>69</v>
      </c>
      <c r="E21" s="66" t="s">
        <v>3</v>
      </c>
      <c r="F21" s="66" t="s">
        <v>14</v>
      </c>
      <c r="G21" s="69">
        <v>1.01</v>
      </c>
      <c r="H21" s="18"/>
      <c r="I21" s="24">
        <f t="shared" si="0"/>
        <v>0</v>
      </c>
      <c r="J21" s="25" t="str">
        <f t="shared" si="1"/>
        <v>OK</v>
      </c>
      <c r="K21" s="85"/>
      <c r="L21" s="58"/>
      <c r="M21" s="58"/>
      <c r="N21" s="58"/>
      <c r="O21" s="58"/>
      <c r="P21" s="55"/>
      <c r="Q21" s="55"/>
      <c r="R21" s="55"/>
      <c r="S21" s="55"/>
      <c r="T21" s="55"/>
      <c r="U21" s="55"/>
      <c r="V21" s="55"/>
      <c r="W21" s="57"/>
      <c r="X21" s="57"/>
      <c r="Y21" s="57"/>
      <c r="Z21" s="57"/>
      <c r="AA21" s="57"/>
      <c r="AB21" s="57"/>
    </row>
    <row r="22" spans="1:28" ht="39.950000000000003" customHeight="1" x14ac:dyDescent="0.25">
      <c r="A22" s="76">
        <v>22</v>
      </c>
      <c r="B22" s="36" t="s">
        <v>35</v>
      </c>
      <c r="C22" s="65" t="s">
        <v>72</v>
      </c>
      <c r="D22" s="66" t="s">
        <v>27</v>
      </c>
      <c r="E22" s="66" t="s">
        <v>31</v>
      </c>
      <c r="F22" s="66" t="s">
        <v>15</v>
      </c>
      <c r="G22" s="69">
        <v>14.52</v>
      </c>
      <c r="H22" s="18"/>
      <c r="I22" s="24">
        <f t="shared" si="0"/>
        <v>0</v>
      </c>
      <c r="J22" s="25" t="str">
        <f t="shared" si="1"/>
        <v>OK</v>
      </c>
      <c r="K22" s="85"/>
      <c r="L22" s="58"/>
      <c r="M22" s="58"/>
      <c r="N22" s="58"/>
      <c r="O22" s="58"/>
      <c r="P22" s="55"/>
      <c r="Q22" s="55"/>
      <c r="R22" s="55"/>
      <c r="S22" s="55"/>
      <c r="T22" s="55"/>
      <c r="U22" s="55"/>
      <c r="V22" s="55"/>
      <c r="W22" s="57"/>
      <c r="X22" s="57"/>
      <c r="Y22" s="57"/>
      <c r="Z22" s="57"/>
      <c r="AA22" s="57"/>
      <c r="AB22" s="57"/>
    </row>
    <row r="23" spans="1:28" ht="39.950000000000003" customHeight="1" x14ac:dyDescent="0.25">
      <c r="A23" s="76">
        <v>23</v>
      </c>
      <c r="B23" s="36" t="s">
        <v>35</v>
      </c>
      <c r="C23" s="65" t="s">
        <v>73</v>
      </c>
      <c r="D23" s="66" t="s">
        <v>74</v>
      </c>
      <c r="E23" s="66" t="s">
        <v>13</v>
      </c>
      <c r="F23" s="66" t="s">
        <v>14</v>
      </c>
      <c r="G23" s="69">
        <v>0.08</v>
      </c>
      <c r="H23" s="18"/>
      <c r="I23" s="24">
        <f t="shared" si="0"/>
        <v>0</v>
      </c>
      <c r="J23" s="25" t="str">
        <f t="shared" si="1"/>
        <v>OK</v>
      </c>
      <c r="K23" s="85"/>
      <c r="L23" s="58"/>
      <c r="M23" s="58"/>
      <c r="N23" s="58"/>
      <c r="O23" s="58"/>
      <c r="P23" s="55"/>
      <c r="Q23" s="55"/>
      <c r="R23" s="55"/>
      <c r="S23" s="55"/>
      <c r="T23" s="55"/>
      <c r="U23" s="55"/>
      <c r="V23" s="55"/>
      <c r="W23" s="57"/>
      <c r="X23" s="57"/>
      <c r="Y23" s="57"/>
      <c r="Z23" s="57"/>
      <c r="AA23" s="57"/>
      <c r="AB23" s="57"/>
    </row>
    <row r="24" spans="1:28" ht="39.950000000000003" customHeight="1" x14ac:dyDescent="0.25">
      <c r="A24" s="76">
        <v>24</v>
      </c>
      <c r="B24" s="36" t="s">
        <v>35</v>
      </c>
      <c r="C24" s="65" t="s">
        <v>75</v>
      </c>
      <c r="D24" s="66" t="s">
        <v>74</v>
      </c>
      <c r="E24" s="66" t="s">
        <v>13</v>
      </c>
      <c r="F24" s="66" t="s">
        <v>14</v>
      </c>
      <c r="G24" s="69">
        <v>0.12</v>
      </c>
      <c r="H24" s="18"/>
      <c r="I24" s="24">
        <f t="shared" si="0"/>
        <v>0</v>
      </c>
      <c r="J24" s="25" t="str">
        <f t="shared" si="1"/>
        <v>OK</v>
      </c>
      <c r="K24" s="85"/>
      <c r="L24" s="58"/>
      <c r="M24" s="58"/>
      <c r="N24" s="58"/>
      <c r="O24" s="58"/>
      <c r="P24" s="55"/>
      <c r="Q24" s="55"/>
      <c r="R24" s="55"/>
      <c r="S24" s="55"/>
      <c r="T24" s="55"/>
      <c r="U24" s="55"/>
      <c r="V24" s="55"/>
      <c r="W24" s="57"/>
      <c r="X24" s="57"/>
      <c r="Y24" s="57"/>
      <c r="Z24" s="57"/>
      <c r="AA24" s="57"/>
      <c r="AB24" s="57"/>
    </row>
    <row r="25" spans="1:28" ht="39.950000000000003" customHeight="1" x14ac:dyDescent="0.25">
      <c r="A25" s="76">
        <v>25</v>
      </c>
      <c r="B25" s="36" t="s">
        <v>35</v>
      </c>
      <c r="C25" s="65" t="s">
        <v>76</v>
      </c>
      <c r="D25" s="66" t="s">
        <v>74</v>
      </c>
      <c r="E25" s="66" t="s">
        <v>13</v>
      </c>
      <c r="F25" s="66" t="s">
        <v>14</v>
      </c>
      <c r="G25" s="69">
        <v>0.13</v>
      </c>
      <c r="H25" s="18"/>
      <c r="I25" s="24">
        <f t="shared" si="0"/>
        <v>0</v>
      </c>
      <c r="J25" s="25" t="str">
        <f t="shared" si="1"/>
        <v>OK</v>
      </c>
      <c r="K25" s="85"/>
      <c r="L25" s="58"/>
      <c r="M25" s="58"/>
      <c r="N25" s="58"/>
      <c r="O25" s="58"/>
      <c r="P25" s="55"/>
      <c r="Q25" s="55"/>
      <c r="R25" s="55"/>
      <c r="S25" s="55"/>
      <c r="T25" s="55"/>
      <c r="U25" s="55"/>
      <c r="V25" s="55"/>
      <c r="W25" s="57"/>
      <c r="X25" s="57"/>
      <c r="Y25" s="57"/>
      <c r="Z25" s="57"/>
      <c r="AA25" s="57"/>
      <c r="AB25" s="57"/>
    </row>
    <row r="26" spans="1:28" ht="39.950000000000003" customHeight="1" x14ac:dyDescent="0.25">
      <c r="A26" s="76">
        <v>26</v>
      </c>
      <c r="B26" s="36" t="s">
        <v>35</v>
      </c>
      <c r="C26" s="65" t="s">
        <v>77</v>
      </c>
      <c r="D26" s="66" t="s">
        <v>78</v>
      </c>
      <c r="E26" s="66" t="s">
        <v>13</v>
      </c>
      <c r="F26" s="66" t="s">
        <v>15</v>
      </c>
      <c r="G26" s="69">
        <v>1.75</v>
      </c>
      <c r="H26" s="18"/>
      <c r="I26" s="24">
        <f t="shared" si="0"/>
        <v>0</v>
      </c>
      <c r="J26" s="25" t="str">
        <f t="shared" si="1"/>
        <v>OK</v>
      </c>
      <c r="K26" s="85"/>
      <c r="L26" s="58"/>
      <c r="M26" s="58"/>
      <c r="N26" s="58"/>
      <c r="O26" s="58"/>
      <c r="P26" s="55"/>
      <c r="Q26" s="55"/>
      <c r="R26" s="55"/>
      <c r="S26" s="55"/>
      <c r="T26" s="55"/>
      <c r="U26" s="55"/>
      <c r="V26" s="55"/>
      <c r="W26" s="57"/>
      <c r="X26" s="57"/>
      <c r="Y26" s="57"/>
      <c r="Z26" s="57"/>
      <c r="AA26" s="57"/>
      <c r="AB26" s="57"/>
    </row>
    <row r="27" spans="1:28" ht="39.950000000000003" customHeight="1" x14ac:dyDescent="0.25">
      <c r="A27" s="76">
        <v>27</v>
      </c>
      <c r="B27" s="36" t="s">
        <v>35</v>
      </c>
      <c r="C27" s="65" t="s">
        <v>79</v>
      </c>
      <c r="D27" s="66" t="s">
        <v>78</v>
      </c>
      <c r="E27" s="66" t="s">
        <v>13</v>
      </c>
      <c r="F27" s="66" t="s">
        <v>15</v>
      </c>
      <c r="G27" s="69">
        <v>1.5</v>
      </c>
      <c r="H27" s="18"/>
      <c r="I27" s="24">
        <f t="shared" si="0"/>
        <v>0</v>
      </c>
      <c r="J27" s="25" t="str">
        <f t="shared" si="1"/>
        <v>OK</v>
      </c>
      <c r="K27" s="85"/>
      <c r="L27" s="58"/>
      <c r="M27" s="58"/>
      <c r="N27" s="58"/>
      <c r="O27" s="58"/>
      <c r="P27" s="55"/>
      <c r="Q27" s="55"/>
      <c r="R27" s="55"/>
      <c r="S27" s="55"/>
      <c r="T27" s="55"/>
      <c r="U27" s="55"/>
      <c r="V27" s="55"/>
      <c r="W27" s="57"/>
      <c r="X27" s="57"/>
      <c r="Y27" s="57"/>
      <c r="Z27" s="57"/>
      <c r="AA27" s="57"/>
      <c r="AB27" s="57"/>
    </row>
    <row r="28" spans="1:28" ht="39.950000000000003" customHeight="1" x14ac:dyDescent="0.25">
      <c r="A28" s="76">
        <v>28</v>
      </c>
      <c r="B28" s="36" t="s">
        <v>35</v>
      </c>
      <c r="C28" s="65" t="s">
        <v>80</v>
      </c>
      <c r="D28" s="66" t="s">
        <v>27</v>
      </c>
      <c r="E28" s="66" t="s">
        <v>12</v>
      </c>
      <c r="F28" s="66" t="s">
        <v>132</v>
      </c>
      <c r="G28" s="69">
        <v>52.45</v>
      </c>
      <c r="H28" s="18"/>
      <c r="I28" s="24">
        <f t="shared" si="0"/>
        <v>0</v>
      </c>
      <c r="J28" s="25" t="str">
        <f t="shared" si="1"/>
        <v>OK</v>
      </c>
      <c r="K28" s="85"/>
      <c r="L28" s="58"/>
      <c r="M28" s="58"/>
      <c r="N28" s="58"/>
      <c r="O28" s="58"/>
      <c r="P28" s="55"/>
      <c r="Q28" s="55"/>
      <c r="R28" s="55"/>
      <c r="S28" s="55"/>
      <c r="T28" s="55"/>
      <c r="U28" s="55"/>
      <c r="V28" s="55"/>
      <c r="W28" s="57"/>
      <c r="X28" s="57"/>
      <c r="Y28" s="57"/>
      <c r="Z28" s="57"/>
      <c r="AA28" s="57"/>
      <c r="AB28" s="57"/>
    </row>
    <row r="29" spans="1:28" ht="39.950000000000003" customHeight="1" x14ac:dyDescent="0.25">
      <c r="A29" s="76">
        <v>29</v>
      </c>
      <c r="B29" s="36" t="s">
        <v>35</v>
      </c>
      <c r="C29" s="65" t="s">
        <v>81</v>
      </c>
      <c r="D29" s="66" t="s">
        <v>29</v>
      </c>
      <c r="E29" s="66" t="s">
        <v>3</v>
      </c>
      <c r="F29" s="66" t="s">
        <v>14</v>
      </c>
      <c r="G29" s="69">
        <v>21.14</v>
      </c>
      <c r="H29" s="18"/>
      <c r="I29" s="24">
        <f t="shared" si="0"/>
        <v>0</v>
      </c>
      <c r="J29" s="25" t="str">
        <f t="shared" si="1"/>
        <v>OK</v>
      </c>
      <c r="K29" s="85"/>
      <c r="L29" s="58"/>
      <c r="M29" s="58"/>
      <c r="N29" s="58"/>
      <c r="O29" s="58"/>
      <c r="P29" s="55"/>
      <c r="Q29" s="55"/>
      <c r="R29" s="55"/>
      <c r="S29" s="55"/>
      <c r="T29" s="55"/>
      <c r="U29" s="55"/>
      <c r="V29" s="55"/>
      <c r="W29" s="57"/>
      <c r="X29" s="57"/>
      <c r="Y29" s="57"/>
      <c r="Z29" s="57"/>
      <c r="AA29" s="57"/>
      <c r="AB29" s="57"/>
    </row>
    <row r="30" spans="1:28" ht="39.950000000000003" customHeight="1" x14ac:dyDescent="0.25">
      <c r="A30" s="76">
        <v>30</v>
      </c>
      <c r="B30" s="36" t="s">
        <v>35</v>
      </c>
      <c r="C30" s="65" t="s">
        <v>82</v>
      </c>
      <c r="D30" s="66" t="s">
        <v>29</v>
      </c>
      <c r="E30" s="66" t="s">
        <v>12</v>
      </c>
      <c r="F30" s="66" t="s">
        <v>17</v>
      </c>
      <c r="G30" s="69">
        <v>31.92</v>
      </c>
      <c r="H30" s="18"/>
      <c r="I30" s="24">
        <f t="shared" si="0"/>
        <v>0</v>
      </c>
      <c r="J30" s="25" t="str">
        <f t="shared" si="1"/>
        <v>OK</v>
      </c>
      <c r="K30" s="85"/>
      <c r="L30" s="58"/>
      <c r="M30" s="58"/>
      <c r="N30" s="58"/>
      <c r="O30" s="58"/>
      <c r="P30" s="55"/>
      <c r="Q30" s="55"/>
      <c r="R30" s="55"/>
      <c r="S30" s="55"/>
      <c r="T30" s="55"/>
      <c r="U30" s="55"/>
      <c r="V30" s="55"/>
      <c r="W30" s="57"/>
      <c r="X30" s="57"/>
      <c r="Y30" s="57"/>
      <c r="Z30" s="57"/>
      <c r="AA30" s="57"/>
      <c r="AB30" s="57"/>
    </row>
    <row r="31" spans="1:28" ht="39.950000000000003" customHeight="1" x14ac:dyDescent="0.25">
      <c r="A31" s="76">
        <v>32</v>
      </c>
      <c r="B31" s="36" t="s">
        <v>35</v>
      </c>
      <c r="C31" s="65" t="s">
        <v>83</v>
      </c>
      <c r="D31" s="66" t="s">
        <v>84</v>
      </c>
      <c r="E31" s="66" t="s">
        <v>3</v>
      </c>
      <c r="F31" s="66" t="s">
        <v>133</v>
      </c>
      <c r="G31" s="69">
        <v>388</v>
      </c>
      <c r="H31" s="18"/>
      <c r="I31" s="24">
        <f t="shared" si="0"/>
        <v>0</v>
      </c>
      <c r="J31" s="25" t="str">
        <f t="shared" si="1"/>
        <v>OK</v>
      </c>
      <c r="K31" s="85"/>
      <c r="L31" s="58"/>
      <c r="M31" s="58"/>
      <c r="N31" s="58"/>
      <c r="O31" s="58"/>
      <c r="P31" s="55"/>
      <c r="Q31" s="55"/>
      <c r="R31" s="55"/>
      <c r="S31" s="55"/>
      <c r="T31" s="55"/>
      <c r="U31" s="55"/>
      <c r="V31" s="55"/>
      <c r="W31" s="57"/>
      <c r="X31" s="57"/>
      <c r="Y31" s="57"/>
      <c r="Z31" s="57"/>
      <c r="AA31" s="57"/>
      <c r="AB31" s="57"/>
    </row>
    <row r="32" spans="1:28" ht="39.950000000000003" customHeight="1" x14ac:dyDescent="0.25">
      <c r="A32" s="76">
        <v>33</v>
      </c>
      <c r="B32" s="36" t="s">
        <v>35</v>
      </c>
      <c r="C32" s="65" t="s">
        <v>85</v>
      </c>
      <c r="D32" s="66" t="s">
        <v>29</v>
      </c>
      <c r="E32" s="66" t="s">
        <v>13</v>
      </c>
      <c r="F32" s="66" t="s">
        <v>15</v>
      </c>
      <c r="G32" s="69">
        <v>33.6</v>
      </c>
      <c r="H32" s="18"/>
      <c r="I32" s="24">
        <f t="shared" si="0"/>
        <v>0</v>
      </c>
      <c r="J32" s="25" t="str">
        <f t="shared" si="1"/>
        <v>OK</v>
      </c>
      <c r="K32" s="85"/>
      <c r="L32" s="58"/>
      <c r="M32" s="58"/>
      <c r="N32" s="58"/>
      <c r="O32" s="58"/>
      <c r="P32" s="55"/>
      <c r="Q32" s="55"/>
      <c r="R32" s="55"/>
      <c r="S32" s="55"/>
      <c r="T32" s="55"/>
      <c r="U32" s="55"/>
      <c r="V32" s="55"/>
      <c r="W32" s="57"/>
      <c r="X32" s="57"/>
      <c r="Y32" s="57"/>
      <c r="Z32" s="57"/>
      <c r="AA32" s="57"/>
      <c r="AB32" s="57"/>
    </row>
    <row r="33" spans="1:28" ht="39.950000000000003" customHeight="1" x14ac:dyDescent="0.25">
      <c r="A33" s="76">
        <v>34</v>
      </c>
      <c r="B33" s="36" t="s">
        <v>35</v>
      </c>
      <c r="C33" s="65" t="s">
        <v>86</v>
      </c>
      <c r="D33" s="66" t="s">
        <v>87</v>
      </c>
      <c r="E33" s="66" t="s">
        <v>13</v>
      </c>
      <c r="F33" s="66" t="s">
        <v>15</v>
      </c>
      <c r="G33" s="69">
        <v>340.66</v>
      </c>
      <c r="H33" s="18"/>
      <c r="I33" s="24">
        <f t="shared" si="0"/>
        <v>0</v>
      </c>
      <c r="J33" s="25" t="str">
        <f t="shared" si="1"/>
        <v>OK</v>
      </c>
      <c r="K33" s="85"/>
      <c r="L33" s="58"/>
      <c r="M33" s="58"/>
      <c r="N33" s="58"/>
      <c r="O33" s="58"/>
      <c r="P33" s="55"/>
      <c r="Q33" s="55"/>
      <c r="R33" s="55"/>
      <c r="S33" s="55"/>
      <c r="T33" s="55"/>
      <c r="U33" s="55"/>
      <c r="V33" s="55"/>
      <c r="W33" s="57"/>
      <c r="X33" s="57"/>
      <c r="Y33" s="57"/>
      <c r="Z33" s="57"/>
      <c r="AA33" s="57"/>
      <c r="AB33" s="57"/>
    </row>
    <row r="34" spans="1:28" ht="39.950000000000003" customHeight="1" x14ac:dyDescent="0.25">
      <c r="A34" s="76">
        <v>35</v>
      </c>
      <c r="B34" s="36" t="s">
        <v>35</v>
      </c>
      <c r="C34" s="65" t="s">
        <v>88</v>
      </c>
      <c r="D34" s="66" t="s">
        <v>27</v>
      </c>
      <c r="E34" s="66" t="s">
        <v>13</v>
      </c>
      <c r="F34" s="66" t="s">
        <v>37</v>
      </c>
      <c r="G34" s="69">
        <v>47.49</v>
      </c>
      <c r="H34" s="18"/>
      <c r="I34" s="24">
        <f t="shared" si="0"/>
        <v>0</v>
      </c>
      <c r="J34" s="25" t="str">
        <f t="shared" si="1"/>
        <v>OK</v>
      </c>
      <c r="K34" s="85"/>
      <c r="L34" s="58"/>
      <c r="M34" s="58"/>
      <c r="N34" s="58"/>
      <c r="O34" s="58"/>
      <c r="P34" s="55"/>
      <c r="Q34" s="55"/>
      <c r="R34" s="55"/>
      <c r="S34" s="55"/>
      <c r="T34" s="55"/>
      <c r="U34" s="55"/>
      <c r="V34" s="55"/>
      <c r="W34" s="57"/>
      <c r="X34" s="57"/>
      <c r="Y34" s="57"/>
      <c r="Z34" s="57"/>
      <c r="AA34" s="57"/>
      <c r="AB34" s="57"/>
    </row>
    <row r="35" spans="1:28" ht="39.950000000000003" customHeight="1" x14ac:dyDescent="0.25">
      <c r="A35" s="76">
        <v>36</v>
      </c>
      <c r="B35" s="36" t="s">
        <v>35</v>
      </c>
      <c r="C35" s="65" t="s">
        <v>89</v>
      </c>
      <c r="D35" s="66" t="s">
        <v>29</v>
      </c>
      <c r="E35" s="66" t="s">
        <v>16</v>
      </c>
      <c r="F35" s="66" t="s">
        <v>15</v>
      </c>
      <c r="G35" s="69">
        <v>230.65</v>
      </c>
      <c r="H35" s="18"/>
      <c r="I35" s="24">
        <f t="shared" si="0"/>
        <v>0</v>
      </c>
      <c r="J35" s="25" t="str">
        <f t="shared" si="1"/>
        <v>OK</v>
      </c>
      <c r="K35" s="85"/>
      <c r="L35" s="58"/>
      <c r="M35" s="58"/>
      <c r="N35" s="58"/>
      <c r="O35" s="58"/>
      <c r="P35" s="55"/>
      <c r="Q35" s="55"/>
      <c r="R35" s="55"/>
      <c r="S35" s="55"/>
      <c r="T35" s="55"/>
      <c r="U35" s="55"/>
      <c r="V35" s="55"/>
      <c r="W35" s="57"/>
      <c r="X35" s="57"/>
      <c r="Y35" s="57"/>
      <c r="Z35" s="57"/>
      <c r="AA35" s="57"/>
      <c r="AB35" s="57"/>
    </row>
    <row r="36" spans="1:28" ht="39.950000000000003" customHeight="1" x14ac:dyDescent="0.25">
      <c r="A36" s="76">
        <v>37</v>
      </c>
      <c r="B36" s="36" t="s">
        <v>35</v>
      </c>
      <c r="C36" s="65" t="s">
        <v>90</v>
      </c>
      <c r="D36" s="66" t="s">
        <v>91</v>
      </c>
      <c r="E36" s="66" t="s">
        <v>16</v>
      </c>
      <c r="F36" s="66" t="s">
        <v>15</v>
      </c>
      <c r="G36" s="69">
        <v>237.53</v>
      </c>
      <c r="H36" s="18"/>
      <c r="I36" s="24">
        <f t="shared" si="0"/>
        <v>0</v>
      </c>
      <c r="J36" s="25" t="str">
        <f t="shared" si="1"/>
        <v>OK</v>
      </c>
      <c r="K36" s="85"/>
      <c r="L36" s="58"/>
      <c r="M36" s="58"/>
      <c r="N36" s="58"/>
      <c r="O36" s="58"/>
      <c r="P36" s="55"/>
      <c r="Q36" s="55"/>
      <c r="R36" s="55"/>
      <c r="S36" s="55"/>
      <c r="T36" s="55"/>
      <c r="U36" s="55"/>
      <c r="V36" s="55"/>
      <c r="W36" s="57"/>
      <c r="X36" s="57"/>
      <c r="Y36" s="57"/>
      <c r="Z36" s="57"/>
      <c r="AA36" s="57"/>
      <c r="AB36" s="57"/>
    </row>
    <row r="37" spans="1:28" ht="39.950000000000003" customHeight="1" x14ac:dyDescent="0.25">
      <c r="A37" s="76">
        <v>38</v>
      </c>
      <c r="B37" s="36" t="s">
        <v>35</v>
      </c>
      <c r="C37" s="65" t="s">
        <v>92</v>
      </c>
      <c r="D37" s="66" t="s">
        <v>93</v>
      </c>
      <c r="E37" s="66" t="s">
        <v>16</v>
      </c>
      <c r="F37" s="66" t="s">
        <v>15</v>
      </c>
      <c r="G37" s="69">
        <v>156.93</v>
      </c>
      <c r="H37" s="18"/>
      <c r="I37" s="24">
        <f t="shared" si="0"/>
        <v>0</v>
      </c>
      <c r="J37" s="25" t="str">
        <f t="shared" si="1"/>
        <v>OK</v>
      </c>
      <c r="K37" s="85"/>
      <c r="L37" s="58"/>
      <c r="M37" s="58"/>
      <c r="N37" s="58"/>
      <c r="O37" s="58"/>
      <c r="P37" s="55"/>
      <c r="Q37" s="55"/>
      <c r="R37" s="55"/>
      <c r="S37" s="55"/>
      <c r="T37" s="55"/>
      <c r="U37" s="55"/>
      <c r="V37" s="55"/>
      <c r="W37" s="57"/>
      <c r="X37" s="57"/>
      <c r="Y37" s="57"/>
      <c r="Z37" s="57"/>
      <c r="AA37" s="57"/>
      <c r="AB37" s="57"/>
    </row>
    <row r="38" spans="1:28" ht="39.950000000000003" customHeight="1" x14ac:dyDescent="0.25">
      <c r="A38" s="76">
        <v>40</v>
      </c>
      <c r="B38" s="36" t="s">
        <v>35</v>
      </c>
      <c r="C38" s="65" t="s">
        <v>94</v>
      </c>
      <c r="D38" s="66" t="s">
        <v>95</v>
      </c>
      <c r="E38" s="66" t="s">
        <v>3</v>
      </c>
      <c r="F38" s="66" t="s">
        <v>15</v>
      </c>
      <c r="G38" s="69">
        <v>27.03</v>
      </c>
      <c r="H38" s="18"/>
      <c r="I38" s="24">
        <f t="shared" si="0"/>
        <v>0</v>
      </c>
      <c r="J38" s="25" t="str">
        <f t="shared" si="1"/>
        <v>OK</v>
      </c>
      <c r="K38" s="85"/>
      <c r="L38" s="58"/>
      <c r="M38" s="58"/>
      <c r="N38" s="58"/>
      <c r="O38" s="58"/>
      <c r="P38" s="55"/>
      <c r="Q38" s="55"/>
      <c r="R38" s="55"/>
      <c r="S38" s="55"/>
      <c r="T38" s="55"/>
      <c r="U38" s="55"/>
      <c r="V38" s="55"/>
      <c r="W38" s="57"/>
      <c r="X38" s="57"/>
      <c r="Y38" s="57"/>
      <c r="Z38" s="57"/>
      <c r="AA38" s="57"/>
      <c r="AB38" s="57"/>
    </row>
    <row r="39" spans="1:28" ht="39.950000000000003" customHeight="1" x14ac:dyDescent="0.25">
      <c r="A39" s="76">
        <v>42</v>
      </c>
      <c r="B39" s="36" t="s">
        <v>35</v>
      </c>
      <c r="C39" s="65" t="s">
        <v>96</v>
      </c>
      <c r="D39" s="66" t="s">
        <v>97</v>
      </c>
      <c r="E39" s="66" t="s">
        <v>13</v>
      </c>
      <c r="F39" s="66" t="s">
        <v>38</v>
      </c>
      <c r="G39" s="69">
        <v>506.24</v>
      </c>
      <c r="H39" s="18"/>
      <c r="I39" s="24">
        <f t="shared" si="0"/>
        <v>0</v>
      </c>
      <c r="J39" s="25" t="str">
        <f t="shared" si="1"/>
        <v>OK</v>
      </c>
      <c r="K39" s="85"/>
      <c r="L39" s="58"/>
      <c r="M39" s="58"/>
      <c r="N39" s="58"/>
      <c r="O39" s="58"/>
      <c r="P39" s="55"/>
      <c r="Q39" s="55"/>
      <c r="R39" s="55"/>
      <c r="S39" s="55"/>
      <c r="T39" s="55"/>
      <c r="U39" s="55"/>
      <c r="V39" s="55"/>
      <c r="W39" s="57"/>
      <c r="X39" s="57"/>
      <c r="Y39" s="57"/>
      <c r="Z39" s="57"/>
      <c r="AA39" s="57"/>
      <c r="AB39" s="57"/>
    </row>
    <row r="40" spans="1:28" ht="39.950000000000003" customHeight="1" x14ac:dyDescent="0.25">
      <c r="A40" s="76">
        <v>43</v>
      </c>
      <c r="B40" s="36" t="s">
        <v>35</v>
      </c>
      <c r="C40" s="65" t="s">
        <v>98</v>
      </c>
      <c r="D40" s="66" t="s">
        <v>99</v>
      </c>
      <c r="E40" s="66" t="s">
        <v>13</v>
      </c>
      <c r="F40" s="66" t="s">
        <v>38</v>
      </c>
      <c r="G40" s="69">
        <v>1018.13</v>
      </c>
      <c r="H40" s="18"/>
      <c r="I40" s="24">
        <f t="shared" si="0"/>
        <v>0</v>
      </c>
      <c r="J40" s="25" t="str">
        <f t="shared" si="1"/>
        <v>OK</v>
      </c>
      <c r="K40" s="85"/>
      <c r="L40" s="58"/>
      <c r="M40" s="58"/>
      <c r="N40" s="58"/>
      <c r="O40" s="58"/>
      <c r="P40" s="55"/>
      <c r="Q40" s="55"/>
      <c r="R40" s="55"/>
      <c r="S40" s="55"/>
      <c r="T40" s="55"/>
      <c r="U40" s="55"/>
      <c r="V40" s="55"/>
      <c r="W40" s="57"/>
      <c r="X40" s="57"/>
      <c r="Y40" s="57"/>
      <c r="Z40" s="57"/>
      <c r="AA40" s="57"/>
      <c r="AB40" s="57"/>
    </row>
    <row r="41" spans="1:28" ht="39.950000000000003" customHeight="1" x14ac:dyDescent="0.25">
      <c r="A41" s="76">
        <v>44</v>
      </c>
      <c r="B41" s="36" t="s">
        <v>35</v>
      </c>
      <c r="C41" s="65" t="s">
        <v>100</v>
      </c>
      <c r="D41" s="66" t="s">
        <v>50</v>
      </c>
      <c r="E41" s="66" t="s">
        <v>13</v>
      </c>
      <c r="F41" s="66" t="s">
        <v>132</v>
      </c>
      <c r="G41" s="69">
        <v>23.06</v>
      </c>
      <c r="H41" s="18"/>
      <c r="I41" s="24">
        <f t="shared" si="0"/>
        <v>0</v>
      </c>
      <c r="J41" s="25" t="str">
        <f t="shared" si="1"/>
        <v>OK</v>
      </c>
      <c r="K41" s="85"/>
      <c r="L41" s="58"/>
      <c r="M41" s="58"/>
      <c r="N41" s="58"/>
      <c r="O41" s="58"/>
      <c r="P41" s="55"/>
      <c r="Q41" s="55"/>
      <c r="R41" s="55"/>
      <c r="S41" s="55"/>
      <c r="T41" s="55"/>
      <c r="U41" s="55"/>
      <c r="V41" s="55"/>
      <c r="W41" s="57"/>
      <c r="X41" s="57"/>
      <c r="Y41" s="57"/>
      <c r="Z41" s="57"/>
      <c r="AA41" s="57"/>
      <c r="AB41" s="57"/>
    </row>
    <row r="42" spans="1:28" ht="39.950000000000003" customHeight="1" x14ac:dyDescent="0.25">
      <c r="A42" s="76">
        <v>45</v>
      </c>
      <c r="B42" s="36" t="s">
        <v>35</v>
      </c>
      <c r="C42" s="65" t="s">
        <v>101</v>
      </c>
      <c r="D42" s="66" t="s">
        <v>52</v>
      </c>
      <c r="E42" s="66" t="s">
        <v>13</v>
      </c>
      <c r="F42" s="66" t="s">
        <v>36</v>
      </c>
      <c r="G42" s="69">
        <v>16.03</v>
      </c>
      <c r="H42" s="18"/>
      <c r="I42" s="24">
        <f t="shared" si="0"/>
        <v>0</v>
      </c>
      <c r="J42" s="25" t="str">
        <f t="shared" si="1"/>
        <v>OK</v>
      </c>
      <c r="K42" s="85"/>
      <c r="L42" s="58"/>
      <c r="M42" s="58"/>
      <c r="N42" s="58"/>
      <c r="O42" s="58"/>
      <c r="P42" s="55"/>
      <c r="Q42" s="55"/>
      <c r="R42" s="55"/>
      <c r="S42" s="55"/>
      <c r="T42" s="55"/>
      <c r="U42" s="55"/>
      <c r="V42" s="55"/>
      <c r="W42" s="57"/>
      <c r="X42" s="57"/>
      <c r="Y42" s="57"/>
      <c r="Z42" s="57"/>
      <c r="AA42" s="57"/>
      <c r="AB42" s="57"/>
    </row>
    <row r="43" spans="1:28" ht="39.950000000000003" customHeight="1" x14ac:dyDescent="0.25">
      <c r="A43" s="76">
        <v>46</v>
      </c>
      <c r="B43" s="36" t="s">
        <v>35</v>
      </c>
      <c r="C43" s="65" t="s">
        <v>102</v>
      </c>
      <c r="D43" s="66" t="s">
        <v>29</v>
      </c>
      <c r="E43" s="66" t="s">
        <v>13</v>
      </c>
      <c r="F43" s="66" t="s">
        <v>15</v>
      </c>
      <c r="G43" s="69">
        <v>28.04</v>
      </c>
      <c r="H43" s="18"/>
      <c r="I43" s="24">
        <f t="shared" si="0"/>
        <v>0</v>
      </c>
      <c r="J43" s="25" t="str">
        <f t="shared" si="1"/>
        <v>OK</v>
      </c>
      <c r="K43" s="85"/>
      <c r="L43" s="58"/>
      <c r="M43" s="58"/>
      <c r="N43" s="58"/>
      <c r="O43" s="58"/>
      <c r="P43" s="55"/>
      <c r="Q43" s="55"/>
      <c r="R43" s="55"/>
      <c r="S43" s="55"/>
      <c r="T43" s="55"/>
      <c r="U43" s="55"/>
      <c r="V43" s="55"/>
      <c r="W43" s="57"/>
      <c r="X43" s="57"/>
      <c r="Y43" s="57"/>
      <c r="Z43" s="57"/>
      <c r="AA43" s="57"/>
      <c r="AB43" s="57"/>
    </row>
    <row r="44" spans="1:28" ht="39.950000000000003" customHeight="1" x14ac:dyDescent="0.25">
      <c r="A44" s="76">
        <v>49</v>
      </c>
      <c r="B44" s="36" t="s">
        <v>35</v>
      </c>
      <c r="C44" s="65" t="s">
        <v>103</v>
      </c>
      <c r="D44" s="66" t="s">
        <v>29</v>
      </c>
      <c r="E44" s="66" t="s">
        <v>13</v>
      </c>
      <c r="F44" s="66" t="s">
        <v>15</v>
      </c>
      <c r="G44" s="69">
        <v>50.01</v>
      </c>
      <c r="H44" s="18"/>
      <c r="I44" s="24">
        <f t="shared" si="0"/>
        <v>0</v>
      </c>
      <c r="J44" s="25" t="str">
        <f t="shared" si="1"/>
        <v>OK</v>
      </c>
      <c r="K44" s="85"/>
      <c r="L44" s="58"/>
      <c r="M44" s="58"/>
      <c r="N44" s="58"/>
      <c r="O44" s="58"/>
      <c r="P44" s="55"/>
      <c r="Q44" s="55"/>
      <c r="R44" s="55"/>
      <c r="S44" s="55"/>
      <c r="T44" s="55"/>
      <c r="U44" s="55"/>
      <c r="V44" s="55"/>
      <c r="W44" s="57"/>
      <c r="X44" s="57"/>
      <c r="Y44" s="57"/>
      <c r="Z44" s="57"/>
      <c r="AA44" s="57"/>
      <c r="AB44" s="57"/>
    </row>
    <row r="45" spans="1:28" ht="39.950000000000003" customHeight="1" x14ac:dyDescent="0.25">
      <c r="A45" s="76">
        <v>50</v>
      </c>
      <c r="B45" s="36" t="s">
        <v>35</v>
      </c>
      <c r="C45" s="65" t="s">
        <v>104</v>
      </c>
      <c r="D45" s="66" t="s">
        <v>29</v>
      </c>
      <c r="E45" s="66" t="s">
        <v>13</v>
      </c>
      <c r="F45" s="66" t="s">
        <v>15</v>
      </c>
      <c r="G45" s="69">
        <v>11.54</v>
      </c>
      <c r="H45" s="18"/>
      <c r="I45" s="24">
        <f t="shared" si="0"/>
        <v>0</v>
      </c>
      <c r="J45" s="25" t="str">
        <f t="shared" si="1"/>
        <v>OK</v>
      </c>
      <c r="K45" s="85"/>
      <c r="L45" s="58"/>
      <c r="M45" s="58"/>
      <c r="N45" s="58"/>
      <c r="O45" s="58"/>
      <c r="P45" s="55"/>
      <c r="Q45" s="55"/>
      <c r="R45" s="55"/>
      <c r="S45" s="55"/>
      <c r="T45" s="55"/>
      <c r="U45" s="55"/>
      <c r="V45" s="55"/>
      <c r="W45" s="57"/>
      <c r="X45" s="57"/>
      <c r="Y45" s="57"/>
      <c r="Z45" s="57"/>
      <c r="AA45" s="57"/>
      <c r="AB45" s="57"/>
    </row>
    <row r="46" spans="1:28" ht="39.950000000000003" customHeight="1" x14ac:dyDescent="0.25">
      <c r="A46" s="76">
        <v>51</v>
      </c>
      <c r="B46" s="36" t="s">
        <v>35</v>
      </c>
      <c r="C46" s="65" t="s">
        <v>105</v>
      </c>
      <c r="D46" s="66" t="s">
        <v>30</v>
      </c>
      <c r="E46" s="66" t="s">
        <v>13</v>
      </c>
      <c r="F46" s="66" t="s">
        <v>15</v>
      </c>
      <c r="G46" s="69">
        <v>52.18</v>
      </c>
      <c r="H46" s="18"/>
      <c r="I46" s="24">
        <f t="shared" si="0"/>
        <v>0</v>
      </c>
      <c r="J46" s="25" t="str">
        <f t="shared" si="1"/>
        <v>OK</v>
      </c>
      <c r="K46" s="85"/>
      <c r="L46" s="58"/>
      <c r="M46" s="58"/>
      <c r="N46" s="58"/>
      <c r="O46" s="58"/>
      <c r="P46" s="55"/>
      <c r="Q46" s="55"/>
      <c r="R46" s="55"/>
      <c r="S46" s="55"/>
      <c r="T46" s="55"/>
      <c r="U46" s="55"/>
      <c r="V46" s="55"/>
      <c r="W46" s="57"/>
      <c r="X46" s="57"/>
      <c r="Y46" s="57"/>
      <c r="Z46" s="57"/>
      <c r="AA46" s="57"/>
      <c r="AB46" s="57"/>
    </row>
    <row r="47" spans="1:28" ht="39.950000000000003" customHeight="1" x14ac:dyDescent="0.25">
      <c r="A47" s="76">
        <v>52</v>
      </c>
      <c r="B47" s="36" t="s">
        <v>35</v>
      </c>
      <c r="C47" s="65" t="s">
        <v>106</v>
      </c>
      <c r="D47" s="66" t="s">
        <v>107</v>
      </c>
      <c r="E47" s="66" t="s">
        <v>13</v>
      </c>
      <c r="F47" s="66" t="s">
        <v>15</v>
      </c>
      <c r="G47" s="69">
        <v>38.97</v>
      </c>
      <c r="H47" s="18"/>
      <c r="I47" s="24">
        <f t="shared" si="0"/>
        <v>0</v>
      </c>
      <c r="J47" s="25" t="str">
        <f t="shared" si="1"/>
        <v>OK</v>
      </c>
      <c r="K47" s="85"/>
      <c r="L47" s="58"/>
      <c r="M47" s="58"/>
      <c r="N47" s="58"/>
      <c r="O47" s="58"/>
      <c r="P47" s="55"/>
      <c r="Q47" s="55"/>
      <c r="R47" s="55"/>
      <c r="S47" s="55"/>
      <c r="T47" s="55"/>
      <c r="U47" s="55"/>
      <c r="V47" s="55"/>
      <c r="W47" s="57"/>
      <c r="X47" s="57"/>
      <c r="Y47" s="57"/>
      <c r="Z47" s="57"/>
      <c r="AA47" s="57"/>
      <c r="AB47" s="57"/>
    </row>
    <row r="48" spans="1:28" ht="39.950000000000003" customHeight="1" x14ac:dyDescent="0.25">
      <c r="A48" s="76">
        <v>53</v>
      </c>
      <c r="B48" s="36" t="s">
        <v>35</v>
      </c>
      <c r="C48" s="65" t="s">
        <v>108</v>
      </c>
      <c r="D48" s="66" t="s">
        <v>30</v>
      </c>
      <c r="E48" s="66" t="s">
        <v>13</v>
      </c>
      <c r="F48" s="66" t="s">
        <v>15</v>
      </c>
      <c r="G48" s="69">
        <v>57.32</v>
      </c>
      <c r="H48" s="18"/>
      <c r="I48" s="24">
        <f t="shared" si="0"/>
        <v>0</v>
      </c>
      <c r="J48" s="25" t="str">
        <f t="shared" si="1"/>
        <v>OK</v>
      </c>
      <c r="K48" s="85"/>
      <c r="L48" s="58"/>
      <c r="M48" s="58"/>
      <c r="N48" s="58"/>
      <c r="O48" s="58"/>
      <c r="P48" s="55"/>
      <c r="Q48" s="55"/>
      <c r="R48" s="55"/>
      <c r="S48" s="55"/>
      <c r="T48" s="55"/>
      <c r="U48" s="55"/>
      <c r="V48" s="55"/>
      <c r="W48" s="57"/>
      <c r="X48" s="57"/>
      <c r="Y48" s="57"/>
      <c r="Z48" s="57"/>
      <c r="AA48" s="57"/>
      <c r="AB48" s="57"/>
    </row>
    <row r="49" spans="1:28" ht="39.950000000000003" customHeight="1" x14ac:dyDescent="0.25">
      <c r="A49" s="76">
        <v>54</v>
      </c>
      <c r="B49" s="36" t="s">
        <v>35</v>
      </c>
      <c r="C49" s="65" t="s">
        <v>109</v>
      </c>
      <c r="D49" s="66" t="s">
        <v>29</v>
      </c>
      <c r="E49" s="66" t="s">
        <v>13</v>
      </c>
      <c r="F49" s="66" t="s">
        <v>15</v>
      </c>
      <c r="G49" s="69">
        <v>62.36</v>
      </c>
      <c r="H49" s="18"/>
      <c r="I49" s="24">
        <f t="shared" si="0"/>
        <v>0</v>
      </c>
      <c r="J49" s="25" t="str">
        <f t="shared" si="1"/>
        <v>OK</v>
      </c>
      <c r="K49" s="85"/>
      <c r="L49" s="58"/>
      <c r="M49" s="58"/>
      <c r="N49" s="58"/>
      <c r="O49" s="58"/>
      <c r="P49" s="55"/>
      <c r="Q49" s="55"/>
      <c r="R49" s="55"/>
      <c r="S49" s="55"/>
      <c r="T49" s="55"/>
      <c r="U49" s="55"/>
      <c r="V49" s="55"/>
      <c r="W49" s="57"/>
      <c r="X49" s="57"/>
      <c r="Y49" s="57"/>
      <c r="Z49" s="57"/>
      <c r="AA49" s="57"/>
      <c r="AB49" s="57"/>
    </row>
    <row r="50" spans="1:28" ht="39.950000000000003" customHeight="1" x14ac:dyDescent="0.25">
      <c r="A50" s="76">
        <v>55</v>
      </c>
      <c r="B50" s="36" t="s">
        <v>35</v>
      </c>
      <c r="C50" s="65" t="s">
        <v>110</v>
      </c>
      <c r="D50" s="66" t="s">
        <v>111</v>
      </c>
      <c r="E50" s="66" t="s">
        <v>13</v>
      </c>
      <c r="F50" s="66" t="s">
        <v>134</v>
      </c>
      <c r="G50" s="69">
        <v>207.66</v>
      </c>
      <c r="H50" s="18"/>
      <c r="I50" s="24">
        <f t="shared" si="0"/>
        <v>0</v>
      </c>
      <c r="J50" s="25" t="str">
        <f t="shared" si="1"/>
        <v>OK</v>
      </c>
      <c r="K50" s="85"/>
      <c r="L50" s="58"/>
      <c r="M50" s="58"/>
      <c r="N50" s="58"/>
      <c r="O50" s="58"/>
      <c r="P50" s="55"/>
      <c r="Q50" s="55"/>
      <c r="R50" s="55"/>
      <c r="S50" s="55"/>
      <c r="T50" s="55"/>
      <c r="U50" s="55"/>
      <c r="V50" s="55"/>
      <c r="W50" s="57"/>
      <c r="X50" s="57"/>
      <c r="Y50" s="57"/>
      <c r="Z50" s="57"/>
      <c r="AA50" s="57"/>
      <c r="AB50" s="57"/>
    </row>
    <row r="51" spans="1:28" ht="39.950000000000003" customHeight="1" x14ac:dyDescent="0.25">
      <c r="A51" s="76">
        <v>56</v>
      </c>
      <c r="B51" s="36" t="s">
        <v>35</v>
      </c>
      <c r="C51" s="65" t="s">
        <v>112</v>
      </c>
      <c r="D51" s="66" t="s">
        <v>113</v>
      </c>
      <c r="E51" s="66" t="s">
        <v>13</v>
      </c>
      <c r="F51" s="66" t="s">
        <v>39</v>
      </c>
      <c r="G51" s="69">
        <v>542.32000000000005</v>
      </c>
      <c r="H51" s="18"/>
      <c r="I51" s="24">
        <f t="shared" si="0"/>
        <v>0</v>
      </c>
      <c r="J51" s="25" t="str">
        <f t="shared" si="1"/>
        <v>OK</v>
      </c>
      <c r="K51" s="85"/>
      <c r="L51" s="58"/>
      <c r="M51" s="58"/>
      <c r="N51" s="58"/>
      <c r="O51" s="58"/>
      <c r="P51" s="55"/>
      <c r="Q51" s="55"/>
      <c r="R51" s="55"/>
      <c r="S51" s="55"/>
      <c r="T51" s="55"/>
      <c r="U51" s="55"/>
      <c r="V51" s="55"/>
      <c r="W51" s="57"/>
      <c r="X51" s="57"/>
      <c r="Y51" s="57"/>
      <c r="Z51" s="57"/>
      <c r="AA51" s="57"/>
      <c r="AB51" s="57"/>
    </row>
    <row r="52" spans="1:28" ht="39.950000000000003" customHeight="1" x14ac:dyDescent="0.25">
      <c r="A52" s="76">
        <v>57</v>
      </c>
      <c r="B52" s="36" t="s">
        <v>35</v>
      </c>
      <c r="C52" s="65" t="s">
        <v>114</v>
      </c>
      <c r="D52" s="66" t="s">
        <v>27</v>
      </c>
      <c r="E52" s="66" t="s">
        <v>16</v>
      </c>
      <c r="F52" s="66" t="s">
        <v>15</v>
      </c>
      <c r="G52" s="69">
        <v>26.76</v>
      </c>
      <c r="H52" s="18"/>
      <c r="I52" s="24">
        <f t="shared" si="0"/>
        <v>0</v>
      </c>
      <c r="J52" s="25" t="str">
        <f t="shared" si="1"/>
        <v>OK</v>
      </c>
      <c r="K52" s="85"/>
      <c r="L52" s="58"/>
      <c r="M52" s="58"/>
      <c r="N52" s="58"/>
      <c r="O52" s="58"/>
      <c r="P52" s="55"/>
      <c r="Q52" s="55"/>
      <c r="R52" s="55"/>
      <c r="S52" s="55"/>
      <c r="T52" s="55"/>
      <c r="U52" s="55"/>
      <c r="V52" s="55"/>
      <c r="W52" s="57"/>
      <c r="X52" s="57"/>
      <c r="Y52" s="57"/>
      <c r="Z52" s="57"/>
      <c r="AA52" s="57"/>
      <c r="AB52" s="57"/>
    </row>
    <row r="53" spans="1:28" ht="39.950000000000003" customHeight="1" x14ac:dyDescent="0.25">
      <c r="A53" s="76">
        <v>58</v>
      </c>
      <c r="B53" s="36" t="s">
        <v>35</v>
      </c>
      <c r="C53" s="65" t="s">
        <v>115</v>
      </c>
      <c r="D53" s="66" t="s">
        <v>116</v>
      </c>
      <c r="E53" s="66" t="s">
        <v>13</v>
      </c>
      <c r="F53" s="66" t="s">
        <v>39</v>
      </c>
      <c r="G53" s="69">
        <v>461.06</v>
      </c>
      <c r="H53" s="18"/>
      <c r="I53" s="24">
        <f t="shared" si="0"/>
        <v>0</v>
      </c>
      <c r="J53" s="25" t="str">
        <f t="shared" si="1"/>
        <v>OK</v>
      </c>
      <c r="K53" s="85"/>
      <c r="L53" s="58"/>
      <c r="M53" s="58"/>
      <c r="N53" s="58"/>
      <c r="O53" s="58"/>
      <c r="P53" s="55"/>
      <c r="Q53" s="55"/>
      <c r="R53" s="55"/>
      <c r="S53" s="55"/>
      <c r="T53" s="55"/>
      <c r="U53" s="55"/>
      <c r="V53" s="55"/>
      <c r="W53" s="57"/>
      <c r="X53" s="57"/>
      <c r="Y53" s="57"/>
      <c r="Z53" s="57"/>
      <c r="AA53" s="57"/>
      <c r="AB53" s="57"/>
    </row>
    <row r="54" spans="1:28" ht="39.950000000000003" customHeight="1" x14ac:dyDescent="0.25">
      <c r="A54" s="76">
        <v>59</v>
      </c>
      <c r="B54" s="36" t="s">
        <v>35</v>
      </c>
      <c r="C54" s="65" t="s">
        <v>117</v>
      </c>
      <c r="D54" s="66" t="s">
        <v>118</v>
      </c>
      <c r="E54" s="66" t="s">
        <v>13</v>
      </c>
      <c r="F54" s="66" t="s">
        <v>39</v>
      </c>
      <c r="G54" s="69">
        <v>1021.38</v>
      </c>
      <c r="H54" s="18"/>
      <c r="I54" s="24">
        <f t="shared" si="0"/>
        <v>0</v>
      </c>
      <c r="J54" s="25" t="str">
        <f t="shared" si="1"/>
        <v>OK</v>
      </c>
      <c r="K54" s="85"/>
      <c r="L54" s="58"/>
      <c r="M54" s="58"/>
      <c r="N54" s="58"/>
      <c r="O54" s="58"/>
      <c r="P54" s="55"/>
      <c r="Q54" s="55"/>
      <c r="R54" s="55"/>
      <c r="S54" s="55"/>
      <c r="T54" s="55"/>
      <c r="U54" s="55"/>
      <c r="V54" s="55"/>
      <c r="W54" s="57"/>
      <c r="X54" s="57"/>
      <c r="Y54" s="57"/>
      <c r="Z54" s="57"/>
      <c r="AA54" s="57"/>
      <c r="AB54" s="57"/>
    </row>
    <row r="55" spans="1:28" ht="39.950000000000003" customHeight="1" x14ac:dyDescent="0.25">
      <c r="A55" s="76">
        <v>60</v>
      </c>
      <c r="B55" s="36" t="s">
        <v>35</v>
      </c>
      <c r="C55" s="65" t="s">
        <v>119</v>
      </c>
      <c r="D55" s="66" t="s">
        <v>120</v>
      </c>
      <c r="E55" s="66" t="s">
        <v>3</v>
      </c>
      <c r="F55" s="66" t="s">
        <v>15</v>
      </c>
      <c r="G55" s="69">
        <v>24.94</v>
      </c>
      <c r="H55" s="18"/>
      <c r="I55" s="24">
        <f t="shared" si="0"/>
        <v>0</v>
      </c>
      <c r="J55" s="25" t="str">
        <f t="shared" si="1"/>
        <v>OK</v>
      </c>
      <c r="K55" s="85"/>
      <c r="L55" s="58"/>
      <c r="M55" s="58"/>
      <c r="N55" s="58"/>
      <c r="O55" s="58"/>
      <c r="P55" s="55"/>
      <c r="Q55" s="55"/>
      <c r="R55" s="55"/>
      <c r="S55" s="55"/>
      <c r="T55" s="55"/>
      <c r="U55" s="55"/>
      <c r="V55" s="55"/>
      <c r="W55" s="57"/>
      <c r="X55" s="57"/>
      <c r="Y55" s="57"/>
      <c r="Z55" s="57"/>
      <c r="AA55" s="57"/>
      <c r="AB55" s="57"/>
    </row>
    <row r="56" spans="1:28" ht="39.950000000000003" customHeight="1" x14ac:dyDescent="0.25">
      <c r="A56" s="76">
        <v>61</v>
      </c>
      <c r="B56" s="36" t="s">
        <v>35</v>
      </c>
      <c r="C56" s="65" t="s">
        <v>121</v>
      </c>
      <c r="D56" s="66" t="s">
        <v>122</v>
      </c>
      <c r="E56" s="66" t="s">
        <v>13</v>
      </c>
      <c r="F56" s="66" t="s">
        <v>15</v>
      </c>
      <c r="G56" s="69">
        <v>762.45</v>
      </c>
      <c r="H56" s="18"/>
      <c r="I56" s="24">
        <f t="shared" si="0"/>
        <v>0</v>
      </c>
      <c r="J56" s="25" t="str">
        <f t="shared" si="1"/>
        <v>OK</v>
      </c>
      <c r="K56" s="85"/>
      <c r="L56" s="58"/>
      <c r="M56" s="58"/>
      <c r="N56" s="58"/>
      <c r="O56" s="58"/>
      <c r="P56" s="55"/>
      <c r="Q56" s="55"/>
      <c r="R56" s="55"/>
      <c r="S56" s="55"/>
      <c r="T56" s="55"/>
      <c r="U56" s="55"/>
      <c r="V56" s="55"/>
      <c r="W56" s="57"/>
      <c r="X56" s="57"/>
      <c r="Y56" s="57"/>
      <c r="Z56" s="57"/>
      <c r="AA56" s="57"/>
      <c r="AB56" s="57"/>
    </row>
    <row r="57" spans="1:28" ht="39.950000000000003" customHeight="1" x14ac:dyDescent="0.25">
      <c r="A57" s="76">
        <v>62</v>
      </c>
      <c r="B57" s="36" t="s">
        <v>35</v>
      </c>
      <c r="C57" s="65" t="s">
        <v>123</v>
      </c>
      <c r="D57" s="66" t="s">
        <v>124</v>
      </c>
      <c r="E57" s="66" t="s">
        <v>13</v>
      </c>
      <c r="F57" s="66" t="s">
        <v>39</v>
      </c>
      <c r="G57" s="69">
        <v>509.16</v>
      </c>
      <c r="H57" s="18"/>
      <c r="I57" s="24">
        <f t="shared" si="0"/>
        <v>0</v>
      </c>
      <c r="J57" s="25" t="str">
        <f t="shared" si="1"/>
        <v>OK</v>
      </c>
      <c r="K57" s="85"/>
      <c r="L57" s="58"/>
      <c r="M57" s="58"/>
      <c r="N57" s="58"/>
      <c r="O57" s="58"/>
      <c r="P57" s="55"/>
      <c r="Q57" s="55"/>
      <c r="R57" s="55"/>
      <c r="S57" s="55"/>
      <c r="T57" s="55"/>
      <c r="U57" s="55"/>
      <c r="V57" s="55"/>
      <c r="W57" s="57"/>
      <c r="X57" s="57"/>
      <c r="Y57" s="57"/>
      <c r="Z57" s="57"/>
      <c r="AA57" s="57"/>
      <c r="AB57" s="57"/>
    </row>
    <row r="58" spans="1:28" ht="39.950000000000003" customHeight="1" x14ac:dyDescent="0.25">
      <c r="A58" s="76">
        <v>63</v>
      </c>
      <c r="B58" s="36" t="s">
        <v>35</v>
      </c>
      <c r="C58" s="65" t="s">
        <v>125</v>
      </c>
      <c r="D58" s="66" t="s">
        <v>126</v>
      </c>
      <c r="E58" s="66" t="s">
        <v>13</v>
      </c>
      <c r="F58" s="66" t="s">
        <v>39</v>
      </c>
      <c r="G58" s="69">
        <v>1092.99</v>
      </c>
      <c r="H58" s="18"/>
      <c r="I58" s="24">
        <f t="shared" si="0"/>
        <v>0</v>
      </c>
      <c r="J58" s="25" t="str">
        <f t="shared" si="1"/>
        <v>OK</v>
      </c>
      <c r="K58" s="85"/>
      <c r="L58" s="58"/>
      <c r="M58" s="58"/>
      <c r="N58" s="58"/>
      <c r="O58" s="58"/>
      <c r="P58" s="55"/>
      <c r="Q58" s="55"/>
      <c r="R58" s="55"/>
      <c r="S58" s="55"/>
      <c r="T58" s="55"/>
      <c r="U58" s="55"/>
      <c r="V58" s="55"/>
      <c r="W58" s="57"/>
      <c r="X58" s="57"/>
      <c r="Y58" s="57"/>
      <c r="Z58" s="57"/>
      <c r="AA58" s="57"/>
      <c r="AB58" s="57"/>
    </row>
    <row r="59" spans="1:28" ht="39.950000000000003" customHeight="1" x14ac:dyDescent="0.25">
      <c r="A59" s="76">
        <v>64</v>
      </c>
      <c r="B59" s="36" t="s">
        <v>35</v>
      </c>
      <c r="C59" s="65" t="s">
        <v>127</v>
      </c>
      <c r="D59" s="66" t="s">
        <v>128</v>
      </c>
      <c r="E59" s="66" t="s">
        <v>13</v>
      </c>
      <c r="F59" s="66" t="s">
        <v>39</v>
      </c>
      <c r="G59" s="69">
        <v>512.73</v>
      </c>
      <c r="H59" s="18"/>
      <c r="I59" s="24">
        <f t="shared" si="0"/>
        <v>0</v>
      </c>
      <c r="J59" s="25" t="str">
        <f t="shared" si="1"/>
        <v>OK</v>
      </c>
      <c r="K59" s="85"/>
      <c r="L59" s="58"/>
      <c r="M59" s="58"/>
      <c r="N59" s="58"/>
      <c r="O59" s="58"/>
      <c r="P59" s="55"/>
      <c r="Q59" s="55"/>
      <c r="R59" s="55"/>
      <c r="S59" s="55"/>
      <c r="T59" s="55"/>
      <c r="U59" s="55"/>
      <c r="V59" s="55"/>
      <c r="W59" s="57"/>
      <c r="X59" s="57"/>
      <c r="Y59" s="57"/>
      <c r="Z59" s="57"/>
      <c r="AA59" s="57"/>
      <c r="AB59" s="57"/>
    </row>
    <row r="60" spans="1:28" ht="39.950000000000003" customHeight="1" x14ac:dyDescent="0.25">
      <c r="A60" s="76">
        <v>65</v>
      </c>
      <c r="B60" s="36" t="s">
        <v>35</v>
      </c>
      <c r="C60" s="65" t="s">
        <v>129</v>
      </c>
      <c r="D60" s="66" t="s">
        <v>29</v>
      </c>
      <c r="E60" s="66" t="s">
        <v>13</v>
      </c>
      <c r="F60" s="66" t="s">
        <v>15</v>
      </c>
      <c r="G60" s="69">
        <v>22.59</v>
      </c>
      <c r="H60" s="18"/>
      <c r="I60" s="24">
        <f t="shared" si="0"/>
        <v>0</v>
      </c>
      <c r="J60" s="25" t="str">
        <f t="shared" si="1"/>
        <v>OK</v>
      </c>
      <c r="K60" s="85"/>
      <c r="L60" s="58"/>
      <c r="M60" s="58"/>
      <c r="N60" s="58"/>
      <c r="O60" s="58"/>
      <c r="P60" s="55"/>
      <c r="Q60" s="55"/>
      <c r="R60" s="55"/>
      <c r="S60" s="55"/>
      <c r="T60" s="55"/>
      <c r="U60" s="55"/>
      <c r="V60" s="55"/>
      <c r="W60" s="57"/>
      <c r="X60" s="57"/>
      <c r="Y60" s="57"/>
      <c r="Z60" s="57"/>
      <c r="AA60" s="57"/>
      <c r="AB60" s="57"/>
    </row>
    <row r="61" spans="1:28" ht="39.950000000000003" customHeight="1" x14ac:dyDescent="0.25">
      <c r="A61" s="76">
        <v>66</v>
      </c>
      <c r="B61" s="36" t="s">
        <v>35</v>
      </c>
      <c r="C61" s="73" t="s">
        <v>130</v>
      </c>
      <c r="D61" s="74" t="s">
        <v>27</v>
      </c>
      <c r="E61" s="66" t="s">
        <v>13</v>
      </c>
      <c r="F61" s="75" t="s">
        <v>15</v>
      </c>
      <c r="G61" s="69">
        <v>256.56</v>
      </c>
      <c r="H61" s="18"/>
      <c r="I61" s="24">
        <f t="shared" si="0"/>
        <v>0</v>
      </c>
      <c r="J61" s="25" t="str">
        <f t="shared" si="1"/>
        <v>OK</v>
      </c>
      <c r="K61" s="85"/>
      <c r="L61" s="58"/>
      <c r="M61" s="58"/>
      <c r="N61" s="58"/>
      <c r="O61" s="58"/>
      <c r="P61" s="55"/>
      <c r="Q61" s="55"/>
      <c r="R61" s="55"/>
      <c r="S61" s="55"/>
      <c r="T61" s="55"/>
      <c r="U61" s="55"/>
      <c r="V61" s="55"/>
      <c r="W61" s="57"/>
      <c r="X61" s="57"/>
      <c r="Y61" s="57"/>
      <c r="Z61" s="57"/>
      <c r="AA61" s="57"/>
      <c r="AB61" s="57"/>
    </row>
    <row r="62" spans="1:28" ht="39.950000000000003" customHeight="1" x14ac:dyDescent="0.25">
      <c r="K62" s="6">
        <f>SUMPRODUCT(G4:G61,K4:K61)</f>
        <v>95.33</v>
      </c>
      <c r="L62" s="47">
        <f>SUMPRODUCT(G4:G61,L4:L61)</f>
        <v>0</v>
      </c>
      <c r="M62" s="47">
        <f>SUMPRODUCT(G4:G61,M4:M61)</f>
        <v>0</v>
      </c>
      <c r="N62" s="47">
        <f>SUMPRODUCT(G4:G61,N4:N61)</f>
        <v>0</v>
      </c>
      <c r="O62" s="47">
        <f>SUMPRODUCT(G4:G61,O4:O61)</f>
        <v>0</v>
      </c>
    </row>
    <row r="63" spans="1:28" ht="39.950000000000003" customHeight="1" x14ac:dyDescent="0.25"/>
    <row r="64" spans="1:28" ht="39.950000000000003" customHeight="1" x14ac:dyDescent="0.25"/>
    <row r="65" ht="39.950000000000003" customHeight="1" x14ac:dyDescent="0.25"/>
    <row r="66" ht="39.950000000000003" customHeight="1" x14ac:dyDescent="0.25"/>
    <row r="67" ht="39.950000000000003" customHeight="1" x14ac:dyDescent="0.25"/>
    <row r="68" ht="39.950000000000003" customHeight="1" x14ac:dyDescent="0.25"/>
    <row r="69" ht="39.950000000000003" customHeight="1" x14ac:dyDescent="0.25"/>
    <row r="70" ht="39.950000000000003" customHeight="1" x14ac:dyDescent="0.25"/>
    <row r="71" ht="39.950000000000003" customHeight="1" x14ac:dyDescent="0.25"/>
    <row r="72" ht="39.950000000000003" customHeight="1" x14ac:dyDescent="0.25"/>
    <row r="73" ht="39.950000000000003" customHeight="1" x14ac:dyDescent="0.25"/>
    <row r="74" ht="39.950000000000003" customHeight="1" x14ac:dyDescent="0.25"/>
    <row r="75" ht="39.950000000000003" customHeight="1" x14ac:dyDescent="0.25"/>
    <row r="76" ht="39.950000000000003" customHeight="1" x14ac:dyDescent="0.25"/>
    <row r="77" ht="39.950000000000003" customHeight="1" x14ac:dyDescent="0.25"/>
    <row r="78" ht="39.950000000000003" customHeight="1" x14ac:dyDescent="0.25"/>
    <row r="79" ht="39.950000000000003" customHeight="1" x14ac:dyDescent="0.25"/>
    <row r="80" ht="39.950000000000003" customHeight="1" x14ac:dyDescent="0.25"/>
    <row r="81" ht="39.950000000000003" customHeight="1" x14ac:dyDescent="0.25"/>
    <row r="82" ht="39.950000000000003" customHeight="1" x14ac:dyDescent="0.25"/>
    <row r="83" ht="39.950000000000003" customHeight="1" x14ac:dyDescent="0.25"/>
    <row r="84" ht="39.950000000000003" customHeight="1" x14ac:dyDescent="0.25"/>
    <row r="85" ht="39.950000000000003" customHeight="1" x14ac:dyDescent="0.25"/>
    <row r="86" ht="39.950000000000003" customHeight="1" x14ac:dyDescent="0.25"/>
    <row r="87" ht="39.950000000000003" customHeight="1" x14ac:dyDescent="0.25"/>
    <row r="88" ht="39.950000000000003" customHeight="1" x14ac:dyDescent="0.25"/>
    <row r="89" ht="39.950000000000003" customHeight="1" x14ac:dyDescent="0.25"/>
    <row r="90" ht="39.950000000000003" customHeight="1" x14ac:dyDescent="0.25"/>
    <row r="91" ht="39.950000000000003" customHeight="1" x14ac:dyDescent="0.25"/>
    <row r="92" ht="39.950000000000003" customHeight="1" x14ac:dyDescent="0.25"/>
    <row r="93" ht="39.950000000000003" customHeight="1" x14ac:dyDescent="0.25"/>
    <row r="94" ht="39.950000000000003" customHeight="1" x14ac:dyDescent="0.25"/>
    <row r="95" ht="39.950000000000003" customHeight="1" x14ac:dyDescent="0.25"/>
    <row r="96" ht="39.950000000000003" customHeight="1" x14ac:dyDescent="0.25"/>
    <row r="97" ht="39.950000000000003" customHeight="1" x14ac:dyDescent="0.25"/>
    <row r="98" ht="39.950000000000003" customHeight="1" x14ac:dyDescent="0.25"/>
    <row r="99" ht="39.950000000000003" customHeight="1" x14ac:dyDescent="0.25"/>
    <row r="100" ht="39.950000000000003" customHeight="1" x14ac:dyDescent="0.25"/>
    <row r="101" ht="39.950000000000003" customHeight="1" x14ac:dyDescent="0.25"/>
    <row r="102" ht="39.950000000000003" customHeight="1" x14ac:dyDescent="0.25"/>
    <row r="103" ht="39.950000000000003" customHeight="1" x14ac:dyDescent="0.25"/>
    <row r="104" ht="39.950000000000003" customHeight="1" x14ac:dyDescent="0.25"/>
    <row r="105" ht="39.950000000000003" customHeight="1" x14ac:dyDescent="0.25"/>
    <row r="106" ht="39.950000000000003" customHeight="1" x14ac:dyDescent="0.25"/>
    <row r="107" ht="39.950000000000003" customHeight="1" x14ac:dyDescent="0.25"/>
    <row r="108" ht="39.950000000000003" customHeight="1" x14ac:dyDescent="0.25"/>
    <row r="109" ht="39.950000000000003" customHeight="1" x14ac:dyDescent="0.25"/>
    <row r="110" ht="39.950000000000003" customHeight="1" x14ac:dyDescent="0.25"/>
    <row r="111" ht="39.950000000000003" customHeight="1" x14ac:dyDescent="0.25"/>
    <row r="112" ht="39.950000000000003" customHeight="1" x14ac:dyDescent="0.25"/>
    <row r="113" ht="39.950000000000003" customHeight="1" x14ac:dyDescent="0.25"/>
    <row r="114" ht="39.950000000000003" customHeight="1" x14ac:dyDescent="0.25"/>
    <row r="115" ht="39.950000000000003" customHeight="1" x14ac:dyDescent="0.25"/>
    <row r="116" ht="39.950000000000003" customHeight="1" x14ac:dyDescent="0.25"/>
    <row r="117" ht="39.950000000000003" customHeight="1" x14ac:dyDescent="0.25"/>
    <row r="118" ht="39.950000000000003" customHeight="1" x14ac:dyDescent="0.25"/>
    <row r="119" ht="39.950000000000003" customHeight="1" x14ac:dyDescent="0.25"/>
    <row r="120" ht="39.950000000000003" customHeight="1" x14ac:dyDescent="0.25"/>
    <row r="121" ht="39.950000000000003" customHeight="1" x14ac:dyDescent="0.25"/>
    <row r="122" ht="39.950000000000003" customHeight="1" x14ac:dyDescent="0.25"/>
    <row r="123" ht="39.950000000000003" customHeight="1" x14ac:dyDescent="0.25"/>
    <row r="124" ht="39.950000000000003" customHeight="1" x14ac:dyDescent="0.25"/>
    <row r="125" ht="39.950000000000003" customHeight="1" x14ac:dyDescent="0.25"/>
    <row r="126" ht="39.950000000000003" customHeight="1" x14ac:dyDescent="0.25"/>
    <row r="127" ht="39.950000000000003" customHeight="1" x14ac:dyDescent="0.25"/>
    <row r="128" ht="39.950000000000003" customHeight="1" x14ac:dyDescent="0.25"/>
    <row r="129" ht="39.950000000000003" customHeight="1" x14ac:dyDescent="0.25"/>
    <row r="130" ht="39.950000000000003" customHeight="1" x14ac:dyDescent="0.25"/>
    <row r="131" ht="39.950000000000003" customHeight="1" x14ac:dyDescent="0.25"/>
    <row r="132" ht="39.950000000000003" customHeight="1" x14ac:dyDescent="0.25"/>
    <row r="133" ht="39.950000000000003" customHeight="1" x14ac:dyDescent="0.25"/>
    <row r="134" ht="39.950000000000003" customHeight="1" x14ac:dyDescent="0.25"/>
    <row r="135" ht="39.950000000000003" customHeight="1" x14ac:dyDescent="0.25"/>
    <row r="136" ht="39.950000000000003" customHeight="1" x14ac:dyDescent="0.25"/>
    <row r="137" ht="39.950000000000003" customHeight="1" x14ac:dyDescent="0.25"/>
    <row r="138" ht="39.950000000000003" customHeight="1" x14ac:dyDescent="0.25"/>
    <row r="139" ht="39.950000000000003" customHeight="1" x14ac:dyDescent="0.25"/>
    <row r="140" ht="39.950000000000003" customHeight="1" x14ac:dyDescent="0.25"/>
    <row r="141" ht="39.950000000000003" customHeight="1" x14ac:dyDescent="0.25"/>
    <row r="142" ht="39.950000000000003" customHeight="1" x14ac:dyDescent="0.25"/>
    <row r="143" ht="39.950000000000003" customHeight="1" x14ac:dyDescent="0.25"/>
    <row r="144"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row r="650" ht="39.950000000000003" customHeight="1" x14ac:dyDescent="0.25"/>
    <row r="651" ht="39.950000000000003" customHeight="1" x14ac:dyDescent="0.25"/>
    <row r="652" ht="39.950000000000003" customHeight="1" x14ac:dyDescent="0.25"/>
    <row r="653" ht="39.950000000000003" customHeight="1" x14ac:dyDescent="0.25"/>
    <row r="654" ht="39.950000000000003" customHeight="1" x14ac:dyDescent="0.25"/>
    <row r="655" ht="39.950000000000003" customHeight="1" x14ac:dyDescent="0.25"/>
    <row r="656" ht="39.950000000000003" customHeight="1" x14ac:dyDescent="0.25"/>
    <row r="657" ht="39.950000000000003" customHeight="1" x14ac:dyDescent="0.25"/>
    <row r="658" ht="39.950000000000003" customHeight="1" x14ac:dyDescent="0.25"/>
    <row r="659" ht="39.950000000000003" customHeight="1" x14ac:dyDescent="0.25"/>
    <row r="660" ht="39.950000000000003" customHeight="1" x14ac:dyDescent="0.25"/>
    <row r="661" ht="39.950000000000003" customHeight="1" x14ac:dyDescent="0.25"/>
    <row r="662" ht="39.950000000000003" customHeight="1" x14ac:dyDescent="0.25"/>
    <row r="663" ht="39.950000000000003" customHeight="1" x14ac:dyDescent="0.25"/>
    <row r="664" ht="39.950000000000003" customHeight="1" x14ac:dyDescent="0.25"/>
    <row r="665" ht="39.950000000000003" customHeight="1" x14ac:dyDescent="0.25"/>
    <row r="666" ht="39.950000000000003" customHeight="1" x14ac:dyDescent="0.25"/>
    <row r="667" ht="39.950000000000003" customHeight="1" x14ac:dyDescent="0.25"/>
    <row r="668" ht="39.950000000000003" customHeight="1" x14ac:dyDescent="0.25"/>
    <row r="669" ht="39.950000000000003" customHeight="1" x14ac:dyDescent="0.25"/>
    <row r="670" ht="39.950000000000003" customHeight="1" x14ac:dyDescent="0.25"/>
    <row r="671" ht="39.950000000000003" customHeight="1" x14ac:dyDescent="0.25"/>
    <row r="672" ht="39.950000000000003" customHeight="1" x14ac:dyDescent="0.25"/>
    <row r="673" ht="39.950000000000003" customHeight="1" x14ac:dyDescent="0.25"/>
    <row r="674" ht="39.950000000000003" customHeight="1" x14ac:dyDescent="0.25"/>
    <row r="675" ht="39.950000000000003" customHeight="1" x14ac:dyDescent="0.25"/>
    <row r="676" ht="39.950000000000003" customHeight="1" x14ac:dyDescent="0.25"/>
    <row r="677" ht="39.950000000000003" customHeight="1" x14ac:dyDescent="0.25"/>
  </sheetData>
  <mergeCells count="22">
    <mergeCell ref="A1:B1"/>
    <mergeCell ref="C1:G1"/>
    <mergeCell ref="H1:J1"/>
    <mergeCell ref="A2:J2"/>
    <mergeCell ref="K1:K2"/>
    <mergeCell ref="W1:W2"/>
    <mergeCell ref="S1:S2"/>
    <mergeCell ref="L1:L2"/>
    <mergeCell ref="T1:T2"/>
    <mergeCell ref="V1:V2"/>
    <mergeCell ref="U1:U2"/>
    <mergeCell ref="M1:M2"/>
    <mergeCell ref="N1:N2"/>
    <mergeCell ref="O1:O2"/>
    <mergeCell ref="P1:P2"/>
    <mergeCell ref="Q1:Q2"/>
    <mergeCell ref="R1:R2"/>
    <mergeCell ref="X1:X2"/>
    <mergeCell ref="Y1:Y2"/>
    <mergeCell ref="Z1:Z2"/>
    <mergeCell ref="AA1:AA2"/>
    <mergeCell ref="AB1:AB2"/>
  </mergeCells>
  <conditionalFormatting sqref="K4:V61">
    <cfRule type="cellIs" dxfId="24" priority="1" stopIfTrue="1" operator="greaterThan">
      <formula>0</formula>
    </cfRule>
    <cfRule type="cellIs" dxfId="23" priority="2" stopIfTrue="1" operator="greaterThan">
      <formula>0</formula>
    </cfRule>
    <cfRule type="cellIs" dxfId="22" priority="3" stopIfTrue="1" operator="greaterThan">
      <formula>0</formula>
    </cfRule>
  </conditionalFormatting>
  <hyperlinks>
    <hyperlink ref="D159" r:id="rId1" display="https://www.havan.com.br/mangueira-para-gas-de-cozinha-glp-1-20m-durin-05207.html" xr:uid="{48987F99-7A10-48F4-8C1E-9016D9932EF4}"/>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62"/>
  <sheetViews>
    <sheetView topLeftCell="A55" zoomScale="90" zoomScaleNormal="90" workbookViewId="0">
      <selection activeCell="N9" sqref="N9"/>
    </sheetView>
  </sheetViews>
  <sheetFormatPr defaultColWidth="9.7109375" defaultRowHeight="39.950000000000003" customHeight="1" x14ac:dyDescent="0.25"/>
  <cols>
    <col min="1" max="1" width="9.5703125" style="1" customWidth="1"/>
    <col min="2" max="2" width="20.85546875" style="32" customWidth="1"/>
    <col min="3" max="3" width="69.5703125" style="39" customWidth="1"/>
    <col min="4" max="4" width="19.42578125" style="40" customWidth="1"/>
    <col min="5" max="5" width="10" style="1" customWidth="1"/>
    <col min="6" max="6" width="16.7109375" style="1" customWidth="1"/>
    <col min="7" max="7" width="13.7109375" style="28" bestFit="1" customWidth="1"/>
    <col min="8" max="8" width="13.85546875" style="4" customWidth="1"/>
    <col min="9" max="9" width="13.28515625" style="27" customWidth="1"/>
    <col min="10" max="10" width="12.5703125" style="5" customWidth="1"/>
    <col min="11" max="11" width="13.5703125" style="6" customWidth="1"/>
    <col min="12" max="13" width="13.7109375" style="6" customWidth="1"/>
    <col min="14" max="14" width="16.5703125" style="6" customWidth="1"/>
    <col min="15" max="15" width="15.7109375" style="6" customWidth="1"/>
    <col min="16" max="22" width="13.7109375" style="6" customWidth="1"/>
    <col min="23" max="28" width="13.7109375" style="2" customWidth="1"/>
    <col min="29" max="16384" width="9.7109375" style="2"/>
  </cols>
  <sheetData>
    <row r="1" spans="1:28" ht="39.950000000000003" customHeight="1" x14ac:dyDescent="0.25">
      <c r="A1" s="95" t="s">
        <v>137</v>
      </c>
      <c r="B1" s="95"/>
      <c r="C1" s="95" t="s">
        <v>135</v>
      </c>
      <c r="D1" s="95"/>
      <c r="E1" s="95"/>
      <c r="F1" s="95"/>
      <c r="G1" s="95"/>
      <c r="H1" s="95" t="s">
        <v>136</v>
      </c>
      <c r="I1" s="95"/>
      <c r="J1" s="95"/>
      <c r="K1" s="92" t="s">
        <v>32</v>
      </c>
      <c r="L1" s="92" t="s">
        <v>32</v>
      </c>
      <c r="M1" s="92" t="s">
        <v>32</v>
      </c>
      <c r="N1" s="92" t="s">
        <v>32</v>
      </c>
      <c r="O1" s="92" t="s">
        <v>32</v>
      </c>
      <c r="P1" s="92" t="s">
        <v>32</v>
      </c>
      <c r="Q1" s="92" t="s">
        <v>32</v>
      </c>
      <c r="R1" s="92" t="s">
        <v>32</v>
      </c>
      <c r="S1" s="92" t="s">
        <v>32</v>
      </c>
      <c r="T1" s="92" t="s">
        <v>32</v>
      </c>
      <c r="U1" s="92" t="s">
        <v>32</v>
      </c>
      <c r="V1" s="92" t="s">
        <v>32</v>
      </c>
      <c r="W1" s="92" t="s">
        <v>32</v>
      </c>
      <c r="X1" s="92" t="s">
        <v>32</v>
      </c>
      <c r="Y1" s="92" t="s">
        <v>32</v>
      </c>
      <c r="Z1" s="92" t="s">
        <v>32</v>
      </c>
      <c r="AA1" s="92" t="s">
        <v>32</v>
      </c>
      <c r="AB1" s="92" t="s">
        <v>32</v>
      </c>
    </row>
    <row r="2" spans="1:28" ht="39.950000000000003" customHeight="1" x14ac:dyDescent="0.25">
      <c r="A2" s="95" t="s">
        <v>19</v>
      </c>
      <c r="B2" s="95"/>
      <c r="C2" s="95"/>
      <c r="D2" s="95"/>
      <c r="E2" s="95"/>
      <c r="F2" s="95"/>
      <c r="G2" s="95"/>
      <c r="H2" s="95"/>
      <c r="I2" s="95"/>
      <c r="J2" s="95"/>
      <c r="K2" s="92"/>
      <c r="L2" s="92"/>
      <c r="M2" s="92"/>
      <c r="N2" s="92"/>
      <c r="O2" s="92"/>
      <c r="P2" s="92"/>
      <c r="Q2" s="92"/>
      <c r="R2" s="92"/>
      <c r="S2" s="92"/>
      <c r="T2" s="92"/>
      <c r="U2" s="92"/>
      <c r="V2" s="92"/>
      <c r="W2" s="92"/>
      <c r="X2" s="92"/>
      <c r="Y2" s="92"/>
      <c r="Z2" s="92"/>
      <c r="AA2" s="92"/>
      <c r="AB2" s="92"/>
    </row>
    <row r="3" spans="1:28" s="3" customFormat="1" ht="39.950000000000003" customHeight="1" x14ac:dyDescent="0.2">
      <c r="A3" s="34" t="s">
        <v>25</v>
      </c>
      <c r="B3" s="33" t="s">
        <v>40</v>
      </c>
      <c r="C3" s="38" t="s">
        <v>21</v>
      </c>
      <c r="D3" s="38" t="s">
        <v>33</v>
      </c>
      <c r="E3" s="34" t="s">
        <v>3</v>
      </c>
      <c r="F3" s="34" t="s">
        <v>22</v>
      </c>
      <c r="G3" s="35" t="s">
        <v>26</v>
      </c>
      <c r="H3" s="34" t="s">
        <v>28</v>
      </c>
      <c r="I3" s="41" t="s">
        <v>0</v>
      </c>
      <c r="J3" s="42" t="s">
        <v>2</v>
      </c>
      <c r="K3" s="56" t="s">
        <v>1</v>
      </c>
      <c r="L3" s="56" t="s">
        <v>1</v>
      </c>
      <c r="M3" s="56" t="s">
        <v>1</v>
      </c>
      <c r="N3" s="56" t="s">
        <v>1</v>
      </c>
      <c r="O3" s="56" t="s">
        <v>1</v>
      </c>
      <c r="P3" s="56" t="s">
        <v>1</v>
      </c>
      <c r="Q3" s="56" t="s">
        <v>1</v>
      </c>
      <c r="R3" s="56" t="s">
        <v>1</v>
      </c>
      <c r="S3" s="56" t="s">
        <v>1</v>
      </c>
      <c r="T3" s="56" t="s">
        <v>1</v>
      </c>
      <c r="U3" s="56" t="s">
        <v>1</v>
      </c>
      <c r="V3" s="56" t="s">
        <v>1</v>
      </c>
      <c r="W3" s="56" t="s">
        <v>1</v>
      </c>
      <c r="X3" s="56" t="s">
        <v>1</v>
      </c>
      <c r="Y3" s="56" t="s">
        <v>1</v>
      </c>
      <c r="Z3" s="56" t="s">
        <v>1</v>
      </c>
      <c r="AA3" s="56" t="s">
        <v>1</v>
      </c>
      <c r="AB3" s="56" t="s">
        <v>1</v>
      </c>
    </row>
    <row r="4" spans="1:28" ht="39.950000000000003" customHeight="1" x14ac:dyDescent="0.25">
      <c r="A4" s="76">
        <v>1</v>
      </c>
      <c r="B4" s="36" t="s">
        <v>35</v>
      </c>
      <c r="C4" s="61" t="s">
        <v>41</v>
      </c>
      <c r="D4" s="62" t="s">
        <v>30</v>
      </c>
      <c r="E4" s="62" t="s">
        <v>13</v>
      </c>
      <c r="F4" s="67" t="s">
        <v>15</v>
      </c>
      <c r="G4" s="68">
        <v>42.9</v>
      </c>
      <c r="H4" s="18"/>
      <c r="I4" s="24">
        <f>H4-(SUM(K4:AB4))</f>
        <v>0</v>
      </c>
      <c r="J4" s="25" t="str">
        <f>IF(I4&lt;0,"ATENÇÃO","OK")</f>
        <v>OK</v>
      </c>
      <c r="K4" s="58"/>
      <c r="L4" s="50"/>
      <c r="M4" s="58"/>
      <c r="N4" s="58"/>
      <c r="O4" s="58"/>
      <c r="P4" s="55"/>
      <c r="Q4" s="55"/>
      <c r="R4" s="55"/>
      <c r="S4" s="55"/>
      <c r="T4" s="55"/>
      <c r="U4" s="55"/>
      <c r="V4" s="55"/>
      <c r="W4" s="57"/>
      <c r="X4" s="57"/>
      <c r="Y4" s="57"/>
      <c r="Z4" s="57"/>
      <c r="AA4" s="57"/>
      <c r="AB4" s="57"/>
    </row>
    <row r="5" spans="1:28" ht="39.950000000000003" customHeight="1" x14ac:dyDescent="0.25">
      <c r="A5" s="76">
        <v>2</v>
      </c>
      <c r="B5" s="77" t="s">
        <v>35</v>
      </c>
      <c r="C5" s="63" t="s">
        <v>42</v>
      </c>
      <c r="D5" s="64" t="s">
        <v>43</v>
      </c>
      <c r="E5" s="64" t="s">
        <v>13</v>
      </c>
      <c r="F5" s="67" t="s">
        <v>15</v>
      </c>
      <c r="G5" s="69">
        <v>72.44</v>
      </c>
      <c r="H5" s="18"/>
      <c r="I5" s="24">
        <f t="shared" ref="I5:I61" si="0">H5-(SUM(K5:AB5))</f>
        <v>0</v>
      </c>
      <c r="J5" s="25" t="str">
        <f t="shared" ref="J5:J61" si="1">IF(I5&lt;0,"ATENÇÃO","OK")</f>
        <v>OK</v>
      </c>
      <c r="K5" s="58"/>
      <c r="L5" s="50"/>
      <c r="M5" s="58"/>
      <c r="N5" s="58"/>
      <c r="O5" s="58"/>
      <c r="P5" s="55"/>
      <c r="Q5" s="54"/>
      <c r="R5" s="55"/>
      <c r="S5" s="55"/>
      <c r="T5" s="55"/>
      <c r="U5" s="55"/>
      <c r="V5" s="55"/>
      <c r="W5" s="57"/>
      <c r="X5" s="57"/>
      <c r="Y5" s="57"/>
      <c r="Z5" s="57"/>
      <c r="AA5" s="57"/>
      <c r="AB5" s="57"/>
    </row>
    <row r="6" spans="1:28" ht="39.950000000000003" customHeight="1" x14ac:dyDescent="0.25">
      <c r="A6" s="76">
        <v>4</v>
      </c>
      <c r="B6" s="77" t="s">
        <v>35</v>
      </c>
      <c r="C6" s="63" t="s">
        <v>44</v>
      </c>
      <c r="D6" s="64" t="s">
        <v>45</v>
      </c>
      <c r="E6" s="64" t="s">
        <v>13</v>
      </c>
      <c r="F6" s="67" t="s">
        <v>38</v>
      </c>
      <c r="G6" s="69">
        <v>503.16</v>
      </c>
      <c r="H6" s="18"/>
      <c r="I6" s="24">
        <f t="shared" si="0"/>
        <v>0</v>
      </c>
      <c r="J6" s="25" t="str">
        <f t="shared" si="1"/>
        <v>OK</v>
      </c>
      <c r="K6" s="58"/>
      <c r="L6" s="50"/>
      <c r="M6" s="58"/>
      <c r="N6" s="58"/>
      <c r="O6" s="58"/>
      <c r="P6" s="55"/>
      <c r="Q6" s="54"/>
      <c r="R6" s="55"/>
      <c r="S6" s="55"/>
      <c r="T6" s="55"/>
      <c r="U6" s="55"/>
      <c r="V6" s="55"/>
      <c r="W6" s="57"/>
      <c r="X6" s="57"/>
      <c r="Y6" s="57"/>
      <c r="Z6" s="57"/>
      <c r="AA6" s="57"/>
      <c r="AB6" s="57"/>
    </row>
    <row r="7" spans="1:28" ht="39.950000000000003" customHeight="1" x14ac:dyDescent="0.25">
      <c r="A7" s="76">
        <v>5</v>
      </c>
      <c r="B7" s="77" t="s">
        <v>35</v>
      </c>
      <c r="C7" s="63" t="s">
        <v>46</v>
      </c>
      <c r="D7" s="64" t="s">
        <v>47</v>
      </c>
      <c r="E7" s="64" t="s">
        <v>13</v>
      </c>
      <c r="F7" s="67" t="s">
        <v>15</v>
      </c>
      <c r="G7" s="69">
        <v>61.71</v>
      </c>
      <c r="H7" s="18"/>
      <c r="I7" s="24">
        <f t="shared" si="0"/>
        <v>0</v>
      </c>
      <c r="J7" s="25" t="str">
        <f t="shared" si="1"/>
        <v>OK</v>
      </c>
      <c r="K7" s="58"/>
      <c r="L7" s="50"/>
      <c r="M7" s="58"/>
      <c r="N7" s="58"/>
      <c r="O7" s="58"/>
      <c r="P7" s="55"/>
      <c r="Q7" s="54"/>
      <c r="R7" s="55"/>
      <c r="S7" s="55"/>
      <c r="T7" s="55"/>
      <c r="U7" s="55"/>
      <c r="V7" s="55"/>
      <c r="W7" s="57"/>
      <c r="X7" s="57"/>
      <c r="Y7" s="57"/>
      <c r="Z7" s="57"/>
      <c r="AA7" s="57"/>
      <c r="AB7" s="57"/>
    </row>
    <row r="8" spans="1:28" ht="39.950000000000003" customHeight="1" x14ac:dyDescent="0.25">
      <c r="A8" s="76">
        <v>6</v>
      </c>
      <c r="B8" s="77" t="s">
        <v>35</v>
      </c>
      <c r="C8" s="63" t="s">
        <v>48</v>
      </c>
      <c r="D8" s="64" t="s">
        <v>27</v>
      </c>
      <c r="E8" s="64" t="s">
        <v>13</v>
      </c>
      <c r="F8" s="67" t="s">
        <v>15</v>
      </c>
      <c r="G8" s="69">
        <v>20.350000000000001</v>
      </c>
      <c r="H8" s="18"/>
      <c r="I8" s="24">
        <f t="shared" si="0"/>
        <v>0</v>
      </c>
      <c r="J8" s="25" t="str">
        <f t="shared" si="1"/>
        <v>OK</v>
      </c>
      <c r="K8" s="58"/>
      <c r="L8" s="50"/>
      <c r="M8" s="58"/>
      <c r="N8" s="58"/>
      <c r="O8" s="58"/>
      <c r="P8" s="55"/>
      <c r="Q8" s="54"/>
      <c r="R8" s="55"/>
      <c r="S8" s="55"/>
      <c r="T8" s="55"/>
      <c r="U8" s="55"/>
      <c r="V8" s="55"/>
      <c r="W8" s="57"/>
      <c r="X8" s="57"/>
      <c r="Y8" s="57"/>
      <c r="Z8" s="57"/>
      <c r="AA8" s="57"/>
      <c r="AB8" s="57"/>
    </row>
    <row r="9" spans="1:28" ht="39.950000000000003" customHeight="1" x14ac:dyDescent="0.25">
      <c r="A9" s="76">
        <v>7</v>
      </c>
      <c r="B9" s="77" t="s">
        <v>35</v>
      </c>
      <c r="C9" s="63" t="s">
        <v>49</v>
      </c>
      <c r="D9" s="64" t="s">
        <v>50</v>
      </c>
      <c r="E9" s="62" t="s">
        <v>16</v>
      </c>
      <c r="F9" s="67" t="s">
        <v>15</v>
      </c>
      <c r="G9" s="68">
        <v>59.83</v>
      </c>
      <c r="H9" s="18"/>
      <c r="I9" s="24">
        <f t="shared" si="0"/>
        <v>0</v>
      </c>
      <c r="J9" s="25" t="str">
        <f t="shared" si="1"/>
        <v>OK</v>
      </c>
      <c r="K9" s="58"/>
      <c r="L9" s="50"/>
      <c r="M9" s="58"/>
      <c r="N9" s="58"/>
      <c r="O9" s="58"/>
      <c r="P9" s="55"/>
      <c r="Q9" s="54"/>
      <c r="R9" s="55"/>
      <c r="S9" s="55"/>
      <c r="T9" s="55"/>
      <c r="U9" s="55"/>
      <c r="V9" s="55"/>
      <c r="W9" s="57"/>
      <c r="X9" s="57"/>
      <c r="Y9" s="57"/>
      <c r="Z9" s="57"/>
      <c r="AA9" s="57"/>
      <c r="AB9" s="57"/>
    </row>
    <row r="10" spans="1:28" ht="39.950000000000003" customHeight="1" x14ac:dyDescent="0.25">
      <c r="A10" s="76">
        <v>8</v>
      </c>
      <c r="B10" s="36" t="s">
        <v>35</v>
      </c>
      <c r="C10" s="65" t="s">
        <v>51</v>
      </c>
      <c r="D10" s="66" t="s">
        <v>52</v>
      </c>
      <c r="E10" s="66" t="s">
        <v>3</v>
      </c>
      <c r="F10" s="67" t="s">
        <v>15</v>
      </c>
      <c r="G10" s="69">
        <v>31.22</v>
      </c>
      <c r="H10" s="18"/>
      <c r="I10" s="24">
        <f t="shared" si="0"/>
        <v>0</v>
      </c>
      <c r="J10" s="25" t="str">
        <f t="shared" si="1"/>
        <v>OK</v>
      </c>
      <c r="K10" s="58"/>
      <c r="L10" s="50"/>
      <c r="M10" s="58"/>
      <c r="N10" s="58"/>
      <c r="O10" s="58"/>
      <c r="P10" s="55"/>
      <c r="Q10" s="55"/>
      <c r="R10" s="55"/>
      <c r="S10" s="55"/>
      <c r="T10" s="55"/>
      <c r="U10" s="55"/>
      <c r="V10" s="55"/>
      <c r="W10" s="57"/>
      <c r="X10" s="57"/>
      <c r="Y10" s="57"/>
      <c r="Z10" s="57"/>
      <c r="AA10" s="57"/>
      <c r="AB10" s="57"/>
    </row>
    <row r="11" spans="1:28" ht="39.950000000000003" customHeight="1" x14ac:dyDescent="0.25">
      <c r="A11" s="76">
        <v>9</v>
      </c>
      <c r="B11" s="36" t="s">
        <v>35</v>
      </c>
      <c r="C11" s="65" t="s">
        <v>53</v>
      </c>
      <c r="D11" s="66" t="s">
        <v>50</v>
      </c>
      <c r="E11" s="66" t="s">
        <v>13</v>
      </c>
      <c r="F11" s="67" t="s">
        <v>15</v>
      </c>
      <c r="G11" s="69">
        <v>91.72</v>
      </c>
      <c r="H11" s="18">
        <v>1</v>
      </c>
      <c r="I11" s="24">
        <f t="shared" si="0"/>
        <v>1</v>
      </c>
      <c r="J11" s="25" t="str">
        <f t="shared" si="1"/>
        <v>OK</v>
      </c>
      <c r="K11" s="58"/>
      <c r="L11" s="50"/>
      <c r="M11" s="58"/>
      <c r="N11" s="58"/>
      <c r="O11" s="58"/>
      <c r="P11" s="55"/>
      <c r="Q11" s="55"/>
      <c r="R11" s="55"/>
      <c r="S11" s="55"/>
      <c r="T11" s="55"/>
      <c r="U11" s="55"/>
      <c r="V11" s="55"/>
      <c r="W11" s="57"/>
      <c r="X11" s="57"/>
      <c r="Y11" s="57"/>
      <c r="Z11" s="57"/>
      <c r="AA11" s="57"/>
      <c r="AB11" s="57"/>
    </row>
    <row r="12" spans="1:28" ht="39.950000000000003" customHeight="1" x14ac:dyDescent="0.25">
      <c r="A12" s="76">
        <v>10</v>
      </c>
      <c r="B12" s="36" t="s">
        <v>35</v>
      </c>
      <c r="C12" s="65" t="s">
        <v>54</v>
      </c>
      <c r="D12" s="66" t="s">
        <v>55</v>
      </c>
      <c r="E12" s="75" t="s">
        <v>13</v>
      </c>
      <c r="F12" s="66" t="s">
        <v>15</v>
      </c>
      <c r="G12" s="69">
        <v>95.33</v>
      </c>
      <c r="H12" s="18">
        <v>2</v>
      </c>
      <c r="I12" s="24">
        <f t="shared" si="0"/>
        <v>2</v>
      </c>
      <c r="J12" s="25" t="str">
        <f t="shared" si="1"/>
        <v>OK</v>
      </c>
      <c r="K12" s="58"/>
      <c r="L12" s="50"/>
      <c r="M12" s="58"/>
      <c r="N12" s="58"/>
      <c r="O12" s="58"/>
      <c r="P12" s="55"/>
      <c r="Q12" s="55"/>
      <c r="R12" s="55"/>
      <c r="S12" s="55"/>
      <c r="T12" s="55"/>
      <c r="U12" s="55"/>
      <c r="V12" s="55"/>
      <c r="W12" s="57"/>
      <c r="X12" s="57"/>
      <c r="Y12" s="57"/>
      <c r="Z12" s="57"/>
      <c r="AA12" s="57"/>
      <c r="AB12" s="57"/>
    </row>
    <row r="13" spans="1:28" ht="39.950000000000003" customHeight="1" x14ac:dyDescent="0.25">
      <c r="A13" s="76">
        <v>11</v>
      </c>
      <c r="B13" s="36" t="s">
        <v>35</v>
      </c>
      <c r="C13" s="65" t="s">
        <v>56</v>
      </c>
      <c r="D13" s="66" t="s">
        <v>57</v>
      </c>
      <c r="E13" s="75" t="s">
        <v>13</v>
      </c>
      <c r="F13" s="66" t="s">
        <v>15</v>
      </c>
      <c r="G13" s="69">
        <v>326.43</v>
      </c>
      <c r="H13" s="18"/>
      <c r="I13" s="24">
        <f t="shared" si="0"/>
        <v>0</v>
      </c>
      <c r="J13" s="25" t="str">
        <f t="shared" si="1"/>
        <v>OK</v>
      </c>
      <c r="K13" s="58"/>
      <c r="L13" s="58"/>
      <c r="M13" s="58"/>
      <c r="N13" s="58"/>
      <c r="O13" s="58"/>
      <c r="P13" s="55"/>
      <c r="Q13" s="55"/>
      <c r="R13" s="55"/>
      <c r="S13" s="55"/>
      <c r="T13" s="55"/>
      <c r="U13" s="55"/>
      <c r="V13" s="55"/>
      <c r="W13" s="57"/>
      <c r="X13" s="57"/>
      <c r="Y13" s="57"/>
      <c r="Z13" s="57"/>
      <c r="AA13" s="57"/>
      <c r="AB13" s="57"/>
    </row>
    <row r="14" spans="1:28" ht="39.950000000000003" customHeight="1" x14ac:dyDescent="0.25">
      <c r="A14" s="76">
        <v>12</v>
      </c>
      <c r="B14" s="36" t="s">
        <v>35</v>
      </c>
      <c r="C14" s="65" t="s">
        <v>58</v>
      </c>
      <c r="D14" s="66" t="s">
        <v>59</v>
      </c>
      <c r="E14" s="66" t="s">
        <v>34</v>
      </c>
      <c r="F14" s="66" t="s">
        <v>15</v>
      </c>
      <c r="G14" s="69">
        <v>98.78</v>
      </c>
      <c r="H14" s="18"/>
      <c r="I14" s="24">
        <f t="shared" si="0"/>
        <v>0</v>
      </c>
      <c r="J14" s="25" t="str">
        <f t="shared" si="1"/>
        <v>OK</v>
      </c>
      <c r="K14" s="58"/>
      <c r="L14" s="58"/>
      <c r="M14" s="58"/>
      <c r="N14" s="58"/>
      <c r="O14" s="58"/>
      <c r="P14" s="55"/>
      <c r="Q14" s="55"/>
      <c r="R14" s="55"/>
      <c r="S14" s="55"/>
      <c r="T14" s="55"/>
      <c r="U14" s="55"/>
      <c r="V14" s="55"/>
      <c r="W14" s="57"/>
      <c r="X14" s="57"/>
      <c r="Y14" s="57"/>
      <c r="Z14" s="57"/>
      <c r="AA14" s="57"/>
      <c r="AB14" s="57"/>
    </row>
    <row r="15" spans="1:28" ht="39.950000000000003" customHeight="1" x14ac:dyDescent="0.25">
      <c r="A15" s="76">
        <v>13</v>
      </c>
      <c r="B15" s="36" t="s">
        <v>35</v>
      </c>
      <c r="C15" s="65" t="s">
        <v>131</v>
      </c>
      <c r="D15" s="66" t="s">
        <v>60</v>
      </c>
      <c r="E15" s="66" t="s">
        <v>13</v>
      </c>
      <c r="F15" s="66" t="s">
        <v>37</v>
      </c>
      <c r="G15" s="69">
        <v>2310.1999999999998</v>
      </c>
      <c r="H15" s="18"/>
      <c r="I15" s="24">
        <f t="shared" si="0"/>
        <v>0</v>
      </c>
      <c r="J15" s="25" t="str">
        <f t="shared" si="1"/>
        <v>OK</v>
      </c>
      <c r="K15" s="58"/>
      <c r="L15" s="58"/>
      <c r="M15" s="58"/>
      <c r="N15" s="58"/>
      <c r="O15" s="58"/>
      <c r="P15" s="55"/>
      <c r="Q15" s="55"/>
      <c r="R15" s="55"/>
      <c r="S15" s="55"/>
      <c r="T15" s="55"/>
      <c r="U15" s="55"/>
      <c r="V15" s="55"/>
      <c r="W15" s="57"/>
      <c r="X15" s="57"/>
      <c r="Y15" s="57"/>
      <c r="Z15" s="57"/>
      <c r="AA15" s="57"/>
      <c r="AB15" s="57"/>
    </row>
    <row r="16" spans="1:28" ht="39.950000000000003" customHeight="1" x14ac:dyDescent="0.25">
      <c r="A16" s="78">
        <v>14</v>
      </c>
      <c r="B16" s="37" t="s">
        <v>61</v>
      </c>
      <c r="C16" s="70" t="s">
        <v>62</v>
      </c>
      <c r="D16" s="71" t="s">
        <v>63</v>
      </c>
      <c r="E16" s="71" t="s">
        <v>13</v>
      </c>
      <c r="F16" s="71" t="s">
        <v>14</v>
      </c>
      <c r="G16" s="72">
        <v>1232.96</v>
      </c>
      <c r="H16" s="18"/>
      <c r="I16" s="24">
        <f t="shared" si="0"/>
        <v>0</v>
      </c>
      <c r="J16" s="25" t="str">
        <f t="shared" si="1"/>
        <v>OK</v>
      </c>
      <c r="K16" s="58"/>
      <c r="L16" s="58"/>
      <c r="M16" s="58"/>
      <c r="N16" s="58"/>
      <c r="O16" s="58"/>
      <c r="P16" s="55"/>
      <c r="Q16" s="55"/>
      <c r="R16" s="55"/>
      <c r="S16" s="55"/>
      <c r="T16" s="55"/>
      <c r="U16" s="55"/>
      <c r="V16" s="55"/>
      <c r="W16" s="57"/>
      <c r="X16" s="57"/>
      <c r="Y16" s="57"/>
      <c r="Z16" s="57"/>
      <c r="AA16" s="57"/>
      <c r="AB16" s="57"/>
    </row>
    <row r="17" spans="1:28" ht="39.950000000000003" customHeight="1" x14ac:dyDescent="0.25">
      <c r="A17" s="76">
        <v>17</v>
      </c>
      <c r="B17" s="36" t="s">
        <v>35</v>
      </c>
      <c r="C17" s="65" t="s">
        <v>64</v>
      </c>
      <c r="D17" s="66" t="s">
        <v>65</v>
      </c>
      <c r="E17" s="66" t="s">
        <v>13</v>
      </c>
      <c r="F17" s="66" t="s">
        <v>14</v>
      </c>
      <c r="G17" s="69">
        <v>52.18</v>
      </c>
      <c r="H17" s="18"/>
      <c r="I17" s="24">
        <f t="shared" si="0"/>
        <v>0</v>
      </c>
      <c r="J17" s="25" t="str">
        <f t="shared" si="1"/>
        <v>OK</v>
      </c>
      <c r="K17" s="58"/>
      <c r="L17" s="58"/>
      <c r="M17" s="58"/>
      <c r="N17" s="58"/>
      <c r="O17" s="58"/>
      <c r="P17" s="55"/>
      <c r="Q17" s="55"/>
      <c r="R17" s="55"/>
      <c r="S17" s="55"/>
      <c r="T17" s="55"/>
      <c r="U17" s="55"/>
      <c r="V17" s="55"/>
      <c r="W17" s="57"/>
      <c r="X17" s="57"/>
      <c r="Y17" s="57"/>
      <c r="Z17" s="57"/>
      <c r="AA17" s="57"/>
      <c r="AB17" s="57"/>
    </row>
    <row r="18" spans="1:28" ht="39.950000000000003" customHeight="1" x14ac:dyDescent="0.25">
      <c r="A18" s="76">
        <v>18</v>
      </c>
      <c r="B18" s="36" t="s">
        <v>35</v>
      </c>
      <c r="C18" s="65" t="s">
        <v>66</v>
      </c>
      <c r="D18" s="66" t="s">
        <v>67</v>
      </c>
      <c r="E18" s="66" t="s">
        <v>13</v>
      </c>
      <c r="F18" s="66" t="s">
        <v>14</v>
      </c>
      <c r="G18" s="69">
        <v>58.18</v>
      </c>
      <c r="H18" s="18"/>
      <c r="I18" s="24">
        <f t="shared" si="0"/>
        <v>0</v>
      </c>
      <c r="J18" s="25" t="str">
        <f t="shared" si="1"/>
        <v>OK</v>
      </c>
      <c r="K18" s="58"/>
      <c r="L18" s="58"/>
      <c r="M18" s="58"/>
      <c r="N18" s="58"/>
      <c r="O18" s="58"/>
      <c r="P18" s="55"/>
      <c r="Q18" s="55"/>
      <c r="R18" s="55"/>
      <c r="S18" s="55"/>
      <c r="T18" s="55"/>
      <c r="U18" s="55"/>
      <c r="V18" s="55"/>
      <c r="W18" s="57"/>
      <c r="X18" s="57"/>
      <c r="Y18" s="57"/>
      <c r="Z18" s="57"/>
      <c r="AA18" s="57"/>
      <c r="AB18" s="57"/>
    </row>
    <row r="19" spans="1:28" ht="39.950000000000003" customHeight="1" x14ac:dyDescent="0.25">
      <c r="A19" s="76">
        <v>19</v>
      </c>
      <c r="B19" s="36" t="s">
        <v>35</v>
      </c>
      <c r="C19" s="65" t="s">
        <v>68</v>
      </c>
      <c r="D19" s="66" t="s">
        <v>69</v>
      </c>
      <c r="E19" s="66" t="s">
        <v>3</v>
      </c>
      <c r="F19" s="66" t="s">
        <v>14</v>
      </c>
      <c r="G19" s="69">
        <v>0.23</v>
      </c>
      <c r="H19" s="18"/>
      <c r="I19" s="24">
        <f t="shared" si="0"/>
        <v>0</v>
      </c>
      <c r="J19" s="25" t="str">
        <f t="shared" si="1"/>
        <v>OK</v>
      </c>
      <c r="K19" s="58"/>
      <c r="L19" s="58"/>
      <c r="M19" s="58"/>
      <c r="N19" s="58"/>
      <c r="O19" s="58"/>
      <c r="P19" s="55"/>
      <c r="Q19" s="55"/>
      <c r="R19" s="55"/>
      <c r="S19" s="55"/>
      <c r="T19" s="55"/>
      <c r="U19" s="55"/>
      <c r="V19" s="55"/>
      <c r="W19" s="57"/>
      <c r="X19" s="57"/>
      <c r="Y19" s="57"/>
      <c r="Z19" s="57"/>
      <c r="AA19" s="57"/>
      <c r="AB19" s="57"/>
    </row>
    <row r="20" spans="1:28" ht="39.950000000000003" customHeight="1" x14ac:dyDescent="0.25">
      <c r="A20" s="76">
        <v>20</v>
      </c>
      <c r="B20" s="36" t="s">
        <v>35</v>
      </c>
      <c r="C20" s="65" t="s">
        <v>70</v>
      </c>
      <c r="D20" s="66" t="s">
        <v>69</v>
      </c>
      <c r="E20" s="66" t="s">
        <v>3</v>
      </c>
      <c r="F20" s="66" t="s">
        <v>14</v>
      </c>
      <c r="G20" s="69">
        <v>0.52</v>
      </c>
      <c r="H20" s="18"/>
      <c r="I20" s="24">
        <f t="shared" si="0"/>
        <v>0</v>
      </c>
      <c r="J20" s="25" t="str">
        <f t="shared" si="1"/>
        <v>OK</v>
      </c>
      <c r="K20" s="58"/>
      <c r="L20" s="58"/>
      <c r="M20" s="58"/>
      <c r="N20" s="58"/>
      <c r="O20" s="58"/>
      <c r="P20" s="55"/>
      <c r="Q20" s="55"/>
      <c r="R20" s="55"/>
      <c r="S20" s="55"/>
      <c r="T20" s="55"/>
      <c r="U20" s="55"/>
      <c r="V20" s="55"/>
      <c r="W20" s="57"/>
      <c r="X20" s="57"/>
      <c r="Y20" s="57"/>
      <c r="Z20" s="57"/>
      <c r="AA20" s="57"/>
      <c r="AB20" s="57"/>
    </row>
    <row r="21" spans="1:28" ht="39.950000000000003" customHeight="1" x14ac:dyDescent="0.25">
      <c r="A21" s="76">
        <v>21</v>
      </c>
      <c r="B21" s="36" t="s">
        <v>35</v>
      </c>
      <c r="C21" s="65" t="s">
        <v>71</v>
      </c>
      <c r="D21" s="66" t="s">
        <v>69</v>
      </c>
      <c r="E21" s="66" t="s">
        <v>3</v>
      </c>
      <c r="F21" s="66" t="s">
        <v>14</v>
      </c>
      <c r="G21" s="69">
        <v>1.01</v>
      </c>
      <c r="H21" s="18"/>
      <c r="I21" s="24">
        <f t="shared" si="0"/>
        <v>0</v>
      </c>
      <c r="J21" s="25" t="str">
        <f t="shared" si="1"/>
        <v>OK</v>
      </c>
      <c r="K21" s="58"/>
      <c r="L21" s="58"/>
      <c r="M21" s="58"/>
      <c r="N21" s="58"/>
      <c r="O21" s="58"/>
      <c r="P21" s="55"/>
      <c r="Q21" s="55"/>
      <c r="R21" s="55"/>
      <c r="S21" s="55"/>
      <c r="T21" s="55"/>
      <c r="U21" s="55"/>
      <c r="V21" s="55"/>
      <c r="W21" s="57"/>
      <c r="X21" s="57"/>
      <c r="Y21" s="57"/>
      <c r="Z21" s="57"/>
      <c r="AA21" s="57"/>
      <c r="AB21" s="57"/>
    </row>
    <row r="22" spans="1:28" ht="39.950000000000003" customHeight="1" x14ac:dyDescent="0.25">
      <c r="A22" s="76">
        <v>22</v>
      </c>
      <c r="B22" s="36" t="s">
        <v>35</v>
      </c>
      <c r="C22" s="65" t="s">
        <v>72</v>
      </c>
      <c r="D22" s="66" t="s">
        <v>27</v>
      </c>
      <c r="E22" s="66" t="s">
        <v>31</v>
      </c>
      <c r="F22" s="66" t="s">
        <v>15</v>
      </c>
      <c r="G22" s="69">
        <v>14.52</v>
      </c>
      <c r="H22" s="18"/>
      <c r="I22" s="24">
        <f t="shared" si="0"/>
        <v>0</v>
      </c>
      <c r="J22" s="25" t="str">
        <f t="shared" si="1"/>
        <v>OK</v>
      </c>
      <c r="K22" s="58"/>
      <c r="L22" s="58"/>
      <c r="M22" s="58"/>
      <c r="N22" s="58"/>
      <c r="O22" s="58"/>
      <c r="P22" s="55"/>
      <c r="Q22" s="55"/>
      <c r="R22" s="55"/>
      <c r="S22" s="55"/>
      <c r="T22" s="55"/>
      <c r="U22" s="55"/>
      <c r="V22" s="55"/>
      <c r="W22" s="57"/>
      <c r="X22" s="57"/>
      <c r="Y22" s="57"/>
      <c r="Z22" s="57"/>
      <c r="AA22" s="57"/>
      <c r="AB22" s="57"/>
    </row>
    <row r="23" spans="1:28" ht="39.950000000000003" customHeight="1" x14ac:dyDescent="0.25">
      <c r="A23" s="76">
        <v>23</v>
      </c>
      <c r="B23" s="36" t="s">
        <v>35</v>
      </c>
      <c r="C23" s="65" t="s">
        <v>73</v>
      </c>
      <c r="D23" s="66" t="s">
        <v>74</v>
      </c>
      <c r="E23" s="66" t="s">
        <v>13</v>
      </c>
      <c r="F23" s="66" t="s">
        <v>14</v>
      </c>
      <c r="G23" s="69">
        <v>0.08</v>
      </c>
      <c r="H23" s="18"/>
      <c r="I23" s="24">
        <f t="shared" si="0"/>
        <v>0</v>
      </c>
      <c r="J23" s="25" t="str">
        <f t="shared" si="1"/>
        <v>OK</v>
      </c>
      <c r="K23" s="58"/>
      <c r="L23" s="58"/>
      <c r="M23" s="58"/>
      <c r="N23" s="58"/>
      <c r="O23" s="58"/>
      <c r="P23" s="55"/>
      <c r="Q23" s="55"/>
      <c r="R23" s="55"/>
      <c r="S23" s="55"/>
      <c r="T23" s="55"/>
      <c r="U23" s="55"/>
      <c r="V23" s="55"/>
      <c r="W23" s="57"/>
      <c r="X23" s="57"/>
      <c r="Y23" s="57"/>
      <c r="Z23" s="57"/>
      <c r="AA23" s="57"/>
      <c r="AB23" s="57"/>
    </row>
    <row r="24" spans="1:28" ht="39.950000000000003" customHeight="1" x14ac:dyDescent="0.25">
      <c r="A24" s="76">
        <v>24</v>
      </c>
      <c r="B24" s="36" t="s">
        <v>35</v>
      </c>
      <c r="C24" s="65" t="s">
        <v>75</v>
      </c>
      <c r="D24" s="66" t="s">
        <v>74</v>
      </c>
      <c r="E24" s="66" t="s">
        <v>13</v>
      </c>
      <c r="F24" s="66" t="s">
        <v>14</v>
      </c>
      <c r="G24" s="69">
        <v>0.12</v>
      </c>
      <c r="H24" s="18"/>
      <c r="I24" s="24">
        <f t="shared" si="0"/>
        <v>0</v>
      </c>
      <c r="J24" s="25" t="str">
        <f t="shared" si="1"/>
        <v>OK</v>
      </c>
      <c r="K24" s="58"/>
      <c r="L24" s="58"/>
      <c r="M24" s="58"/>
      <c r="N24" s="58"/>
      <c r="O24" s="58"/>
      <c r="P24" s="55"/>
      <c r="Q24" s="55"/>
      <c r="R24" s="55"/>
      <c r="S24" s="55"/>
      <c r="T24" s="55"/>
      <c r="U24" s="55"/>
      <c r="V24" s="55"/>
      <c r="W24" s="57"/>
      <c r="X24" s="57"/>
      <c r="Y24" s="57"/>
      <c r="Z24" s="57"/>
      <c r="AA24" s="57"/>
      <c r="AB24" s="57"/>
    </row>
    <row r="25" spans="1:28" ht="39.950000000000003" customHeight="1" x14ac:dyDescent="0.25">
      <c r="A25" s="76">
        <v>25</v>
      </c>
      <c r="B25" s="36" t="s">
        <v>35</v>
      </c>
      <c r="C25" s="65" t="s">
        <v>76</v>
      </c>
      <c r="D25" s="66" t="s">
        <v>74</v>
      </c>
      <c r="E25" s="66" t="s">
        <v>13</v>
      </c>
      <c r="F25" s="66" t="s">
        <v>14</v>
      </c>
      <c r="G25" s="69">
        <v>0.13</v>
      </c>
      <c r="H25" s="18"/>
      <c r="I25" s="24">
        <f t="shared" si="0"/>
        <v>0</v>
      </c>
      <c r="J25" s="25" t="str">
        <f t="shared" si="1"/>
        <v>OK</v>
      </c>
      <c r="K25" s="58"/>
      <c r="L25" s="58"/>
      <c r="M25" s="58"/>
      <c r="N25" s="58"/>
      <c r="O25" s="58"/>
      <c r="P25" s="55"/>
      <c r="Q25" s="55"/>
      <c r="R25" s="55"/>
      <c r="S25" s="55"/>
      <c r="T25" s="55"/>
      <c r="U25" s="55"/>
      <c r="V25" s="55"/>
      <c r="W25" s="57"/>
      <c r="X25" s="57"/>
      <c r="Y25" s="57"/>
      <c r="Z25" s="57"/>
      <c r="AA25" s="57"/>
      <c r="AB25" s="57"/>
    </row>
    <row r="26" spans="1:28" ht="39.950000000000003" customHeight="1" x14ac:dyDescent="0.25">
      <c r="A26" s="76">
        <v>26</v>
      </c>
      <c r="B26" s="36" t="s">
        <v>35</v>
      </c>
      <c r="C26" s="65" t="s">
        <v>77</v>
      </c>
      <c r="D26" s="66" t="s">
        <v>78</v>
      </c>
      <c r="E26" s="66" t="s">
        <v>13</v>
      </c>
      <c r="F26" s="66" t="s">
        <v>15</v>
      </c>
      <c r="G26" s="69">
        <v>1.75</v>
      </c>
      <c r="H26" s="18"/>
      <c r="I26" s="24">
        <f t="shared" si="0"/>
        <v>0</v>
      </c>
      <c r="J26" s="25" t="str">
        <f t="shared" si="1"/>
        <v>OK</v>
      </c>
      <c r="K26" s="58"/>
      <c r="L26" s="58"/>
      <c r="M26" s="58"/>
      <c r="N26" s="58"/>
      <c r="O26" s="58"/>
      <c r="P26" s="55"/>
      <c r="Q26" s="55"/>
      <c r="R26" s="55"/>
      <c r="S26" s="55"/>
      <c r="T26" s="55"/>
      <c r="U26" s="55"/>
      <c r="V26" s="55"/>
      <c r="W26" s="57"/>
      <c r="X26" s="57"/>
      <c r="Y26" s="57"/>
      <c r="Z26" s="57"/>
      <c r="AA26" s="57"/>
      <c r="AB26" s="57"/>
    </row>
    <row r="27" spans="1:28" ht="39.950000000000003" customHeight="1" x14ac:dyDescent="0.25">
      <c r="A27" s="76">
        <v>27</v>
      </c>
      <c r="B27" s="36" t="s">
        <v>35</v>
      </c>
      <c r="C27" s="65" t="s">
        <v>79</v>
      </c>
      <c r="D27" s="66" t="s">
        <v>78</v>
      </c>
      <c r="E27" s="66" t="s">
        <v>13</v>
      </c>
      <c r="F27" s="66" t="s">
        <v>15</v>
      </c>
      <c r="G27" s="69">
        <v>1.5</v>
      </c>
      <c r="H27" s="18"/>
      <c r="I27" s="24">
        <f t="shared" si="0"/>
        <v>0</v>
      </c>
      <c r="J27" s="25" t="str">
        <f t="shared" si="1"/>
        <v>OK</v>
      </c>
      <c r="K27" s="58"/>
      <c r="L27" s="58"/>
      <c r="M27" s="58"/>
      <c r="N27" s="58"/>
      <c r="O27" s="58"/>
      <c r="P27" s="55"/>
      <c r="Q27" s="55"/>
      <c r="R27" s="55"/>
      <c r="S27" s="55"/>
      <c r="T27" s="55"/>
      <c r="U27" s="55"/>
      <c r="V27" s="55"/>
      <c r="W27" s="57"/>
      <c r="X27" s="57"/>
      <c r="Y27" s="57"/>
      <c r="Z27" s="57"/>
      <c r="AA27" s="57"/>
      <c r="AB27" s="57"/>
    </row>
    <row r="28" spans="1:28" ht="39.950000000000003" customHeight="1" x14ac:dyDescent="0.25">
      <c r="A28" s="76">
        <v>28</v>
      </c>
      <c r="B28" s="36" t="s">
        <v>35</v>
      </c>
      <c r="C28" s="65" t="s">
        <v>80</v>
      </c>
      <c r="D28" s="66" t="s">
        <v>27</v>
      </c>
      <c r="E28" s="66" t="s">
        <v>12</v>
      </c>
      <c r="F28" s="66" t="s">
        <v>132</v>
      </c>
      <c r="G28" s="69">
        <v>52.45</v>
      </c>
      <c r="H28" s="18"/>
      <c r="I28" s="24">
        <f t="shared" si="0"/>
        <v>0</v>
      </c>
      <c r="J28" s="25" t="str">
        <f t="shared" si="1"/>
        <v>OK</v>
      </c>
      <c r="K28" s="58"/>
      <c r="L28" s="58"/>
      <c r="M28" s="58"/>
      <c r="N28" s="58"/>
      <c r="O28" s="58"/>
      <c r="P28" s="55"/>
      <c r="Q28" s="55"/>
      <c r="R28" s="55"/>
      <c r="S28" s="55"/>
      <c r="T28" s="55"/>
      <c r="U28" s="55"/>
      <c r="V28" s="55"/>
      <c r="W28" s="57"/>
      <c r="X28" s="57"/>
      <c r="Y28" s="57"/>
      <c r="Z28" s="57"/>
      <c r="AA28" s="57"/>
      <c r="AB28" s="57"/>
    </row>
    <row r="29" spans="1:28" ht="39.950000000000003" customHeight="1" x14ac:dyDescent="0.25">
      <c r="A29" s="76">
        <v>29</v>
      </c>
      <c r="B29" s="36" t="s">
        <v>35</v>
      </c>
      <c r="C29" s="65" t="s">
        <v>81</v>
      </c>
      <c r="D29" s="66" t="s">
        <v>29</v>
      </c>
      <c r="E29" s="66" t="s">
        <v>3</v>
      </c>
      <c r="F29" s="66" t="s">
        <v>14</v>
      </c>
      <c r="G29" s="69">
        <v>21.14</v>
      </c>
      <c r="H29" s="18"/>
      <c r="I29" s="24">
        <f t="shared" si="0"/>
        <v>0</v>
      </c>
      <c r="J29" s="25" t="str">
        <f t="shared" si="1"/>
        <v>OK</v>
      </c>
      <c r="K29" s="58"/>
      <c r="L29" s="58"/>
      <c r="M29" s="58"/>
      <c r="N29" s="58"/>
      <c r="O29" s="58"/>
      <c r="P29" s="55"/>
      <c r="Q29" s="55"/>
      <c r="R29" s="55"/>
      <c r="S29" s="55"/>
      <c r="T29" s="55"/>
      <c r="U29" s="55"/>
      <c r="V29" s="55"/>
      <c r="W29" s="57"/>
      <c r="X29" s="57"/>
      <c r="Y29" s="57"/>
      <c r="Z29" s="57"/>
      <c r="AA29" s="57"/>
      <c r="AB29" s="57"/>
    </row>
    <row r="30" spans="1:28" ht="39.950000000000003" customHeight="1" x14ac:dyDescent="0.25">
      <c r="A30" s="76">
        <v>30</v>
      </c>
      <c r="B30" s="36" t="s">
        <v>35</v>
      </c>
      <c r="C30" s="65" t="s">
        <v>82</v>
      </c>
      <c r="D30" s="66" t="s">
        <v>29</v>
      </c>
      <c r="E30" s="66" t="s">
        <v>12</v>
      </c>
      <c r="F30" s="66" t="s">
        <v>17</v>
      </c>
      <c r="G30" s="69">
        <v>31.92</v>
      </c>
      <c r="H30" s="18"/>
      <c r="I30" s="24">
        <f t="shared" si="0"/>
        <v>0</v>
      </c>
      <c r="J30" s="25" t="str">
        <f t="shared" si="1"/>
        <v>OK</v>
      </c>
      <c r="K30" s="58"/>
      <c r="L30" s="58"/>
      <c r="M30" s="58"/>
      <c r="N30" s="58"/>
      <c r="O30" s="58"/>
      <c r="P30" s="55"/>
      <c r="Q30" s="55"/>
      <c r="R30" s="55"/>
      <c r="S30" s="55"/>
      <c r="T30" s="55"/>
      <c r="U30" s="55"/>
      <c r="V30" s="55"/>
      <c r="W30" s="57"/>
      <c r="X30" s="57"/>
      <c r="Y30" s="57"/>
      <c r="Z30" s="57"/>
      <c r="AA30" s="57"/>
      <c r="AB30" s="57"/>
    </row>
    <row r="31" spans="1:28" ht="39.950000000000003" customHeight="1" x14ac:dyDescent="0.25">
      <c r="A31" s="76">
        <v>32</v>
      </c>
      <c r="B31" s="36" t="s">
        <v>35</v>
      </c>
      <c r="C31" s="65" t="s">
        <v>83</v>
      </c>
      <c r="D31" s="66" t="s">
        <v>84</v>
      </c>
      <c r="E31" s="66" t="s">
        <v>3</v>
      </c>
      <c r="F31" s="66" t="s">
        <v>133</v>
      </c>
      <c r="G31" s="69">
        <v>388</v>
      </c>
      <c r="H31" s="18"/>
      <c r="I31" s="24">
        <f t="shared" si="0"/>
        <v>0</v>
      </c>
      <c r="J31" s="25" t="str">
        <f t="shared" si="1"/>
        <v>OK</v>
      </c>
      <c r="K31" s="58"/>
      <c r="L31" s="58"/>
      <c r="M31" s="58"/>
      <c r="N31" s="58"/>
      <c r="O31" s="58"/>
      <c r="P31" s="55"/>
      <c r="Q31" s="55"/>
      <c r="R31" s="55"/>
      <c r="S31" s="55"/>
      <c r="T31" s="55"/>
      <c r="U31" s="55"/>
      <c r="V31" s="55"/>
      <c r="W31" s="57"/>
      <c r="X31" s="57"/>
      <c r="Y31" s="57"/>
      <c r="Z31" s="57"/>
      <c r="AA31" s="57"/>
      <c r="AB31" s="57"/>
    </row>
    <row r="32" spans="1:28" ht="39.950000000000003" customHeight="1" x14ac:dyDescent="0.25">
      <c r="A32" s="76">
        <v>33</v>
      </c>
      <c r="B32" s="36" t="s">
        <v>35</v>
      </c>
      <c r="C32" s="65" t="s">
        <v>85</v>
      </c>
      <c r="D32" s="66" t="s">
        <v>29</v>
      </c>
      <c r="E32" s="66" t="s">
        <v>13</v>
      </c>
      <c r="F32" s="66" t="s">
        <v>15</v>
      </c>
      <c r="G32" s="69">
        <v>33.6</v>
      </c>
      <c r="H32" s="18"/>
      <c r="I32" s="24">
        <f t="shared" si="0"/>
        <v>0</v>
      </c>
      <c r="J32" s="25" t="str">
        <f t="shared" si="1"/>
        <v>OK</v>
      </c>
      <c r="K32" s="58"/>
      <c r="L32" s="58"/>
      <c r="M32" s="58"/>
      <c r="N32" s="58"/>
      <c r="O32" s="58"/>
      <c r="P32" s="55"/>
      <c r="Q32" s="55"/>
      <c r="R32" s="55"/>
      <c r="S32" s="55"/>
      <c r="T32" s="55"/>
      <c r="U32" s="55"/>
      <c r="V32" s="55"/>
      <c r="W32" s="57"/>
      <c r="X32" s="57"/>
      <c r="Y32" s="57"/>
      <c r="Z32" s="57"/>
      <c r="AA32" s="57"/>
      <c r="AB32" s="57"/>
    </row>
    <row r="33" spans="1:28" ht="39.950000000000003" customHeight="1" x14ac:dyDescent="0.25">
      <c r="A33" s="76">
        <v>34</v>
      </c>
      <c r="B33" s="36" t="s">
        <v>35</v>
      </c>
      <c r="C33" s="65" t="s">
        <v>86</v>
      </c>
      <c r="D33" s="66" t="s">
        <v>87</v>
      </c>
      <c r="E33" s="66" t="s">
        <v>13</v>
      </c>
      <c r="F33" s="66" t="s">
        <v>15</v>
      </c>
      <c r="G33" s="69">
        <v>340.66</v>
      </c>
      <c r="H33" s="18"/>
      <c r="I33" s="24">
        <f t="shared" si="0"/>
        <v>0</v>
      </c>
      <c r="J33" s="25" t="str">
        <f t="shared" si="1"/>
        <v>OK</v>
      </c>
      <c r="K33" s="58"/>
      <c r="L33" s="58"/>
      <c r="M33" s="58"/>
      <c r="N33" s="58"/>
      <c r="O33" s="58"/>
      <c r="P33" s="55"/>
      <c r="Q33" s="55"/>
      <c r="R33" s="55"/>
      <c r="S33" s="55"/>
      <c r="T33" s="55"/>
      <c r="U33" s="55"/>
      <c r="V33" s="55"/>
      <c r="W33" s="57"/>
      <c r="X33" s="57"/>
      <c r="Y33" s="57"/>
      <c r="Z33" s="57"/>
      <c r="AA33" s="57"/>
      <c r="AB33" s="57"/>
    </row>
    <row r="34" spans="1:28" ht="39.950000000000003" customHeight="1" x14ac:dyDescent="0.25">
      <c r="A34" s="76">
        <v>35</v>
      </c>
      <c r="B34" s="36" t="s">
        <v>35</v>
      </c>
      <c r="C34" s="65" t="s">
        <v>88</v>
      </c>
      <c r="D34" s="66" t="s">
        <v>27</v>
      </c>
      <c r="E34" s="66" t="s">
        <v>13</v>
      </c>
      <c r="F34" s="66" t="s">
        <v>37</v>
      </c>
      <c r="G34" s="69">
        <v>47.49</v>
      </c>
      <c r="H34" s="18"/>
      <c r="I34" s="24">
        <f t="shared" si="0"/>
        <v>0</v>
      </c>
      <c r="J34" s="25" t="str">
        <f t="shared" si="1"/>
        <v>OK</v>
      </c>
      <c r="K34" s="58"/>
      <c r="L34" s="58"/>
      <c r="M34" s="58"/>
      <c r="N34" s="58"/>
      <c r="O34" s="58"/>
      <c r="P34" s="55"/>
      <c r="Q34" s="55"/>
      <c r="R34" s="55"/>
      <c r="S34" s="55"/>
      <c r="T34" s="55"/>
      <c r="U34" s="55"/>
      <c r="V34" s="55"/>
      <c r="W34" s="57"/>
      <c r="X34" s="57"/>
      <c r="Y34" s="57"/>
      <c r="Z34" s="57"/>
      <c r="AA34" s="57"/>
      <c r="AB34" s="57"/>
    </row>
    <row r="35" spans="1:28" ht="39.950000000000003" customHeight="1" x14ac:dyDescent="0.25">
      <c r="A35" s="76">
        <v>36</v>
      </c>
      <c r="B35" s="36" t="s">
        <v>35</v>
      </c>
      <c r="C35" s="65" t="s">
        <v>89</v>
      </c>
      <c r="D35" s="66" t="s">
        <v>29</v>
      </c>
      <c r="E35" s="66" t="s">
        <v>16</v>
      </c>
      <c r="F35" s="66" t="s">
        <v>15</v>
      </c>
      <c r="G35" s="69">
        <v>230.65</v>
      </c>
      <c r="H35" s="18"/>
      <c r="I35" s="24">
        <f t="shared" si="0"/>
        <v>0</v>
      </c>
      <c r="J35" s="25" t="str">
        <f t="shared" si="1"/>
        <v>OK</v>
      </c>
      <c r="K35" s="58"/>
      <c r="L35" s="58"/>
      <c r="M35" s="58"/>
      <c r="N35" s="58"/>
      <c r="O35" s="58"/>
      <c r="P35" s="55"/>
      <c r="Q35" s="55"/>
      <c r="R35" s="55"/>
      <c r="S35" s="55"/>
      <c r="T35" s="55"/>
      <c r="U35" s="55"/>
      <c r="V35" s="55"/>
      <c r="W35" s="57"/>
      <c r="X35" s="57"/>
      <c r="Y35" s="57"/>
      <c r="Z35" s="57"/>
      <c r="AA35" s="57"/>
      <c r="AB35" s="57"/>
    </row>
    <row r="36" spans="1:28" ht="39.950000000000003" customHeight="1" x14ac:dyDescent="0.25">
      <c r="A36" s="76">
        <v>37</v>
      </c>
      <c r="B36" s="36" t="s">
        <v>35</v>
      </c>
      <c r="C36" s="65" t="s">
        <v>90</v>
      </c>
      <c r="D36" s="66" t="s">
        <v>91</v>
      </c>
      <c r="E36" s="66" t="s">
        <v>16</v>
      </c>
      <c r="F36" s="66" t="s">
        <v>15</v>
      </c>
      <c r="G36" s="69">
        <v>237.53</v>
      </c>
      <c r="H36" s="18"/>
      <c r="I36" s="24">
        <f t="shared" si="0"/>
        <v>0</v>
      </c>
      <c r="J36" s="25" t="str">
        <f t="shared" si="1"/>
        <v>OK</v>
      </c>
      <c r="K36" s="58"/>
      <c r="L36" s="58"/>
      <c r="M36" s="58"/>
      <c r="N36" s="58"/>
      <c r="O36" s="58"/>
      <c r="P36" s="55"/>
      <c r="Q36" s="55"/>
      <c r="R36" s="55"/>
      <c r="S36" s="55"/>
      <c r="T36" s="55"/>
      <c r="U36" s="55"/>
      <c r="V36" s="55"/>
      <c r="W36" s="57"/>
      <c r="X36" s="57"/>
      <c r="Y36" s="57"/>
      <c r="Z36" s="57"/>
      <c r="AA36" s="57"/>
      <c r="AB36" s="57"/>
    </row>
    <row r="37" spans="1:28" ht="39.950000000000003" customHeight="1" x14ac:dyDescent="0.25">
      <c r="A37" s="76">
        <v>38</v>
      </c>
      <c r="B37" s="36" t="s">
        <v>35</v>
      </c>
      <c r="C37" s="65" t="s">
        <v>92</v>
      </c>
      <c r="D37" s="66" t="s">
        <v>93</v>
      </c>
      <c r="E37" s="66" t="s">
        <v>16</v>
      </c>
      <c r="F37" s="66" t="s">
        <v>15</v>
      </c>
      <c r="G37" s="69">
        <v>156.93</v>
      </c>
      <c r="H37" s="18"/>
      <c r="I37" s="24">
        <f t="shared" si="0"/>
        <v>0</v>
      </c>
      <c r="J37" s="25" t="str">
        <f t="shared" si="1"/>
        <v>OK</v>
      </c>
      <c r="K37" s="58"/>
      <c r="L37" s="58"/>
      <c r="M37" s="58"/>
      <c r="N37" s="58"/>
      <c r="O37" s="58"/>
      <c r="P37" s="55"/>
      <c r="Q37" s="55"/>
      <c r="R37" s="55"/>
      <c r="S37" s="55"/>
      <c r="T37" s="55"/>
      <c r="U37" s="55"/>
      <c r="V37" s="55"/>
      <c r="W37" s="57"/>
      <c r="X37" s="57"/>
      <c r="Y37" s="57"/>
      <c r="Z37" s="57"/>
      <c r="AA37" s="57"/>
      <c r="AB37" s="57"/>
    </row>
    <row r="38" spans="1:28" ht="39.950000000000003" customHeight="1" x14ac:dyDescent="0.25">
      <c r="A38" s="76">
        <v>40</v>
      </c>
      <c r="B38" s="36" t="s">
        <v>35</v>
      </c>
      <c r="C38" s="65" t="s">
        <v>94</v>
      </c>
      <c r="D38" s="66" t="s">
        <v>95</v>
      </c>
      <c r="E38" s="66" t="s">
        <v>3</v>
      </c>
      <c r="F38" s="66" t="s">
        <v>15</v>
      </c>
      <c r="G38" s="69">
        <v>27.03</v>
      </c>
      <c r="H38" s="18"/>
      <c r="I38" s="24">
        <f t="shared" si="0"/>
        <v>0</v>
      </c>
      <c r="J38" s="25" t="str">
        <f t="shared" si="1"/>
        <v>OK</v>
      </c>
      <c r="K38" s="58"/>
      <c r="L38" s="58"/>
      <c r="M38" s="58"/>
      <c r="N38" s="58"/>
      <c r="O38" s="58"/>
      <c r="P38" s="55"/>
      <c r="Q38" s="55"/>
      <c r="R38" s="55"/>
      <c r="S38" s="55"/>
      <c r="T38" s="55"/>
      <c r="U38" s="55"/>
      <c r="V38" s="55"/>
      <c r="W38" s="57"/>
      <c r="X38" s="57"/>
      <c r="Y38" s="57"/>
      <c r="Z38" s="57"/>
      <c r="AA38" s="57"/>
      <c r="AB38" s="57"/>
    </row>
    <row r="39" spans="1:28" ht="39.950000000000003" customHeight="1" x14ac:dyDescent="0.25">
      <c r="A39" s="76">
        <v>42</v>
      </c>
      <c r="B39" s="36" t="s">
        <v>35</v>
      </c>
      <c r="C39" s="65" t="s">
        <v>96</v>
      </c>
      <c r="D39" s="66" t="s">
        <v>97</v>
      </c>
      <c r="E39" s="66" t="s">
        <v>13</v>
      </c>
      <c r="F39" s="66" t="s">
        <v>38</v>
      </c>
      <c r="G39" s="69">
        <v>506.24</v>
      </c>
      <c r="H39" s="18"/>
      <c r="I39" s="24">
        <f t="shared" si="0"/>
        <v>0</v>
      </c>
      <c r="J39" s="25" t="str">
        <f t="shared" si="1"/>
        <v>OK</v>
      </c>
      <c r="K39" s="58"/>
      <c r="L39" s="58"/>
      <c r="M39" s="58"/>
      <c r="N39" s="58"/>
      <c r="O39" s="58"/>
      <c r="P39" s="55"/>
      <c r="Q39" s="55"/>
      <c r="R39" s="55"/>
      <c r="S39" s="55"/>
      <c r="T39" s="55"/>
      <c r="U39" s="55"/>
      <c r="V39" s="55"/>
      <c r="W39" s="57"/>
      <c r="X39" s="57"/>
      <c r="Y39" s="57"/>
      <c r="Z39" s="57"/>
      <c r="AA39" s="57"/>
      <c r="AB39" s="57"/>
    </row>
    <row r="40" spans="1:28" ht="39.950000000000003" customHeight="1" x14ac:dyDescent="0.25">
      <c r="A40" s="76">
        <v>43</v>
      </c>
      <c r="B40" s="36" t="s">
        <v>35</v>
      </c>
      <c r="C40" s="65" t="s">
        <v>98</v>
      </c>
      <c r="D40" s="66" t="s">
        <v>99</v>
      </c>
      <c r="E40" s="66" t="s">
        <v>13</v>
      </c>
      <c r="F40" s="66" t="s">
        <v>38</v>
      </c>
      <c r="G40" s="69">
        <v>1018.13</v>
      </c>
      <c r="H40" s="18"/>
      <c r="I40" s="24">
        <f t="shared" si="0"/>
        <v>0</v>
      </c>
      <c r="J40" s="25" t="str">
        <f t="shared" si="1"/>
        <v>OK</v>
      </c>
      <c r="K40" s="58"/>
      <c r="L40" s="58"/>
      <c r="M40" s="58"/>
      <c r="N40" s="58"/>
      <c r="O40" s="58"/>
      <c r="P40" s="55"/>
      <c r="Q40" s="55"/>
      <c r="R40" s="55"/>
      <c r="S40" s="55"/>
      <c r="T40" s="55"/>
      <c r="U40" s="55"/>
      <c r="V40" s="55"/>
      <c r="W40" s="57"/>
      <c r="X40" s="57"/>
      <c r="Y40" s="57"/>
      <c r="Z40" s="57"/>
      <c r="AA40" s="57"/>
      <c r="AB40" s="57"/>
    </row>
    <row r="41" spans="1:28" ht="39.950000000000003" customHeight="1" x14ac:dyDescent="0.25">
      <c r="A41" s="76">
        <v>44</v>
      </c>
      <c r="B41" s="36" t="s">
        <v>35</v>
      </c>
      <c r="C41" s="65" t="s">
        <v>100</v>
      </c>
      <c r="D41" s="66" t="s">
        <v>50</v>
      </c>
      <c r="E41" s="66" t="s">
        <v>13</v>
      </c>
      <c r="F41" s="66" t="s">
        <v>132</v>
      </c>
      <c r="G41" s="69">
        <v>23.06</v>
      </c>
      <c r="H41" s="18"/>
      <c r="I41" s="24">
        <f t="shared" si="0"/>
        <v>0</v>
      </c>
      <c r="J41" s="25" t="str">
        <f t="shared" si="1"/>
        <v>OK</v>
      </c>
      <c r="K41" s="58"/>
      <c r="L41" s="58"/>
      <c r="M41" s="58"/>
      <c r="N41" s="58"/>
      <c r="O41" s="58"/>
      <c r="P41" s="55"/>
      <c r="Q41" s="55"/>
      <c r="R41" s="55"/>
      <c r="S41" s="55"/>
      <c r="T41" s="55"/>
      <c r="U41" s="55"/>
      <c r="V41" s="55"/>
      <c r="W41" s="57"/>
      <c r="X41" s="57"/>
      <c r="Y41" s="57"/>
      <c r="Z41" s="57"/>
      <c r="AA41" s="57"/>
      <c r="AB41" s="57"/>
    </row>
    <row r="42" spans="1:28" ht="39.950000000000003" customHeight="1" x14ac:dyDescent="0.25">
      <c r="A42" s="76">
        <v>45</v>
      </c>
      <c r="B42" s="36" t="s">
        <v>35</v>
      </c>
      <c r="C42" s="65" t="s">
        <v>101</v>
      </c>
      <c r="D42" s="66" t="s">
        <v>52</v>
      </c>
      <c r="E42" s="66" t="s">
        <v>13</v>
      </c>
      <c r="F42" s="66" t="s">
        <v>36</v>
      </c>
      <c r="G42" s="69">
        <v>16.03</v>
      </c>
      <c r="H42" s="18"/>
      <c r="I42" s="24">
        <f t="shared" si="0"/>
        <v>0</v>
      </c>
      <c r="J42" s="25" t="str">
        <f t="shared" si="1"/>
        <v>OK</v>
      </c>
      <c r="K42" s="58"/>
      <c r="L42" s="58"/>
      <c r="M42" s="58"/>
      <c r="N42" s="58"/>
      <c r="O42" s="58"/>
      <c r="P42" s="55"/>
      <c r="Q42" s="55"/>
      <c r="R42" s="55"/>
      <c r="S42" s="55"/>
      <c r="T42" s="55"/>
      <c r="U42" s="55"/>
      <c r="V42" s="55"/>
      <c r="W42" s="57"/>
      <c r="X42" s="57"/>
      <c r="Y42" s="57"/>
      <c r="Z42" s="57"/>
      <c r="AA42" s="57"/>
      <c r="AB42" s="57"/>
    </row>
    <row r="43" spans="1:28" ht="39.950000000000003" customHeight="1" x14ac:dyDescent="0.25">
      <c r="A43" s="76">
        <v>46</v>
      </c>
      <c r="B43" s="36" t="s">
        <v>35</v>
      </c>
      <c r="C43" s="65" t="s">
        <v>102</v>
      </c>
      <c r="D43" s="66" t="s">
        <v>29</v>
      </c>
      <c r="E43" s="66" t="s">
        <v>13</v>
      </c>
      <c r="F43" s="66" t="s">
        <v>15</v>
      </c>
      <c r="G43" s="69">
        <v>28.04</v>
      </c>
      <c r="H43" s="18"/>
      <c r="I43" s="24">
        <f t="shared" si="0"/>
        <v>0</v>
      </c>
      <c r="J43" s="25" t="str">
        <f t="shared" si="1"/>
        <v>OK</v>
      </c>
      <c r="K43" s="58"/>
      <c r="L43" s="58"/>
      <c r="M43" s="58"/>
      <c r="N43" s="58"/>
      <c r="O43" s="58"/>
      <c r="P43" s="55"/>
      <c r="Q43" s="55"/>
      <c r="R43" s="55"/>
      <c r="S43" s="55"/>
      <c r="T43" s="55"/>
      <c r="U43" s="55"/>
      <c r="V43" s="55"/>
      <c r="W43" s="57"/>
      <c r="X43" s="57"/>
      <c r="Y43" s="57"/>
      <c r="Z43" s="57"/>
      <c r="AA43" s="57"/>
      <c r="AB43" s="57"/>
    </row>
    <row r="44" spans="1:28" ht="39.950000000000003" customHeight="1" x14ac:dyDescent="0.25">
      <c r="A44" s="76">
        <v>49</v>
      </c>
      <c r="B44" s="36" t="s">
        <v>35</v>
      </c>
      <c r="C44" s="65" t="s">
        <v>103</v>
      </c>
      <c r="D44" s="66" t="s">
        <v>29</v>
      </c>
      <c r="E44" s="66" t="s">
        <v>13</v>
      </c>
      <c r="F44" s="66" t="s">
        <v>15</v>
      </c>
      <c r="G44" s="69">
        <v>50.01</v>
      </c>
      <c r="H44" s="18"/>
      <c r="I44" s="24">
        <f t="shared" si="0"/>
        <v>0</v>
      </c>
      <c r="J44" s="25" t="str">
        <f t="shared" si="1"/>
        <v>OK</v>
      </c>
      <c r="K44" s="58"/>
      <c r="L44" s="58"/>
      <c r="M44" s="58"/>
      <c r="N44" s="58"/>
      <c r="O44" s="58"/>
      <c r="P44" s="55"/>
      <c r="Q44" s="55"/>
      <c r="R44" s="55"/>
      <c r="S44" s="55"/>
      <c r="T44" s="55"/>
      <c r="U44" s="55"/>
      <c r="V44" s="55"/>
      <c r="W44" s="57"/>
      <c r="X44" s="57"/>
      <c r="Y44" s="57"/>
      <c r="Z44" s="57"/>
      <c r="AA44" s="57"/>
      <c r="AB44" s="57"/>
    </row>
    <row r="45" spans="1:28" ht="39.950000000000003" customHeight="1" x14ac:dyDescent="0.25">
      <c r="A45" s="76">
        <v>50</v>
      </c>
      <c r="B45" s="36" t="s">
        <v>35</v>
      </c>
      <c r="C45" s="65" t="s">
        <v>104</v>
      </c>
      <c r="D45" s="66" t="s">
        <v>29</v>
      </c>
      <c r="E45" s="66" t="s">
        <v>13</v>
      </c>
      <c r="F45" s="66" t="s">
        <v>15</v>
      </c>
      <c r="G45" s="69">
        <v>11.54</v>
      </c>
      <c r="H45" s="18"/>
      <c r="I45" s="24">
        <f t="shared" si="0"/>
        <v>0</v>
      </c>
      <c r="J45" s="25" t="str">
        <f t="shared" si="1"/>
        <v>OK</v>
      </c>
      <c r="K45" s="58"/>
      <c r="L45" s="58"/>
      <c r="M45" s="58"/>
      <c r="N45" s="58"/>
      <c r="O45" s="58"/>
      <c r="P45" s="55"/>
      <c r="Q45" s="55"/>
      <c r="R45" s="55"/>
      <c r="S45" s="55"/>
      <c r="T45" s="55"/>
      <c r="U45" s="55"/>
      <c r="V45" s="55"/>
      <c r="W45" s="57"/>
      <c r="X45" s="57"/>
      <c r="Y45" s="57"/>
      <c r="Z45" s="57"/>
      <c r="AA45" s="57"/>
      <c r="AB45" s="57"/>
    </row>
    <row r="46" spans="1:28" ht="39.950000000000003" customHeight="1" x14ac:dyDescent="0.25">
      <c r="A46" s="76">
        <v>51</v>
      </c>
      <c r="B46" s="36" t="s">
        <v>35</v>
      </c>
      <c r="C46" s="65" t="s">
        <v>105</v>
      </c>
      <c r="D46" s="66" t="s">
        <v>30</v>
      </c>
      <c r="E46" s="66" t="s">
        <v>13</v>
      </c>
      <c r="F46" s="66" t="s">
        <v>15</v>
      </c>
      <c r="G46" s="69">
        <v>52.18</v>
      </c>
      <c r="H46" s="18"/>
      <c r="I46" s="24">
        <f t="shared" si="0"/>
        <v>0</v>
      </c>
      <c r="J46" s="25" t="str">
        <f t="shared" si="1"/>
        <v>OK</v>
      </c>
      <c r="K46" s="58"/>
      <c r="L46" s="58"/>
      <c r="M46" s="58"/>
      <c r="N46" s="58"/>
      <c r="O46" s="58"/>
      <c r="P46" s="55"/>
      <c r="Q46" s="55"/>
      <c r="R46" s="55"/>
      <c r="S46" s="55"/>
      <c r="T46" s="55"/>
      <c r="U46" s="55"/>
      <c r="V46" s="55"/>
      <c r="W46" s="57"/>
      <c r="X46" s="57"/>
      <c r="Y46" s="57"/>
      <c r="Z46" s="57"/>
      <c r="AA46" s="57"/>
      <c r="AB46" s="57"/>
    </row>
    <row r="47" spans="1:28" ht="39.950000000000003" customHeight="1" x14ac:dyDescent="0.25">
      <c r="A47" s="76">
        <v>52</v>
      </c>
      <c r="B47" s="36" t="s">
        <v>35</v>
      </c>
      <c r="C47" s="65" t="s">
        <v>106</v>
      </c>
      <c r="D47" s="66" t="s">
        <v>107</v>
      </c>
      <c r="E47" s="66" t="s">
        <v>13</v>
      </c>
      <c r="F47" s="66" t="s">
        <v>15</v>
      </c>
      <c r="G47" s="69">
        <v>38.97</v>
      </c>
      <c r="H47" s="18"/>
      <c r="I47" s="24">
        <f t="shared" si="0"/>
        <v>0</v>
      </c>
      <c r="J47" s="25" t="str">
        <f t="shared" si="1"/>
        <v>OK</v>
      </c>
      <c r="K47" s="58"/>
      <c r="L47" s="58"/>
      <c r="M47" s="58"/>
      <c r="N47" s="58"/>
      <c r="O47" s="58"/>
      <c r="P47" s="55"/>
      <c r="Q47" s="55"/>
      <c r="R47" s="55"/>
      <c r="S47" s="55"/>
      <c r="T47" s="55"/>
      <c r="U47" s="55"/>
      <c r="V47" s="55"/>
      <c r="W47" s="57"/>
      <c r="X47" s="57"/>
      <c r="Y47" s="57"/>
      <c r="Z47" s="57"/>
      <c r="AA47" s="57"/>
      <c r="AB47" s="57"/>
    </row>
    <row r="48" spans="1:28" ht="39.950000000000003" customHeight="1" x14ac:dyDescent="0.25">
      <c r="A48" s="76">
        <v>53</v>
      </c>
      <c r="B48" s="36" t="s">
        <v>35</v>
      </c>
      <c r="C48" s="65" t="s">
        <v>108</v>
      </c>
      <c r="D48" s="66" t="s">
        <v>30</v>
      </c>
      <c r="E48" s="66" t="s">
        <v>13</v>
      </c>
      <c r="F48" s="66" t="s">
        <v>15</v>
      </c>
      <c r="G48" s="69">
        <v>57.32</v>
      </c>
      <c r="H48" s="18"/>
      <c r="I48" s="24">
        <f t="shared" si="0"/>
        <v>0</v>
      </c>
      <c r="J48" s="25" t="str">
        <f t="shared" si="1"/>
        <v>OK</v>
      </c>
      <c r="K48" s="58"/>
      <c r="L48" s="58"/>
      <c r="M48" s="58"/>
      <c r="N48" s="58"/>
      <c r="O48" s="58"/>
      <c r="P48" s="55"/>
      <c r="Q48" s="55"/>
      <c r="R48" s="55"/>
      <c r="S48" s="55"/>
      <c r="T48" s="55"/>
      <c r="U48" s="55"/>
      <c r="V48" s="55"/>
      <c r="W48" s="57"/>
      <c r="X48" s="57"/>
      <c r="Y48" s="57"/>
      <c r="Z48" s="57"/>
      <c r="AA48" s="57"/>
      <c r="AB48" s="57"/>
    </row>
    <row r="49" spans="1:28" ht="39.950000000000003" customHeight="1" x14ac:dyDescent="0.25">
      <c r="A49" s="76">
        <v>54</v>
      </c>
      <c r="B49" s="36" t="s">
        <v>35</v>
      </c>
      <c r="C49" s="65" t="s">
        <v>109</v>
      </c>
      <c r="D49" s="66" t="s">
        <v>29</v>
      </c>
      <c r="E49" s="66" t="s">
        <v>13</v>
      </c>
      <c r="F49" s="66" t="s">
        <v>15</v>
      </c>
      <c r="G49" s="69">
        <v>62.36</v>
      </c>
      <c r="H49" s="18"/>
      <c r="I49" s="24">
        <f t="shared" si="0"/>
        <v>0</v>
      </c>
      <c r="J49" s="25" t="str">
        <f t="shared" si="1"/>
        <v>OK</v>
      </c>
      <c r="K49" s="58"/>
      <c r="L49" s="58"/>
      <c r="M49" s="58"/>
      <c r="N49" s="58"/>
      <c r="O49" s="58"/>
      <c r="P49" s="55"/>
      <c r="Q49" s="55"/>
      <c r="R49" s="55"/>
      <c r="S49" s="55"/>
      <c r="T49" s="55"/>
      <c r="U49" s="55"/>
      <c r="V49" s="55"/>
      <c r="W49" s="57"/>
      <c r="X49" s="57"/>
      <c r="Y49" s="57"/>
      <c r="Z49" s="57"/>
      <c r="AA49" s="57"/>
      <c r="AB49" s="57"/>
    </row>
    <row r="50" spans="1:28" ht="39.950000000000003" customHeight="1" x14ac:dyDescent="0.25">
      <c r="A50" s="76">
        <v>55</v>
      </c>
      <c r="B50" s="36" t="s">
        <v>35</v>
      </c>
      <c r="C50" s="65" t="s">
        <v>110</v>
      </c>
      <c r="D50" s="66" t="s">
        <v>111</v>
      </c>
      <c r="E50" s="66" t="s">
        <v>13</v>
      </c>
      <c r="F50" s="66" t="s">
        <v>134</v>
      </c>
      <c r="G50" s="69">
        <v>207.66</v>
      </c>
      <c r="H50" s="18"/>
      <c r="I50" s="24">
        <f t="shared" si="0"/>
        <v>0</v>
      </c>
      <c r="J50" s="25" t="str">
        <f t="shared" si="1"/>
        <v>OK</v>
      </c>
      <c r="K50" s="58"/>
      <c r="L50" s="58"/>
      <c r="M50" s="58"/>
      <c r="N50" s="58"/>
      <c r="O50" s="58"/>
      <c r="P50" s="55"/>
      <c r="Q50" s="55"/>
      <c r="R50" s="55"/>
      <c r="S50" s="55"/>
      <c r="T50" s="55"/>
      <c r="U50" s="55"/>
      <c r="V50" s="55"/>
      <c r="W50" s="57"/>
      <c r="X50" s="57"/>
      <c r="Y50" s="57"/>
      <c r="Z50" s="57"/>
      <c r="AA50" s="57"/>
      <c r="AB50" s="57"/>
    </row>
    <row r="51" spans="1:28" ht="39.950000000000003" customHeight="1" x14ac:dyDescent="0.25">
      <c r="A51" s="76">
        <v>56</v>
      </c>
      <c r="B51" s="36" t="s">
        <v>35</v>
      </c>
      <c r="C51" s="65" t="s">
        <v>112</v>
      </c>
      <c r="D51" s="66" t="s">
        <v>113</v>
      </c>
      <c r="E51" s="66" t="s">
        <v>13</v>
      </c>
      <c r="F51" s="66" t="s">
        <v>39</v>
      </c>
      <c r="G51" s="69">
        <v>542.32000000000005</v>
      </c>
      <c r="H51" s="18"/>
      <c r="I51" s="24">
        <f t="shared" si="0"/>
        <v>0</v>
      </c>
      <c r="J51" s="25" t="str">
        <f t="shared" si="1"/>
        <v>OK</v>
      </c>
      <c r="K51" s="58"/>
      <c r="L51" s="58"/>
      <c r="M51" s="58"/>
      <c r="N51" s="58"/>
      <c r="O51" s="58"/>
      <c r="P51" s="55"/>
      <c r="Q51" s="55"/>
      <c r="R51" s="55"/>
      <c r="S51" s="55"/>
      <c r="T51" s="55"/>
      <c r="U51" s="55"/>
      <c r="V51" s="55"/>
      <c r="W51" s="57"/>
      <c r="X51" s="57"/>
      <c r="Y51" s="57"/>
      <c r="Z51" s="57"/>
      <c r="AA51" s="57"/>
      <c r="AB51" s="57"/>
    </row>
    <row r="52" spans="1:28" ht="39.950000000000003" customHeight="1" x14ac:dyDescent="0.25">
      <c r="A52" s="76">
        <v>57</v>
      </c>
      <c r="B52" s="36" t="s">
        <v>35</v>
      </c>
      <c r="C52" s="65" t="s">
        <v>114</v>
      </c>
      <c r="D52" s="66" t="s">
        <v>27</v>
      </c>
      <c r="E52" s="66" t="s">
        <v>16</v>
      </c>
      <c r="F52" s="66" t="s">
        <v>15</v>
      </c>
      <c r="G52" s="69">
        <v>26.76</v>
      </c>
      <c r="H52" s="18"/>
      <c r="I52" s="24">
        <f t="shared" si="0"/>
        <v>0</v>
      </c>
      <c r="J52" s="25" t="str">
        <f t="shared" si="1"/>
        <v>OK</v>
      </c>
      <c r="K52" s="58"/>
      <c r="L52" s="58"/>
      <c r="M52" s="58"/>
      <c r="N52" s="58"/>
      <c r="O52" s="58"/>
      <c r="P52" s="55"/>
      <c r="Q52" s="55"/>
      <c r="R52" s="55"/>
      <c r="S52" s="55"/>
      <c r="T52" s="55"/>
      <c r="U52" s="55"/>
      <c r="V52" s="55"/>
      <c r="W52" s="57"/>
      <c r="X52" s="57"/>
      <c r="Y52" s="57"/>
      <c r="Z52" s="57"/>
      <c r="AA52" s="57"/>
      <c r="AB52" s="57"/>
    </row>
    <row r="53" spans="1:28" ht="39.950000000000003" customHeight="1" x14ac:dyDescent="0.25">
      <c r="A53" s="76">
        <v>58</v>
      </c>
      <c r="B53" s="36" t="s">
        <v>35</v>
      </c>
      <c r="C53" s="65" t="s">
        <v>115</v>
      </c>
      <c r="D53" s="66" t="s">
        <v>116</v>
      </c>
      <c r="E53" s="66" t="s">
        <v>13</v>
      </c>
      <c r="F53" s="66" t="s">
        <v>39</v>
      </c>
      <c r="G53" s="69">
        <v>461.06</v>
      </c>
      <c r="H53" s="18"/>
      <c r="I53" s="24">
        <f t="shared" si="0"/>
        <v>0</v>
      </c>
      <c r="J53" s="25" t="str">
        <f t="shared" si="1"/>
        <v>OK</v>
      </c>
      <c r="K53" s="58"/>
      <c r="L53" s="58"/>
      <c r="M53" s="58"/>
      <c r="N53" s="58"/>
      <c r="O53" s="58"/>
      <c r="P53" s="55"/>
      <c r="Q53" s="55"/>
      <c r="R53" s="55"/>
      <c r="S53" s="55"/>
      <c r="T53" s="55"/>
      <c r="U53" s="55"/>
      <c r="V53" s="55"/>
      <c r="W53" s="57"/>
      <c r="X53" s="57"/>
      <c r="Y53" s="57"/>
      <c r="Z53" s="57"/>
      <c r="AA53" s="57"/>
      <c r="AB53" s="57"/>
    </row>
    <row r="54" spans="1:28" ht="39.950000000000003" customHeight="1" x14ac:dyDescent="0.25">
      <c r="A54" s="76">
        <v>59</v>
      </c>
      <c r="B54" s="36" t="s">
        <v>35</v>
      </c>
      <c r="C54" s="65" t="s">
        <v>117</v>
      </c>
      <c r="D54" s="66" t="s">
        <v>118</v>
      </c>
      <c r="E54" s="66" t="s">
        <v>13</v>
      </c>
      <c r="F54" s="66" t="s">
        <v>39</v>
      </c>
      <c r="G54" s="69">
        <v>1021.38</v>
      </c>
      <c r="H54" s="18"/>
      <c r="I54" s="24">
        <f t="shared" si="0"/>
        <v>0</v>
      </c>
      <c r="J54" s="25" t="str">
        <f t="shared" si="1"/>
        <v>OK</v>
      </c>
      <c r="K54" s="58"/>
      <c r="L54" s="58"/>
      <c r="M54" s="58"/>
      <c r="N54" s="58"/>
      <c r="O54" s="58"/>
      <c r="P54" s="55"/>
      <c r="Q54" s="55"/>
      <c r="R54" s="55"/>
      <c r="S54" s="55"/>
      <c r="T54" s="55"/>
      <c r="U54" s="55"/>
      <c r="V54" s="55"/>
      <c r="W54" s="57"/>
      <c r="X54" s="57"/>
      <c r="Y54" s="57"/>
      <c r="Z54" s="57"/>
      <c r="AA54" s="57"/>
      <c r="AB54" s="57"/>
    </row>
    <row r="55" spans="1:28" ht="39.950000000000003" customHeight="1" x14ac:dyDescent="0.25">
      <c r="A55" s="76">
        <v>60</v>
      </c>
      <c r="B55" s="36" t="s">
        <v>35</v>
      </c>
      <c r="C55" s="65" t="s">
        <v>119</v>
      </c>
      <c r="D55" s="66" t="s">
        <v>120</v>
      </c>
      <c r="E55" s="66" t="s">
        <v>3</v>
      </c>
      <c r="F55" s="66" t="s">
        <v>15</v>
      </c>
      <c r="G55" s="69">
        <v>24.94</v>
      </c>
      <c r="H55" s="18"/>
      <c r="I55" s="24">
        <f t="shared" si="0"/>
        <v>0</v>
      </c>
      <c r="J55" s="25" t="str">
        <f t="shared" si="1"/>
        <v>OK</v>
      </c>
      <c r="K55" s="58"/>
      <c r="L55" s="58"/>
      <c r="M55" s="58"/>
      <c r="N55" s="58"/>
      <c r="O55" s="58"/>
      <c r="P55" s="55"/>
      <c r="Q55" s="55"/>
      <c r="R55" s="55"/>
      <c r="S55" s="55"/>
      <c r="T55" s="55"/>
      <c r="U55" s="55"/>
      <c r="V55" s="55"/>
      <c r="W55" s="57"/>
      <c r="X55" s="57"/>
      <c r="Y55" s="57"/>
      <c r="Z55" s="57"/>
      <c r="AA55" s="57"/>
      <c r="AB55" s="57"/>
    </row>
    <row r="56" spans="1:28" ht="39.950000000000003" customHeight="1" x14ac:dyDescent="0.25">
      <c r="A56" s="76">
        <v>61</v>
      </c>
      <c r="B56" s="36" t="s">
        <v>35</v>
      </c>
      <c r="C56" s="65" t="s">
        <v>121</v>
      </c>
      <c r="D56" s="66" t="s">
        <v>122</v>
      </c>
      <c r="E56" s="66" t="s">
        <v>13</v>
      </c>
      <c r="F56" s="66" t="s">
        <v>15</v>
      </c>
      <c r="G56" s="69">
        <v>762.45</v>
      </c>
      <c r="H56" s="18"/>
      <c r="I56" s="24">
        <f t="shared" si="0"/>
        <v>0</v>
      </c>
      <c r="J56" s="25" t="str">
        <f t="shared" si="1"/>
        <v>OK</v>
      </c>
      <c r="K56" s="58"/>
      <c r="L56" s="58"/>
      <c r="M56" s="58"/>
      <c r="N56" s="58"/>
      <c r="O56" s="58"/>
      <c r="P56" s="55"/>
      <c r="Q56" s="55"/>
      <c r="R56" s="55"/>
      <c r="S56" s="55"/>
      <c r="T56" s="55"/>
      <c r="U56" s="55"/>
      <c r="V56" s="55"/>
      <c r="W56" s="57"/>
      <c r="X56" s="57"/>
      <c r="Y56" s="57"/>
      <c r="Z56" s="57"/>
      <c r="AA56" s="57"/>
      <c r="AB56" s="57"/>
    </row>
    <row r="57" spans="1:28" ht="39.950000000000003" customHeight="1" x14ac:dyDescent="0.25">
      <c r="A57" s="76">
        <v>62</v>
      </c>
      <c r="B57" s="36" t="s">
        <v>35</v>
      </c>
      <c r="C57" s="65" t="s">
        <v>123</v>
      </c>
      <c r="D57" s="66" t="s">
        <v>124</v>
      </c>
      <c r="E57" s="66" t="s">
        <v>13</v>
      </c>
      <c r="F57" s="66" t="s">
        <v>39</v>
      </c>
      <c r="G57" s="69">
        <v>509.16</v>
      </c>
      <c r="H57" s="18"/>
      <c r="I57" s="24">
        <f t="shared" si="0"/>
        <v>0</v>
      </c>
      <c r="J57" s="25" t="str">
        <f t="shared" si="1"/>
        <v>OK</v>
      </c>
      <c r="K57" s="58"/>
      <c r="L57" s="58"/>
      <c r="M57" s="58"/>
      <c r="N57" s="58"/>
      <c r="O57" s="58"/>
      <c r="P57" s="55"/>
      <c r="Q57" s="55"/>
      <c r="R57" s="55"/>
      <c r="S57" s="55"/>
      <c r="T57" s="55"/>
      <c r="U57" s="55"/>
      <c r="V57" s="55"/>
      <c r="W57" s="57"/>
      <c r="X57" s="57"/>
      <c r="Y57" s="57"/>
      <c r="Z57" s="57"/>
      <c r="AA57" s="57"/>
      <c r="AB57" s="57"/>
    </row>
    <row r="58" spans="1:28" ht="39.950000000000003" customHeight="1" x14ac:dyDescent="0.25">
      <c r="A58" s="76">
        <v>63</v>
      </c>
      <c r="B58" s="36" t="s">
        <v>35</v>
      </c>
      <c r="C58" s="65" t="s">
        <v>125</v>
      </c>
      <c r="D58" s="66" t="s">
        <v>126</v>
      </c>
      <c r="E58" s="66" t="s">
        <v>13</v>
      </c>
      <c r="F58" s="66" t="s">
        <v>39</v>
      </c>
      <c r="G58" s="69">
        <v>1092.99</v>
      </c>
      <c r="H58" s="18"/>
      <c r="I58" s="24">
        <f t="shared" si="0"/>
        <v>0</v>
      </c>
      <c r="J58" s="25" t="str">
        <f t="shared" si="1"/>
        <v>OK</v>
      </c>
      <c r="K58" s="58"/>
      <c r="L58" s="58"/>
      <c r="M58" s="58"/>
      <c r="N58" s="58"/>
      <c r="O58" s="58"/>
      <c r="P58" s="55"/>
      <c r="Q58" s="55"/>
      <c r="R58" s="55"/>
      <c r="S58" s="55"/>
      <c r="T58" s="55"/>
      <c r="U58" s="55"/>
      <c r="V58" s="55"/>
      <c r="W58" s="57"/>
      <c r="X58" s="57"/>
      <c r="Y58" s="57"/>
      <c r="Z58" s="57"/>
      <c r="AA58" s="57"/>
      <c r="AB58" s="57"/>
    </row>
    <row r="59" spans="1:28" ht="39.950000000000003" customHeight="1" x14ac:dyDescent="0.25">
      <c r="A59" s="76">
        <v>64</v>
      </c>
      <c r="B59" s="36" t="s">
        <v>35</v>
      </c>
      <c r="C59" s="65" t="s">
        <v>127</v>
      </c>
      <c r="D59" s="66" t="s">
        <v>128</v>
      </c>
      <c r="E59" s="66" t="s">
        <v>13</v>
      </c>
      <c r="F59" s="66" t="s">
        <v>39</v>
      </c>
      <c r="G59" s="69">
        <v>512.73</v>
      </c>
      <c r="H59" s="18"/>
      <c r="I59" s="24">
        <f t="shared" si="0"/>
        <v>0</v>
      </c>
      <c r="J59" s="25" t="str">
        <f t="shared" si="1"/>
        <v>OK</v>
      </c>
      <c r="K59" s="58"/>
      <c r="L59" s="58"/>
      <c r="M59" s="58"/>
      <c r="N59" s="58"/>
      <c r="O59" s="58"/>
      <c r="P59" s="55"/>
      <c r="Q59" s="55"/>
      <c r="R59" s="55"/>
      <c r="S59" s="55"/>
      <c r="T59" s="55"/>
      <c r="U59" s="55"/>
      <c r="V59" s="55"/>
      <c r="W59" s="57"/>
      <c r="X59" s="57"/>
      <c r="Y59" s="57"/>
      <c r="Z59" s="57"/>
      <c r="AA59" s="57"/>
      <c r="AB59" s="57"/>
    </row>
    <row r="60" spans="1:28" ht="39.950000000000003" customHeight="1" x14ac:dyDescent="0.25">
      <c r="A60" s="76">
        <v>65</v>
      </c>
      <c r="B60" s="36" t="s">
        <v>35</v>
      </c>
      <c r="C60" s="65" t="s">
        <v>129</v>
      </c>
      <c r="D60" s="66" t="s">
        <v>29</v>
      </c>
      <c r="E60" s="66" t="s">
        <v>13</v>
      </c>
      <c r="F60" s="66" t="s">
        <v>15</v>
      </c>
      <c r="G60" s="69">
        <v>22.59</v>
      </c>
      <c r="H60" s="18"/>
      <c r="I60" s="24">
        <f t="shared" si="0"/>
        <v>0</v>
      </c>
      <c r="J60" s="25" t="str">
        <f t="shared" si="1"/>
        <v>OK</v>
      </c>
      <c r="K60" s="58"/>
      <c r="L60" s="58"/>
      <c r="M60" s="58"/>
      <c r="N60" s="58"/>
      <c r="O60" s="58"/>
      <c r="P60" s="55"/>
      <c r="Q60" s="55"/>
      <c r="R60" s="55"/>
      <c r="S60" s="55"/>
      <c r="T60" s="55"/>
      <c r="U60" s="55"/>
      <c r="V60" s="55"/>
      <c r="W60" s="57"/>
      <c r="X60" s="57"/>
      <c r="Y60" s="57"/>
      <c r="Z60" s="57"/>
      <c r="AA60" s="57"/>
      <c r="AB60" s="57"/>
    </row>
    <row r="61" spans="1:28" ht="39.950000000000003" customHeight="1" x14ac:dyDescent="0.25">
      <c r="A61" s="76">
        <v>66</v>
      </c>
      <c r="B61" s="36" t="s">
        <v>35</v>
      </c>
      <c r="C61" s="73" t="s">
        <v>130</v>
      </c>
      <c r="D61" s="74" t="s">
        <v>27</v>
      </c>
      <c r="E61" s="66" t="s">
        <v>13</v>
      </c>
      <c r="F61" s="75" t="s">
        <v>15</v>
      </c>
      <c r="G61" s="69">
        <v>256.56</v>
      </c>
      <c r="H61" s="18"/>
      <c r="I61" s="24">
        <f t="shared" si="0"/>
        <v>0</v>
      </c>
      <c r="J61" s="25" t="str">
        <f t="shared" si="1"/>
        <v>OK</v>
      </c>
      <c r="K61" s="58"/>
      <c r="L61" s="58"/>
      <c r="M61" s="58"/>
      <c r="N61" s="58"/>
      <c r="O61" s="58"/>
      <c r="P61" s="55"/>
      <c r="Q61" s="55"/>
      <c r="R61" s="55"/>
      <c r="S61" s="55"/>
      <c r="T61" s="55"/>
      <c r="U61" s="55"/>
      <c r="V61" s="55"/>
      <c r="W61" s="57"/>
      <c r="X61" s="57"/>
      <c r="Y61" s="57"/>
      <c r="Z61" s="57"/>
      <c r="AA61" s="57"/>
      <c r="AB61" s="57"/>
    </row>
    <row r="62" spans="1:28" ht="39.950000000000003" customHeight="1" x14ac:dyDescent="0.25">
      <c r="K62" s="6">
        <f>SUMPRODUCT(G4:G61,K4:K61)</f>
        <v>0</v>
      </c>
      <c r="L62" s="47">
        <f>SUMPRODUCT(G4:G61,L4:L61)</f>
        <v>0</v>
      </c>
      <c r="M62" s="47">
        <f>SUMPRODUCT(G4:G61,M4:M61)</f>
        <v>0</v>
      </c>
      <c r="N62" s="47">
        <f>SUMPRODUCT(G4:G61,N4:N61)</f>
        <v>0</v>
      </c>
      <c r="O62" s="47">
        <f>SUMPRODUCT(G4:G61,O4:O61)</f>
        <v>0</v>
      </c>
    </row>
  </sheetData>
  <mergeCells count="22">
    <mergeCell ref="A1:B1"/>
    <mergeCell ref="C1:G1"/>
    <mergeCell ref="H1:J1"/>
    <mergeCell ref="K1:K2"/>
    <mergeCell ref="A2:J2"/>
    <mergeCell ref="AB1:AB2"/>
    <mergeCell ref="W1:W2"/>
    <mergeCell ref="X1:X2"/>
    <mergeCell ref="S1:S2"/>
    <mergeCell ref="R1:R2"/>
    <mergeCell ref="Z1:Z2"/>
    <mergeCell ref="AA1:AA2"/>
    <mergeCell ref="P1:P2"/>
    <mergeCell ref="L1:L2"/>
    <mergeCell ref="M1:M2"/>
    <mergeCell ref="N1:N2"/>
    <mergeCell ref="O1:O2"/>
    <mergeCell ref="Q1:Q2"/>
    <mergeCell ref="Y1:Y2"/>
    <mergeCell ref="T1:T2"/>
    <mergeCell ref="U1:U2"/>
    <mergeCell ref="V1:V2"/>
  </mergeCells>
  <conditionalFormatting sqref="K4:V61">
    <cfRule type="cellIs" dxfId="21" priority="1" stopIfTrue="1" operator="greaterThan">
      <formula>0</formula>
    </cfRule>
    <cfRule type="cellIs" dxfId="20" priority="2" stopIfTrue="1" operator="greaterThan">
      <formula>0</formula>
    </cfRule>
    <cfRule type="cellIs" dxfId="19" priority="3" stopIfTrue="1" operator="greaterThan">
      <formula>0</formula>
    </cfRule>
  </conditionalFormatting>
  <hyperlinks>
    <hyperlink ref="D159" r:id="rId1" display="https://www.havan.com.br/mangueira-para-gas-de-cozinha-glp-1-20m-durin-05207.html" xr:uid="{7198970D-112A-482E-8159-14DAA7C83EDC}"/>
  </hyperlink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62"/>
  <sheetViews>
    <sheetView topLeftCell="A44" zoomScale="80" zoomScaleNormal="80" workbookViewId="0">
      <selection activeCell="K62" sqref="K62"/>
    </sheetView>
  </sheetViews>
  <sheetFormatPr defaultColWidth="9.7109375" defaultRowHeight="39.950000000000003" customHeight="1" x14ac:dyDescent="0.25"/>
  <cols>
    <col min="1" max="1" width="9.5703125" style="1" customWidth="1"/>
    <col min="2" max="2" width="20.85546875" style="32" customWidth="1"/>
    <col min="3" max="3" width="69.5703125" style="39" customWidth="1"/>
    <col min="4" max="4" width="19.42578125" style="40" customWidth="1"/>
    <col min="5" max="5" width="10" style="1" customWidth="1"/>
    <col min="6" max="6" width="16.7109375" style="1" customWidth="1"/>
    <col min="7" max="7" width="13.7109375" style="28" bestFit="1" customWidth="1"/>
    <col min="8" max="8" width="13.85546875" style="4" customWidth="1"/>
    <col min="9" max="9" width="13.28515625" style="27" customWidth="1"/>
    <col min="10" max="10" width="12.5703125" style="5" customWidth="1"/>
    <col min="11" max="11" width="13.5703125" style="6" customWidth="1"/>
    <col min="12" max="13" width="13.7109375" style="6" customWidth="1"/>
    <col min="14" max="14" width="16.5703125" style="6" customWidth="1"/>
    <col min="15" max="15" width="15.7109375" style="6" customWidth="1"/>
    <col min="16" max="22" width="13.7109375" style="6" customWidth="1"/>
    <col min="23" max="28" width="13.7109375" style="2" customWidth="1"/>
    <col min="29" max="16384" width="9.7109375" style="2"/>
  </cols>
  <sheetData>
    <row r="1" spans="1:28" ht="39.950000000000003" customHeight="1" x14ac:dyDescent="0.25">
      <c r="A1" s="95" t="s">
        <v>137</v>
      </c>
      <c r="B1" s="95"/>
      <c r="C1" s="95" t="s">
        <v>135</v>
      </c>
      <c r="D1" s="95"/>
      <c r="E1" s="95"/>
      <c r="F1" s="95"/>
      <c r="G1" s="95"/>
      <c r="H1" s="95" t="s">
        <v>136</v>
      </c>
      <c r="I1" s="95"/>
      <c r="J1" s="95"/>
      <c r="K1" s="92" t="s">
        <v>149</v>
      </c>
      <c r="L1" s="92" t="s">
        <v>32</v>
      </c>
      <c r="M1" s="92" t="s">
        <v>32</v>
      </c>
      <c r="N1" s="92" t="s">
        <v>32</v>
      </c>
      <c r="O1" s="92" t="s">
        <v>32</v>
      </c>
      <c r="P1" s="92" t="s">
        <v>32</v>
      </c>
      <c r="Q1" s="92" t="s">
        <v>32</v>
      </c>
      <c r="R1" s="92" t="s">
        <v>32</v>
      </c>
      <c r="S1" s="92" t="s">
        <v>32</v>
      </c>
      <c r="T1" s="92" t="s">
        <v>32</v>
      </c>
      <c r="U1" s="92" t="s">
        <v>32</v>
      </c>
      <c r="V1" s="92" t="s">
        <v>32</v>
      </c>
      <c r="W1" s="92" t="s">
        <v>32</v>
      </c>
      <c r="X1" s="92" t="s">
        <v>32</v>
      </c>
      <c r="Y1" s="92" t="s">
        <v>32</v>
      </c>
      <c r="Z1" s="92" t="s">
        <v>32</v>
      </c>
      <c r="AA1" s="92" t="s">
        <v>32</v>
      </c>
      <c r="AB1" s="92" t="s">
        <v>32</v>
      </c>
    </row>
    <row r="2" spans="1:28" ht="39.950000000000003" customHeight="1" x14ac:dyDescent="0.25">
      <c r="A2" s="95" t="s">
        <v>19</v>
      </c>
      <c r="B2" s="95"/>
      <c r="C2" s="95"/>
      <c r="D2" s="95"/>
      <c r="E2" s="95"/>
      <c r="F2" s="95"/>
      <c r="G2" s="95"/>
      <c r="H2" s="95"/>
      <c r="I2" s="95"/>
      <c r="J2" s="95"/>
      <c r="K2" s="92"/>
      <c r="L2" s="92"/>
      <c r="M2" s="92"/>
      <c r="N2" s="92"/>
      <c r="O2" s="92"/>
      <c r="P2" s="92"/>
      <c r="Q2" s="92"/>
      <c r="R2" s="92"/>
      <c r="S2" s="92"/>
      <c r="T2" s="92"/>
      <c r="U2" s="92"/>
      <c r="V2" s="92"/>
      <c r="W2" s="92"/>
      <c r="X2" s="92"/>
      <c r="Y2" s="92"/>
      <c r="Z2" s="92"/>
      <c r="AA2" s="92"/>
      <c r="AB2" s="92"/>
    </row>
    <row r="3" spans="1:28" s="3" customFormat="1" ht="39.950000000000003" customHeight="1" x14ac:dyDescent="0.2">
      <c r="A3" s="34" t="s">
        <v>25</v>
      </c>
      <c r="B3" s="33" t="s">
        <v>40</v>
      </c>
      <c r="C3" s="38" t="s">
        <v>21</v>
      </c>
      <c r="D3" s="38" t="s">
        <v>33</v>
      </c>
      <c r="E3" s="34" t="s">
        <v>3</v>
      </c>
      <c r="F3" s="34" t="s">
        <v>22</v>
      </c>
      <c r="G3" s="35" t="s">
        <v>26</v>
      </c>
      <c r="H3" s="34" t="s">
        <v>28</v>
      </c>
      <c r="I3" s="41" t="s">
        <v>0</v>
      </c>
      <c r="J3" s="42" t="s">
        <v>2</v>
      </c>
      <c r="K3" s="86">
        <v>45252</v>
      </c>
      <c r="L3" s="56" t="s">
        <v>1</v>
      </c>
      <c r="M3" s="56" t="s">
        <v>1</v>
      </c>
      <c r="N3" s="56" t="s">
        <v>1</v>
      </c>
      <c r="O3" s="56" t="s">
        <v>1</v>
      </c>
      <c r="P3" s="56" t="s">
        <v>1</v>
      </c>
      <c r="Q3" s="56" t="s">
        <v>1</v>
      </c>
      <c r="R3" s="56" t="s">
        <v>1</v>
      </c>
      <c r="S3" s="56" t="s">
        <v>1</v>
      </c>
      <c r="T3" s="56" t="s">
        <v>1</v>
      </c>
      <c r="U3" s="56" t="s">
        <v>1</v>
      </c>
      <c r="V3" s="56" t="s">
        <v>1</v>
      </c>
      <c r="W3" s="56" t="s">
        <v>1</v>
      </c>
      <c r="X3" s="56" t="s">
        <v>1</v>
      </c>
      <c r="Y3" s="56" t="s">
        <v>1</v>
      </c>
      <c r="Z3" s="56" t="s">
        <v>1</v>
      </c>
      <c r="AA3" s="56" t="s">
        <v>1</v>
      </c>
      <c r="AB3" s="56" t="s">
        <v>1</v>
      </c>
    </row>
    <row r="4" spans="1:28" ht="39.950000000000003" customHeight="1" x14ac:dyDescent="0.25">
      <c r="A4" s="76">
        <v>1</v>
      </c>
      <c r="B4" s="36" t="s">
        <v>35</v>
      </c>
      <c r="C4" s="61" t="s">
        <v>41</v>
      </c>
      <c r="D4" s="62" t="s">
        <v>30</v>
      </c>
      <c r="E4" s="62" t="s">
        <v>13</v>
      </c>
      <c r="F4" s="67" t="s">
        <v>15</v>
      </c>
      <c r="G4" s="68">
        <v>42.9</v>
      </c>
      <c r="H4" s="18">
        <f>20</f>
        <v>20</v>
      </c>
      <c r="I4" s="24">
        <f>H4-(SUM(K4:AB4))-1</f>
        <v>9</v>
      </c>
      <c r="J4" s="25" t="str">
        <f>IF(I4&lt;0,"ATENÇÃO","OK")</f>
        <v>OK</v>
      </c>
      <c r="K4" s="85">
        <v>10</v>
      </c>
      <c r="L4" s="50"/>
      <c r="M4" s="58"/>
      <c r="N4" s="58"/>
      <c r="O4" s="58"/>
      <c r="P4" s="55"/>
      <c r="Q4" s="55"/>
      <c r="R4" s="55"/>
      <c r="S4" s="55"/>
      <c r="T4" s="55"/>
      <c r="U4" s="55"/>
      <c r="V4" s="55"/>
      <c r="W4" s="57"/>
      <c r="X4" s="57"/>
      <c r="Y4" s="57"/>
      <c r="Z4" s="57"/>
      <c r="AA4" s="57"/>
      <c r="AB4" s="57"/>
    </row>
    <row r="5" spans="1:28" ht="39.950000000000003" customHeight="1" x14ac:dyDescent="0.25">
      <c r="A5" s="76">
        <v>2</v>
      </c>
      <c r="B5" s="77" t="s">
        <v>35</v>
      </c>
      <c r="C5" s="63" t="s">
        <v>42</v>
      </c>
      <c r="D5" s="64" t="s">
        <v>43</v>
      </c>
      <c r="E5" s="64" t="s">
        <v>13</v>
      </c>
      <c r="F5" s="67" t="s">
        <v>15</v>
      </c>
      <c r="G5" s="69">
        <v>72.44</v>
      </c>
      <c r="H5" s="18"/>
      <c r="I5" s="24">
        <f t="shared" ref="I5:I61" si="0">H5-(SUM(K5:AB5))</f>
        <v>0</v>
      </c>
      <c r="J5" s="25" t="str">
        <f t="shared" ref="J5:J61" si="1">IF(I5&lt;0,"ATENÇÃO","OK")</f>
        <v>OK</v>
      </c>
      <c r="K5" s="85"/>
      <c r="L5" s="50"/>
      <c r="M5" s="58"/>
      <c r="N5" s="58"/>
      <c r="O5" s="58"/>
      <c r="P5" s="55"/>
      <c r="Q5" s="54"/>
      <c r="R5" s="55"/>
      <c r="S5" s="55"/>
      <c r="T5" s="55"/>
      <c r="U5" s="55"/>
      <c r="V5" s="55"/>
      <c r="W5" s="57"/>
      <c r="X5" s="57"/>
      <c r="Y5" s="57"/>
      <c r="Z5" s="57"/>
      <c r="AA5" s="57"/>
      <c r="AB5" s="57"/>
    </row>
    <row r="6" spans="1:28" ht="39.950000000000003" customHeight="1" x14ac:dyDescent="0.25">
      <c r="A6" s="76">
        <v>4</v>
      </c>
      <c r="B6" s="77" t="s">
        <v>35</v>
      </c>
      <c r="C6" s="63" t="s">
        <v>44</v>
      </c>
      <c r="D6" s="64" t="s">
        <v>45</v>
      </c>
      <c r="E6" s="64" t="s">
        <v>13</v>
      </c>
      <c r="F6" s="67" t="s">
        <v>38</v>
      </c>
      <c r="G6" s="69">
        <v>503.16</v>
      </c>
      <c r="H6" s="18"/>
      <c r="I6" s="24">
        <f t="shared" si="0"/>
        <v>0</v>
      </c>
      <c r="J6" s="25" t="str">
        <f t="shared" si="1"/>
        <v>OK</v>
      </c>
      <c r="K6" s="85"/>
      <c r="L6" s="50"/>
      <c r="M6" s="58"/>
      <c r="N6" s="58"/>
      <c r="O6" s="58"/>
      <c r="P6" s="55"/>
      <c r="Q6" s="54"/>
      <c r="R6" s="55"/>
      <c r="S6" s="55"/>
      <c r="T6" s="55"/>
      <c r="U6" s="55"/>
      <c r="V6" s="55"/>
      <c r="W6" s="57"/>
      <c r="X6" s="57"/>
      <c r="Y6" s="57"/>
      <c r="Z6" s="57"/>
      <c r="AA6" s="57"/>
      <c r="AB6" s="57"/>
    </row>
    <row r="7" spans="1:28" ht="39.950000000000003" customHeight="1" x14ac:dyDescent="0.25">
      <c r="A7" s="76">
        <v>5</v>
      </c>
      <c r="B7" s="77" t="s">
        <v>35</v>
      </c>
      <c r="C7" s="63" t="s">
        <v>46</v>
      </c>
      <c r="D7" s="64" t="s">
        <v>47</v>
      </c>
      <c r="E7" s="64" t="s">
        <v>13</v>
      </c>
      <c r="F7" s="67" t="s">
        <v>15</v>
      </c>
      <c r="G7" s="69">
        <v>61.71</v>
      </c>
      <c r="H7" s="18"/>
      <c r="I7" s="24">
        <f t="shared" si="0"/>
        <v>0</v>
      </c>
      <c r="J7" s="25" t="str">
        <f t="shared" si="1"/>
        <v>OK</v>
      </c>
      <c r="K7" s="85"/>
      <c r="L7" s="50"/>
      <c r="M7" s="58"/>
      <c r="N7" s="58"/>
      <c r="O7" s="58"/>
      <c r="P7" s="55"/>
      <c r="Q7" s="54"/>
      <c r="R7" s="55"/>
      <c r="S7" s="55"/>
      <c r="T7" s="55"/>
      <c r="U7" s="55"/>
      <c r="V7" s="55"/>
      <c r="W7" s="57"/>
      <c r="X7" s="57"/>
      <c r="Y7" s="57"/>
      <c r="Z7" s="57"/>
      <c r="AA7" s="57"/>
      <c r="AB7" s="57"/>
    </row>
    <row r="8" spans="1:28" ht="39.950000000000003" customHeight="1" x14ac:dyDescent="0.25">
      <c r="A8" s="76">
        <v>6</v>
      </c>
      <c r="B8" s="77" t="s">
        <v>35</v>
      </c>
      <c r="C8" s="63" t="s">
        <v>48</v>
      </c>
      <c r="D8" s="64" t="s">
        <v>27</v>
      </c>
      <c r="E8" s="64" t="s">
        <v>13</v>
      </c>
      <c r="F8" s="67" t="s">
        <v>15</v>
      </c>
      <c r="G8" s="69">
        <v>20.350000000000001</v>
      </c>
      <c r="H8" s="18"/>
      <c r="I8" s="24">
        <f t="shared" si="0"/>
        <v>0</v>
      </c>
      <c r="J8" s="25" t="str">
        <f t="shared" si="1"/>
        <v>OK</v>
      </c>
      <c r="K8" s="85"/>
      <c r="L8" s="50"/>
      <c r="M8" s="58"/>
      <c r="N8" s="58"/>
      <c r="O8" s="58"/>
      <c r="P8" s="55"/>
      <c r="Q8" s="54"/>
      <c r="R8" s="55"/>
      <c r="S8" s="55"/>
      <c r="T8" s="55"/>
      <c r="U8" s="55"/>
      <c r="V8" s="55"/>
      <c r="W8" s="57"/>
      <c r="X8" s="57"/>
      <c r="Y8" s="57"/>
      <c r="Z8" s="57"/>
      <c r="AA8" s="57"/>
      <c r="AB8" s="57"/>
    </row>
    <row r="9" spans="1:28" ht="39.950000000000003" customHeight="1" x14ac:dyDescent="0.25">
      <c r="A9" s="76">
        <v>7</v>
      </c>
      <c r="B9" s="77" t="s">
        <v>35</v>
      </c>
      <c r="C9" s="63" t="s">
        <v>49</v>
      </c>
      <c r="D9" s="64" t="s">
        <v>50</v>
      </c>
      <c r="E9" s="62" t="s">
        <v>16</v>
      </c>
      <c r="F9" s="67" t="s">
        <v>15</v>
      </c>
      <c r="G9" s="68">
        <v>59.83</v>
      </c>
      <c r="H9" s="18"/>
      <c r="I9" s="24">
        <f t="shared" si="0"/>
        <v>0</v>
      </c>
      <c r="J9" s="25" t="str">
        <f t="shared" si="1"/>
        <v>OK</v>
      </c>
      <c r="K9" s="85"/>
      <c r="L9" s="50"/>
      <c r="M9" s="58"/>
      <c r="N9" s="58"/>
      <c r="O9" s="58"/>
      <c r="P9" s="55"/>
      <c r="Q9" s="54"/>
      <c r="R9" s="55"/>
      <c r="S9" s="55"/>
      <c r="T9" s="55"/>
      <c r="U9" s="55"/>
      <c r="V9" s="55"/>
      <c r="W9" s="57"/>
      <c r="X9" s="57"/>
      <c r="Y9" s="57"/>
      <c r="Z9" s="57"/>
      <c r="AA9" s="57"/>
      <c r="AB9" s="57"/>
    </row>
    <row r="10" spans="1:28" ht="39.950000000000003" customHeight="1" x14ac:dyDescent="0.25">
      <c r="A10" s="76">
        <v>8</v>
      </c>
      <c r="B10" s="36" t="s">
        <v>35</v>
      </c>
      <c r="C10" s="65" t="s">
        <v>51</v>
      </c>
      <c r="D10" s="66" t="s">
        <v>52</v>
      </c>
      <c r="E10" s="66" t="s">
        <v>3</v>
      </c>
      <c r="F10" s="67" t="s">
        <v>15</v>
      </c>
      <c r="G10" s="69">
        <v>31.22</v>
      </c>
      <c r="H10" s="18"/>
      <c r="I10" s="24">
        <f t="shared" si="0"/>
        <v>0</v>
      </c>
      <c r="J10" s="25" t="str">
        <f t="shared" si="1"/>
        <v>OK</v>
      </c>
      <c r="K10" s="85"/>
      <c r="L10" s="50"/>
      <c r="M10" s="58"/>
      <c r="N10" s="58"/>
      <c r="O10" s="58"/>
      <c r="P10" s="55"/>
      <c r="Q10" s="55"/>
      <c r="R10" s="55"/>
      <c r="S10" s="55"/>
      <c r="T10" s="55"/>
      <c r="U10" s="55"/>
      <c r="V10" s="55"/>
      <c r="W10" s="57"/>
      <c r="X10" s="57"/>
      <c r="Y10" s="57"/>
      <c r="Z10" s="57"/>
      <c r="AA10" s="57"/>
      <c r="AB10" s="57"/>
    </row>
    <row r="11" spans="1:28" ht="39.950000000000003" customHeight="1" x14ac:dyDescent="0.25">
      <c r="A11" s="76">
        <v>9</v>
      </c>
      <c r="B11" s="36" t="s">
        <v>35</v>
      </c>
      <c r="C11" s="65" t="s">
        <v>53</v>
      </c>
      <c r="D11" s="66" t="s">
        <v>50</v>
      </c>
      <c r="E11" s="66" t="s">
        <v>13</v>
      </c>
      <c r="F11" s="67" t="s">
        <v>15</v>
      </c>
      <c r="G11" s="69">
        <v>91.72</v>
      </c>
      <c r="H11" s="18">
        <v>1</v>
      </c>
      <c r="I11" s="24">
        <f t="shared" si="0"/>
        <v>0</v>
      </c>
      <c r="J11" s="25" t="str">
        <f t="shared" si="1"/>
        <v>OK</v>
      </c>
      <c r="K11" s="85">
        <v>1</v>
      </c>
      <c r="L11" s="50"/>
      <c r="M11" s="58"/>
      <c r="N11" s="58"/>
      <c r="O11" s="58"/>
      <c r="P11" s="55"/>
      <c r="Q11" s="55"/>
      <c r="R11" s="55"/>
      <c r="S11" s="55"/>
      <c r="T11" s="55"/>
      <c r="U11" s="55"/>
      <c r="V11" s="55"/>
      <c r="W11" s="57"/>
      <c r="X11" s="57"/>
      <c r="Y11" s="57"/>
      <c r="Z11" s="57"/>
      <c r="AA11" s="57"/>
      <c r="AB11" s="57"/>
    </row>
    <row r="12" spans="1:28" ht="39.950000000000003" customHeight="1" x14ac:dyDescent="0.25">
      <c r="A12" s="76">
        <v>10</v>
      </c>
      <c r="B12" s="36" t="s">
        <v>35</v>
      </c>
      <c r="C12" s="65" t="s">
        <v>54</v>
      </c>
      <c r="D12" s="66" t="s">
        <v>55</v>
      </c>
      <c r="E12" s="75" t="s">
        <v>13</v>
      </c>
      <c r="F12" s="66" t="s">
        <v>15</v>
      </c>
      <c r="G12" s="69">
        <v>95.33</v>
      </c>
      <c r="H12" s="18">
        <v>5</v>
      </c>
      <c r="I12" s="24">
        <f t="shared" si="0"/>
        <v>3</v>
      </c>
      <c r="J12" s="25" t="str">
        <f t="shared" si="1"/>
        <v>OK</v>
      </c>
      <c r="K12" s="85">
        <v>2</v>
      </c>
      <c r="L12" s="50"/>
      <c r="M12" s="58"/>
      <c r="N12" s="58"/>
      <c r="O12" s="58"/>
      <c r="P12" s="55"/>
      <c r="Q12" s="55"/>
      <c r="R12" s="55"/>
      <c r="S12" s="55"/>
      <c r="T12" s="55"/>
      <c r="U12" s="55"/>
      <c r="V12" s="55"/>
      <c r="W12" s="57"/>
      <c r="X12" s="57"/>
      <c r="Y12" s="57"/>
      <c r="Z12" s="57"/>
      <c r="AA12" s="57"/>
      <c r="AB12" s="57"/>
    </row>
    <row r="13" spans="1:28" ht="39.950000000000003" customHeight="1" x14ac:dyDescent="0.25">
      <c r="A13" s="76">
        <v>11</v>
      </c>
      <c r="B13" s="36" t="s">
        <v>35</v>
      </c>
      <c r="C13" s="65" t="s">
        <v>56</v>
      </c>
      <c r="D13" s="66" t="s">
        <v>57</v>
      </c>
      <c r="E13" s="75" t="s">
        <v>13</v>
      </c>
      <c r="F13" s="66" t="s">
        <v>15</v>
      </c>
      <c r="G13" s="69">
        <v>326.43</v>
      </c>
      <c r="H13" s="18"/>
      <c r="I13" s="24">
        <f t="shared" si="0"/>
        <v>0</v>
      </c>
      <c r="J13" s="25" t="str">
        <f t="shared" si="1"/>
        <v>OK</v>
      </c>
      <c r="K13" s="85"/>
      <c r="L13" s="58"/>
      <c r="M13" s="58"/>
      <c r="N13" s="58"/>
      <c r="O13" s="58"/>
      <c r="P13" s="55"/>
      <c r="Q13" s="55"/>
      <c r="R13" s="55"/>
      <c r="S13" s="55"/>
      <c r="T13" s="55"/>
      <c r="U13" s="55"/>
      <c r="V13" s="55"/>
      <c r="W13" s="57"/>
      <c r="X13" s="57"/>
      <c r="Y13" s="57"/>
      <c r="Z13" s="57"/>
      <c r="AA13" s="57"/>
      <c r="AB13" s="57"/>
    </row>
    <row r="14" spans="1:28" ht="39.950000000000003" customHeight="1" x14ac:dyDescent="0.25">
      <c r="A14" s="76">
        <v>12</v>
      </c>
      <c r="B14" s="36" t="s">
        <v>35</v>
      </c>
      <c r="C14" s="65" t="s">
        <v>58</v>
      </c>
      <c r="D14" s="66" t="s">
        <v>59</v>
      </c>
      <c r="E14" s="66" t="s">
        <v>34</v>
      </c>
      <c r="F14" s="66" t="s">
        <v>15</v>
      </c>
      <c r="G14" s="69">
        <v>98.78</v>
      </c>
      <c r="H14" s="18"/>
      <c r="I14" s="24">
        <f t="shared" si="0"/>
        <v>0</v>
      </c>
      <c r="J14" s="25" t="str">
        <f t="shared" si="1"/>
        <v>OK</v>
      </c>
      <c r="K14" s="85"/>
      <c r="L14" s="58"/>
      <c r="M14" s="58"/>
      <c r="N14" s="58"/>
      <c r="O14" s="58"/>
      <c r="P14" s="55"/>
      <c r="Q14" s="55"/>
      <c r="R14" s="55"/>
      <c r="S14" s="55"/>
      <c r="T14" s="55"/>
      <c r="U14" s="55"/>
      <c r="V14" s="55"/>
      <c r="W14" s="57"/>
      <c r="X14" s="57"/>
      <c r="Y14" s="57"/>
      <c r="Z14" s="57"/>
      <c r="AA14" s="57"/>
      <c r="AB14" s="57"/>
    </row>
    <row r="15" spans="1:28" ht="39.950000000000003" customHeight="1" x14ac:dyDescent="0.25">
      <c r="A15" s="76">
        <v>13</v>
      </c>
      <c r="B15" s="36" t="s">
        <v>35</v>
      </c>
      <c r="C15" s="65" t="s">
        <v>131</v>
      </c>
      <c r="D15" s="66" t="s">
        <v>60</v>
      </c>
      <c r="E15" s="66" t="s">
        <v>13</v>
      </c>
      <c r="F15" s="66" t="s">
        <v>37</v>
      </c>
      <c r="G15" s="69">
        <v>2310.1999999999998</v>
      </c>
      <c r="H15" s="18"/>
      <c r="I15" s="24">
        <f t="shared" si="0"/>
        <v>0</v>
      </c>
      <c r="J15" s="25" t="str">
        <f t="shared" si="1"/>
        <v>OK</v>
      </c>
      <c r="K15" s="85"/>
      <c r="L15" s="58"/>
      <c r="M15" s="58"/>
      <c r="N15" s="58"/>
      <c r="O15" s="58"/>
      <c r="P15" s="55"/>
      <c r="Q15" s="55"/>
      <c r="R15" s="55"/>
      <c r="S15" s="55"/>
      <c r="T15" s="55"/>
      <c r="U15" s="55"/>
      <c r="V15" s="55"/>
      <c r="W15" s="57"/>
      <c r="X15" s="57"/>
      <c r="Y15" s="57"/>
      <c r="Z15" s="57"/>
      <c r="AA15" s="57"/>
      <c r="AB15" s="57"/>
    </row>
    <row r="16" spans="1:28" ht="39.950000000000003" customHeight="1" x14ac:dyDescent="0.25">
      <c r="A16" s="78">
        <v>14</v>
      </c>
      <c r="B16" s="37" t="s">
        <v>61</v>
      </c>
      <c r="C16" s="70" t="s">
        <v>62</v>
      </c>
      <c r="D16" s="71" t="s">
        <v>63</v>
      </c>
      <c r="E16" s="71" t="s">
        <v>13</v>
      </c>
      <c r="F16" s="71" t="s">
        <v>14</v>
      </c>
      <c r="G16" s="72">
        <v>1232.96</v>
      </c>
      <c r="H16" s="18"/>
      <c r="I16" s="24">
        <f t="shared" si="0"/>
        <v>0</v>
      </c>
      <c r="J16" s="25" t="str">
        <f t="shared" si="1"/>
        <v>OK</v>
      </c>
      <c r="K16" s="85"/>
      <c r="L16" s="58"/>
      <c r="M16" s="58"/>
      <c r="N16" s="58"/>
      <c r="O16" s="58"/>
      <c r="P16" s="55"/>
      <c r="Q16" s="55"/>
      <c r="R16" s="55"/>
      <c r="S16" s="55"/>
      <c r="T16" s="55"/>
      <c r="U16" s="55"/>
      <c r="V16" s="55"/>
      <c r="W16" s="57"/>
      <c r="X16" s="57"/>
      <c r="Y16" s="57"/>
      <c r="Z16" s="57"/>
      <c r="AA16" s="57"/>
      <c r="AB16" s="57"/>
    </row>
    <row r="17" spans="1:28" ht="39.950000000000003" customHeight="1" x14ac:dyDescent="0.25">
      <c r="A17" s="76">
        <v>17</v>
      </c>
      <c r="B17" s="36" t="s">
        <v>35</v>
      </c>
      <c r="C17" s="65" t="s">
        <v>64</v>
      </c>
      <c r="D17" s="66" t="s">
        <v>65</v>
      </c>
      <c r="E17" s="66" t="s">
        <v>13</v>
      </c>
      <c r="F17" s="66" t="s">
        <v>14</v>
      </c>
      <c r="G17" s="69">
        <v>52.18</v>
      </c>
      <c r="H17" s="18"/>
      <c r="I17" s="24">
        <f t="shared" si="0"/>
        <v>0</v>
      </c>
      <c r="J17" s="25" t="str">
        <f t="shared" si="1"/>
        <v>OK</v>
      </c>
      <c r="K17" s="85"/>
      <c r="L17" s="58"/>
      <c r="M17" s="58"/>
      <c r="N17" s="58"/>
      <c r="O17" s="58"/>
      <c r="P17" s="55"/>
      <c r="Q17" s="55"/>
      <c r="R17" s="55"/>
      <c r="S17" s="55"/>
      <c r="T17" s="55"/>
      <c r="U17" s="55"/>
      <c r="V17" s="55"/>
      <c r="W17" s="57"/>
      <c r="X17" s="57"/>
      <c r="Y17" s="57"/>
      <c r="Z17" s="57"/>
      <c r="AA17" s="57"/>
      <c r="AB17" s="57"/>
    </row>
    <row r="18" spans="1:28" ht="39.950000000000003" customHeight="1" x14ac:dyDescent="0.25">
      <c r="A18" s="76">
        <v>18</v>
      </c>
      <c r="B18" s="36" t="s">
        <v>35</v>
      </c>
      <c r="C18" s="65" t="s">
        <v>66</v>
      </c>
      <c r="D18" s="66" t="s">
        <v>67</v>
      </c>
      <c r="E18" s="66" t="s">
        <v>13</v>
      </c>
      <c r="F18" s="66" t="s">
        <v>14</v>
      </c>
      <c r="G18" s="69">
        <v>58.18</v>
      </c>
      <c r="H18" s="18"/>
      <c r="I18" s="24">
        <f t="shared" si="0"/>
        <v>0</v>
      </c>
      <c r="J18" s="25" t="str">
        <f t="shared" si="1"/>
        <v>OK</v>
      </c>
      <c r="K18" s="85"/>
      <c r="L18" s="58"/>
      <c r="M18" s="58"/>
      <c r="N18" s="58"/>
      <c r="O18" s="58"/>
      <c r="P18" s="55"/>
      <c r="Q18" s="55"/>
      <c r="R18" s="55"/>
      <c r="S18" s="55"/>
      <c r="T18" s="55"/>
      <c r="U18" s="55"/>
      <c r="V18" s="55"/>
      <c r="W18" s="57"/>
      <c r="X18" s="57"/>
      <c r="Y18" s="57"/>
      <c r="Z18" s="57"/>
      <c r="AA18" s="57"/>
      <c r="AB18" s="57"/>
    </row>
    <row r="19" spans="1:28" ht="39.950000000000003" customHeight="1" x14ac:dyDescent="0.25">
      <c r="A19" s="76">
        <v>19</v>
      </c>
      <c r="B19" s="36" t="s">
        <v>35</v>
      </c>
      <c r="C19" s="65" t="s">
        <v>68</v>
      </c>
      <c r="D19" s="66" t="s">
        <v>69</v>
      </c>
      <c r="E19" s="66" t="s">
        <v>3</v>
      </c>
      <c r="F19" s="66" t="s">
        <v>14</v>
      </c>
      <c r="G19" s="69">
        <v>0.23</v>
      </c>
      <c r="H19" s="18"/>
      <c r="I19" s="24">
        <f t="shared" si="0"/>
        <v>0</v>
      </c>
      <c r="J19" s="25" t="str">
        <f t="shared" si="1"/>
        <v>OK</v>
      </c>
      <c r="K19" s="85"/>
      <c r="L19" s="58"/>
      <c r="M19" s="58"/>
      <c r="N19" s="58"/>
      <c r="O19" s="58"/>
      <c r="P19" s="55"/>
      <c r="Q19" s="55"/>
      <c r="R19" s="55"/>
      <c r="S19" s="55"/>
      <c r="T19" s="55"/>
      <c r="U19" s="55"/>
      <c r="V19" s="55"/>
      <c r="W19" s="57"/>
      <c r="X19" s="57"/>
      <c r="Y19" s="57"/>
      <c r="Z19" s="57"/>
      <c r="AA19" s="57"/>
      <c r="AB19" s="57"/>
    </row>
    <row r="20" spans="1:28" ht="39.950000000000003" customHeight="1" x14ac:dyDescent="0.25">
      <c r="A20" s="76">
        <v>20</v>
      </c>
      <c r="B20" s="36" t="s">
        <v>35</v>
      </c>
      <c r="C20" s="65" t="s">
        <v>70</v>
      </c>
      <c r="D20" s="66" t="s">
        <v>69</v>
      </c>
      <c r="E20" s="66" t="s">
        <v>3</v>
      </c>
      <c r="F20" s="66" t="s">
        <v>14</v>
      </c>
      <c r="G20" s="69">
        <v>0.52</v>
      </c>
      <c r="H20" s="18"/>
      <c r="I20" s="24">
        <f t="shared" si="0"/>
        <v>0</v>
      </c>
      <c r="J20" s="25" t="str">
        <f t="shared" si="1"/>
        <v>OK</v>
      </c>
      <c r="K20" s="85"/>
      <c r="L20" s="58"/>
      <c r="M20" s="58"/>
      <c r="N20" s="58"/>
      <c r="O20" s="58"/>
      <c r="P20" s="55"/>
      <c r="Q20" s="55"/>
      <c r="R20" s="55"/>
      <c r="S20" s="55"/>
      <c r="T20" s="55"/>
      <c r="U20" s="55"/>
      <c r="V20" s="55"/>
      <c r="W20" s="57"/>
      <c r="X20" s="57"/>
      <c r="Y20" s="57"/>
      <c r="Z20" s="57"/>
      <c r="AA20" s="57"/>
      <c r="AB20" s="57"/>
    </row>
    <row r="21" spans="1:28" ht="39.950000000000003" customHeight="1" x14ac:dyDescent="0.25">
      <c r="A21" s="76">
        <v>21</v>
      </c>
      <c r="B21" s="36" t="s">
        <v>35</v>
      </c>
      <c r="C21" s="65" t="s">
        <v>71</v>
      </c>
      <c r="D21" s="66" t="s">
        <v>69</v>
      </c>
      <c r="E21" s="66" t="s">
        <v>3</v>
      </c>
      <c r="F21" s="66" t="s">
        <v>14</v>
      </c>
      <c r="G21" s="69">
        <v>1.01</v>
      </c>
      <c r="H21" s="18"/>
      <c r="I21" s="24">
        <f t="shared" si="0"/>
        <v>0</v>
      </c>
      <c r="J21" s="25" t="str">
        <f t="shared" si="1"/>
        <v>OK</v>
      </c>
      <c r="K21" s="85"/>
      <c r="L21" s="58"/>
      <c r="M21" s="58"/>
      <c r="N21" s="58"/>
      <c r="O21" s="58"/>
      <c r="P21" s="55"/>
      <c r="Q21" s="55"/>
      <c r="R21" s="55"/>
      <c r="S21" s="55"/>
      <c r="T21" s="55"/>
      <c r="U21" s="55"/>
      <c r="V21" s="55"/>
      <c r="W21" s="57"/>
      <c r="X21" s="57"/>
      <c r="Y21" s="57"/>
      <c r="Z21" s="57"/>
      <c r="AA21" s="57"/>
      <c r="AB21" s="57"/>
    </row>
    <row r="22" spans="1:28" ht="39.950000000000003" customHeight="1" x14ac:dyDescent="0.25">
      <c r="A22" s="76">
        <v>22</v>
      </c>
      <c r="B22" s="36" t="s">
        <v>35</v>
      </c>
      <c r="C22" s="65" t="s">
        <v>72</v>
      </c>
      <c r="D22" s="66" t="s">
        <v>27</v>
      </c>
      <c r="E22" s="66" t="s">
        <v>31</v>
      </c>
      <c r="F22" s="66" t="s">
        <v>15</v>
      </c>
      <c r="G22" s="69">
        <v>14.52</v>
      </c>
      <c r="H22" s="18"/>
      <c r="I22" s="24">
        <f t="shared" si="0"/>
        <v>0</v>
      </c>
      <c r="J22" s="25" t="str">
        <f t="shared" si="1"/>
        <v>OK</v>
      </c>
      <c r="K22" s="85"/>
      <c r="L22" s="58"/>
      <c r="M22" s="58"/>
      <c r="N22" s="58"/>
      <c r="O22" s="58"/>
      <c r="P22" s="55"/>
      <c r="Q22" s="55"/>
      <c r="R22" s="55"/>
      <c r="S22" s="55"/>
      <c r="T22" s="55"/>
      <c r="U22" s="55"/>
      <c r="V22" s="55"/>
      <c r="W22" s="57"/>
      <c r="X22" s="57"/>
      <c r="Y22" s="57"/>
      <c r="Z22" s="57"/>
      <c r="AA22" s="57"/>
      <c r="AB22" s="57"/>
    </row>
    <row r="23" spans="1:28" ht="39.950000000000003" customHeight="1" x14ac:dyDescent="0.25">
      <c r="A23" s="76">
        <v>23</v>
      </c>
      <c r="B23" s="36" t="s">
        <v>35</v>
      </c>
      <c r="C23" s="65" t="s">
        <v>73</v>
      </c>
      <c r="D23" s="66" t="s">
        <v>74</v>
      </c>
      <c r="E23" s="66" t="s">
        <v>13</v>
      </c>
      <c r="F23" s="66" t="s">
        <v>14</v>
      </c>
      <c r="G23" s="69">
        <v>0.08</v>
      </c>
      <c r="H23" s="18"/>
      <c r="I23" s="24">
        <f t="shared" si="0"/>
        <v>0</v>
      </c>
      <c r="J23" s="25" t="str">
        <f t="shared" si="1"/>
        <v>OK</v>
      </c>
      <c r="K23" s="85"/>
      <c r="L23" s="58"/>
      <c r="M23" s="58"/>
      <c r="N23" s="58"/>
      <c r="O23" s="58"/>
      <c r="P23" s="55"/>
      <c r="Q23" s="55"/>
      <c r="R23" s="55"/>
      <c r="S23" s="55"/>
      <c r="T23" s="55"/>
      <c r="U23" s="55"/>
      <c r="V23" s="55"/>
      <c r="W23" s="57"/>
      <c r="X23" s="57"/>
      <c r="Y23" s="57"/>
      <c r="Z23" s="57"/>
      <c r="AA23" s="57"/>
      <c r="AB23" s="57"/>
    </row>
    <row r="24" spans="1:28" ht="39.950000000000003" customHeight="1" x14ac:dyDescent="0.25">
      <c r="A24" s="76">
        <v>24</v>
      </c>
      <c r="B24" s="36" t="s">
        <v>35</v>
      </c>
      <c r="C24" s="65" t="s">
        <v>75</v>
      </c>
      <c r="D24" s="66" t="s">
        <v>74</v>
      </c>
      <c r="E24" s="66" t="s">
        <v>13</v>
      </c>
      <c r="F24" s="66" t="s">
        <v>14</v>
      </c>
      <c r="G24" s="69">
        <v>0.12</v>
      </c>
      <c r="H24" s="18"/>
      <c r="I24" s="24">
        <f t="shared" si="0"/>
        <v>0</v>
      </c>
      <c r="J24" s="25" t="str">
        <f t="shared" si="1"/>
        <v>OK</v>
      </c>
      <c r="K24" s="85"/>
      <c r="L24" s="58"/>
      <c r="M24" s="58"/>
      <c r="N24" s="58"/>
      <c r="O24" s="58"/>
      <c r="P24" s="55"/>
      <c r="Q24" s="55"/>
      <c r="R24" s="55"/>
      <c r="S24" s="55"/>
      <c r="T24" s="55"/>
      <c r="U24" s="55"/>
      <c r="V24" s="55"/>
      <c r="W24" s="57"/>
      <c r="X24" s="57"/>
      <c r="Y24" s="57"/>
      <c r="Z24" s="57"/>
      <c r="AA24" s="57"/>
      <c r="AB24" s="57"/>
    </row>
    <row r="25" spans="1:28" ht="39.950000000000003" customHeight="1" x14ac:dyDescent="0.25">
      <c r="A25" s="76">
        <v>25</v>
      </c>
      <c r="B25" s="36" t="s">
        <v>35</v>
      </c>
      <c r="C25" s="65" t="s">
        <v>76</v>
      </c>
      <c r="D25" s="66" t="s">
        <v>74</v>
      </c>
      <c r="E25" s="66" t="s">
        <v>13</v>
      </c>
      <c r="F25" s="66" t="s">
        <v>14</v>
      </c>
      <c r="G25" s="69">
        <v>0.13</v>
      </c>
      <c r="H25" s="18"/>
      <c r="I25" s="24">
        <f t="shared" si="0"/>
        <v>0</v>
      </c>
      <c r="J25" s="25" t="str">
        <f t="shared" si="1"/>
        <v>OK</v>
      </c>
      <c r="K25" s="85"/>
      <c r="L25" s="58"/>
      <c r="M25" s="58"/>
      <c r="N25" s="58"/>
      <c r="O25" s="58"/>
      <c r="P25" s="55"/>
      <c r="Q25" s="55"/>
      <c r="R25" s="55"/>
      <c r="S25" s="55"/>
      <c r="T25" s="55"/>
      <c r="U25" s="55"/>
      <c r="V25" s="55"/>
      <c r="W25" s="57"/>
      <c r="X25" s="57"/>
      <c r="Y25" s="57"/>
      <c r="Z25" s="57"/>
      <c r="AA25" s="57"/>
      <c r="AB25" s="57"/>
    </row>
    <row r="26" spans="1:28" ht="39.950000000000003" customHeight="1" x14ac:dyDescent="0.25">
      <c r="A26" s="76">
        <v>26</v>
      </c>
      <c r="B26" s="36" t="s">
        <v>35</v>
      </c>
      <c r="C26" s="65" t="s">
        <v>77</v>
      </c>
      <c r="D26" s="66" t="s">
        <v>78</v>
      </c>
      <c r="E26" s="66" t="s">
        <v>13</v>
      </c>
      <c r="F26" s="66" t="s">
        <v>15</v>
      </c>
      <c r="G26" s="69">
        <v>1.75</v>
      </c>
      <c r="H26" s="18"/>
      <c r="I26" s="24">
        <f t="shared" si="0"/>
        <v>0</v>
      </c>
      <c r="J26" s="25" t="str">
        <f t="shared" si="1"/>
        <v>OK</v>
      </c>
      <c r="K26" s="85"/>
      <c r="L26" s="58"/>
      <c r="M26" s="58"/>
      <c r="N26" s="58"/>
      <c r="O26" s="58"/>
      <c r="P26" s="55"/>
      <c r="Q26" s="55"/>
      <c r="R26" s="55"/>
      <c r="S26" s="55"/>
      <c r="T26" s="55"/>
      <c r="U26" s="55"/>
      <c r="V26" s="55"/>
      <c r="W26" s="57"/>
      <c r="X26" s="57"/>
      <c r="Y26" s="57"/>
      <c r="Z26" s="57"/>
      <c r="AA26" s="57"/>
      <c r="AB26" s="57"/>
    </row>
    <row r="27" spans="1:28" ht="39.950000000000003" customHeight="1" x14ac:dyDescent="0.25">
      <c r="A27" s="76">
        <v>27</v>
      </c>
      <c r="B27" s="36" t="s">
        <v>35</v>
      </c>
      <c r="C27" s="65" t="s">
        <v>79</v>
      </c>
      <c r="D27" s="66" t="s">
        <v>78</v>
      </c>
      <c r="E27" s="66" t="s">
        <v>13</v>
      </c>
      <c r="F27" s="66" t="s">
        <v>15</v>
      </c>
      <c r="G27" s="69">
        <v>1.5</v>
      </c>
      <c r="H27" s="18"/>
      <c r="I27" s="24">
        <f t="shared" si="0"/>
        <v>0</v>
      </c>
      <c r="J27" s="25" t="str">
        <f t="shared" si="1"/>
        <v>OK</v>
      </c>
      <c r="K27" s="85"/>
      <c r="L27" s="58"/>
      <c r="M27" s="58"/>
      <c r="N27" s="58"/>
      <c r="O27" s="58"/>
      <c r="P27" s="55"/>
      <c r="Q27" s="55"/>
      <c r="R27" s="55"/>
      <c r="S27" s="55"/>
      <c r="T27" s="55"/>
      <c r="U27" s="55"/>
      <c r="V27" s="55"/>
      <c r="W27" s="57"/>
      <c r="X27" s="57"/>
      <c r="Y27" s="57"/>
      <c r="Z27" s="57"/>
      <c r="AA27" s="57"/>
      <c r="AB27" s="57"/>
    </row>
    <row r="28" spans="1:28" ht="39.950000000000003" customHeight="1" x14ac:dyDescent="0.25">
      <c r="A28" s="76">
        <v>28</v>
      </c>
      <c r="B28" s="36" t="s">
        <v>35</v>
      </c>
      <c r="C28" s="65" t="s">
        <v>80</v>
      </c>
      <c r="D28" s="66" t="s">
        <v>27</v>
      </c>
      <c r="E28" s="66" t="s">
        <v>12</v>
      </c>
      <c r="F28" s="66" t="s">
        <v>132</v>
      </c>
      <c r="G28" s="69">
        <v>52.45</v>
      </c>
      <c r="H28" s="18"/>
      <c r="I28" s="24">
        <f t="shared" si="0"/>
        <v>0</v>
      </c>
      <c r="J28" s="25" t="str">
        <f t="shared" si="1"/>
        <v>OK</v>
      </c>
      <c r="K28" s="85"/>
      <c r="L28" s="58"/>
      <c r="M28" s="58"/>
      <c r="N28" s="58"/>
      <c r="O28" s="58"/>
      <c r="P28" s="55"/>
      <c r="Q28" s="55"/>
      <c r="R28" s="55"/>
      <c r="S28" s="55"/>
      <c r="T28" s="55"/>
      <c r="U28" s="55"/>
      <c r="V28" s="55"/>
      <c r="W28" s="57"/>
      <c r="X28" s="57"/>
      <c r="Y28" s="57"/>
      <c r="Z28" s="57"/>
      <c r="AA28" s="57"/>
      <c r="AB28" s="57"/>
    </row>
    <row r="29" spans="1:28" ht="39.950000000000003" customHeight="1" x14ac:dyDescent="0.25">
      <c r="A29" s="76">
        <v>29</v>
      </c>
      <c r="B29" s="36" t="s">
        <v>35</v>
      </c>
      <c r="C29" s="65" t="s">
        <v>81</v>
      </c>
      <c r="D29" s="66" t="s">
        <v>29</v>
      </c>
      <c r="E29" s="66" t="s">
        <v>3</v>
      </c>
      <c r="F29" s="66" t="s">
        <v>14</v>
      </c>
      <c r="G29" s="69">
        <v>21.14</v>
      </c>
      <c r="H29" s="18"/>
      <c r="I29" s="24">
        <f t="shared" si="0"/>
        <v>0</v>
      </c>
      <c r="J29" s="25" t="str">
        <f t="shared" si="1"/>
        <v>OK</v>
      </c>
      <c r="K29" s="85"/>
      <c r="L29" s="58"/>
      <c r="M29" s="58"/>
      <c r="N29" s="58"/>
      <c r="O29" s="58"/>
      <c r="P29" s="55"/>
      <c r="Q29" s="55"/>
      <c r="R29" s="55"/>
      <c r="S29" s="55"/>
      <c r="T29" s="55"/>
      <c r="U29" s="55"/>
      <c r="V29" s="55"/>
      <c r="W29" s="57"/>
      <c r="X29" s="57"/>
      <c r="Y29" s="57"/>
      <c r="Z29" s="57"/>
      <c r="AA29" s="57"/>
      <c r="AB29" s="57"/>
    </row>
    <row r="30" spans="1:28" ht="39.950000000000003" customHeight="1" x14ac:dyDescent="0.25">
      <c r="A30" s="76">
        <v>30</v>
      </c>
      <c r="B30" s="36" t="s">
        <v>35</v>
      </c>
      <c r="C30" s="65" t="s">
        <v>82</v>
      </c>
      <c r="D30" s="66" t="s">
        <v>29</v>
      </c>
      <c r="E30" s="66" t="s">
        <v>12</v>
      </c>
      <c r="F30" s="66" t="s">
        <v>17</v>
      </c>
      <c r="G30" s="69">
        <v>31.92</v>
      </c>
      <c r="H30" s="18"/>
      <c r="I30" s="24">
        <f t="shared" si="0"/>
        <v>0</v>
      </c>
      <c r="J30" s="25" t="str">
        <f t="shared" si="1"/>
        <v>OK</v>
      </c>
      <c r="K30" s="85"/>
      <c r="L30" s="58"/>
      <c r="M30" s="58"/>
      <c r="N30" s="58"/>
      <c r="O30" s="58"/>
      <c r="P30" s="55"/>
      <c r="Q30" s="55"/>
      <c r="R30" s="55"/>
      <c r="S30" s="55"/>
      <c r="T30" s="55"/>
      <c r="U30" s="55"/>
      <c r="V30" s="55"/>
      <c r="W30" s="57"/>
      <c r="X30" s="57"/>
      <c r="Y30" s="57"/>
      <c r="Z30" s="57"/>
      <c r="AA30" s="57"/>
      <c r="AB30" s="57"/>
    </row>
    <row r="31" spans="1:28" ht="39.950000000000003" customHeight="1" x14ac:dyDescent="0.25">
      <c r="A31" s="76">
        <v>32</v>
      </c>
      <c r="B31" s="36" t="s">
        <v>35</v>
      </c>
      <c r="C31" s="65" t="s">
        <v>83</v>
      </c>
      <c r="D31" s="66" t="s">
        <v>84</v>
      </c>
      <c r="E31" s="66" t="s">
        <v>3</v>
      </c>
      <c r="F31" s="66" t="s">
        <v>133</v>
      </c>
      <c r="G31" s="69">
        <v>388</v>
      </c>
      <c r="H31" s="18"/>
      <c r="I31" s="24">
        <f t="shared" si="0"/>
        <v>0</v>
      </c>
      <c r="J31" s="25" t="str">
        <f t="shared" si="1"/>
        <v>OK</v>
      </c>
      <c r="K31" s="85"/>
      <c r="L31" s="58"/>
      <c r="M31" s="58"/>
      <c r="N31" s="58"/>
      <c r="O31" s="58"/>
      <c r="P31" s="55"/>
      <c r="Q31" s="55"/>
      <c r="R31" s="55"/>
      <c r="S31" s="55"/>
      <c r="T31" s="55"/>
      <c r="U31" s="55"/>
      <c r="V31" s="55"/>
      <c r="W31" s="57"/>
      <c r="X31" s="57"/>
      <c r="Y31" s="57"/>
      <c r="Z31" s="57"/>
      <c r="AA31" s="57"/>
      <c r="AB31" s="57"/>
    </row>
    <row r="32" spans="1:28" ht="39.950000000000003" customHeight="1" x14ac:dyDescent="0.25">
      <c r="A32" s="76">
        <v>33</v>
      </c>
      <c r="B32" s="36" t="s">
        <v>35</v>
      </c>
      <c r="C32" s="65" t="s">
        <v>85</v>
      </c>
      <c r="D32" s="66" t="s">
        <v>29</v>
      </c>
      <c r="E32" s="66" t="s">
        <v>13</v>
      </c>
      <c r="F32" s="66" t="s">
        <v>15</v>
      </c>
      <c r="G32" s="69">
        <v>33.6</v>
      </c>
      <c r="H32" s="18"/>
      <c r="I32" s="24">
        <f t="shared" si="0"/>
        <v>0</v>
      </c>
      <c r="J32" s="25" t="str">
        <f t="shared" si="1"/>
        <v>OK</v>
      </c>
      <c r="K32" s="85"/>
      <c r="L32" s="58"/>
      <c r="M32" s="58"/>
      <c r="N32" s="58"/>
      <c r="O32" s="58"/>
      <c r="P32" s="55"/>
      <c r="Q32" s="55"/>
      <c r="R32" s="55"/>
      <c r="S32" s="55"/>
      <c r="T32" s="55"/>
      <c r="U32" s="55"/>
      <c r="V32" s="55"/>
      <c r="W32" s="57"/>
      <c r="X32" s="57"/>
      <c r="Y32" s="57"/>
      <c r="Z32" s="57"/>
      <c r="AA32" s="57"/>
      <c r="AB32" s="57"/>
    </row>
    <row r="33" spans="1:28" ht="39.950000000000003" customHeight="1" x14ac:dyDescent="0.25">
      <c r="A33" s="76">
        <v>34</v>
      </c>
      <c r="B33" s="36" t="s">
        <v>35</v>
      </c>
      <c r="C33" s="65" t="s">
        <v>86</v>
      </c>
      <c r="D33" s="66" t="s">
        <v>87</v>
      </c>
      <c r="E33" s="66" t="s">
        <v>13</v>
      </c>
      <c r="F33" s="66" t="s">
        <v>15</v>
      </c>
      <c r="G33" s="69">
        <v>340.66</v>
      </c>
      <c r="H33" s="18"/>
      <c r="I33" s="24">
        <f t="shared" si="0"/>
        <v>0</v>
      </c>
      <c r="J33" s="25" t="str">
        <f t="shared" si="1"/>
        <v>OK</v>
      </c>
      <c r="K33" s="85"/>
      <c r="L33" s="58"/>
      <c r="M33" s="58"/>
      <c r="N33" s="58"/>
      <c r="O33" s="58"/>
      <c r="P33" s="55"/>
      <c r="Q33" s="55"/>
      <c r="R33" s="55"/>
      <c r="S33" s="55"/>
      <c r="T33" s="55"/>
      <c r="U33" s="55"/>
      <c r="V33" s="55"/>
      <c r="W33" s="57"/>
      <c r="X33" s="57"/>
      <c r="Y33" s="57"/>
      <c r="Z33" s="57"/>
      <c r="AA33" s="57"/>
      <c r="AB33" s="57"/>
    </row>
    <row r="34" spans="1:28" ht="39.950000000000003" customHeight="1" x14ac:dyDescent="0.25">
      <c r="A34" s="76">
        <v>35</v>
      </c>
      <c r="B34" s="36" t="s">
        <v>35</v>
      </c>
      <c r="C34" s="65" t="s">
        <v>88</v>
      </c>
      <c r="D34" s="66" t="s">
        <v>27</v>
      </c>
      <c r="E34" s="66" t="s">
        <v>13</v>
      </c>
      <c r="F34" s="66" t="s">
        <v>37</v>
      </c>
      <c r="G34" s="69">
        <v>47.49</v>
      </c>
      <c r="H34" s="18"/>
      <c r="I34" s="24">
        <f t="shared" si="0"/>
        <v>0</v>
      </c>
      <c r="J34" s="25" t="str">
        <f t="shared" si="1"/>
        <v>OK</v>
      </c>
      <c r="K34" s="85"/>
      <c r="L34" s="58"/>
      <c r="M34" s="58"/>
      <c r="N34" s="58"/>
      <c r="O34" s="58"/>
      <c r="P34" s="55"/>
      <c r="Q34" s="55"/>
      <c r="R34" s="55"/>
      <c r="S34" s="55"/>
      <c r="T34" s="55"/>
      <c r="U34" s="55"/>
      <c r="V34" s="55"/>
      <c r="W34" s="57"/>
      <c r="X34" s="57"/>
      <c r="Y34" s="57"/>
      <c r="Z34" s="57"/>
      <c r="AA34" s="57"/>
      <c r="AB34" s="57"/>
    </row>
    <row r="35" spans="1:28" ht="39.950000000000003" customHeight="1" x14ac:dyDescent="0.25">
      <c r="A35" s="76">
        <v>36</v>
      </c>
      <c r="B35" s="36" t="s">
        <v>35</v>
      </c>
      <c r="C35" s="65" t="s">
        <v>89</v>
      </c>
      <c r="D35" s="66" t="s">
        <v>29</v>
      </c>
      <c r="E35" s="66" t="s">
        <v>16</v>
      </c>
      <c r="F35" s="66" t="s">
        <v>15</v>
      </c>
      <c r="G35" s="69">
        <v>230.65</v>
      </c>
      <c r="H35" s="18"/>
      <c r="I35" s="24">
        <f t="shared" si="0"/>
        <v>0</v>
      </c>
      <c r="J35" s="25" t="str">
        <f t="shared" si="1"/>
        <v>OK</v>
      </c>
      <c r="K35" s="85"/>
      <c r="L35" s="58"/>
      <c r="M35" s="58"/>
      <c r="N35" s="58"/>
      <c r="O35" s="58"/>
      <c r="P35" s="55"/>
      <c r="Q35" s="55"/>
      <c r="R35" s="55"/>
      <c r="S35" s="55"/>
      <c r="T35" s="55"/>
      <c r="U35" s="55"/>
      <c r="V35" s="55"/>
      <c r="W35" s="57"/>
      <c r="X35" s="57"/>
      <c r="Y35" s="57"/>
      <c r="Z35" s="57"/>
      <c r="AA35" s="57"/>
      <c r="AB35" s="57"/>
    </row>
    <row r="36" spans="1:28" ht="39.950000000000003" customHeight="1" x14ac:dyDescent="0.25">
      <c r="A36" s="76">
        <v>37</v>
      </c>
      <c r="B36" s="36" t="s">
        <v>35</v>
      </c>
      <c r="C36" s="65" t="s">
        <v>90</v>
      </c>
      <c r="D36" s="66" t="s">
        <v>91</v>
      </c>
      <c r="E36" s="66" t="s">
        <v>16</v>
      </c>
      <c r="F36" s="66" t="s">
        <v>15</v>
      </c>
      <c r="G36" s="69">
        <v>237.53</v>
      </c>
      <c r="H36" s="18"/>
      <c r="I36" s="24">
        <f t="shared" si="0"/>
        <v>0</v>
      </c>
      <c r="J36" s="25" t="str">
        <f t="shared" si="1"/>
        <v>OK</v>
      </c>
      <c r="K36" s="85"/>
      <c r="L36" s="58"/>
      <c r="M36" s="58"/>
      <c r="N36" s="58"/>
      <c r="O36" s="58"/>
      <c r="P36" s="55"/>
      <c r="Q36" s="55"/>
      <c r="R36" s="55"/>
      <c r="S36" s="55"/>
      <c r="T36" s="55"/>
      <c r="U36" s="55"/>
      <c r="V36" s="55"/>
      <c r="W36" s="57"/>
      <c r="X36" s="57"/>
      <c r="Y36" s="57"/>
      <c r="Z36" s="57"/>
      <c r="AA36" s="57"/>
      <c r="AB36" s="57"/>
    </row>
    <row r="37" spans="1:28" ht="39.950000000000003" customHeight="1" x14ac:dyDescent="0.25">
      <c r="A37" s="76">
        <v>38</v>
      </c>
      <c r="B37" s="36" t="s">
        <v>35</v>
      </c>
      <c r="C37" s="65" t="s">
        <v>92</v>
      </c>
      <c r="D37" s="66" t="s">
        <v>93</v>
      </c>
      <c r="E37" s="66" t="s">
        <v>16</v>
      </c>
      <c r="F37" s="66" t="s">
        <v>15</v>
      </c>
      <c r="G37" s="69">
        <v>156.93</v>
      </c>
      <c r="H37" s="18"/>
      <c r="I37" s="24">
        <f t="shared" si="0"/>
        <v>0</v>
      </c>
      <c r="J37" s="25" t="str">
        <f t="shared" si="1"/>
        <v>OK</v>
      </c>
      <c r="K37" s="85"/>
      <c r="L37" s="58"/>
      <c r="M37" s="58"/>
      <c r="N37" s="58"/>
      <c r="O37" s="58"/>
      <c r="P37" s="55"/>
      <c r="Q37" s="55"/>
      <c r="R37" s="55"/>
      <c r="S37" s="55"/>
      <c r="T37" s="55"/>
      <c r="U37" s="55"/>
      <c r="V37" s="55"/>
      <c r="W37" s="57"/>
      <c r="X37" s="57"/>
      <c r="Y37" s="57"/>
      <c r="Z37" s="57"/>
      <c r="AA37" s="57"/>
      <c r="AB37" s="57"/>
    </row>
    <row r="38" spans="1:28" ht="39.950000000000003" customHeight="1" x14ac:dyDescent="0.25">
      <c r="A38" s="76">
        <v>40</v>
      </c>
      <c r="B38" s="36" t="s">
        <v>35</v>
      </c>
      <c r="C38" s="65" t="s">
        <v>94</v>
      </c>
      <c r="D38" s="66" t="s">
        <v>95</v>
      </c>
      <c r="E38" s="66" t="s">
        <v>3</v>
      </c>
      <c r="F38" s="66" t="s">
        <v>15</v>
      </c>
      <c r="G38" s="69">
        <v>27.03</v>
      </c>
      <c r="H38" s="18"/>
      <c r="I38" s="24">
        <f t="shared" si="0"/>
        <v>0</v>
      </c>
      <c r="J38" s="25" t="str">
        <f t="shared" si="1"/>
        <v>OK</v>
      </c>
      <c r="K38" s="85"/>
      <c r="L38" s="58"/>
      <c r="M38" s="58"/>
      <c r="N38" s="58"/>
      <c r="O38" s="58"/>
      <c r="P38" s="55"/>
      <c r="Q38" s="55"/>
      <c r="R38" s="55"/>
      <c r="S38" s="55"/>
      <c r="T38" s="55"/>
      <c r="U38" s="55"/>
      <c r="V38" s="55"/>
      <c r="W38" s="57"/>
      <c r="X38" s="57"/>
      <c r="Y38" s="57"/>
      <c r="Z38" s="57"/>
      <c r="AA38" s="57"/>
      <c r="AB38" s="57"/>
    </row>
    <row r="39" spans="1:28" ht="39.950000000000003" customHeight="1" x14ac:dyDescent="0.25">
      <c r="A39" s="76">
        <v>42</v>
      </c>
      <c r="B39" s="36" t="s">
        <v>35</v>
      </c>
      <c r="C39" s="65" t="s">
        <v>96</v>
      </c>
      <c r="D39" s="66" t="s">
        <v>97</v>
      </c>
      <c r="E39" s="66" t="s">
        <v>13</v>
      </c>
      <c r="F39" s="66" t="s">
        <v>38</v>
      </c>
      <c r="G39" s="69">
        <v>506.24</v>
      </c>
      <c r="H39" s="18"/>
      <c r="I39" s="24">
        <f t="shared" si="0"/>
        <v>0</v>
      </c>
      <c r="J39" s="25" t="str">
        <f t="shared" si="1"/>
        <v>OK</v>
      </c>
      <c r="K39" s="85"/>
      <c r="L39" s="58"/>
      <c r="M39" s="58"/>
      <c r="N39" s="58"/>
      <c r="O39" s="58"/>
      <c r="P39" s="55"/>
      <c r="Q39" s="55"/>
      <c r="R39" s="55"/>
      <c r="S39" s="55"/>
      <c r="T39" s="55"/>
      <c r="U39" s="55"/>
      <c r="V39" s="55"/>
      <c r="W39" s="57"/>
      <c r="X39" s="57"/>
      <c r="Y39" s="57"/>
      <c r="Z39" s="57"/>
      <c r="AA39" s="57"/>
      <c r="AB39" s="57"/>
    </row>
    <row r="40" spans="1:28" ht="39.950000000000003" customHeight="1" x14ac:dyDescent="0.25">
      <c r="A40" s="76">
        <v>43</v>
      </c>
      <c r="B40" s="36" t="s">
        <v>35</v>
      </c>
      <c r="C40" s="65" t="s">
        <v>98</v>
      </c>
      <c r="D40" s="66" t="s">
        <v>99</v>
      </c>
      <c r="E40" s="66" t="s">
        <v>13</v>
      </c>
      <c r="F40" s="66" t="s">
        <v>38</v>
      </c>
      <c r="G40" s="69">
        <v>1018.13</v>
      </c>
      <c r="H40" s="18"/>
      <c r="I40" s="24">
        <f t="shared" si="0"/>
        <v>0</v>
      </c>
      <c r="J40" s="25" t="str">
        <f t="shared" si="1"/>
        <v>OK</v>
      </c>
      <c r="K40" s="85"/>
      <c r="L40" s="58"/>
      <c r="M40" s="58"/>
      <c r="N40" s="58"/>
      <c r="O40" s="58"/>
      <c r="P40" s="55"/>
      <c r="Q40" s="55"/>
      <c r="R40" s="55"/>
      <c r="S40" s="55"/>
      <c r="T40" s="55"/>
      <c r="U40" s="55"/>
      <c r="V40" s="55"/>
      <c r="W40" s="57"/>
      <c r="X40" s="57"/>
      <c r="Y40" s="57"/>
      <c r="Z40" s="57"/>
      <c r="AA40" s="57"/>
      <c r="AB40" s="57"/>
    </row>
    <row r="41" spans="1:28" ht="39.950000000000003" customHeight="1" x14ac:dyDescent="0.25">
      <c r="A41" s="76">
        <v>44</v>
      </c>
      <c r="B41" s="36" t="s">
        <v>35</v>
      </c>
      <c r="C41" s="65" t="s">
        <v>100</v>
      </c>
      <c r="D41" s="66" t="s">
        <v>50</v>
      </c>
      <c r="E41" s="66" t="s">
        <v>13</v>
      </c>
      <c r="F41" s="66" t="s">
        <v>132</v>
      </c>
      <c r="G41" s="69">
        <v>23.06</v>
      </c>
      <c r="H41" s="18"/>
      <c r="I41" s="24">
        <f t="shared" si="0"/>
        <v>0</v>
      </c>
      <c r="J41" s="25" t="str">
        <f t="shared" si="1"/>
        <v>OK</v>
      </c>
      <c r="K41" s="85"/>
      <c r="L41" s="58"/>
      <c r="M41" s="58"/>
      <c r="N41" s="58"/>
      <c r="O41" s="58"/>
      <c r="P41" s="55"/>
      <c r="Q41" s="55"/>
      <c r="R41" s="55"/>
      <c r="S41" s="55"/>
      <c r="T41" s="55"/>
      <c r="U41" s="55"/>
      <c r="V41" s="55"/>
      <c r="W41" s="57"/>
      <c r="X41" s="57"/>
      <c r="Y41" s="57"/>
      <c r="Z41" s="57"/>
      <c r="AA41" s="57"/>
      <c r="AB41" s="57"/>
    </row>
    <row r="42" spans="1:28" ht="39.950000000000003" customHeight="1" x14ac:dyDescent="0.25">
      <c r="A42" s="76">
        <v>45</v>
      </c>
      <c r="B42" s="36" t="s">
        <v>35</v>
      </c>
      <c r="C42" s="65" t="s">
        <v>101</v>
      </c>
      <c r="D42" s="66" t="s">
        <v>52</v>
      </c>
      <c r="E42" s="66" t="s">
        <v>13</v>
      </c>
      <c r="F42" s="66" t="s">
        <v>36</v>
      </c>
      <c r="G42" s="69">
        <v>16.03</v>
      </c>
      <c r="H42" s="18"/>
      <c r="I42" s="24">
        <f t="shared" si="0"/>
        <v>0</v>
      </c>
      <c r="J42" s="25" t="str">
        <f t="shared" si="1"/>
        <v>OK</v>
      </c>
      <c r="K42" s="85"/>
      <c r="L42" s="58"/>
      <c r="M42" s="58"/>
      <c r="N42" s="58"/>
      <c r="O42" s="58"/>
      <c r="P42" s="55"/>
      <c r="Q42" s="55"/>
      <c r="R42" s="55"/>
      <c r="S42" s="55"/>
      <c r="T42" s="55"/>
      <c r="U42" s="55"/>
      <c r="V42" s="55"/>
      <c r="W42" s="57"/>
      <c r="X42" s="57"/>
      <c r="Y42" s="57"/>
      <c r="Z42" s="57"/>
      <c r="AA42" s="57"/>
      <c r="AB42" s="57"/>
    </row>
    <row r="43" spans="1:28" ht="39.950000000000003" customHeight="1" x14ac:dyDescent="0.25">
      <c r="A43" s="76">
        <v>46</v>
      </c>
      <c r="B43" s="36" t="s">
        <v>35</v>
      </c>
      <c r="C43" s="65" t="s">
        <v>102</v>
      </c>
      <c r="D43" s="66" t="s">
        <v>29</v>
      </c>
      <c r="E43" s="66" t="s">
        <v>13</v>
      </c>
      <c r="F43" s="66" t="s">
        <v>15</v>
      </c>
      <c r="G43" s="69">
        <v>28.04</v>
      </c>
      <c r="H43" s="18"/>
      <c r="I43" s="24">
        <f t="shared" si="0"/>
        <v>0</v>
      </c>
      <c r="J43" s="25" t="str">
        <f t="shared" si="1"/>
        <v>OK</v>
      </c>
      <c r="K43" s="85"/>
      <c r="L43" s="58"/>
      <c r="M43" s="58"/>
      <c r="N43" s="58"/>
      <c r="O43" s="58"/>
      <c r="P43" s="55"/>
      <c r="Q43" s="55"/>
      <c r="R43" s="55"/>
      <c r="S43" s="55"/>
      <c r="T43" s="55"/>
      <c r="U43" s="55"/>
      <c r="V43" s="55"/>
      <c r="W43" s="57"/>
      <c r="X43" s="57"/>
      <c r="Y43" s="57"/>
      <c r="Z43" s="57"/>
      <c r="AA43" s="57"/>
      <c r="AB43" s="57"/>
    </row>
    <row r="44" spans="1:28" ht="39.950000000000003" customHeight="1" x14ac:dyDescent="0.25">
      <c r="A44" s="76">
        <v>49</v>
      </c>
      <c r="B44" s="36" t="s">
        <v>35</v>
      </c>
      <c r="C44" s="65" t="s">
        <v>103</v>
      </c>
      <c r="D44" s="66" t="s">
        <v>29</v>
      </c>
      <c r="E44" s="66" t="s">
        <v>13</v>
      </c>
      <c r="F44" s="66" t="s">
        <v>15</v>
      </c>
      <c r="G44" s="69">
        <v>50.01</v>
      </c>
      <c r="H44" s="18"/>
      <c r="I44" s="24">
        <f t="shared" si="0"/>
        <v>0</v>
      </c>
      <c r="J44" s="25" t="str">
        <f t="shared" si="1"/>
        <v>OK</v>
      </c>
      <c r="K44" s="85"/>
      <c r="L44" s="58"/>
      <c r="M44" s="58"/>
      <c r="N44" s="58"/>
      <c r="O44" s="58"/>
      <c r="P44" s="55"/>
      <c r="Q44" s="55"/>
      <c r="R44" s="55"/>
      <c r="S44" s="55"/>
      <c r="T44" s="55"/>
      <c r="U44" s="55"/>
      <c r="V44" s="55"/>
      <c r="W44" s="57"/>
      <c r="X44" s="57"/>
      <c r="Y44" s="57"/>
      <c r="Z44" s="57"/>
      <c r="AA44" s="57"/>
      <c r="AB44" s="57"/>
    </row>
    <row r="45" spans="1:28" ht="39.950000000000003" customHeight="1" x14ac:dyDescent="0.25">
      <c r="A45" s="76">
        <v>50</v>
      </c>
      <c r="B45" s="36" t="s">
        <v>35</v>
      </c>
      <c r="C45" s="65" t="s">
        <v>104</v>
      </c>
      <c r="D45" s="66" t="s">
        <v>29</v>
      </c>
      <c r="E45" s="66" t="s">
        <v>13</v>
      </c>
      <c r="F45" s="66" t="s">
        <v>15</v>
      </c>
      <c r="G45" s="69">
        <v>11.54</v>
      </c>
      <c r="H45" s="18"/>
      <c r="I45" s="24">
        <f t="shared" si="0"/>
        <v>0</v>
      </c>
      <c r="J45" s="25" t="str">
        <f t="shared" si="1"/>
        <v>OK</v>
      </c>
      <c r="K45" s="85"/>
      <c r="L45" s="58"/>
      <c r="M45" s="58"/>
      <c r="N45" s="58"/>
      <c r="O45" s="58"/>
      <c r="P45" s="55"/>
      <c r="Q45" s="55"/>
      <c r="R45" s="55"/>
      <c r="S45" s="55"/>
      <c r="T45" s="55"/>
      <c r="U45" s="55"/>
      <c r="V45" s="55"/>
      <c r="W45" s="57"/>
      <c r="X45" s="57"/>
      <c r="Y45" s="57"/>
      <c r="Z45" s="57"/>
      <c r="AA45" s="57"/>
      <c r="AB45" s="57"/>
    </row>
    <row r="46" spans="1:28" ht="39.950000000000003" customHeight="1" x14ac:dyDescent="0.25">
      <c r="A46" s="76">
        <v>51</v>
      </c>
      <c r="B46" s="36" t="s">
        <v>35</v>
      </c>
      <c r="C46" s="65" t="s">
        <v>105</v>
      </c>
      <c r="D46" s="66" t="s">
        <v>30</v>
      </c>
      <c r="E46" s="66" t="s">
        <v>13</v>
      </c>
      <c r="F46" s="66" t="s">
        <v>15</v>
      </c>
      <c r="G46" s="69">
        <v>52.18</v>
      </c>
      <c r="H46" s="18"/>
      <c r="I46" s="24">
        <f t="shared" si="0"/>
        <v>0</v>
      </c>
      <c r="J46" s="25" t="str">
        <f t="shared" si="1"/>
        <v>OK</v>
      </c>
      <c r="K46" s="85"/>
      <c r="L46" s="58"/>
      <c r="M46" s="58"/>
      <c r="N46" s="58"/>
      <c r="O46" s="58"/>
      <c r="P46" s="55"/>
      <c r="Q46" s="55"/>
      <c r="R46" s="55"/>
      <c r="S46" s="55"/>
      <c r="T46" s="55"/>
      <c r="U46" s="55"/>
      <c r="V46" s="55"/>
      <c r="W46" s="57"/>
      <c r="X46" s="57"/>
      <c r="Y46" s="57"/>
      <c r="Z46" s="57"/>
      <c r="AA46" s="57"/>
      <c r="AB46" s="57"/>
    </row>
    <row r="47" spans="1:28" ht="39.950000000000003" customHeight="1" x14ac:dyDescent="0.25">
      <c r="A47" s="76">
        <v>52</v>
      </c>
      <c r="B47" s="36" t="s">
        <v>35</v>
      </c>
      <c r="C47" s="65" t="s">
        <v>106</v>
      </c>
      <c r="D47" s="66" t="s">
        <v>107</v>
      </c>
      <c r="E47" s="66" t="s">
        <v>13</v>
      </c>
      <c r="F47" s="66" t="s">
        <v>15</v>
      </c>
      <c r="G47" s="69">
        <v>38.97</v>
      </c>
      <c r="H47" s="18"/>
      <c r="I47" s="24">
        <f t="shared" si="0"/>
        <v>0</v>
      </c>
      <c r="J47" s="25" t="str">
        <f t="shared" si="1"/>
        <v>OK</v>
      </c>
      <c r="K47" s="85"/>
      <c r="L47" s="58"/>
      <c r="M47" s="58"/>
      <c r="N47" s="58"/>
      <c r="O47" s="58"/>
      <c r="P47" s="55"/>
      <c r="Q47" s="55"/>
      <c r="R47" s="55"/>
      <c r="S47" s="55"/>
      <c r="T47" s="55"/>
      <c r="U47" s="55"/>
      <c r="V47" s="55"/>
      <c r="W47" s="57"/>
      <c r="X47" s="57"/>
      <c r="Y47" s="57"/>
      <c r="Z47" s="57"/>
      <c r="AA47" s="57"/>
      <c r="AB47" s="57"/>
    </row>
    <row r="48" spans="1:28" ht="39.950000000000003" customHeight="1" x14ac:dyDescent="0.25">
      <c r="A48" s="76">
        <v>53</v>
      </c>
      <c r="B48" s="36" t="s">
        <v>35</v>
      </c>
      <c r="C48" s="65" t="s">
        <v>108</v>
      </c>
      <c r="D48" s="66" t="s">
        <v>30</v>
      </c>
      <c r="E48" s="66" t="s">
        <v>13</v>
      </c>
      <c r="F48" s="66" t="s">
        <v>15</v>
      </c>
      <c r="G48" s="69">
        <v>57.32</v>
      </c>
      <c r="H48" s="18"/>
      <c r="I48" s="24">
        <f t="shared" si="0"/>
        <v>0</v>
      </c>
      <c r="J48" s="25" t="str">
        <f t="shared" si="1"/>
        <v>OK</v>
      </c>
      <c r="K48" s="85"/>
      <c r="L48" s="58"/>
      <c r="M48" s="58"/>
      <c r="N48" s="58"/>
      <c r="O48" s="58"/>
      <c r="P48" s="55"/>
      <c r="Q48" s="55"/>
      <c r="R48" s="55"/>
      <c r="S48" s="55"/>
      <c r="T48" s="55"/>
      <c r="U48" s="55"/>
      <c r="V48" s="55"/>
      <c r="W48" s="57"/>
      <c r="X48" s="57"/>
      <c r="Y48" s="57"/>
      <c r="Z48" s="57"/>
      <c r="AA48" s="57"/>
      <c r="AB48" s="57"/>
    </row>
    <row r="49" spans="1:28" ht="39.950000000000003" customHeight="1" x14ac:dyDescent="0.25">
      <c r="A49" s="76">
        <v>54</v>
      </c>
      <c r="B49" s="36" t="s">
        <v>35</v>
      </c>
      <c r="C49" s="65" t="s">
        <v>109</v>
      </c>
      <c r="D49" s="66" t="s">
        <v>29</v>
      </c>
      <c r="E49" s="66" t="s">
        <v>13</v>
      </c>
      <c r="F49" s="66" t="s">
        <v>15</v>
      </c>
      <c r="G49" s="69">
        <v>62.36</v>
      </c>
      <c r="H49" s="18"/>
      <c r="I49" s="24">
        <f t="shared" si="0"/>
        <v>0</v>
      </c>
      <c r="J49" s="25" t="str">
        <f t="shared" si="1"/>
        <v>OK</v>
      </c>
      <c r="K49" s="85"/>
      <c r="L49" s="58"/>
      <c r="M49" s="58"/>
      <c r="N49" s="58"/>
      <c r="O49" s="58"/>
      <c r="P49" s="55"/>
      <c r="Q49" s="55"/>
      <c r="R49" s="55"/>
      <c r="S49" s="55"/>
      <c r="T49" s="55"/>
      <c r="U49" s="55"/>
      <c r="V49" s="55"/>
      <c r="W49" s="57"/>
      <c r="X49" s="57"/>
      <c r="Y49" s="57"/>
      <c r="Z49" s="57"/>
      <c r="AA49" s="57"/>
      <c r="AB49" s="57"/>
    </row>
    <row r="50" spans="1:28" ht="39.950000000000003" customHeight="1" x14ac:dyDescent="0.25">
      <c r="A50" s="76">
        <v>55</v>
      </c>
      <c r="B50" s="36" t="s">
        <v>35</v>
      </c>
      <c r="C50" s="65" t="s">
        <v>110</v>
      </c>
      <c r="D50" s="66" t="s">
        <v>111</v>
      </c>
      <c r="E50" s="66" t="s">
        <v>13</v>
      </c>
      <c r="F50" s="66" t="s">
        <v>134</v>
      </c>
      <c r="G50" s="69">
        <v>207.66</v>
      </c>
      <c r="H50" s="18"/>
      <c r="I50" s="24">
        <f t="shared" si="0"/>
        <v>0</v>
      </c>
      <c r="J50" s="25" t="str">
        <f t="shared" si="1"/>
        <v>OK</v>
      </c>
      <c r="K50" s="85"/>
      <c r="L50" s="58"/>
      <c r="M50" s="58"/>
      <c r="N50" s="58"/>
      <c r="O50" s="58"/>
      <c r="P50" s="55"/>
      <c r="Q50" s="55"/>
      <c r="R50" s="55"/>
      <c r="S50" s="55"/>
      <c r="T50" s="55"/>
      <c r="U50" s="55"/>
      <c r="V50" s="55"/>
      <c r="W50" s="57"/>
      <c r="X50" s="57"/>
      <c r="Y50" s="57"/>
      <c r="Z50" s="57"/>
      <c r="AA50" s="57"/>
      <c r="AB50" s="57"/>
    </row>
    <row r="51" spans="1:28" ht="39.950000000000003" customHeight="1" x14ac:dyDescent="0.25">
      <c r="A51" s="76">
        <v>56</v>
      </c>
      <c r="B51" s="36" t="s">
        <v>35</v>
      </c>
      <c r="C51" s="65" t="s">
        <v>112</v>
      </c>
      <c r="D51" s="66" t="s">
        <v>113</v>
      </c>
      <c r="E51" s="66" t="s">
        <v>13</v>
      </c>
      <c r="F51" s="66" t="s">
        <v>39</v>
      </c>
      <c r="G51" s="69">
        <v>542.32000000000005</v>
      </c>
      <c r="H51" s="18"/>
      <c r="I51" s="24">
        <f t="shared" si="0"/>
        <v>0</v>
      </c>
      <c r="J51" s="25" t="str">
        <f t="shared" si="1"/>
        <v>OK</v>
      </c>
      <c r="K51" s="85"/>
      <c r="L51" s="58"/>
      <c r="M51" s="58"/>
      <c r="N51" s="58"/>
      <c r="O51" s="58"/>
      <c r="P51" s="55"/>
      <c r="Q51" s="55"/>
      <c r="R51" s="55"/>
      <c r="S51" s="55"/>
      <c r="T51" s="55"/>
      <c r="U51" s="55"/>
      <c r="V51" s="55"/>
      <c r="W51" s="57"/>
      <c r="X51" s="57"/>
      <c r="Y51" s="57"/>
      <c r="Z51" s="57"/>
      <c r="AA51" s="57"/>
      <c r="AB51" s="57"/>
    </row>
    <row r="52" spans="1:28" ht="39.950000000000003" customHeight="1" x14ac:dyDescent="0.25">
      <c r="A52" s="76">
        <v>57</v>
      </c>
      <c r="B52" s="36" t="s">
        <v>35</v>
      </c>
      <c r="C52" s="65" t="s">
        <v>114</v>
      </c>
      <c r="D52" s="66" t="s">
        <v>27</v>
      </c>
      <c r="E52" s="66" t="s">
        <v>16</v>
      </c>
      <c r="F52" s="66" t="s">
        <v>15</v>
      </c>
      <c r="G52" s="69">
        <v>26.76</v>
      </c>
      <c r="H52" s="18"/>
      <c r="I52" s="24">
        <f t="shared" si="0"/>
        <v>0</v>
      </c>
      <c r="J52" s="25" t="str">
        <f t="shared" si="1"/>
        <v>OK</v>
      </c>
      <c r="K52" s="85"/>
      <c r="L52" s="58"/>
      <c r="M52" s="58"/>
      <c r="N52" s="58"/>
      <c r="O52" s="58"/>
      <c r="P52" s="55"/>
      <c r="Q52" s="55"/>
      <c r="R52" s="55"/>
      <c r="S52" s="55"/>
      <c r="T52" s="55"/>
      <c r="U52" s="55"/>
      <c r="V52" s="55"/>
      <c r="W52" s="57"/>
      <c r="X52" s="57"/>
      <c r="Y52" s="57"/>
      <c r="Z52" s="57"/>
      <c r="AA52" s="57"/>
      <c r="AB52" s="57"/>
    </row>
    <row r="53" spans="1:28" ht="39.950000000000003" customHeight="1" x14ac:dyDescent="0.25">
      <c r="A53" s="76">
        <v>58</v>
      </c>
      <c r="B53" s="36" t="s">
        <v>35</v>
      </c>
      <c r="C53" s="65" t="s">
        <v>115</v>
      </c>
      <c r="D53" s="66" t="s">
        <v>116</v>
      </c>
      <c r="E53" s="66" t="s">
        <v>13</v>
      </c>
      <c r="F53" s="66" t="s">
        <v>39</v>
      </c>
      <c r="G53" s="69">
        <v>461.06</v>
      </c>
      <c r="H53" s="18"/>
      <c r="I53" s="24">
        <f t="shared" si="0"/>
        <v>0</v>
      </c>
      <c r="J53" s="25" t="str">
        <f t="shared" si="1"/>
        <v>OK</v>
      </c>
      <c r="K53" s="85"/>
      <c r="L53" s="58"/>
      <c r="M53" s="58"/>
      <c r="N53" s="58"/>
      <c r="O53" s="58"/>
      <c r="P53" s="55"/>
      <c r="Q53" s="55"/>
      <c r="R53" s="55"/>
      <c r="S53" s="55"/>
      <c r="T53" s="55"/>
      <c r="U53" s="55"/>
      <c r="V53" s="55"/>
      <c r="W53" s="57"/>
      <c r="X53" s="57"/>
      <c r="Y53" s="57"/>
      <c r="Z53" s="57"/>
      <c r="AA53" s="57"/>
      <c r="AB53" s="57"/>
    </row>
    <row r="54" spans="1:28" ht="39.950000000000003" customHeight="1" x14ac:dyDescent="0.25">
      <c r="A54" s="76">
        <v>59</v>
      </c>
      <c r="B54" s="36" t="s">
        <v>35</v>
      </c>
      <c r="C54" s="65" t="s">
        <v>117</v>
      </c>
      <c r="D54" s="66" t="s">
        <v>118</v>
      </c>
      <c r="E54" s="66" t="s">
        <v>13</v>
      </c>
      <c r="F54" s="66" t="s">
        <v>39</v>
      </c>
      <c r="G54" s="69">
        <v>1021.38</v>
      </c>
      <c r="H54" s="18"/>
      <c r="I54" s="24">
        <f t="shared" si="0"/>
        <v>0</v>
      </c>
      <c r="J54" s="25" t="str">
        <f t="shared" si="1"/>
        <v>OK</v>
      </c>
      <c r="K54" s="85"/>
      <c r="L54" s="58"/>
      <c r="M54" s="58"/>
      <c r="N54" s="58"/>
      <c r="O54" s="58"/>
      <c r="P54" s="55"/>
      <c r="Q54" s="55"/>
      <c r="R54" s="55"/>
      <c r="S54" s="55"/>
      <c r="T54" s="55"/>
      <c r="U54" s="55"/>
      <c r="V54" s="55"/>
      <c r="W54" s="57"/>
      <c r="X54" s="57"/>
      <c r="Y54" s="57"/>
      <c r="Z54" s="57"/>
      <c r="AA54" s="57"/>
      <c r="AB54" s="57"/>
    </row>
    <row r="55" spans="1:28" ht="39.950000000000003" customHeight="1" x14ac:dyDescent="0.25">
      <c r="A55" s="76">
        <v>60</v>
      </c>
      <c r="B55" s="36" t="s">
        <v>35</v>
      </c>
      <c r="C55" s="65" t="s">
        <v>119</v>
      </c>
      <c r="D55" s="66" t="s">
        <v>120</v>
      </c>
      <c r="E55" s="66" t="s">
        <v>3</v>
      </c>
      <c r="F55" s="66" t="s">
        <v>15</v>
      </c>
      <c r="G55" s="69">
        <v>24.94</v>
      </c>
      <c r="H55" s="18"/>
      <c r="I55" s="24">
        <f t="shared" si="0"/>
        <v>0</v>
      </c>
      <c r="J55" s="25" t="str">
        <f t="shared" si="1"/>
        <v>OK</v>
      </c>
      <c r="K55" s="85"/>
      <c r="L55" s="58"/>
      <c r="M55" s="58"/>
      <c r="N55" s="58"/>
      <c r="O55" s="58"/>
      <c r="P55" s="55"/>
      <c r="Q55" s="55"/>
      <c r="R55" s="55"/>
      <c r="S55" s="55"/>
      <c r="T55" s="55"/>
      <c r="U55" s="55"/>
      <c r="V55" s="55"/>
      <c r="W55" s="57"/>
      <c r="X55" s="57"/>
      <c r="Y55" s="57"/>
      <c r="Z55" s="57"/>
      <c r="AA55" s="57"/>
      <c r="AB55" s="57"/>
    </row>
    <row r="56" spans="1:28" ht="39.950000000000003" customHeight="1" x14ac:dyDescent="0.25">
      <c r="A56" s="76">
        <v>61</v>
      </c>
      <c r="B56" s="36" t="s">
        <v>35</v>
      </c>
      <c r="C56" s="65" t="s">
        <v>121</v>
      </c>
      <c r="D56" s="66" t="s">
        <v>122</v>
      </c>
      <c r="E56" s="66" t="s">
        <v>13</v>
      </c>
      <c r="F56" s="66" t="s">
        <v>15</v>
      </c>
      <c r="G56" s="69">
        <v>762.45</v>
      </c>
      <c r="H56" s="18"/>
      <c r="I56" s="24">
        <f t="shared" si="0"/>
        <v>0</v>
      </c>
      <c r="J56" s="25" t="str">
        <f t="shared" si="1"/>
        <v>OK</v>
      </c>
      <c r="K56" s="85"/>
      <c r="L56" s="58"/>
      <c r="M56" s="58"/>
      <c r="N56" s="58"/>
      <c r="O56" s="58"/>
      <c r="P56" s="55"/>
      <c r="Q56" s="55"/>
      <c r="R56" s="55"/>
      <c r="S56" s="55"/>
      <c r="T56" s="55"/>
      <c r="U56" s="55"/>
      <c r="V56" s="55"/>
      <c r="W56" s="57"/>
      <c r="X56" s="57"/>
      <c r="Y56" s="57"/>
      <c r="Z56" s="57"/>
      <c r="AA56" s="57"/>
      <c r="AB56" s="57"/>
    </row>
    <row r="57" spans="1:28" ht="39.950000000000003" customHeight="1" x14ac:dyDescent="0.25">
      <c r="A57" s="76">
        <v>62</v>
      </c>
      <c r="B57" s="36" t="s">
        <v>35</v>
      </c>
      <c r="C57" s="65" t="s">
        <v>123</v>
      </c>
      <c r="D57" s="66" t="s">
        <v>124</v>
      </c>
      <c r="E57" s="66" t="s">
        <v>13</v>
      </c>
      <c r="F57" s="66" t="s">
        <v>39</v>
      </c>
      <c r="G57" s="69">
        <v>509.16</v>
      </c>
      <c r="H57" s="18"/>
      <c r="I57" s="24">
        <f t="shared" si="0"/>
        <v>0</v>
      </c>
      <c r="J57" s="25" t="str">
        <f t="shared" si="1"/>
        <v>OK</v>
      </c>
      <c r="K57" s="85"/>
      <c r="L57" s="58"/>
      <c r="M57" s="58"/>
      <c r="N57" s="58"/>
      <c r="O57" s="58"/>
      <c r="P57" s="55"/>
      <c r="Q57" s="55"/>
      <c r="R57" s="55"/>
      <c r="S57" s="55"/>
      <c r="T57" s="55"/>
      <c r="U57" s="55"/>
      <c r="V57" s="55"/>
      <c r="W57" s="57"/>
      <c r="X57" s="57"/>
      <c r="Y57" s="57"/>
      <c r="Z57" s="57"/>
      <c r="AA57" s="57"/>
      <c r="AB57" s="57"/>
    </row>
    <row r="58" spans="1:28" ht="39.950000000000003" customHeight="1" x14ac:dyDescent="0.25">
      <c r="A58" s="76">
        <v>63</v>
      </c>
      <c r="B58" s="36" t="s">
        <v>35</v>
      </c>
      <c r="C58" s="65" t="s">
        <v>125</v>
      </c>
      <c r="D58" s="66" t="s">
        <v>126</v>
      </c>
      <c r="E58" s="66" t="s">
        <v>13</v>
      </c>
      <c r="F58" s="66" t="s">
        <v>39</v>
      </c>
      <c r="G58" s="69">
        <v>1092.99</v>
      </c>
      <c r="H58" s="18"/>
      <c r="I58" s="24">
        <f t="shared" si="0"/>
        <v>0</v>
      </c>
      <c r="J58" s="25" t="str">
        <f t="shared" si="1"/>
        <v>OK</v>
      </c>
      <c r="K58" s="85"/>
      <c r="L58" s="58"/>
      <c r="M58" s="58"/>
      <c r="N58" s="58"/>
      <c r="O58" s="58"/>
      <c r="P58" s="55"/>
      <c r="Q58" s="55"/>
      <c r="R58" s="55"/>
      <c r="S58" s="55"/>
      <c r="T58" s="55"/>
      <c r="U58" s="55"/>
      <c r="V58" s="55"/>
      <c r="W58" s="57"/>
      <c r="X58" s="57"/>
      <c r="Y58" s="57"/>
      <c r="Z58" s="57"/>
      <c r="AA58" s="57"/>
      <c r="AB58" s="57"/>
    </row>
    <row r="59" spans="1:28" ht="39.950000000000003" customHeight="1" x14ac:dyDescent="0.25">
      <c r="A59" s="76">
        <v>64</v>
      </c>
      <c r="B59" s="36" t="s">
        <v>35</v>
      </c>
      <c r="C59" s="65" t="s">
        <v>127</v>
      </c>
      <c r="D59" s="66" t="s">
        <v>128</v>
      </c>
      <c r="E59" s="66" t="s">
        <v>13</v>
      </c>
      <c r="F59" s="66" t="s">
        <v>39</v>
      </c>
      <c r="G59" s="69">
        <v>512.73</v>
      </c>
      <c r="H59" s="18"/>
      <c r="I59" s="24">
        <f t="shared" si="0"/>
        <v>0</v>
      </c>
      <c r="J59" s="25" t="str">
        <f t="shared" si="1"/>
        <v>OK</v>
      </c>
      <c r="K59" s="85"/>
      <c r="L59" s="58"/>
      <c r="M59" s="58"/>
      <c r="N59" s="58"/>
      <c r="O59" s="58"/>
      <c r="P59" s="55"/>
      <c r="Q59" s="55"/>
      <c r="R59" s="55"/>
      <c r="S59" s="55"/>
      <c r="T59" s="55"/>
      <c r="U59" s="55"/>
      <c r="V59" s="55"/>
      <c r="W59" s="57"/>
      <c r="X59" s="57"/>
      <c r="Y59" s="57"/>
      <c r="Z59" s="57"/>
      <c r="AA59" s="57"/>
      <c r="AB59" s="57"/>
    </row>
    <row r="60" spans="1:28" ht="39.950000000000003" customHeight="1" x14ac:dyDescent="0.25">
      <c r="A60" s="76">
        <v>65</v>
      </c>
      <c r="B60" s="36" t="s">
        <v>35</v>
      </c>
      <c r="C60" s="65" t="s">
        <v>129</v>
      </c>
      <c r="D60" s="66" t="s">
        <v>29</v>
      </c>
      <c r="E60" s="66" t="s">
        <v>13</v>
      </c>
      <c r="F60" s="66" t="s">
        <v>15</v>
      </c>
      <c r="G60" s="69">
        <v>22.59</v>
      </c>
      <c r="H60" s="18"/>
      <c r="I60" s="24">
        <f t="shared" si="0"/>
        <v>0</v>
      </c>
      <c r="J60" s="25" t="str">
        <f t="shared" si="1"/>
        <v>OK</v>
      </c>
      <c r="K60" s="85"/>
      <c r="L60" s="58"/>
      <c r="M60" s="58"/>
      <c r="N60" s="58"/>
      <c r="O60" s="58"/>
      <c r="P60" s="55"/>
      <c r="Q60" s="55"/>
      <c r="R60" s="55"/>
      <c r="S60" s="55"/>
      <c r="T60" s="55"/>
      <c r="U60" s="55"/>
      <c r="V60" s="55"/>
      <c r="W60" s="57"/>
      <c r="X60" s="57"/>
      <c r="Y60" s="57"/>
      <c r="Z60" s="57"/>
      <c r="AA60" s="57"/>
      <c r="AB60" s="57"/>
    </row>
    <row r="61" spans="1:28" ht="39.950000000000003" customHeight="1" x14ac:dyDescent="0.25">
      <c r="A61" s="76">
        <v>66</v>
      </c>
      <c r="B61" s="36" t="s">
        <v>35</v>
      </c>
      <c r="C61" s="73" t="s">
        <v>130</v>
      </c>
      <c r="D61" s="74" t="s">
        <v>27</v>
      </c>
      <c r="E61" s="66" t="s">
        <v>13</v>
      </c>
      <c r="F61" s="75" t="s">
        <v>15</v>
      </c>
      <c r="G61" s="69">
        <v>256.56</v>
      </c>
      <c r="H61" s="18"/>
      <c r="I61" s="24">
        <f t="shared" si="0"/>
        <v>0</v>
      </c>
      <c r="J61" s="25" t="str">
        <f t="shared" si="1"/>
        <v>OK</v>
      </c>
      <c r="K61" s="85"/>
      <c r="L61" s="58"/>
      <c r="M61" s="58"/>
      <c r="N61" s="58"/>
      <c r="O61" s="58"/>
      <c r="P61" s="55"/>
      <c r="Q61" s="55"/>
      <c r="R61" s="55"/>
      <c r="S61" s="55"/>
      <c r="T61" s="55"/>
      <c r="U61" s="55"/>
      <c r="V61" s="55"/>
      <c r="W61" s="57"/>
      <c r="X61" s="57"/>
      <c r="Y61" s="57"/>
      <c r="Z61" s="57"/>
      <c r="AA61" s="57"/>
      <c r="AB61" s="57"/>
    </row>
    <row r="62" spans="1:28" ht="39.950000000000003" customHeight="1" x14ac:dyDescent="0.25">
      <c r="K62" s="87">
        <f>SUMPRODUCT(G4:G61,$K$4:$K$61)</f>
        <v>711.38</v>
      </c>
      <c r="L62" s="47">
        <f>SUMPRODUCT(G4:G61,L4:L61)</f>
        <v>0</v>
      </c>
      <c r="M62" s="47">
        <f>SUMPRODUCT(G4:G61,M4:M61)</f>
        <v>0</v>
      </c>
      <c r="N62" s="47">
        <f>SUMPRODUCT(G4:G61,N4:N61)</f>
        <v>0</v>
      </c>
      <c r="O62" s="47">
        <f>SUMPRODUCT(G4:G61,O4:O61)</f>
        <v>0</v>
      </c>
    </row>
  </sheetData>
  <mergeCells count="22">
    <mergeCell ref="M1:M2"/>
    <mergeCell ref="N1:N2"/>
    <mergeCell ref="L1:L2"/>
    <mergeCell ref="A1:B1"/>
    <mergeCell ref="C1:G1"/>
    <mergeCell ref="H1:J1"/>
    <mergeCell ref="K1:K2"/>
    <mergeCell ref="A2:J2"/>
    <mergeCell ref="S1:S2"/>
    <mergeCell ref="O1:O2"/>
    <mergeCell ref="P1:P2"/>
    <mergeCell ref="Q1:Q2"/>
    <mergeCell ref="AB1:AB2"/>
    <mergeCell ref="Y1:Y2"/>
    <mergeCell ref="AA1:AA2"/>
    <mergeCell ref="Z1:Z2"/>
    <mergeCell ref="W1:W2"/>
    <mergeCell ref="X1:X2"/>
    <mergeCell ref="T1:T2"/>
    <mergeCell ref="V1:V2"/>
    <mergeCell ref="U1:U2"/>
    <mergeCell ref="R1:R2"/>
  </mergeCells>
  <conditionalFormatting sqref="L4:V61">
    <cfRule type="cellIs" dxfId="18" priority="4" stopIfTrue="1" operator="greaterThan">
      <formula>0</formula>
    </cfRule>
    <cfRule type="cellIs" dxfId="17" priority="5" stopIfTrue="1" operator="greaterThan">
      <formula>0</formula>
    </cfRule>
    <cfRule type="cellIs" dxfId="16" priority="6" stopIfTrue="1" operator="greaterThan">
      <formula>0</formula>
    </cfRule>
  </conditionalFormatting>
  <conditionalFormatting sqref="K4:K61">
    <cfRule type="cellIs" dxfId="5" priority="1" stopIfTrue="1" operator="greaterThan">
      <formula>0</formula>
    </cfRule>
    <cfRule type="cellIs" dxfId="4" priority="2" stopIfTrue="1" operator="greaterThan">
      <formula>0</formula>
    </cfRule>
    <cfRule type="cellIs" dxfId="3" priority="3" stopIfTrue="1" operator="greaterThan">
      <formula>0</formula>
    </cfRule>
  </conditionalFormatting>
  <hyperlinks>
    <hyperlink ref="D159" r:id="rId1" display="https://www.havan.com.br/mangueira-para-gas-de-cozinha-glp-1-20m-durin-05207.html" xr:uid="{F53F2484-215F-4EF6-8C85-E09C8490608F}"/>
  </hyperlinks>
  <pageMargins left="0.511811024" right="0.511811024" top="0.78740157499999996" bottom="0.78740157499999996" header="0.31496062000000002" footer="0.31496062000000002"/>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62"/>
  <sheetViews>
    <sheetView topLeftCell="A46" zoomScale="93" zoomScaleNormal="93" workbookViewId="0">
      <selection activeCell="C49" sqref="C49"/>
    </sheetView>
  </sheetViews>
  <sheetFormatPr defaultColWidth="9.7109375" defaultRowHeight="39.950000000000003" customHeight="1" x14ac:dyDescent="0.25"/>
  <cols>
    <col min="1" max="1" width="9.5703125" style="1" customWidth="1"/>
    <col min="2" max="2" width="20.85546875" style="32" customWidth="1"/>
    <col min="3" max="3" width="69.5703125" style="39" customWidth="1"/>
    <col min="4" max="4" width="19.42578125" style="40" customWidth="1"/>
    <col min="5" max="5" width="10" style="1" customWidth="1"/>
    <col min="6" max="6" width="16.7109375" style="1" customWidth="1"/>
    <col min="7" max="7" width="13.7109375" style="28" bestFit="1" customWidth="1"/>
    <col min="8" max="8" width="13.85546875" style="4" customWidth="1"/>
    <col min="9" max="9" width="13.28515625" style="27" customWidth="1"/>
    <col min="10" max="10" width="12.5703125" style="5" customWidth="1"/>
    <col min="11" max="11" width="13.5703125" style="6" customWidth="1"/>
    <col min="12" max="13" width="13.7109375" style="6" customWidth="1"/>
    <col min="14" max="14" width="16.5703125" style="6" customWidth="1"/>
    <col min="15" max="15" width="15.7109375" style="6" customWidth="1"/>
    <col min="16" max="22" width="13.7109375" style="6" customWidth="1"/>
    <col min="23" max="28" width="13.7109375" style="2" customWidth="1"/>
    <col min="29" max="16384" width="9.7109375" style="2"/>
  </cols>
  <sheetData>
    <row r="1" spans="1:28" ht="39.950000000000003" customHeight="1" x14ac:dyDescent="0.25">
      <c r="A1" s="95" t="s">
        <v>137</v>
      </c>
      <c r="B1" s="95"/>
      <c r="C1" s="95" t="s">
        <v>135</v>
      </c>
      <c r="D1" s="95"/>
      <c r="E1" s="95"/>
      <c r="F1" s="95"/>
      <c r="G1" s="95"/>
      <c r="H1" s="95" t="s">
        <v>136</v>
      </c>
      <c r="I1" s="95"/>
      <c r="J1" s="95"/>
      <c r="K1" s="92" t="s">
        <v>32</v>
      </c>
      <c r="L1" s="92" t="s">
        <v>32</v>
      </c>
      <c r="M1" s="92" t="s">
        <v>32</v>
      </c>
      <c r="N1" s="92" t="s">
        <v>32</v>
      </c>
      <c r="O1" s="92" t="s">
        <v>32</v>
      </c>
      <c r="P1" s="92" t="s">
        <v>32</v>
      </c>
      <c r="Q1" s="92" t="s">
        <v>32</v>
      </c>
      <c r="R1" s="92" t="s">
        <v>32</v>
      </c>
      <c r="S1" s="92" t="s">
        <v>32</v>
      </c>
      <c r="T1" s="92" t="s">
        <v>32</v>
      </c>
      <c r="U1" s="92" t="s">
        <v>32</v>
      </c>
      <c r="V1" s="92" t="s">
        <v>32</v>
      </c>
      <c r="W1" s="92" t="s">
        <v>32</v>
      </c>
      <c r="X1" s="92" t="s">
        <v>32</v>
      </c>
      <c r="Y1" s="92" t="s">
        <v>32</v>
      </c>
      <c r="Z1" s="92" t="s">
        <v>32</v>
      </c>
      <c r="AA1" s="92" t="s">
        <v>32</v>
      </c>
      <c r="AB1" s="92" t="s">
        <v>32</v>
      </c>
    </row>
    <row r="2" spans="1:28" ht="39.950000000000003" customHeight="1" x14ac:dyDescent="0.25">
      <c r="A2" s="95" t="s">
        <v>19</v>
      </c>
      <c r="B2" s="95"/>
      <c r="C2" s="95"/>
      <c r="D2" s="95"/>
      <c r="E2" s="95"/>
      <c r="F2" s="95"/>
      <c r="G2" s="95"/>
      <c r="H2" s="95"/>
      <c r="I2" s="95"/>
      <c r="J2" s="95"/>
      <c r="K2" s="92"/>
      <c r="L2" s="92"/>
      <c r="M2" s="92"/>
      <c r="N2" s="92"/>
      <c r="O2" s="92"/>
      <c r="P2" s="92"/>
      <c r="Q2" s="92"/>
      <c r="R2" s="92"/>
      <c r="S2" s="92"/>
      <c r="T2" s="92"/>
      <c r="U2" s="92"/>
      <c r="V2" s="92"/>
      <c r="W2" s="92"/>
      <c r="X2" s="92"/>
      <c r="Y2" s="92"/>
      <c r="Z2" s="92"/>
      <c r="AA2" s="92"/>
      <c r="AB2" s="92"/>
    </row>
    <row r="3" spans="1:28" s="3" customFormat="1" ht="39.950000000000003" customHeight="1" x14ac:dyDescent="0.2">
      <c r="A3" s="34" t="s">
        <v>25</v>
      </c>
      <c r="B3" s="33" t="s">
        <v>40</v>
      </c>
      <c r="C3" s="38" t="s">
        <v>21</v>
      </c>
      <c r="D3" s="38" t="s">
        <v>33</v>
      </c>
      <c r="E3" s="34" t="s">
        <v>3</v>
      </c>
      <c r="F3" s="34" t="s">
        <v>22</v>
      </c>
      <c r="G3" s="35" t="s">
        <v>26</v>
      </c>
      <c r="H3" s="34" t="s">
        <v>28</v>
      </c>
      <c r="I3" s="41" t="s">
        <v>0</v>
      </c>
      <c r="J3" s="42" t="s">
        <v>2</v>
      </c>
      <c r="K3" s="56" t="s">
        <v>1</v>
      </c>
      <c r="L3" s="56" t="s">
        <v>1</v>
      </c>
      <c r="M3" s="56" t="s">
        <v>1</v>
      </c>
      <c r="N3" s="56" t="s">
        <v>1</v>
      </c>
      <c r="O3" s="56" t="s">
        <v>1</v>
      </c>
      <c r="P3" s="56" t="s">
        <v>1</v>
      </c>
      <c r="Q3" s="56" t="s">
        <v>1</v>
      </c>
      <c r="R3" s="56" t="s">
        <v>1</v>
      </c>
      <c r="S3" s="56" t="s">
        <v>1</v>
      </c>
      <c r="T3" s="56" t="s">
        <v>1</v>
      </c>
      <c r="U3" s="56" t="s">
        <v>1</v>
      </c>
      <c r="V3" s="56" t="s">
        <v>1</v>
      </c>
      <c r="W3" s="56" t="s">
        <v>1</v>
      </c>
      <c r="X3" s="56" t="s">
        <v>1</v>
      </c>
      <c r="Y3" s="56" t="s">
        <v>1</v>
      </c>
      <c r="Z3" s="56" t="s">
        <v>1</v>
      </c>
      <c r="AA3" s="56" t="s">
        <v>1</v>
      </c>
      <c r="AB3" s="56" t="s">
        <v>1</v>
      </c>
    </row>
    <row r="4" spans="1:28" ht="39.950000000000003" customHeight="1" x14ac:dyDescent="0.25">
      <c r="A4" s="76">
        <v>1</v>
      </c>
      <c r="B4" s="36" t="s">
        <v>35</v>
      </c>
      <c r="C4" s="61" t="s">
        <v>41</v>
      </c>
      <c r="D4" s="62" t="s">
        <v>30</v>
      </c>
      <c r="E4" s="62" t="s">
        <v>13</v>
      </c>
      <c r="F4" s="67" t="s">
        <v>15</v>
      </c>
      <c r="G4" s="68">
        <v>42.9</v>
      </c>
      <c r="H4" s="18"/>
      <c r="I4" s="24">
        <f>H4-(SUM(K4:AB4))</f>
        <v>0</v>
      </c>
      <c r="J4" s="25" t="str">
        <f>IF(I4&lt;0,"ATENÇÃO","OK")</f>
        <v>OK</v>
      </c>
      <c r="K4" s="58"/>
      <c r="L4" s="50"/>
      <c r="M4" s="58"/>
      <c r="N4" s="58"/>
      <c r="O4" s="58"/>
      <c r="P4" s="55"/>
      <c r="Q4" s="55"/>
      <c r="R4" s="55"/>
      <c r="S4" s="55"/>
      <c r="T4" s="55"/>
      <c r="U4" s="55"/>
      <c r="V4" s="55"/>
      <c r="W4" s="57"/>
      <c r="X4" s="57"/>
      <c r="Y4" s="57"/>
      <c r="Z4" s="57"/>
      <c r="AA4" s="57"/>
      <c r="AB4" s="57"/>
    </row>
    <row r="5" spans="1:28" ht="39.950000000000003" customHeight="1" x14ac:dyDescent="0.25">
      <c r="A5" s="76">
        <v>2</v>
      </c>
      <c r="B5" s="77" t="s">
        <v>35</v>
      </c>
      <c r="C5" s="63" t="s">
        <v>42</v>
      </c>
      <c r="D5" s="64" t="s">
        <v>43</v>
      </c>
      <c r="E5" s="64" t="s">
        <v>13</v>
      </c>
      <c r="F5" s="67" t="s">
        <v>15</v>
      </c>
      <c r="G5" s="69">
        <v>72.44</v>
      </c>
      <c r="H5" s="18"/>
      <c r="I5" s="24">
        <f t="shared" ref="I5:I61" si="0">H5-(SUM(K5:AB5))</f>
        <v>0</v>
      </c>
      <c r="J5" s="25" t="str">
        <f t="shared" ref="J5:J61" si="1">IF(I5&lt;0,"ATENÇÃO","OK")</f>
        <v>OK</v>
      </c>
      <c r="K5" s="58"/>
      <c r="L5" s="50"/>
      <c r="M5" s="58"/>
      <c r="N5" s="58"/>
      <c r="O5" s="58"/>
      <c r="P5" s="55"/>
      <c r="Q5" s="54"/>
      <c r="R5" s="55"/>
      <c r="S5" s="55"/>
      <c r="T5" s="55"/>
      <c r="U5" s="55"/>
      <c r="V5" s="55"/>
      <c r="W5" s="57"/>
      <c r="X5" s="57"/>
      <c r="Y5" s="57"/>
      <c r="Z5" s="57"/>
      <c r="AA5" s="57"/>
      <c r="AB5" s="57"/>
    </row>
    <row r="6" spans="1:28" ht="39.950000000000003" customHeight="1" x14ac:dyDescent="0.25">
      <c r="A6" s="76">
        <v>4</v>
      </c>
      <c r="B6" s="77" t="s">
        <v>35</v>
      </c>
      <c r="C6" s="63" t="s">
        <v>44</v>
      </c>
      <c r="D6" s="64" t="s">
        <v>45</v>
      </c>
      <c r="E6" s="64" t="s">
        <v>13</v>
      </c>
      <c r="F6" s="67" t="s">
        <v>38</v>
      </c>
      <c r="G6" s="69">
        <v>503.16</v>
      </c>
      <c r="H6" s="18"/>
      <c r="I6" s="24">
        <f t="shared" si="0"/>
        <v>0</v>
      </c>
      <c r="J6" s="25" t="str">
        <f t="shared" si="1"/>
        <v>OK</v>
      </c>
      <c r="K6" s="58"/>
      <c r="L6" s="50"/>
      <c r="M6" s="58"/>
      <c r="N6" s="58"/>
      <c r="O6" s="58"/>
      <c r="P6" s="55"/>
      <c r="Q6" s="54"/>
      <c r="R6" s="55"/>
      <c r="S6" s="55"/>
      <c r="T6" s="55"/>
      <c r="U6" s="55"/>
      <c r="V6" s="55"/>
      <c r="W6" s="57"/>
      <c r="X6" s="57"/>
      <c r="Y6" s="57"/>
      <c r="Z6" s="57"/>
      <c r="AA6" s="57"/>
      <c r="AB6" s="57"/>
    </row>
    <row r="7" spans="1:28" ht="39.950000000000003" customHeight="1" x14ac:dyDescent="0.25">
      <c r="A7" s="76">
        <v>5</v>
      </c>
      <c r="B7" s="77" t="s">
        <v>35</v>
      </c>
      <c r="C7" s="63" t="s">
        <v>46</v>
      </c>
      <c r="D7" s="64" t="s">
        <v>47</v>
      </c>
      <c r="E7" s="64" t="s">
        <v>13</v>
      </c>
      <c r="F7" s="67" t="s">
        <v>15</v>
      </c>
      <c r="G7" s="69">
        <v>61.71</v>
      </c>
      <c r="H7" s="18"/>
      <c r="I7" s="24">
        <f t="shared" si="0"/>
        <v>0</v>
      </c>
      <c r="J7" s="25" t="str">
        <f t="shared" si="1"/>
        <v>OK</v>
      </c>
      <c r="K7" s="58"/>
      <c r="L7" s="50"/>
      <c r="M7" s="58"/>
      <c r="N7" s="58"/>
      <c r="O7" s="58"/>
      <c r="P7" s="55"/>
      <c r="Q7" s="54"/>
      <c r="R7" s="55"/>
      <c r="S7" s="55"/>
      <c r="T7" s="55"/>
      <c r="U7" s="55"/>
      <c r="V7" s="55"/>
      <c r="W7" s="57"/>
      <c r="X7" s="57"/>
      <c r="Y7" s="57"/>
      <c r="Z7" s="57"/>
      <c r="AA7" s="57"/>
      <c r="AB7" s="57"/>
    </row>
    <row r="8" spans="1:28" ht="39.950000000000003" customHeight="1" x14ac:dyDescent="0.25">
      <c r="A8" s="76">
        <v>6</v>
      </c>
      <c r="B8" s="77" t="s">
        <v>35</v>
      </c>
      <c r="C8" s="63" t="s">
        <v>48</v>
      </c>
      <c r="D8" s="64" t="s">
        <v>27</v>
      </c>
      <c r="E8" s="64" t="s">
        <v>13</v>
      </c>
      <c r="F8" s="67" t="s">
        <v>15</v>
      </c>
      <c r="G8" s="69">
        <v>20.350000000000001</v>
      </c>
      <c r="H8" s="18"/>
      <c r="I8" s="24">
        <f t="shared" si="0"/>
        <v>0</v>
      </c>
      <c r="J8" s="25" t="str">
        <f t="shared" si="1"/>
        <v>OK</v>
      </c>
      <c r="K8" s="58"/>
      <c r="L8" s="50"/>
      <c r="M8" s="58"/>
      <c r="N8" s="58"/>
      <c r="O8" s="58"/>
      <c r="P8" s="55"/>
      <c r="Q8" s="54"/>
      <c r="R8" s="55"/>
      <c r="S8" s="55"/>
      <c r="T8" s="55"/>
      <c r="U8" s="55"/>
      <c r="V8" s="55"/>
      <c r="W8" s="57"/>
      <c r="X8" s="57"/>
      <c r="Y8" s="57"/>
      <c r="Z8" s="57"/>
      <c r="AA8" s="57"/>
      <c r="AB8" s="57"/>
    </row>
    <row r="9" spans="1:28" ht="39.950000000000003" customHeight="1" x14ac:dyDescent="0.25">
      <c r="A9" s="76">
        <v>7</v>
      </c>
      <c r="B9" s="77" t="s">
        <v>35</v>
      </c>
      <c r="C9" s="63" t="s">
        <v>49</v>
      </c>
      <c r="D9" s="64" t="s">
        <v>50</v>
      </c>
      <c r="E9" s="62" t="s">
        <v>16</v>
      </c>
      <c r="F9" s="67" t="s">
        <v>15</v>
      </c>
      <c r="G9" s="68">
        <v>59.83</v>
      </c>
      <c r="H9" s="18"/>
      <c r="I9" s="24">
        <f t="shared" si="0"/>
        <v>0</v>
      </c>
      <c r="J9" s="25" t="str">
        <f t="shared" si="1"/>
        <v>OK</v>
      </c>
      <c r="K9" s="58"/>
      <c r="L9" s="50"/>
      <c r="M9" s="58"/>
      <c r="N9" s="58"/>
      <c r="O9" s="58"/>
      <c r="P9" s="55"/>
      <c r="Q9" s="54"/>
      <c r="R9" s="55"/>
      <c r="S9" s="55"/>
      <c r="T9" s="55"/>
      <c r="U9" s="55"/>
      <c r="V9" s="55"/>
      <c r="W9" s="57"/>
      <c r="X9" s="57"/>
      <c r="Y9" s="57"/>
      <c r="Z9" s="57"/>
      <c r="AA9" s="57"/>
      <c r="AB9" s="57"/>
    </row>
    <row r="10" spans="1:28" ht="39.950000000000003" customHeight="1" x14ac:dyDescent="0.25">
      <c r="A10" s="76">
        <v>8</v>
      </c>
      <c r="B10" s="36" t="s">
        <v>35</v>
      </c>
      <c r="C10" s="65" t="s">
        <v>51</v>
      </c>
      <c r="D10" s="66" t="s">
        <v>52</v>
      </c>
      <c r="E10" s="66" t="s">
        <v>3</v>
      </c>
      <c r="F10" s="67" t="s">
        <v>15</v>
      </c>
      <c r="G10" s="69">
        <v>31.22</v>
      </c>
      <c r="H10" s="18"/>
      <c r="I10" s="24">
        <f t="shared" si="0"/>
        <v>0</v>
      </c>
      <c r="J10" s="25" t="str">
        <f t="shared" si="1"/>
        <v>OK</v>
      </c>
      <c r="K10" s="58"/>
      <c r="L10" s="50"/>
      <c r="M10" s="58"/>
      <c r="N10" s="58"/>
      <c r="O10" s="58"/>
      <c r="P10" s="55"/>
      <c r="Q10" s="55"/>
      <c r="R10" s="55"/>
      <c r="S10" s="55"/>
      <c r="T10" s="55"/>
      <c r="U10" s="55"/>
      <c r="V10" s="55"/>
      <c r="W10" s="57"/>
      <c r="X10" s="57"/>
      <c r="Y10" s="57"/>
      <c r="Z10" s="57"/>
      <c r="AA10" s="57"/>
      <c r="AB10" s="57"/>
    </row>
    <row r="11" spans="1:28" ht="39.950000000000003" customHeight="1" x14ac:dyDescent="0.25">
      <c r="A11" s="76">
        <v>9</v>
      </c>
      <c r="B11" s="36" t="s">
        <v>35</v>
      </c>
      <c r="C11" s="65" t="s">
        <v>53</v>
      </c>
      <c r="D11" s="66" t="s">
        <v>50</v>
      </c>
      <c r="E11" s="66" t="s">
        <v>13</v>
      </c>
      <c r="F11" s="67" t="s">
        <v>15</v>
      </c>
      <c r="G11" s="69">
        <v>91.72</v>
      </c>
      <c r="H11" s="18">
        <v>1</v>
      </c>
      <c r="I11" s="24">
        <f t="shared" si="0"/>
        <v>1</v>
      </c>
      <c r="J11" s="25" t="str">
        <f t="shared" si="1"/>
        <v>OK</v>
      </c>
      <c r="K11" s="58"/>
      <c r="L11" s="50"/>
      <c r="M11" s="58"/>
      <c r="N11" s="58"/>
      <c r="O11" s="58"/>
      <c r="P11" s="55"/>
      <c r="Q11" s="55"/>
      <c r="R11" s="55"/>
      <c r="S11" s="55"/>
      <c r="T11" s="55"/>
      <c r="U11" s="55"/>
      <c r="V11" s="55"/>
      <c r="W11" s="57"/>
      <c r="X11" s="57"/>
      <c r="Y11" s="57"/>
      <c r="Z11" s="57"/>
      <c r="AA11" s="57"/>
      <c r="AB11" s="57"/>
    </row>
    <row r="12" spans="1:28" ht="39.950000000000003" customHeight="1" x14ac:dyDescent="0.25">
      <c r="A12" s="76">
        <v>10</v>
      </c>
      <c r="B12" s="36" t="s">
        <v>35</v>
      </c>
      <c r="C12" s="65" t="s">
        <v>54</v>
      </c>
      <c r="D12" s="66" t="s">
        <v>55</v>
      </c>
      <c r="E12" s="75" t="s">
        <v>13</v>
      </c>
      <c r="F12" s="66" t="s">
        <v>15</v>
      </c>
      <c r="G12" s="69">
        <v>95.33</v>
      </c>
      <c r="H12" s="18">
        <v>1</v>
      </c>
      <c r="I12" s="24">
        <f t="shared" si="0"/>
        <v>1</v>
      </c>
      <c r="J12" s="25" t="str">
        <f t="shared" si="1"/>
        <v>OK</v>
      </c>
      <c r="K12" s="58"/>
      <c r="L12" s="50"/>
      <c r="M12" s="58"/>
      <c r="N12" s="58"/>
      <c r="O12" s="58"/>
      <c r="P12" s="55"/>
      <c r="Q12" s="55"/>
      <c r="R12" s="55"/>
      <c r="S12" s="55"/>
      <c r="T12" s="55"/>
      <c r="U12" s="55"/>
      <c r="V12" s="55"/>
      <c r="W12" s="57"/>
      <c r="X12" s="57"/>
      <c r="Y12" s="57"/>
      <c r="Z12" s="57"/>
      <c r="AA12" s="57"/>
      <c r="AB12" s="57"/>
    </row>
    <row r="13" spans="1:28" ht="39.950000000000003" customHeight="1" x14ac:dyDescent="0.25">
      <c r="A13" s="76">
        <v>11</v>
      </c>
      <c r="B13" s="36" t="s">
        <v>35</v>
      </c>
      <c r="C13" s="65" t="s">
        <v>56</v>
      </c>
      <c r="D13" s="66" t="s">
        <v>57</v>
      </c>
      <c r="E13" s="75" t="s">
        <v>13</v>
      </c>
      <c r="F13" s="66" t="s">
        <v>15</v>
      </c>
      <c r="G13" s="69">
        <v>326.43</v>
      </c>
      <c r="H13" s="18">
        <v>1</v>
      </c>
      <c r="I13" s="24">
        <f t="shared" si="0"/>
        <v>1</v>
      </c>
      <c r="J13" s="25" t="str">
        <f t="shared" si="1"/>
        <v>OK</v>
      </c>
      <c r="K13" s="58"/>
      <c r="L13" s="58"/>
      <c r="M13" s="58"/>
      <c r="N13" s="58"/>
      <c r="O13" s="58"/>
      <c r="P13" s="55"/>
      <c r="Q13" s="55"/>
      <c r="R13" s="55"/>
      <c r="S13" s="55"/>
      <c r="T13" s="55"/>
      <c r="U13" s="55"/>
      <c r="V13" s="55"/>
      <c r="W13" s="57"/>
      <c r="X13" s="57"/>
      <c r="Y13" s="57"/>
      <c r="Z13" s="57"/>
      <c r="AA13" s="57"/>
      <c r="AB13" s="57"/>
    </row>
    <row r="14" spans="1:28" ht="39.950000000000003" customHeight="1" x14ac:dyDescent="0.25">
      <c r="A14" s="76">
        <v>12</v>
      </c>
      <c r="B14" s="36" t="s">
        <v>35</v>
      </c>
      <c r="C14" s="65" t="s">
        <v>58</v>
      </c>
      <c r="D14" s="66" t="s">
        <v>59</v>
      </c>
      <c r="E14" s="66" t="s">
        <v>34</v>
      </c>
      <c r="F14" s="66" t="s">
        <v>15</v>
      </c>
      <c r="G14" s="69">
        <v>98.78</v>
      </c>
      <c r="H14" s="18"/>
      <c r="I14" s="24">
        <f t="shared" si="0"/>
        <v>0</v>
      </c>
      <c r="J14" s="25" t="str">
        <f t="shared" si="1"/>
        <v>OK</v>
      </c>
      <c r="K14" s="58"/>
      <c r="L14" s="58"/>
      <c r="M14" s="58"/>
      <c r="N14" s="58"/>
      <c r="O14" s="58"/>
      <c r="P14" s="55"/>
      <c r="Q14" s="55"/>
      <c r="R14" s="55"/>
      <c r="S14" s="55"/>
      <c r="T14" s="55"/>
      <c r="U14" s="55"/>
      <c r="V14" s="55"/>
      <c r="W14" s="57"/>
      <c r="X14" s="57"/>
      <c r="Y14" s="57"/>
      <c r="Z14" s="57"/>
      <c r="AA14" s="57"/>
      <c r="AB14" s="57"/>
    </row>
    <row r="15" spans="1:28" ht="39.950000000000003" customHeight="1" x14ac:dyDescent="0.25">
      <c r="A15" s="76">
        <v>13</v>
      </c>
      <c r="B15" s="36" t="s">
        <v>35</v>
      </c>
      <c r="C15" s="65" t="s">
        <v>131</v>
      </c>
      <c r="D15" s="66" t="s">
        <v>60</v>
      </c>
      <c r="E15" s="66" t="s">
        <v>13</v>
      </c>
      <c r="F15" s="66" t="s">
        <v>37</v>
      </c>
      <c r="G15" s="69">
        <v>2310.1999999999998</v>
      </c>
      <c r="H15" s="18">
        <v>1</v>
      </c>
      <c r="I15" s="24">
        <f t="shared" si="0"/>
        <v>1</v>
      </c>
      <c r="J15" s="25" t="str">
        <f t="shared" si="1"/>
        <v>OK</v>
      </c>
      <c r="K15" s="58"/>
      <c r="L15" s="58"/>
      <c r="M15" s="58"/>
      <c r="N15" s="58"/>
      <c r="O15" s="58"/>
      <c r="P15" s="55"/>
      <c r="Q15" s="55"/>
      <c r="R15" s="55"/>
      <c r="S15" s="55"/>
      <c r="T15" s="55"/>
      <c r="U15" s="55"/>
      <c r="V15" s="55"/>
      <c r="W15" s="57"/>
      <c r="X15" s="57"/>
      <c r="Y15" s="57"/>
      <c r="Z15" s="57"/>
      <c r="AA15" s="57"/>
      <c r="AB15" s="57"/>
    </row>
    <row r="16" spans="1:28" ht="39.950000000000003" customHeight="1" x14ac:dyDescent="0.25">
      <c r="A16" s="78">
        <v>14</v>
      </c>
      <c r="B16" s="37" t="s">
        <v>61</v>
      </c>
      <c r="C16" s="70" t="s">
        <v>62</v>
      </c>
      <c r="D16" s="71" t="s">
        <v>63</v>
      </c>
      <c r="E16" s="71" t="s">
        <v>13</v>
      </c>
      <c r="F16" s="71" t="s">
        <v>14</v>
      </c>
      <c r="G16" s="72">
        <v>1232.96</v>
      </c>
      <c r="H16" s="18"/>
      <c r="I16" s="24">
        <f t="shared" si="0"/>
        <v>0</v>
      </c>
      <c r="J16" s="25" t="str">
        <f t="shared" si="1"/>
        <v>OK</v>
      </c>
      <c r="K16" s="58"/>
      <c r="L16" s="58"/>
      <c r="M16" s="58"/>
      <c r="N16" s="58"/>
      <c r="O16" s="58"/>
      <c r="P16" s="55"/>
      <c r="Q16" s="55"/>
      <c r="R16" s="55"/>
      <c r="S16" s="55"/>
      <c r="T16" s="55"/>
      <c r="U16" s="55"/>
      <c r="V16" s="55"/>
      <c r="W16" s="57"/>
      <c r="X16" s="57"/>
      <c r="Y16" s="57"/>
      <c r="Z16" s="57"/>
      <c r="AA16" s="57"/>
      <c r="AB16" s="57"/>
    </row>
    <row r="17" spans="1:28" ht="39.950000000000003" customHeight="1" x14ac:dyDescent="0.25">
      <c r="A17" s="76">
        <v>17</v>
      </c>
      <c r="B17" s="36" t="s">
        <v>35</v>
      </c>
      <c r="C17" s="65" t="s">
        <v>64</v>
      </c>
      <c r="D17" s="66" t="s">
        <v>65</v>
      </c>
      <c r="E17" s="66" t="s">
        <v>13</v>
      </c>
      <c r="F17" s="66" t="s">
        <v>14</v>
      </c>
      <c r="G17" s="69">
        <v>52.18</v>
      </c>
      <c r="H17" s="18"/>
      <c r="I17" s="24">
        <f t="shared" si="0"/>
        <v>0</v>
      </c>
      <c r="J17" s="25" t="str">
        <f t="shared" si="1"/>
        <v>OK</v>
      </c>
      <c r="K17" s="58"/>
      <c r="L17" s="58"/>
      <c r="M17" s="58"/>
      <c r="N17" s="58"/>
      <c r="O17" s="58"/>
      <c r="P17" s="55"/>
      <c r="Q17" s="55"/>
      <c r="R17" s="55"/>
      <c r="S17" s="55"/>
      <c r="T17" s="55"/>
      <c r="U17" s="55"/>
      <c r="V17" s="55"/>
      <c r="W17" s="57"/>
      <c r="X17" s="57"/>
      <c r="Y17" s="57"/>
      <c r="Z17" s="57"/>
      <c r="AA17" s="57"/>
      <c r="AB17" s="57"/>
    </row>
    <row r="18" spans="1:28" ht="39.950000000000003" customHeight="1" x14ac:dyDescent="0.25">
      <c r="A18" s="76">
        <v>18</v>
      </c>
      <c r="B18" s="36" t="s">
        <v>35</v>
      </c>
      <c r="C18" s="65" t="s">
        <v>66</v>
      </c>
      <c r="D18" s="66" t="s">
        <v>67</v>
      </c>
      <c r="E18" s="66" t="s">
        <v>13</v>
      </c>
      <c r="F18" s="66" t="s">
        <v>14</v>
      </c>
      <c r="G18" s="69">
        <v>58.18</v>
      </c>
      <c r="H18" s="18"/>
      <c r="I18" s="24">
        <f t="shared" si="0"/>
        <v>0</v>
      </c>
      <c r="J18" s="25" t="str">
        <f t="shared" si="1"/>
        <v>OK</v>
      </c>
      <c r="K18" s="58"/>
      <c r="L18" s="58"/>
      <c r="M18" s="58"/>
      <c r="N18" s="58"/>
      <c r="O18" s="58"/>
      <c r="P18" s="55"/>
      <c r="Q18" s="55"/>
      <c r="R18" s="55"/>
      <c r="S18" s="55"/>
      <c r="T18" s="55"/>
      <c r="U18" s="55"/>
      <c r="V18" s="55"/>
      <c r="W18" s="57"/>
      <c r="X18" s="57"/>
      <c r="Y18" s="57"/>
      <c r="Z18" s="57"/>
      <c r="AA18" s="57"/>
      <c r="AB18" s="57"/>
    </row>
    <row r="19" spans="1:28" ht="39.950000000000003" customHeight="1" x14ac:dyDescent="0.25">
      <c r="A19" s="76">
        <v>19</v>
      </c>
      <c r="B19" s="36" t="s">
        <v>35</v>
      </c>
      <c r="C19" s="65" t="s">
        <v>68</v>
      </c>
      <c r="D19" s="66" t="s">
        <v>69</v>
      </c>
      <c r="E19" s="66" t="s">
        <v>3</v>
      </c>
      <c r="F19" s="66" t="s">
        <v>14</v>
      </c>
      <c r="G19" s="69">
        <v>0.23</v>
      </c>
      <c r="H19" s="18"/>
      <c r="I19" s="24">
        <f t="shared" si="0"/>
        <v>0</v>
      </c>
      <c r="J19" s="25" t="str">
        <f t="shared" si="1"/>
        <v>OK</v>
      </c>
      <c r="K19" s="58"/>
      <c r="L19" s="58"/>
      <c r="M19" s="58"/>
      <c r="N19" s="58"/>
      <c r="O19" s="58"/>
      <c r="P19" s="55"/>
      <c r="Q19" s="55"/>
      <c r="R19" s="55"/>
      <c r="S19" s="55"/>
      <c r="T19" s="55"/>
      <c r="U19" s="55"/>
      <c r="V19" s="55"/>
      <c r="W19" s="57"/>
      <c r="X19" s="57"/>
      <c r="Y19" s="57"/>
      <c r="Z19" s="57"/>
      <c r="AA19" s="57"/>
      <c r="AB19" s="57"/>
    </row>
    <row r="20" spans="1:28" ht="39.950000000000003" customHeight="1" x14ac:dyDescent="0.25">
      <c r="A20" s="76">
        <v>20</v>
      </c>
      <c r="B20" s="36" t="s">
        <v>35</v>
      </c>
      <c r="C20" s="65" t="s">
        <v>70</v>
      </c>
      <c r="D20" s="66" t="s">
        <v>69</v>
      </c>
      <c r="E20" s="66" t="s">
        <v>3</v>
      </c>
      <c r="F20" s="66" t="s">
        <v>14</v>
      </c>
      <c r="G20" s="69">
        <v>0.52</v>
      </c>
      <c r="H20" s="18"/>
      <c r="I20" s="24">
        <f t="shared" si="0"/>
        <v>0</v>
      </c>
      <c r="J20" s="25" t="str">
        <f t="shared" si="1"/>
        <v>OK</v>
      </c>
      <c r="K20" s="58"/>
      <c r="L20" s="58"/>
      <c r="M20" s="58"/>
      <c r="N20" s="58"/>
      <c r="O20" s="58"/>
      <c r="P20" s="55"/>
      <c r="Q20" s="55"/>
      <c r="R20" s="55"/>
      <c r="S20" s="55"/>
      <c r="T20" s="55"/>
      <c r="U20" s="55"/>
      <c r="V20" s="55"/>
      <c r="W20" s="57"/>
      <c r="X20" s="57"/>
      <c r="Y20" s="57"/>
      <c r="Z20" s="57"/>
      <c r="AA20" s="57"/>
      <c r="AB20" s="57"/>
    </row>
    <row r="21" spans="1:28" ht="39.950000000000003" customHeight="1" x14ac:dyDescent="0.25">
      <c r="A21" s="76">
        <v>21</v>
      </c>
      <c r="B21" s="36" t="s">
        <v>35</v>
      </c>
      <c r="C21" s="65" t="s">
        <v>71</v>
      </c>
      <c r="D21" s="66" t="s">
        <v>69</v>
      </c>
      <c r="E21" s="66" t="s">
        <v>3</v>
      </c>
      <c r="F21" s="66" t="s">
        <v>14</v>
      </c>
      <c r="G21" s="69">
        <v>1.01</v>
      </c>
      <c r="H21" s="18"/>
      <c r="I21" s="24">
        <f t="shared" si="0"/>
        <v>0</v>
      </c>
      <c r="J21" s="25" t="str">
        <f t="shared" si="1"/>
        <v>OK</v>
      </c>
      <c r="K21" s="58"/>
      <c r="L21" s="58"/>
      <c r="M21" s="58"/>
      <c r="N21" s="58"/>
      <c r="O21" s="58"/>
      <c r="P21" s="55"/>
      <c r="Q21" s="55"/>
      <c r="R21" s="55"/>
      <c r="S21" s="55"/>
      <c r="T21" s="55"/>
      <c r="U21" s="55"/>
      <c r="V21" s="55"/>
      <c r="W21" s="57"/>
      <c r="X21" s="57"/>
      <c r="Y21" s="57"/>
      <c r="Z21" s="57"/>
      <c r="AA21" s="57"/>
      <c r="AB21" s="57"/>
    </row>
    <row r="22" spans="1:28" ht="39.950000000000003" customHeight="1" x14ac:dyDescent="0.25">
      <c r="A22" s="76">
        <v>22</v>
      </c>
      <c r="B22" s="36" t="s">
        <v>35</v>
      </c>
      <c r="C22" s="65" t="s">
        <v>72</v>
      </c>
      <c r="D22" s="66" t="s">
        <v>27</v>
      </c>
      <c r="E22" s="66" t="s">
        <v>31</v>
      </c>
      <c r="F22" s="66" t="s">
        <v>15</v>
      </c>
      <c r="G22" s="69">
        <v>14.52</v>
      </c>
      <c r="H22" s="18"/>
      <c r="I22" s="24">
        <f t="shared" si="0"/>
        <v>0</v>
      </c>
      <c r="J22" s="25" t="str">
        <f t="shared" si="1"/>
        <v>OK</v>
      </c>
      <c r="K22" s="58"/>
      <c r="L22" s="58"/>
      <c r="M22" s="58"/>
      <c r="N22" s="58"/>
      <c r="O22" s="58"/>
      <c r="P22" s="55"/>
      <c r="Q22" s="55"/>
      <c r="R22" s="55"/>
      <c r="S22" s="55"/>
      <c r="T22" s="55"/>
      <c r="U22" s="55"/>
      <c r="V22" s="55"/>
      <c r="W22" s="57"/>
      <c r="X22" s="57"/>
      <c r="Y22" s="57"/>
      <c r="Z22" s="57"/>
      <c r="AA22" s="57"/>
      <c r="AB22" s="57"/>
    </row>
    <row r="23" spans="1:28" ht="39.950000000000003" customHeight="1" x14ac:dyDescent="0.25">
      <c r="A23" s="76">
        <v>23</v>
      </c>
      <c r="B23" s="36" t="s">
        <v>35</v>
      </c>
      <c r="C23" s="65" t="s">
        <v>73</v>
      </c>
      <c r="D23" s="66" t="s">
        <v>74</v>
      </c>
      <c r="E23" s="66" t="s">
        <v>13</v>
      </c>
      <c r="F23" s="66" t="s">
        <v>14</v>
      </c>
      <c r="G23" s="69">
        <v>0.08</v>
      </c>
      <c r="H23" s="18"/>
      <c r="I23" s="24">
        <f t="shared" si="0"/>
        <v>0</v>
      </c>
      <c r="J23" s="25" t="str">
        <f t="shared" si="1"/>
        <v>OK</v>
      </c>
      <c r="K23" s="58"/>
      <c r="L23" s="58"/>
      <c r="M23" s="58"/>
      <c r="N23" s="58"/>
      <c r="O23" s="58"/>
      <c r="P23" s="55"/>
      <c r="Q23" s="55"/>
      <c r="R23" s="55"/>
      <c r="S23" s="55"/>
      <c r="T23" s="55"/>
      <c r="U23" s="55"/>
      <c r="V23" s="55"/>
      <c r="W23" s="57"/>
      <c r="X23" s="57"/>
      <c r="Y23" s="57"/>
      <c r="Z23" s="57"/>
      <c r="AA23" s="57"/>
      <c r="AB23" s="57"/>
    </row>
    <row r="24" spans="1:28" ht="39.950000000000003" customHeight="1" x14ac:dyDescent="0.25">
      <c r="A24" s="76">
        <v>24</v>
      </c>
      <c r="B24" s="36" t="s">
        <v>35</v>
      </c>
      <c r="C24" s="65" t="s">
        <v>75</v>
      </c>
      <c r="D24" s="66" t="s">
        <v>74</v>
      </c>
      <c r="E24" s="66" t="s">
        <v>13</v>
      </c>
      <c r="F24" s="66" t="s">
        <v>14</v>
      </c>
      <c r="G24" s="69">
        <v>0.12</v>
      </c>
      <c r="H24" s="18"/>
      <c r="I24" s="24">
        <f t="shared" si="0"/>
        <v>0</v>
      </c>
      <c r="J24" s="25" t="str">
        <f t="shared" si="1"/>
        <v>OK</v>
      </c>
      <c r="K24" s="58"/>
      <c r="L24" s="58"/>
      <c r="M24" s="58"/>
      <c r="N24" s="58"/>
      <c r="O24" s="58"/>
      <c r="P24" s="55"/>
      <c r="Q24" s="55"/>
      <c r="R24" s="55"/>
      <c r="S24" s="55"/>
      <c r="T24" s="55"/>
      <c r="U24" s="55"/>
      <c r="V24" s="55"/>
      <c r="W24" s="57"/>
      <c r="X24" s="57"/>
      <c r="Y24" s="57"/>
      <c r="Z24" s="57"/>
      <c r="AA24" s="57"/>
      <c r="AB24" s="57"/>
    </row>
    <row r="25" spans="1:28" ht="39.950000000000003" customHeight="1" x14ac:dyDescent="0.25">
      <c r="A25" s="76">
        <v>25</v>
      </c>
      <c r="B25" s="36" t="s">
        <v>35</v>
      </c>
      <c r="C25" s="65" t="s">
        <v>76</v>
      </c>
      <c r="D25" s="66" t="s">
        <v>74</v>
      </c>
      <c r="E25" s="66" t="s">
        <v>13</v>
      </c>
      <c r="F25" s="66" t="s">
        <v>14</v>
      </c>
      <c r="G25" s="69">
        <v>0.13</v>
      </c>
      <c r="H25" s="18"/>
      <c r="I25" s="24">
        <f t="shared" si="0"/>
        <v>0</v>
      </c>
      <c r="J25" s="25" t="str">
        <f t="shared" si="1"/>
        <v>OK</v>
      </c>
      <c r="K25" s="58"/>
      <c r="L25" s="58"/>
      <c r="M25" s="58"/>
      <c r="N25" s="58"/>
      <c r="O25" s="58"/>
      <c r="P25" s="55"/>
      <c r="Q25" s="55"/>
      <c r="R25" s="55"/>
      <c r="S25" s="55"/>
      <c r="T25" s="55"/>
      <c r="U25" s="55"/>
      <c r="V25" s="55"/>
      <c r="W25" s="57"/>
      <c r="X25" s="57"/>
      <c r="Y25" s="57"/>
      <c r="Z25" s="57"/>
      <c r="AA25" s="57"/>
      <c r="AB25" s="57"/>
    </row>
    <row r="26" spans="1:28" ht="39.950000000000003" customHeight="1" x14ac:dyDescent="0.25">
      <c r="A26" s="76">
        <v>26</v>
      </c>
      <c r="B26" s="36" t="s">
        <v>35</v>
      </c>
      <c r="C26" s="65" t="s">
        <v>77</v>
      </c>
      <c r="D26" s="66" t="s">
        <v>78</v>
      </c>
      <c r="E26" s="66" t="s">
        <v>13</v>
      </c>
      <c r="F26" s="66" t="s">
        <v>15</v>
      </c>
      <c r="G26" s="69">
        <v>1.75</v>
      </c>
      <c r="H26" s="18"/>
      <c r="I26" s="24">
        <f t="shared" si="0"/>
        <v>0</v>
      </c>
      <c r="J26" s="25" t="str">
        <f t="shared" si="1"/>
        <v>OK</v>
      </c>
      <c r="K26" s="58"/>
      <c r="L26" s="58"/>
      <c r="M26" s="58"/>
      <c r="N26" s="58"/>
      <c r="O26" s="58"/>
      <c r="P26" s="55"/>
      <c r="Q26" s="55"/>
      <c r="R26" s="55"/>
      <c r="S26" s="55"/>
      <c r="T26" s="55"/>
      <c r="U26" s="55"/>
      <c r="V26" s="55"/>
      <c r="W26" s="57"/>
      <c r="X26" s="57"/>
      <c r="Y26" s="57"/>
      <c r="Z26" s="57"/>
      <c r="AA26" s="57"/>
      <c r="AB26" s="57"/>
    </row>
    <row r="27" spans="1:28" ht="39.950000000000003" customHeight="1" x14ac:dyDescent="0.25">
      <c r="A27" s="76">
        <v>27</v>
      </c>
      <c r="B27" s="36" t="s">
        <v>35</v>
      </c>
      <c r="C27" s="65" t="s">
        <v>79</v>
      </c>
      <c r="D27" s="66" t="s">
        <v>78</v>
      </c>
      <c r="E27" s="66" t="s">
        <v>13</v>
      </c>
      <c r="F27" s="66" t="s">
        <v>15</v>
      </c>
      <c r="G27" s="69">
        <v>1.5</v>
      </c>
      <c r="H27" s="18"/>
      <c r="I27" s="24">
        <f t="shared" si="0"/>
        <v>0</v>
      </c>
      <c r="J27" s="25" t="str">
        <f t="shared" si="1"/>
        <v>OK</v>
      </c>
      <c r="K27" s="58"/>
      <c r="L27" s="58"/>
      <c r="M27" s="58"/>
      <c r="N27" s="58"/>
      <c r="O27" s="58"/>
      <c r="P27" s="55"/>
      <c r="Q27" s="55"/>
      <c r="R27" s="55"/>
      <c r="S27" s="55"/>
      <c r="T27" s="55"/>
      <c r="U27" s="55"/>
      <c r="V27" s="55"/>
      <c r="W27" s="57"/>
      <c r="X27" s="57"/>
      <c r="Y27" s="57"/>
      <c r="Z27" s="57"/>
      <c r="AA27" s="57"/>
      <c r="AB27" s="57"/>
    </row>
    <row r="28" spans="1:28" ht="39.950000000000003" customHeight="1" x14ac:dyDescent="0.25">
      <c r="A28" s="76">
        <v>28</v>
      </c>
      <c r="B28" s="36" t="s">
        <v>35</v>
      </c>
      <c r="C28" s="65" t="s">
        <v>80</v>
      </c>
      <c r="D28" s="66" t="s">
        <v>27</v>
      </c>
      <c r="E28" s="66" t="s">
        <v>12</v>
      </c>
      <c r="F28" s="66" t="s">
        <v>132</v>
      </c>
      <c r="G28" s="69">
        <v>52.45</v>
      </c>
      <c r="H28" s="18"/>
      <c r="I28" s="24">
        <f t="shared" si="0"/>
        <v>0</v>
      </c>
      <c r="J28" s="25" t="str">
        <f t="shared" si="1"/>
        <v>OK</v>
      </c>
      <c r="K28" s="58"/>
      <c r="L28" s="58"/>
      <c r="M28" s="58"/>
      <c r="N28" s="58"/>
      <c r="O28" s="58"/>
      <c r="P28" s="55"/>
      <c r="Q28" s="55"/>
      <c r="R28" s="55"/>
      <c r="S28" s="55"/>
      <c r="T28" s="55"/>
      <c r="U28" s="55"/>
      <c r="V28" s="55"/>
      <c r="W28" s="57"/>
      <c r="X28" s="57"/>
      <c r="Y28" s="57"/>
      <c r="Z28" s="57"/>
      <c r="AA28" s="57"/>
      <c r="AB28" s="57"/>
    </row>
    <row r="29" spans="1:28" ht="39.950000000000003" customHeight="1" x14ac:dyDescent="0.25">
      <c r="A29" s="76">
        <v>29</v>
      </c>
      <c r="B29" s="36" t="s">
        <v>35</v>
      </c>
      <c r="C29" s="65" t="s">
        <v>81</v>
      </c>
      <c r="D29" s="66" t="s">
        <v>29</v>
      </c>
      <c r="E29" s="66" t="s">
        <v>3</v>
      </c>
      <c r="F29" s="66" t="s">
        <v>14</v>
      </c>
      <c r="G29" s="69">
        <v>21.14</v>
      </c>
      <c r="H29" s="18"/>
      <c r="I29" s="24">
        <f t="shared" si="0"/>
        <v>0</v>
      </c>
      <c r="J29" s="25" t="str">
        <f t="shared" si="1"/>
        <v>OK</v>
      </c>
      <c r="K29" s="58"/>
      <c r="L29" s="58"/>
      <c r="M29" s="58"/>
      <c r="N29" s="58"/>
      <c r="O29" s="58"/>
      <c r="P29" s="55"/>
      <c r="Q29" s="55"/>
      <c r="R29" s="55"/>
      <c r="S29" s="55"/>
      <c r="T29" s="55"/>
      <c r="U29" s="55"/>
      <c r="V29" s="55"/>
      <c r="W29" s="57"/>
      <c r="X29" s="57"/>
      <c r="Y29" s="57"/>
      <c r="Z29" s="57"/>
      <c r="AA29" s="57"/>
      <c r="AB29" s="57"/>
    </row>
    <row r="30" spans="1:28" ht="39.950000000000003" customHeight="1" x14ac:dyDescent="0.25">
      <c r="A30" s="76">
        <v>30</v>
      </c>
      <c r="B30" s="36" t="s">
        <v>35</v>
      </c>
      <c r="C30" s="65" t="s">
        <v>82</v>
      </c>
      <c r="D30" s="66" t="s">
        <v>29</v>
      </c>
      <c r="E30" s="66" t="s">
        <v>12</v>
      </c>
      <c r="F30" s="66" t="s">
        <v>17</v>
      </c>
      <c r="G30" s="69">
        <v>31.92</v>
      </c>
      <c r="H30" s="18"/>
      <c r="I30" s="24">
        <f t="shared" si="0"/>
        <v>0</v>
      </c>
      <c r="J30" s="25" t="str">
        <f t="shared" si="1"/>
        <v>OK</v>
      </c>
      <c r="K30" s="58"/>
      <c r="L30" s="58"/>
      <c r="M30" s="58"/>
      <c r="N30" s="58"/>
      <c r="O30" s="58"/>
      <c r="P30" s="55"/>
      <c r="Q30" s="55"/>
      <c r="R30" s="55"/>
      <c r="S30" s="55"/>
      <c r="T30" s="55"/>
      <c r="U30" s="55"/>
      <c r="V30" s="55"/>
      <c r="W30" s="57"/>
      <c r="X30" s="57"/>
      <c r="Y30" s="57"/>
      <c r="Z30" s="57"/>
      <c r="AA30" s="57"/>
      <c r="AB30" s="57"/>
    </row>
    <row r="31" spans="1:28" ht="39.950000000000003" customHeight="1" x14ac:dyDescent="0.25">
      <c r="A31" s="76">
        <v>32</v>
      </c>
      <c r="B31" s="36" t="s">
        <v>35</v>
      </c>
      <c r="C31" s="65" t="s">
        <v>83</v>
      </c>
      <c r="D31" s="66" t="s">
        <v>84</v>
      </c>
      <c r="E31" s="66" t="s">
        <v>3</v>
      </c>
      <c r="F31" s="66" t="s">
        <v>133</v>
      </c>
      <c r="G31" s="69">
        <v>388</v>
      </c>
      <c r="H31" s="18"/>
      <c r="I31" s="24">
        <f t="shared" si="0"/>
        <v>0</v>
      </c>
      <c r="J31" s="25" t="str">
        <f t="shared" si="1"/>
        <v>OK</v>
      </c>
      <c r="K31" s="58"/>
      <c r="L31" s="58"/>
      <c r="M31" s="58"/>
      <c r="N31" s="58"/>
      <c r="O31" s="58"/>
      <c r="P31" s="55"/>
      <c r="Q31" s="55"/>
      <c r="R31" s="55"/>
      <c r="S31" s="55"/>
      <c r="T31" s="55"/>
      <c r="U31" s="55"/>
      <c r="V31" s="55"/>
      <c r="W31" s="57"/>
      <c r="X31" s="57"/>
      <c r="Y31" s="57"/>
      <c r="Z31" s="57"/>
      <c r="AA31" s="57"/>
      <c r="AB31" s="57"/>
    </row>
    <row r="32" spans="1:28" ht="39.950000000000003" customHeight="1" x14ac:dyDescent="0.25">
      <c r="A32" s="76">
        <v>33</v>
      </c>
      <c r="B32" s="36" t="s">
        <v>35</v>
      </c>
      <c r="C32" s="65" t="s">
        <v>85</v>
      </c>
      <c r="D32" s="66" t="s">
        <v>29</v>
      </c>
      <c r="E32" s="66" t="s">
        <v>13</v>
      </c>
      <c r="F32" s="66" t="s">
        <v>15</v>
      </c>
      <c r="G32" s="69">
        <v>33.6</v>
      </c>
      <c r="H32" s="18"/>
      <c r="I32" s="24">
        <f t="shared" si="0"/>
        <v>0</v>
      </c>
      <c r="J32" s="25" t="str">
        <f t="shared" si="1"/>
        <v>OK</v>
      </c>
      <c r="K32" s="58"/>
      <c r="L32" s="58"/>
      <c r="M32" s="58"/>
      <c r="N32" s="58"/>
      <c r="O32" s="58"/>
      <c r="P32" s="55"/>
      <c r="Q32" s="55"/>
      <c r="R32" s="55"/>
      <c r="S32" s="55"/>
      <c r="T32" s="55"/>
      <c r="U32" s="55"/>
      <c r="V32" s="55"/>
      <c r="W32" s="57"/>
      <c r="X32" s="57"/>
      <c r="Y32" s="57"/>
      <c r="Z32" s="57"/>
      <c r="AA32" s="57"/>
      <c r="AB32" s="57"/>
    </row>
    <row r="33" spans="1:28" ht="39.950000000000003" customHeight="1" x14ac:dyDescent="0.25">
      <c r="A33" s="76">
        <v>34</v>
      </c>
      <c r="B33" s="36" t="s">
        <v>35</v>
      </c>
      <c r="C33" s="65" t="s">
        <v>86</v>
      </c>
      <c r="D33" s="66" t="s">
        <v>87</v>
      </c>
      <c r="E33" s="66" t="s">
        <v>13</v>
      </c>
      <c r="F33" s="66" t="s">
        <v>15</v>
      </c>
      <c r="G33" s="69">
        <v>340.66</v>
      </c>
      <c r="H33" s="18"/>
      <c r="I33" s="24">
        <f t="shared" si="0"/>
        <v>0</v>
      </c>
      <c r="J33" s="25" t="str">
        <f t="shared" si="1"/>
        <v>OK</v>
      </c>
      <c r="K33" s="58"/>
      <c r="L33" s="58"/>
      <c r="M33" s="58"/>
      <c r="N33" s="58"/>
      <c r="O33" s="58"/>
      <c r="P33" s="55"/>
      <c r="Q33" s="55"/>
      <c r="R33" s="55"/>
      <c r="S33" s="55"/>
      <c r="T33" s="55"/>
      <c r="U33" s="55"/>
      <c r="V33" s="55"/>
      <c r="W33" s="57"/>
      <c r="X33" s="57"/>
      <c r="Y33" s="57"/>
      <c r="Z33" s="57"/>
      <c r="AA33" s="57"/>
      <c r="AB33" s="57"/>
    </row>
    <row r="34" spans="1:28" ht="39.950000000000003" customHeight="1" x14ac:dyDescent="0.25">
      <c r="A34" s="76">
        <v>35</v>
      </c>
      <c r="B34" s="36" t="s">
        <v>35</v>
      </c>
      <c r="C34" s="65" t="s">
        <v>88</v>
      </c>
      <c r="D34" s="66" t="s">
        <v>27</v>
      </c>
      <c r="E34" s="66" t="s">
        <v>13</v>
      </c>
      <c r="F34" s="66" t="s">
        <v>37</v>
      </c>
      <c r="G34" s="69">
        <v>47.49</v>
      </c>
      <c r="H34" s="18"/>
      <c r="I34" s="24">
        <f t="shared" si="0"/>
        <v>0</v>
      </c>
      <c r="J34" s="25" t="str">
        <f t="shared" si="1"/>
        <v>OK</v>
      </c>
      <c r="K34" s="58"/>
      <c r="L34" s="58"/>
      <c r="M34" s="58"/>
      <c r="N34" s="58"/>
      <c r="O34" s="58"/>
      <c r="P34" s="55"/>
      <c r="Q34" s="55"/>
      <c r="R34" s="55"/>
      <c r="S34" s="55"/>
      <c r="T34" s="55"/>
      <c r="U34" s="55"/>
      <c r="V34" s="55"/>
      <c r="W34" s="57"/>
      <c r="X34" s="57"/>
      <c r="Y34" s="57"/>
      <c r="Z34" s="57"/>
      <c r="AA34" s="57"/>
      <c r="AB34" s="57"/>
    </row>
    <row r="35" spans="1:28" ht="39.950000000000003" customHeight="1" x14ac:dyDescent="0.25">
      <c r="A35" s="76">
        <v>36</v>
      </c>
      <c r="B35" s="36" t="s">
        <v>35</v>
      </c>
      <c r="C35" s="65" t="s">
        <v>89</v>
      </c>
      <c r="D35" s="66" t="s">
        <v>29</v>
      </c>
      <c r="E35" s="66" t="s">
        <v>16</v>
      </c>
      <c r="F35" s="66" t="s">
        <v>15</v>
      </c>
      <c r="G35" s="69">
        <v>230.65</v>
      </c>
      <c r="H35" s="18"/>
      <c r="I35" s="24">
        <f t="shared" si="0"/>
        <v>0</v>
      </c>
      <c r="J35" s="25" t="str">
        <f t="shared" si="1"/>
        <v>OK</v>
      </c>
      <c r="K35" s="58"/>
      <c r="L35" s="58"/>
      <c r="M35" s="58"/>
      <c r="N35" s="58"/>
      <c r="O35" s="58"/>
      <c r="P35" s="55"/>
      <c r="Q35" s="55"/>
      <c r="R35" s="55"/>
      <c r="S35" s="55"/>
      <c r="T35" s="55"/>
      <c r="U35" s="55"/>
      <c r="V35" s="55"/>
      <c r="W35" s="57"/>
      <c r="X35" s="57"/>
      <c r="Y35" s="57"/>
      <c r="Z35" s="57"/>
      <c r="AA35" s="57"/>
      <c r="AB35" s="57"/>
    </row>
    <row r="36" spans="1:28" ht="39.950000000000003" customHeight="1" x14ac:dyDescent="0.25">
      <c r="A36" s="76">
        <v>37</v>
      </c>
      <c r="B36" s="36" t="s">
        <v>35</v>
      </c>
      <c r="C36" s="65" t="s">
        <v>90</v>
      </c>
      <c r="D36" s="66" t="s">
        <v>91</v>
      </c>
      <c r="E36" s="66" t="s">
        <v>16</v>
      </c>
      <c r="F36" s="66" t="s">
        <v>15</v>
      </c>
      <c r="G36" s="69">
        <v>237.53</v>
      </c>
      <c r="H36" s="18"/>
      <c r="I36" s="24">
        <f t="shared" si="0"/>
        <v>0</v>
      </c>
      <c r="J36" s="25" t="str">
        <f t="shared" si="1"/>
        <v>OK</v>
      </c>
      <c r="K36" s="58"/>
      <c r="L36" s="58"/>
      <c r="M36" s="58"/>
      <c r="N36" s="58"/>
      <c r="O36" s="58"/>
      <c r="P36" s="55"/>
      <c r="Q36" s="55"/>
      <c r="R36" s="55"/>
      <c r="S36" s="55"/>
      <c r="T36" s="55"/>
      <c r="U36" s="55"/>
      <c r="V36" s="55"/>
      <c r="W36" s="57"/>
      <c r="X36" s="57"/>
      <c r="Y36" s="57"/>
      <c r="Z36" s="57"/>
      <c r="AA36" s="57"/>
      <c r="AB36" s="57"/>
    </row>
    <row r="37" spans="1:28" ht="39.950000000000003" customHeight="1" x14ac:dyDescent="0.25">
      <c r="A37" s="76">
        <v>38</v>
      </c>
      <c r="B37" s="36" t="s">
        <v>35</v>
      </c>
      <c r="C37" s="65" t="s">
        <v>92</v>
      </c>
      <c r="D37" s="66" t="s">
        <v>93</v>
      </c>
      <c r="E37" s="66" t="s">
        <v>16</v>
      </c>
      <c r="F37" s="66" t="s">
        <v>15</v>
      </c>
      <c r="G37" s="69">
        <v>156.93</v>
      </c>
      <c r="H37" s="18"/>
      <c r="I37" s="24">
        <f t="shared" si="0"/>
        <v>0</v>
      </c>
      <c r="J37" s="25" t="str">
        <f t="shared" si="1"/>
        <v>OK</v>
      </c>
      <c r="K37" s="58"/>
      <c r="L37" s="58"/>
      <c r="M37" s="58"/>
      <c r="N37" s="58"/>
      <c r="O37" s="58"/>
      <c r="P37" s="55"/>
      <c r="Q37" s="55"/>
      <c r="R37" s="55"/>
      <c r="S37" s="55"/>
      <c r="T37" s="55"/>
      <c r="U37" s="55"/>
      <c r="V37" s="55"/>
      <c r="W37" s="57"/>
      <c r="X37" s="57"/>
      <c r="Y37" s="57"/>
      <c r="Z37" s="57"/>
      <c r="AA37" s="57"/>
      <c r="AB37" s="57"/>
    </row>
    <row r="38" spans="1:28" ht="39.950000000000003" customHeight="1" x14ac:dyDescent="0.25">
      <c r="A38" s="76">
        <v>40</v>
      </c>
      <c r="B38" s="36" t="s">
        <v>35</v>
      </c>
      <c r="C38" s="65" t="s">
        <v>94</v>
      </c>
      <c r="D38" s="66" t="s">
        <v>95</v>
      </c>
      <c r="E38" s="66" t="s">
        <v>3</v>
      </c>
      <c r="F38" s="66" t="s">
        <v>15</v>
      </c>
      <c r="G38" s="69">
        <v>27.03</v>
      </c>
      <c r="H38" s="18"/>
      <c r="I38" s="24">
        <f t="shared" si="0"/>
        <v>0</v>
      </c>
      <c r="J38" s="25" t="str">
        <f t="shared" si="1"/>
        <v>OK</v>
      </c>
      <c r="K38" s="58"/>
      <c r="L38" s="58"/>
      <c r="M38" s="58"/>
      <c r="N38" s="58"/>
      <c r="O38" s="58"/>
      <c r="P38" s="55"/>
      <c r="Q38" s="55"/>
      <c r="R38" s="55"/>
      <c r="S38" s="55"/>
      <c r="T38" s="55"/>
      <c r="U38" s="55"/>
      <c r="V38" s="55"/>
      <c r="W38" s="57"/>
      <c r="X38" s="57"/>
      <c r="Y38" s="57"/>
      <c r="Z38" s="57"/>
      <c r="AA38" s="57"/>
      <c r="AB38" s="57"/>
    </row>
    <row r="39" spans="1:28" ht="39.950000000000003" customHeight="1" x14ac:dyDescent="0.25">
      <c r="A39" s="76">
        <v>42</v>
      </c>
      <c r="B39" s="36" t="s">
        <v>35</v>
      </c>
      <c r="C39" s="65" t="s">
        <v>96</v>
      </c>
      <c r="D39" s="66" t="s">
        <v>97</v>
      </c>
      <c r="E39" s="66" t="s">
        <v>13</v>
      </c>
      <c r="F39" s="66" t="s">
        <v>38</v>
      </c>
      <c r="G39" s="69">
        <v>506.24</v>
      </c>
      <c r="H39" s="18"/>
      <c r="I39" s="24">
        <f t="shared" si="0"/>
        <v>0</v>
      </c>
      <c r="J39" s="25" t="str">
        <f t="shared" si="1"/>
        <v>OK</v>
      </c>
      <c r="K39" s="58"/>
      <c r="L39" s="58"/>
      <c r="M39" s="58"/>
      <c r="N39" s="58"/>
      <c r="O39" s="58"/>
      <c r="P39" s="55"/>
      <c r="Q39" s="55"/>
      <c r="R39" s="55"/>
      <c r="S39" s="55"/>
      <c r="T39" s="55"/>
      <c r="U39" s="55"/>
      <c r="V39" s="55"/>
      <c r="W39" s="57"/>
      <c r="X39" s="57"/>
      <c r="Y39" s="57"/>
      <c r="Z39" s="57"/>
      <c r="AA39" s="57"/>
      <c r="AB39" s="57"/>
    </row>
    <row r="40" spans="1:28" ht="39.950000000000003" customHeight="1" x14ac:dyDescent="0.25">
      <c r="A40" s="76">
        <v>43</v>
      </c>
      <c r="B40" s="36" t="s">
        <v>35</v>
      </c>
      <c r="C40" s="65" t="s">
        <v>98</v>
      </c>
      <c r="D40" s="66" t="s">
        <v>99</v>
      </c>
      <c r="E40" s="66" t="s">
        <v>13</v>
      </c>
      <c r="F40" s="66" t="s">
        <v>38</v>
      </c>
      <c r="G40" s="69">
        <v>1018.13</v>
      </c>
      <c r="H40" s="18"/>
      <c r="I40" s="24">
        <f t="shared" si="0"/>
        <v>0</v>
      </c>
      <c r="J40" s="25" t="str">
        <f t="shared" si="1"/>
        <v>OK</v>
      </c>
      <c r="K40" s="58"/>
      <c r="L40" s="58"/>
      <c r="M40" s="58"/>
      <c r="N40" s="58"/>
      <c r="O40" s="58"/>
      <c r="P40" s="55"/>
      <c r="Q40" s="55"/>
      <c r="R40" s="55"/>
      <c r="S40" s="55"/>
      <c r="T40" s="55"/>
      <c r="U40" s="55"/>
      <c r="V40" s="55"/>
      <c r="W40" s="57"/>
      <c r="X40" s="57"/>
      <c r="Y40" s="57"/>
      <c r="Z40" s="57"/>
      <c r="AA40" s="57"/>
      <c r="AB40" s="57"/>
    </row>
    <row r="41" spans="1:28" ht="39.950000000000003" customHeight="1" x14ac:dyDescent="0.25">
      <c r="A41" s="76">
        <v>44</v>
      </c>
      <c r="B41" s="36" t="s">
        <v>35</v>
      </c>
      <c r="C41" s="65" t="s">
        <v>100</v>
      </c>
      <c r="D41" s="66" t="s">
        <v>50</v>
      </c>
      <c r="E41" s="66" t="s">
        <v>13</v>
      </c>
      <c r="F41" s="66" t="s">
        <v>132</v>
      </c>
      <c r="G41" s="69">
        <v>23.06</v>
      </c>
      <c r="H41" s="18"/>
      <c r="I41" s="24">
        <f t="shared" si="0"/>
        <v>0</v>
      </c>
      <c r="J41" s="25" t="str">
        <f t="shared" si="1"/>
        <v>OK</v>
      </c>
      <c r="K41" s="58"/>
      <c r="L41" s="58"/>
      <c r="M41" s="58"/>
      <c r="N41" s="58"/>
      <c r="O41" s="58"/>
      <c r="P41" s="55"/>
      <c r="Q41" s="55"/>
      <c r="R41" s="55"/>
      <c r="S41" s="55"/>
      <c r="T41" s="55"/>
      <c r="U41" s="55"/>
      <c r="V41" s="55"/>
      <c r="W41" s="57"/>
      <c r="X41" s="57"/>
      <c r="Y41" s="57"/>
      <c r="Z41" s="57"/>
      <c r="AA41" s="57"/>
      <c r="AB41" s="57"/>
    </row>
    <row r="42" spans="1:28" ht="39.950000000000003" customHeight="1" x14ac:dyDescent="0.25">
      <c r="A42" s="76">
        <v>45</v>
      </c>
      <c r="B42" s="36" t="s">
        <v>35</v>
      </c>
      <c r="C42" s="65" t="s">
        <v>101</v>
      </c>
      <c r="D42" s="66" t="s">
        <v>52</v>
      </c>
      <c r="E42" s="66" t="s">
        <v>13</v>
      </c>
      <c r="F42" s="66" t="s">
        <v>36</v>
      </c>
      <c r="G42" s="69">
        <v>16.03</v>
      </c>
      <c r="H42" s="18"/>
      <c r="I42" s="24">
        <f t="shared" si="0"/>
        <v>0</v>
      </c>
      <c r="J42" s="25" t="str">
        <f t="shared" si="1"/>
        <v>OK</v>
      </c>
      <c r="K42" s="58"/>
      <c r="L42" s="58"/>
      <c r="M42" s="58"/>
      <c r="N42" s="58"/>
      <c r="O42" s="58"/>
      <c r="P42" s="55"/>
      <c r="Q42" s="55"/>
      <c r="R42" s="55"/>
      <c r="S42" s="55"/>
      <c r="T42" s="55"/>
      <c r="U42" s="55"/>
      <c r="V42" s="55"/>
      <c r="W42" s="57"/>
      <c r="X42" s="57"/>
      <c r="Y42" s="57"/>
      <c r="Z42" s="57"/>
      <c r="AA42" s="57"/>
      <c r="AB42" s="57"/>
    </row>
    <row r="43" spans="1:28" ht="39.950000000000003" customHeight="1" x14ac:dyDescent="0.25">
      <c r="A43" s="76">
        <v>46</v>
      </c>
      <c r="B43" s="36" t="s">
        <v>35</v>
      </c>
      <c r="C43" s="65" t="s">
        <v>102</v>
      </c>
      <c r="D43" s="66" t="s">
        <v>29</v>
      </c>
      <c r="E43" s="66" t="s">
        <v>13</v>
      </c>
      <c r="F43" s="66" t="s">
        <v>15</v>
      </c>
      <c r="G43" s="69">
        <v>28.04</v>
      </c>
      <c r="H43" s="18"/>
      <c r="I43" s="24">
        <f t="shared" si="0"/>
        <v>0</v>
      </c>
      <c r="J43" s="25" t="str">
        <f t="shared" si="1"/>
        <v>OK</v>
      </c>
      <c r="K43" s="58"/>
      <c r="L43" s="58"/>
      <c r="M43" s="58"/>
      <c r="N43" s="58"/>
      <c r="O43" s="58"/>
      <c r="P43" s="55"/>
      <c r="Q43" s="55"/>
      <c r="R43" s="55"/>
      <c r="S43" s="55"/>
      <c r="T43" s="55"/>
      <c r="U43" s="55"/>
      <c r="V43" s="55"/>
      <c r="W43" s="57"/>
      <c r="X43" s="57"/>
      <c r="Y43" s="57"/>
      <c r="Z43" s="57"/>
      <c r="AA43" s="57"/>
      <c r="AB43" s="57"/>
    </row>
    <row r="44" spans="1:28" ht="39.950000000000003" customHeight="1" x14ac:dyDescent="0.25">
      <c r="A44" s="76">
        <v>49</v>
      </c>
      <c r="B44" s="36" t="s">
        <v>35</v>
      </c>
      <c r="C44" s="65" t="s">
        <v>103</v>
      </c>
      <c r="D44" s="66" t="s">
        <v>29</v>
      </c>
      <c r="E44" s="66" t="s">
        <v>13</v>
      </c>
      <c r="F44" s="66" t="s">
        <v>15</v>
      </c>
      <c r="G44" s="69">
        <v>50.01</v>
      </c>
      <c r="H44" s="18"/>
      <c r="I44" s="24">
        <f t="shared" si="0"/>
        <v>0</v>
      </c>
      <c r="J44" s="25" t="str">
        <f t="shared" si="1"/>
        <v>OK</v>
      </c>
      <c r="K44" s="58"/>
      <c r="L44" s="58"/>
      <c r="M44" s="58"/>
      <c r="N44" s="58"/>
      <c r="O44" s="58"/>
      <c r="P44" s="55"/>
      <c r="Q44" s="55"/>
      <c r="R44" s="55"/>
      <c r="S44" s="55"/>
      <c r="T44" s="55"/>
      <c r="U44" s="55"/>
      <c r="V44" s="55"/>
      <c r="W44" s="57"/>
      <c r="X44" s="57"/>
      <c r="Y44" s="57"/>
      <c r="Z44" s="57"/>
      <c r="AA44" s="57"/>
      <c r="AB44" s="57"/>
    </row>
    <row r="45" spans="1:28" ht="39.950000000000003" customHeight="1" x14ac:dyDescent="0.25">
      <c r="A45" s="76">
        <v>50</v>
      </c>
      <c r="B45" s="36" t="s">
        <v>35</v>
      </c>
      <c r="C45" s="65" t="s">
        <v>104</v>
      </c>
      <c r="D45" s="66" t="s">
        <v>29</v>
      </c>
      <c r="E45" s="66" t="s">
        <v>13</v>
      </c>
      <c r="F45" s="66" t="s">
        <v>15</v>
      </c>
      <c r="G45" s="69">
        <v>11.54</v>
      </c>
      <c r="H45" s="18"/>
      <c r="I45" s="24">
        <f t="shared" si="0"/>
        <v>0</v>
      </c>
      <c r="J45" s="25" t="str">
        <f t="shared" si="1"/>
        <v>OK</v>
      </c>
      <c r="K45" s="58"/>
      <c r="L45" s="58"/>
      <c r="M45" s="58"/>
      <c r="N45" s="58"/>
      <c r="O45" s="58"/>
      <c r="P45" s="55"/>
      <c r="Q45" s="55"/>
      <c r="R45" s="55"/>
      <c r="S45" s="55"/>
      <c r="T45" s="55"/>
      <c r="U45" s="55"/>
      <c r="V45" s="55"/>
      <c r="W45" s="57"/>
      <c r="X45" s="57"/>
      <c r="Y45" s="57"/>
      <c r="Z45" s="57"/>
      <c r="AA45" s="57"/>
      <c r="AB45" s="57"/>
    </row>
    <row r="46" spans="1:28" ht="39.950000000000003" customHeight="1" x14ac:dyDescent="0.25">
      <c r="A46" s="76">
        <v>51</v>
      </c>
      <c r="B46" s="36" t="s">
        <v>35</v>
      </c>
      <c r="C46" s="65" t="s">
        <v>105</v>
      </c>
      <c r="D46" s="66" t="s">
        <v>30</v>
      </c>
      <c r="E46" s="66" t="s">
        <v>13</v>
      </c>
      <c r="F46" s="66" t="s">
        <v>15</v>
      </c>
      <c r="G46" s="69">
        <v>52.18</v>
      </c>
      <c r="H46" s="18"/>
      <c r="I46" s="24">
        <f t="shared" si="0"/>
        <v>0</v>
      </c>
      <c r="J46" s="25" t="str">
        <f t="shared" si="1"/>
        <v>OK</v>
      </c>
      <c r="K46" s="58"/>
      <c r="L46" s="58"/>
      <c r="M46" s="58"/>
      <c r="N46" s="58"/>
      <c r="O46" s="58"/>
      <c r="P46" s="55"/>
      <c r="Q46" s="55"/>
      <c r="R46" s="55"/>
      <c r="S46" s="55"/>
      <c r="T46" s="55"/>
      <c r="U46" s="55"/>
      <c r="V46" s="55"/>
      <c r="W46" s="57"/>
      <c r="X46" s="57"/>
      <c r="Y46" s="57"/>
      <c r="Z46" s="57"/>
      <c r="AA46" s="57"/>
      <c r="AB46" s="57"/>
    </row>
    <row r="47" spans="1:28" ht="39.950000000000003" customHeight="1" x14ac:dyDescent="0.25">
      <c r="A47" s="76">
        <v>52</v>
      </c>
      <c r="B47" s="36" t="s">
        <v>35</v>
      </c>
      <c r="C47" s="65" t="s">
        <v>106</v>
      </c>
      <c r="D47" s="66" t="s">
        <v>107</v>
      </c>
      <c r="E47" s="66" t="s">
        <v>13</v>
      </c>
      <c r="F47" s="66" t="s">
        <v>15</v>
      </c>
      <c r="G47" s="69">
        <v>38.97</v>
      </c>
      <c r="H47" s="18"/>
      <c r="I47" s="24">
        <f t="shared" si="0"/>
        <v>0</v>
      </c>
      <c r="J47" s="25" t="str">
        <f t="shared" si="1"/>
        <v>OK</v>
      </c>
      <c r="K47" s="58"/>
      <c r="L47" s="58"/>
      <c r="M47" s="58"/>
      <c r="N47" s="58"/>
      <c r="O47" s="58"/>
      <c r="P47" s="55"/>
      <c r="Q47" s="55"/>
      <c r="R47" s="55"/>
      <c r="S47" s="55"/>
      <c r="T47" s="55"/>
      <c r="U47" s="55"/>
      <c r="V47" s="55"/>
      <c r="W47" s="57"/>
      <c r="X47" s="57"/>
      <c r="Y47" s="57"/>
      <c r="Z47" s="57"/>
      <c r="AA47" s="57"/>
      <c r="AB47" s="57"/>
    </row>
    <row r="48" spans="1:28" ht="39.950000000000003" customHeight="1" x14ac:dyDescent="0.25">
      <c r="A48" s="76">
        <v>53</v>
      </c>
      <c r="B48" s="36" t="s">
        <v>35</v>
      </c>
      <c r="C48" s="65" t="s">
        <v>108</v>
      </c>
      <c r="D48" s="66" t="s">
        <v>30</v>
      </c>
      <c r="E48" s="66" t="s">
        <v>13</v>
      </c>
      <c r="F48" s="66" t="s">
        <v>15</v>
      </c>
      <c r="G48" s="69">
        <v>57.32</v>
      </c>
      <c r="H48" s="18"/>
      <c r="I48" s="24">
        <f t="shared" si="0"/>
        <v>0</v>
      </c>
      <c r="J48" s="25" t="str">
        <f t="shared" si="1"/>
        <v>OK</v>
      </c>
      <c r="K48" s="58"/>
      <c r="L48" s="58"/>
      <c r="M48" s="58"/>
      <c r="N48" s="58"/>
      <c r="O48" s="58"/>
      <c r="P48" s="55"/>
      <c r="Q48" s="55"/>
      <c r="R48" s="55"/>
      <c r="S48" s="55"/>
      <c r="T48" s="55"/>
      <c r="U48" s="55"/>
      <c r="V48" s="55"/>
      <c r="W48" s="57"/>
      <c r="X48" s="57"/>
      <c r="Y48" s="57"/>
      <c r="Z48" s="57"/>
      <c r="AA48" s="57"/>
      <c r="AB48" s="57"/>
    </row>
    <row r="49" spans="1:28" ht="39.950000000000003" customHeight="1" x14ac:dyDescent="0.25">
      <c r="A49" s="76">
        <v>54</v>
      </c>
      <c r="B49" s="36" t="s">
        <v>35</v>
      </c>
      <c r="C49" s="65" t="s">
        <v>109</v>
      </c>
      <c r="D49" s="66" t="s">
        <v>29</v>
      </c>
      <c r="E49" s="66" t="s">
        <v>13</v>
      </c>
      <c r="F49" s="66" t="s">
        <v>15</v>
      </c>
      <c r="G49" s="69">
        <v>62.36</v>
      </c>
      <c r="H49" s="18"/>
      <c r="I49" s="24">
        <f t="shared" si="0"/>
        <v>0</v>
      </c>
      <c r="J49" s="25" t="str">
        <f t="shared" si="1"/>
        <v>OK</v>
      </c>
      <c r="K49" s="58"/>
      <c r="L49" s="58"/>
      <c r="M49" s="58"/>
      <c r="N49" s="58"/>
      <c r="O49" s="58"/>
      <c r="P49" s="55"/>
      <c r="Q49" s="55"/>
      <c r="R49" s="55"/>
      <c r="S49" s="55"/>
      <c r="T49" s="55"/>
      <c r="U49" s="55"/>
      <c r="V49" s="55"/>
      <c r="W49" s="57"/>
      <c r="X49" s="57"/>
      <c r="Y49" s="57"/>
      <c r="Z49" s="57"/>
      <c r="AA49" s="57"/>
      <c r="AB49" s="57"/>
    </row>
    <row r="50" spans="1:28" ht="39.950000000000003" customHeight="1" x14ac:dyDescent="0.25">
      <c r="A50" s="76">
        <v>55</v>
      </c>
      <c r="B50" s="36" t="s">
        <v>35</v>
      </c>
      <c r="C50" s="65" t="s">
        <v>110</v>
      </c>
      <c r="D50" s="66" t="s">
        <v>111</v>
      </c>
      <c r="E50" s="66" t="s">
        <v>13</v>
      </c>
      <c r="F50" s="66" t="s">
        <v>134</v>
      </c>
      <c r="G50" s="69">
        <v>207.66</v>
      </c>
      <c r="H50" s="18"/>
      <c r="I50" s="24">
        <f t="shared" si="0"/>
        <v>0</v>
      </c>
      <c r="J50" s="25" t="str">
        <f t="shared" si="1"/>
        <v>OK</v>
      </c>
      <c r="K50" s="58"/>
      <c r="L50" s="58"/>
      <c r="M50" s="58"/>
      <c r="N50" s="58"/>
      <c r="O50" s="58"/>
      <c r="P50" s="55"/>
      <c r="Q50" s="55"/>
      <c r="R50" s="55"/>
      <c r="S50" s="55"/>
      <c r="T50" s="55"/>
      <c r="U50" s="55"/>
      <c r="V50" s="55"/>
      <c r="W50" s="57"/>
      <c r="X50" s="57"/>
      <c r="Y50" s="57"/>
      <c r="Z50" s="57"/>
      <c r="AA50" s="57"/>
      <c r="AB50" s="57"/>
    </row>
    <row r="51" spans="1:28" ht="39.950000000000003" customHeight="1" x14ac:dyDescent="0.25">
      <c r="A51" s="76">
        <v>56</v>
      </c>
      <c r="B51" s="36" t="s">
        <v>35</v>
      </c>
      <c r="C51" s="65" t="s">
        <v>112</v>
      </c>
      <c r="D51" s="66" t="s">
        <v>113</v>
      </c>
      <c r="E51" s="66" t="s">
        <v>13</v>
      </c>
      <c r="F51" s="66" t="s">
        <v>39</v>
      </c>
      <c r="G51" s="69">
        <v>542.32000000000005</v>
      </c>
      <c r="H51" s="18"/>
      <c r="I51" s="24">
        <f t="shared" si="0"/>
        <v>0</v>
      </c>
      <c r="J51" s="25" t="str">
        <f t="shared" si="1"/>
        <v>OK</v>
      </c>
      <c r="K51" s="58"/>
      <c r="L51" s="58"/>
      <c r="M51" s="58"/>
      <c r="N51" s="58"/>
      <c r="O51" s="58"/>
      <c r="P51" s="55"/>
      <c r="Q51" s="55"/>
      <c r="R51" s="55"/>
      <c r="S51" s="55"/>
      <c r="T51" s="55"/>
      <c r="U51" s="55"/>
      <c r="V51" s="55"/>
      <c r="W51" s="57"/>
      <c r="X51" s="57"/>
      <c r="Y51" s="57"/>
      <c r="Z51" s="57"/>
      <c r="AA51" s="57"/>
      <c r="AB51" s="57"/>
    </row>
    <row r="52" spans="1:28" ht="39.950000000000003" customHeight="1" x14ac:dyDescent="0.25">
      <c r="A52" s="76">
        <v>57</v>
      </c>
      <c r="B52" s="36" t="s">
        <v>35</v>
      </c>
      <c r="C52" s="65" t="s">
        <v>114</v>
      </c>
      <c r="D52" s="66" t="s">
        <v>27</v>
      </c>
      <c r="E52" s="66" t="s">
        <v>16</v>
      </c>
      <c r="F52" s="66" t="s">
        <v>15</v>
      </c>
      <c r="G52" s="69">
        <v>26.76</v>
      </c>
      <c r="H52" s="18"/>
      <c r="I52" s="24">
        <f t="shared" si="0"/>
        <v>0</v>
      </c>
      <c r="J52" s="25" t="str">
        <f t="shared" si="1"/>
        <v>OK</v>
      </c>
      <c r="K52" s="58"/>
      <c r="L52" s="58"/>
      <c r="M52" s="58"/>
      <c r="N52" s="58"/>
      <c r="O52" s="58"/>
      <c r="P52" s="55"/>
      <c r="Q52" s="55"/>
      <c r="R52" s="55"/>
      <c r="S52" s="55"/>
      <c r="T52" s="55"/>
      <c r="U52" s="55"/>
      <c r="V52" s="55"/>
      <c r="W52" s="57"/>
      <c r="X52" s="57"/>
      <c r="Y52" s="57"/>
      <c r="Z52" s="57"/>
      <c r="AA52" s="57"/>
      <c r="AB52" s="57"/>
    </row>
    <row r="53" spans="1:28" ht="39.950000000000003" customHeight="1" x14ac:dyDescent="0.25">
      <c r="A53" s="76">
        <v>58</v>
      </c>
      <c r="B53" s="36" t="s">
        <v>35</v>
      </c>
      <c r="C53" s="65" t="s">
        <v>115</v>
      </c>
      <c r="D53" s="66" t="s">
        <v>116</v>
      </c>
      <c r="E53" s="66" t="s">
        <v>13</v>
      </c>
      <c r="F53" s="66" t="s">
        <v>39</v>
      </c>
      <c r="G53" s="69">
        <v>461.06</v>
      </c>
      <c r="H53" s="18"/>
      <c r="I53" s="24">
        <f t="shared" si="0"/>
        <v>0</v>
      </c>
      <c r="J53" s="25" t="str">
        <f t="shared" si="1"/>
        <v>OK</v>
      </c>
      <c r="K53" s="58"/>
      <c r="L53" s="58"/>
      <c r="M53" s="58"/>
      <c r="N53" s="58"/>
      <c r="O53" s="58"/>
      <c r="P53" s="55"/>
      <c r="Q53" s="55"/>
      <c r="R53" s="55"/>
      <c r="S53" s="55"/>
      <c r="T53" s="55"/>
      <c r="U53" s="55"/>
      <c r="V53" s="55"/>
      <c r="W53" s="57"/>
      <c r="X53" s="57"/>
      <c r="Y53" s="57"/>
      <c r="Z53" s="57"/>
      <c r="AA53" s="57"/>
      <c r="AB53" s="57"/>
    </row>
    <row r="54" spans="1:28" ht="39.950000000000003" customHeight="1" x14ac:dyDescent="0.25">
      <c r="A54" s="76">
        <v>59</v>
      </c>
      <c r="B54" s="36" t="s">
        <v>35</v>
      </c>
      <c r="C54" s="65" t="s">
        <v>117</v>
      </c>
      <c r="D54" s="66" t="s">
        <v>118</v>
      </c>
      <c r="E54" s="66" t="s">
        <v>13</v>
      </c>
      <c r="F54" s="66" t="s">
        <v>39</v>
      </c>
      <c r="G54" s="69">
        <v>1021.38</v>
      </c>
      <c r="H54" s="18"/>
      <c r="I54" s="24">
        <f t="shared" si="0"/>
        <v>0</v>
      </c>
      <c r="J54" s="25" t="str">
        <f t="shared" si="1"/>
        <v>OK</v>
      </c>
      <c r="K54" s="58"/>
      <c r="L54" s="58"/>
      <c r="M54" s="58"/>
      <c r="N54" s="58"/>
      <c r="O54" s="58"/>
      <c r="P54" s="55"/>
      <c r="Q54" s="55"/>
      <c r="R54" s="55"/>
      <c r="S54" s="55"/>
      <c r="T54" s="55"/>
      <c r="U54" s="55"/>
      <c r="V54" s="55"/>
      <c r="W54" s="57"/>
      <c r="X54" s="57"/>
      <c r="Y54" s="57"/>
      <c r="Z54" s="57"/>
      <c r="AA54" s="57"/>
      <c r="AB54" s="57"/>
    </row>
    <row r="55" spans="1:28" ht="39.950000000000003" customHeight="1" x14ac:dyDescent="0.25">
      <c r="A55" s="76">
        <v>60</v>
      </c>
      <c r="B55" s="36" t="s">
        <v>35</v>
      </c>
      <c r="C55" s="65" t="s">
        <v>119</v>
      </c>
      <c r="D55" s="66" t="s">
        <v>120</v>
      </c>
      <c r="E55" s="66" t="s">
        <v>3</v>
      </c>
      <c r="F55" s="66" t="s">
        <v>15</v>
      </c>
      <c r="G55" s="69">
        <v>24.94</v>
      </c>
      <c r="H55" s="18"/>
      <c r="I55" s="24">
        <f t="shared" si="0"/>
        <v>0</v>
      </c>
      <c r="J55" s="25" t="str">
        <f t="shared" si="1"/>
        <v>OK</v>
      </c>
      <c r="K55" s="58"/>
      <c r="L55" s="58"/>
      <c r="M55" s="58"/>
      <c r="N55" s="58"/>
      <c r="O55" s="58"/>
      <c r="P55" s="55"/>
      <c r="Q55" s="55"/>
      <c r="R55" s="55"/>
      <c r="S55" s="55"/>
      <c r="T55" s="55"/>
      <c r="U55" s="55"/>
      <c r="V55" s="55"/>
      <c r="W55" s="57"/>
      <c r="X55" s="57"/>
      <c r="Y55" s="57"/>
      <c r="Z55" s="57"/>
      <c r="AA55" s="57"/>
      <c r="AB55" s="57"/>
    </row>
    <row r="56" spans="1:28" ht="39.950000000000003" customHeight="1" x14ac:dyDescent="0.25">
      <c r="A56" s="76">
        <v>61</v>
      </c>
      <c r="B56" s="36" t="s">
        <v>35</v>
      </c>
      <c r="C56" s="65" t="s">
        <v>121</v>
      </c>
      <c r="D56" s="66" t="s">
        <v>122</v>
      </c>
      <c r="E56" s="66" t="s">
        <v>13</v>
      </c>
      <c r="F56" s="66" t="s">
        <v>15</v>
      </c>
      <c r="G56" s="69">
        <v>762.45</v>
      </c>
      <c r="H56" s="18"/>
      <c r="I56" s="24">
        <f t="shared" si="0"/>
        <v>0</v>
      </c>
      <c r="J56" s="25" t="str">
        <f t="shared" si="1"/>
        <v>OK</v>
      </c>
      <c r="K56" s="58"/>
      <c r="L56" s="58"/>
      <c r="M56" s="58"/>
      <c r="N56" s="58"/>
      <c r="O56" s="58"/>
      <c r="P56" s="55"/>
      <c r="Q56" s="55"/>
      <c r="R56" s="55"/>
      <c r="S56" s="55"/>
      <c r="T56" s="55"/>
      <c r="U56" s="55"/>
      <c r="V56" s="55"/>
      <c r="W56" s="57"/>
      <c r="X56" s="57"/>
      <c r="Y56" s="57"/>
      <c r="Z56" s="57"/>
      <c r="AA56" s="57"/>
      <c r="AB56" s="57"/>
    </row>
    <row r="57" spans="1:28" ht="39.950000000000003" customHeight="1" x14ac:dyDescent="0.25">
      <c r="A57" s="76">
        <v>62</v>
      </c>
      <c r="B57" s="36" t="s">
        <v>35</v>
      </c>
      <c r="C57" s="65" t="s">
        <v>123</v>
      </c>
      <c r="D57" s="66" t="s">
        <v>124</v>
      </c>
      <c r="E57" s="66" t="s">
        <v>13</v>
      </c>
      <c r="F57" s="66" t="s">
        <v>39</v>
      </c>
      <c r="G57" s="69">
        <v>509.16</v>
      </c>
      <c r="H57" s="18"/>
      <c r="I57" s="24">
        <f t="shared" si="0"/>
        <v>0</v>
      </c>
      <c r="J57" s="25" t="str">
        <f t="shared" si="1"/>
        <v>OK</v>
      </c>
      <c r="K57" s="58"/>
      <c r="L57" s="58"/>
      <c r="M57" s="58"/>
      <c r="N57" s="58"/>
      <c r="O57" s="58"/>
      <c r="P57" s="55"/>
      <c r="Q57" s="55"/>
      <c r="R57" s="55"/>
      <c r="S57" s="55"/>
      <c r="T57" s="55"/>
      <c r="U57" s="55"/>
      <c r="V57" s="55"/>
      <c r="W57" s="57"/>
      <c r="X57" s="57"/>
      <c r="Y57" s="57"/>
      <c r="Z57" s="57"/>
      <c r="AA57" s="57"/>
      <c r="AB57" s="57"/>
    </row>
    <row r="58" spans="1:28" ht="39.950000000000003" customHeight="1" x14ac:dyDescent="0.25">
      <c r="A58" s="76">
        <v>63</v>
      </c>
      <c r="B58" s="36" t="s">
        <v>35</v>
      </c>
      <c r="C58" s="65" t="s">
        <v>125</v>
      </c>
      <c r="D58" s="66" t="s">
        <v>126</v>
      </c>
      <c r="E58" s="66" t="s">
        <v>13</v>
      </c>
      <c r="F58" s="66" t="s">
        <v>39</v>
      </c>
      <c r="G58" s="69">
        <v>1092.99</v>
      </c>
      <c r="H58" s="18"/>
      <c r="I58" s="24">
        <f t="shared" si="0"/>
        <v>0</v>
      </c>
      <c r="J58" s="25" t="str">
        <f t="shared" si="1"/>
        <v>OK</v>
      </c>
      <c r="K58" s="58"/>
      <c r="L58" s="58"/>
      <c r="M58" s="58"/>
      <c r="N58" s="58"/>
      <c r="O58" s="58"/>
      <c r="P58" s="55"/>
      <c r="Q58" s="55"/>
      <c r="R58" s="55"/>
      <c r="S58" s="55"/>
      <c r="T58" s="55"/>
      <c r="U58" s="55"/>
      <c r="V58" s="55"/>
      <c r="W58" s="57"/>
      <c r="X58" s="57"/>
      <c r="Y58" s="57"/>
      <c r="Z58" s="57"/>
      <c r="AA58" s="57"/>
      <c r="AB58" s="57"/>
    </row>
    <row r="59" spans="1:28" ht="39.950000000000003" customHeight="1" x14ac:dyDescent="0.25">
      <c r="A59" s="76">
        <v>64</v>
      </c>
      <c r="B59" s="36" t="s">
        <v>35</v>
      </c>
      <c r="C59" s="65" t="s">
        <v>127</v>
      </c>
      <c r="D59" s="66" t="s">
        <v>128</v>
      </c>
      <c r="E59" s="66" t="s">
        <v>13</v>
      </c>
      <c r="F59" s="66" t="s">
        <v>39</v>
      </c>
      <c r="G59" s="69">
        <v>512.73</v>
      </c>
      <c r="H59" s="18"/>
      <c r="I59" s="24">
        <f t="shared" si="0"/>
        <v>0</v>
      </c>
      <c r="J59" s="25" t="str">
        <f t="shared" si="1"/>
        <v>OK</v>
      </c>
      <c r="K59" s="58"/>
      <c r="L59" s="58"/>
      <c r="M59" s="58"/>
      <c r="N59" s="58"/>
      <c r="O59" s="58"/>
      <c r="P59" s="55"/>
      <c r="Q59" s="55"/>
      <c r="R59" s="55"/>
      <c r="S59" s="55"/>
      <c r="T59" s="55"/>
      <c r="U59" s="55"/>
      <c r="V59" s="55"/>
      <c r="W59" s="57"/>
      <c r="X59" s="57"/>
      <c r="Y59" s="57"/>
      <c r="Z59" s="57"/>
      <c r="AA59" s="57"/>
      <c r="AB59" s="57"/>
    </row>
    <row r="60" spans="1:28" ht="39.950000000000003" customHeight="1" x14ac:dyDescent="0.25">
      <c r="A60" s="76">
        <v>65</v>
      </c>
      <c r="B60" s="36" t="s">
        <v>35</v>
      </c>
      <c r="C60" s="65" t="s">
        <v>129</v>
      </c>
      <c r="D60" s="66" t="s">
        <v>29</v>
      </c>
      <c r="E60" s="66" t="s">
        <v>13</v>
      </c>
      <c r="F60" s="66" t="s">
        <v>15</v>
      </c>
      <c r="G60" s="69">
        <v>22.59</v>
      </c>
      <c r="H60" s="18"/>
      <c r="I60" s="24">
        <f t="shared" si="0"/>
        <v>0</v>
      </c>
      <c r="J60" s="25" t="str">
        <f t="shared" si="1"/>
        <v>OK</v>
      </c>
      <c r="K60" s="58"/>
      <c r="L60" s="58"/>
      <c r="M60" s="58"/>
      <c r="N60" s="58"/>
      <c r="O60" s="58"/>
      <c r="P60" s="55"/>
      <c r="Q60" s="55"/>
      <c r="R60" s="55"/>
      <c r="S60" s="55"/>
      <c r="T60" s="55"/>
      <c r="U60" s="55"/>
      <c r="V60" s="55"/>
      <c r="W60" s="57"/>
      <c r="X60" s="57"/>
      <c r="Y60" s="57"/>
      <c r="Z60" s="57"/>
      <c r="AA60" s="57"/>
      <c r="AB60" s="57"/>
    </row>
    <row r="61" spans="1:28" ht="39.950000000000003" customHeight="1" x14ac:dyDescent="0.25">
      <c r="A61" s="76">
        <v>66</v>
      </c>
      <c r="B61" s="36" t="s">
        <v>35</v>
      </c>
      <c r="C61" s="73" t="s">
        <v>130</v>
      </c>
      <c r="D61" s="74" t="s">
        <v>27</v>
      </c>
      <c r="E61" s="66" t="s">
        <v>13</v>
      </c>
      <c r="F61" s="75" t="s">
        <v>15</v>
      </c>
      <c r="G61" s="69">
        <v>256.56</v>
      </c>
      <c r="H61" s="18"/>
      <c r="I61" s="24">
        <f t="shared" si="0"/>
        <v>0</v>
      </c>
      <c r="J61" s="25" t="str">
        <f t="shared" si="1"/>
        <v>OK</v>
      </c>
      <c r="K61" s="58"/>
      <c r="L61" s="58"/>
      <c r="M61" s="58"/>
      <c r="N61" s="58"/>
      <c r="O61" s="58"/>
      <c r="P61" s="55"/>
      <c r="Q61" s="55"/>
      <c r="R61" s="55"/>
      <c r="S61" s="55"/>
      <c r="T61" s="55"/>
      <c r="U61" s="55"/>
      <c r="V61" s="55"/>
      <c r="W61" s="57"/>
      <c r="X61" s="57"/>
      <c r="Y61" s="57"/>
      <c r="Z61" s="57"/>
      <c r="AA61" s="57"/>
      <c r="AB61" s="57"/>
    </row>
    <row r="62" spans="1:28" ht="39.950000000000003" customHeight="1" x14ac:dyDescent="0.25">
      <c r="K62" s="6">
        <f>SUMPRODUCT(G4:G61,K4:K61)</f>
        <v>0</v>
      </c>
      <c r="L62" s="47">
        <f>SUMPRODUCT(G4:G61,L4:L61)</f>
        <v>0</v>
      </c>
      <c r="M62" s="47">
        <f>SUMPRODUCT(G4:G61,M4:M61)</f>
        <v>0</v>
      </c>
      <c r="N62" s="47">
        <f>SUMPRODUCT(G4:G61,N4:N61)</f>
        <v>0</v>
      </c>
      <c r="O62" s="47">
        <f>SUMPRODUCT(G4:G61,O4:O61)</f>
        <v>0</v>
      </c>
    </row>
  </sheetData>
  <mergeCells count="22">
    <mergeCell ref="W1:W2"/>
    <mergeCell ref="U1:U2"/>
    <mergeCell ref="V1:V2"/>
    <mergeCell ref="Q1:Q2"/>
    <mergeCell ref="R1:R2"/>
    <mergeCell ref="S1:S2"/>
    <mergeCell ref="T1:T2"/>
    <mergeCell ref="AB1:AB2"/>
    <mergeCell ref="X1:X2"/>
    <mergeCell ref="Y1:Y2"/>
    <mergeCell ref="Z1:Z2"/>
    <mergeCell ref="AA1:AA2"/>
    <mergeCell ref="O1:O2"/>
    <mergeCell ref="P1:P2"/>
    <mergeCell ref="N1:N2"/>
    <mergeCell ref="L1:L2"/>
    <mergeCell ref="M1:M2"/>
    <mergeCell ref="A1:B1"/>
    <mergeCell ref="C1:G1"/>
    <mergeCell ref="H1:J1"/>
    <mergeCell ref="K1:K2"/>
    <mergeCell ref="A2:J2"/>
  </mergeCells>
  <conditionalFormatting sqref="K4:V61">
    <cfRule type="cellIs" dxfId="15" priority="1" stopIfTrue="1" operator="greaterThan">
      <formula>0</formula>
    </cfRule>
    <cfRule type="cellIs" dxfId="14" priority="2" stopIfTrue="1" operator="greaterThan">
      <formula>0</formula>
    </cfRule>
    <cfRule type="cellIs" dxfId="13" priority="3" stopIfTrue="1" operator="greaterThan">
      <formula>0</formula>
    </cfRule>
  </conditionalFormatting>
  <hyperlinks>
    <hyperlink ref="D159" r:id="rId1" display="https://www.havan.com.br/mangueira-para-gas-de-cozinha-glp-1-20m-durin-05207.html" xr:uid="{DA6D1A7C-6576-4BA8-AE77-C08D3C1909EF}"/>
  </hyperlink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62"/>
  <sheetViews>
    <sheetView zoomScale="98" zoomScaleNormal="98" workbookViewId="0">
      <selection activeCell="L65" sqref="L65"/>
    </sheetView>
  </sheetViews>
  <sheetFormatPr defaultColWidth="9.7109375" defaultRowHeight="39.950000000000003" customHeight="1" x14ac:dyDescent="0.25"/>
  <cols>
    <col min="1" max="1" width="9.5703125" style="1" customWidth="1"/>
    <col min="2" max="2" width="20.85546875" style="32" customWidth="1"/>
    <col min="3" max="3" width="69.5703125" style="39" customWidth="1"/>
    <col min="4" max="4" width="19.42578125" style="40" customWidth="1"/>
    <col min="5" max="5" width="10" style="1" customWidth="1"/>
    <col min="6" max="6" width="16.7109375" style="1" customWidth="1"/>
    <col min="7" max="7" width="13.7109375" style="28" bestFit="1" customWidth="1"/>
    <col min="8" max="8" width="13.85546875" style="4" customWidth="1"/>
    <col min="9" max="9" width="13.28515625" style="27" customWidth="1"/>
    <col min="10" max="10" width="12.5703125" style="5" customWidth="1"/>
    <col min="11" max="11" width="13.5703125" style="6" customWidth="1"/>
    <col min="12" max="13" width="13.7109375" style="6" customWidth="1"/>
    <col min="14" max="14" width="16.5703125" style="6" customWidth="1"/>
    <col min="15" max="15" width="15.7109375" style="6" customWidth="1"/>
    <col min="16" max="22" width="13.7109375" style="6" customWidth="1"/>
    <col min="23" max="28" width="13.7109375" style="2" customWidth="1"/>
    <col min="29" max="16384" width="9.7109375" style="2"/>
  </cols>
  <sheetData>
    <row r="1" spans="1:28" ht="39.950000000000003" customHeight="1" x14ac:dyDescent="0.25">
      <c r="A1" s="95" t="s">
        <v>137</v>
      </c>
      <c r="B1" s="95"/>
      <c r="C1" s="95" t="s">
        <v>135</v>
      </c>
      <c r="D1" s="95"/>
      <c r="E1" s="95"/>
      <c r="F1" s="95"/>
      <c r="G1" s="95"/>
      <c r="H1" s="95" t="s">
        <v>136</v>
      </c>
      <c r="I1" s="95"/>
      <c r="J1" s="95"/>
      <c r="K1" s="92" t="s">
        <v>150</v>
      </c>
      <c r="L1" s="92" t="s">
        <v>151</v>
      </c>
      <c r="M1" s="92" t="s">
        <v>32</v>
      </c>
      <c r="N1" s="92" t="s">
        <v>32</v>
      </c>
      <c r="O1" s="92" t="s">
        <v>32</v>
      </c>
      <c r="P1" s="92" t="s">
        <v>32</v>
      </c>
      <c r="Q1" s="92" t="s">
        <v>32</v>
      </c>
      <c r="R1" s="92" t="s">
        <v>32</v>
      </c>
      <c r="S1" s="92" t="s">
        <v>32</v>
      </c>
      <c r="T1" s="92" t="s">
        <v>32</v>
      </c>
      <c r="U1" s="92" t="s">
        <v>32</v>
      </c>
      <c r="V1" s="92" t="s">
        <v>32</v>
      </c>
      <c r="W1" s="92" t="s">
        <v>32</v>
      </c>
      <c r="X1" s="92" t="s">
        <v>32</v>
      </c>
      <c r="Y1" s="92" t="s">
        <v>32</v>
      </c>
      <c r="Z1" s="92" t="s">
        <v>32</v>
      </c>
      <c r="AA1" s="92" t="s">
        <v>32</v>
      </c>
      <c r="AB1" s="92" t="s">
        <v>32</v>
      </c>
    </row>
    <row r="2" spans="1:28" ht="39.950000000000003" customHeight="1" x14ac:dyDescent="0.25">
      <c r="A2" s="95" t="s">
        <v>19</v>
      </c>
      <c r="B2" s="95"/>
      <c r="C2" s="95"/>
      <c r="D2" s="95"/>
      <c r="E2" s="95"/>
      <c r="F2" s="95"/>
      <c r="G2" s="95"/>
      <c r="H2" s="95"/>
      <c r="I2" s="95"/>
      <c r="J2" s="95"/>
      <c r="K2" s="92"/>
      <c r="L2" s="92"/>
      <c r="M2" s="92"/>
      <c r="N2" s="92"/>
      <c r="O2" s="92"/>
      <c r="P2" s="92"/>
      <c r="Q2" s="92"/>
      <c r="R2" s="92"/>
      <c r="S2" s="92"/>
      <c r="T2" s="92"/>
      <c r="U2" s="92"/>
      <c r="V2" s="92"/>
      <c r="W2" s="92"/>
      <c r="X2" s="92"/>
      <c r="Y2" s="92"/>
      <c r="Z2" s="92"/>
      <c r="AA2" s="92"/>
      <c r="AB2" s="92"/>
    </row>
    <row r="3" spans="1:28" s="3" customFormat="1" ht="39.950000000000003" customHeight="1" x14ac:dyDescent="0.2">
      <c r="A3" s="34" t="s">
        <v>25</v>
      </c>
      <c r="B3" s="33" t="s">
        <v>40</v>
      </c>
      <c r="C3" s="38" t="s">
        <v>21</v>
      </c>
      <c r="D3" s="38" t="s">
        <v>33</v>
      </c>
      <c r="E3" s="34" t="s">
        <v>3</v>
      </c>
      <c r="F3" s="34" t="s">
        <v>22</v>
      </c>
      <c r="G3" s="35" t="s">
        <v>26</v>
      </c>
      <c r="H3" s="34" t="s">
        <v>28</v>
      </c>
      <c r="I3" s="41" t="s">
        <v>0</v>
      </c>
      <c r="J3" s="42" t="s">
        <v>2</v>
      </c>
      <c r="K3" s="86">
        <v>45345</v>
      </c>
      <c r="L3" s="86">
        <v>45387</v>
      </c>
      <c r="M3" s="56" t="s">
        <v>1</v>
      </c>
      <c r="N3" s="56" t="s">
        <v>1</v>
      </c>
      <c r="O3" s="56" t="s">
        <v>1</v>
      </c>
      <c r="P3" s="56" t="s">
        <v>1</v>
      </c>
      <c r="Q3" s="56" t="s">
        <v>1</v>
      </c>
      <c r="R3" s="56" t="s">
        <v>1</v>
      </c>
      <c r="S3" s="56" t="s">
        <v>1</v>
      </c>
      <c r="T3" s="56" t="s">
        <v>1</v>
      </c>
      <c r="U3" s="56" t="s">
        <v>1</v>
      </c>
      <c r="V3" s="56" t="s">
        <v>1</v>
      </c>
      <c r="W3" s="56" t="s">
        <v>1</v>
      </c>
      <c r="X3" s="56" t="s">
        <v>1</v>
      </c>
      <c r="Y3" s="56" t="s">
        <v>1</v>
      </c>
      <c r="Z3" s="56" t="s">
        <v>1</v>
      </c>
      <c r="AA3" s="56" t="s">
        <v>1</v>
      </c>
      <c r="AB3" s="56" t="s">
        <v>1</v>
      </c>
    </row>
    <row r="4" spans="1:28" ht="39.950000000000003" customHeight="1" x14ac:dyDescent="0.25">
      <c r="A4" s="76">
        <v>1</v>
      </c>
      <c r="B4" s="36" t="s">
        <v>35</v>
      </c>
      <c r="C4" s="61" t="s">
        <v>41</v>
      </c>
      <c r="D4" s="62" t="s">
        <v>30</v>
      </c>
      <c r="E4" s="62" t="s">
        <v>13</v>
      </c>
      <c r="F4" s="67" t="s">
        <v>15</v>
      </c>
      <c r="G4" s="68">
        <v>42.9</v>
      </c>
      <c r="H4" s="18"/>
      <c r="I4" s="24">
        <f>H4-(SUM(K4:AB4))</f>
        <v>0</v>
      </c>
      <c r="J4" s="25" t="str">
        <f>IF(I4&lt;0,"ATENÇÃO","OK")</f>
        <v>OK</v>
      </c>
      <c r="K4" s="85"/>
      <c r="L4" s="50"/>
      <c r="M4" s="58"/>
      <c r="N4" s="58"/>
      <c r="O4" s="58"/>
      <c r="P4" s="55"/>
      <c r="Q4" s="55"/>
      <c r="R4" s="55"/>
      <c r="S4" s="55"/>
      <c r="T4" s="55"/>
      <c r="U4" s="55"/>
      <c r="V4" s="55"/>
      <c r="W4" s="57"/>
      <c r="X4" s="57"/>
      <c r="Y4" s="57"/>
      <c r="Z4" s="57"/>
      <c r="AA4" s="57"/>
      <c r="AB4" s="57"/>
    </row>
    <row r="5" spans="1:28" ht="39.950000000000003" customHeight="1" x14ac:dyDescent="0.25">
      <c r="A5" s="76">
        <v>2</v>
      </c>
      <c r="B5" s="77" t="s">
        <v>35</v>
      </c>
      <c r="C5" s="63" t="s">
        <v>42</v>
      </c>
      <c r="D5" s="64" t="s">
        <v>43</v>
      </c>
      <c r="E5" s="64" t="s">
        <v>13</v>
      </c>
      <c r="F5" s="67" t="s">
        <v>15</v>
      </c>
      <c r="G5" s="69">
        <v>72.44</v>
      </c>
      <c r="H5" s="18">
        <v>5</v>
      </c>
      <c r="I5" s="24">
        <f t="shared" ref="I5:I61" si="0">H5-(SUM(K5:AB5))</f>
        <v>0</v>
      </c>
      <c r="J5" s="25" t="str">
        <f t="shared" ref="J5:J61" si="1">IF(I5&lt;0,"ATENÇÃO","OK")</f>
        <v>OK</v>
      </c>
      <c r="K5" s="85">
        <v>5</v>
      </c>
      <c r="L5" s="50"/>
      <c r="M5" s="58"/>
      <c r="N5" s="58"/>
      <c r="O5" s="58"/>
      <c r="P5" s="55"/>
      <c r="Q5" s="54"/>
      <c r="R5" s="55"/>
      <c r="S5" s="55"/>
      <c r="T5" s="55"/>
      <c r="U5" s="55"/>
      <c r="V5" s="55"/>
      <c r="W5" s="57"/>
      <c r="X5" s="57"/>
      <c r="Y5" s="57"/>
      <c r="Z5" s="57"/>
      <c r="AA5" s="57"/>
      <c r="AB5" s="57"/>
    </row>
    <row r="6" spans="1:28" ht="39.950000000000003" customHeight="1" x14ac:dyDescent="0.25">
      <c r="A6" s="76">
        <v>4</v>
      </c>
      <c r="B6" s="77" t="s">
        <v>35</v>
      </c>
      <c r="C6" s="63" t="s">
        <v>44</v>
      </c>
      <c r="D6" s="64" t="s">
        <v>45</v>
      </c>
      <c r="E6" s="64" t="s">
        <v>13</v>
      </c>
      <c r="F6" s="67" t="s">
        <v>38</v>
      </c>
      <c r="G6" s="69">
        <v>503.16</v>
      </c>
      <c r="H6" s="18">
        <v>2</v>
      </c>
      <c r="I6" s="24">
        <f t="shared" si="0"/>
        <v>0</v>
      </c>
      <c r="J6" s="25" t="str">
        <f t="shared" si="1"/>
        <v>OK</v>
      </c>
      <c r="K6" s="85"/>
      <c r="L6" s="107">
        <v>2</v>
      </c>
      <c r="M6" s="58"/>
      <c r="N6" s="58"/>
      <c r="O6" s="58"/>
      <c r="P6" s="55"/>
      <c r="Q6" s="54"/>
      <c r="R6" s="55"/>
      <c r="S6" s="55"/>
      <c r="T6" s="55"/>
      <c r="U6" s="55"/>
      <c r="V6" s="55"/>
      <c r="W6" s="57"/>
      <c r="X6" s="57"/>
      <c r="Y6" s="57"/>
      <c r="Z6" s="57"/>
      <c r="AA6" s="57"/>
      <c r="AB6" s="57"/>
    </row>
    <row r="7" spans="1:28" ht="39.950000000000003" customHeight="1" x14ac:dyDescent="0.25">
      <c r="A7" s="76">
        <v>5</v>
      </c>
      <c r="B7" s="77" t="s">
        <v>35</v>
      </c>
      <c r="C7" s="63" t="s">
        <v>46</v>
      </c>
      <c r="D7" s="64" t="s">
        <v>47</v>
      </c>
      <c r="E7" s="64" t="s">
        <v>13</v>
      </c>
      <c r="F7" s="67" t="s">
        <v>15</v>
      </c>
      <c r="G7" s="69">
        <v>61.71</v>
      </c>
      <c r="H7" s="18">
        <v>8</v>
      </c>
      <c r="I7" s="24">
        <f t="shared" si="0"/>
        <v>6</v>
      </c>
      <c r="J7" s="25" t="str">
        <f t="shared" si="1"/>
        <v>OK</v>
      </c>
      <c r="K7" s="85">
        <v>2</v>
      </c>
      <c r="L7" s="50"/>
      <c r="M7" s="58"/>
      <c r="N7" s="58"/>
      <c r="O7" s="58"/>
      <c r="P7" s="55"/>
      <c r="Q7" s="54"/>
      <c r="R7" s="55"/>
      <c r="S7" s="55"/>
      <c r="T7" s="55"/>
      <c r="U7" s="55"/>
      <c r="V7" s="55"/>
      <c r="W7" s="57"/>
      <c r="X7" s="57"/>
      <c r="Y7" s="57"/>
      <c r="Z7" s="57"/>
      <c r="AA7" s="57"/>
      <c r="AB7" s="57"/>
    </row>
    <row r="8" spans="1:28" ht="39.950000000000003" customHeight="1" x14ac:dyDescent="0.25">
      <c r="A8" s="76">
        <v>6</v>
      </c>
      <c r="B8" s="77" t="s">
        <v>35</v>
      </c>
      <c r="C8" s="63" t="s">
        <v>48</v>
      </c>
      <c r="D8" s="64" t="s">
        <v>27</v>
      </c>
      <c r="E8" s="64" t="s">
        <v>13</v>
      </c>
      <c r="F8" s="67" t="s">
        <v>15</v>
      </c>
      <c r="G8" s="69">
        <v>20.350000000000001</v>
      </c>
      <c r="H8" s="18"/>
      <c r="I8" s="24">
        <f t="shared" si="0"/>
        <v>0</v>
      </c>
      <c r="J8" s="25" t="str">
        <f t="shared" si="1"/>
        <v>OK</v>
      </c>
      <c r="K8" s="85"/>
      <c r="L8" s="50"/>
      <c r="M8" s="58"/>
      <c r="N8" s="58"/>
      <c r="O8" s="58"/>
      <c r="P8" s="55"/>
      <c r="Q8" s="54"/>
      <c r="R8" s="55"/>
      <c r="S8" s="55"/>
      <c r="T8" s="55"/>
      <c r="U8" s="55"/>
      <c r="V8" s="55"/>
      <c r="W8" s="57"/>
      <c r="X8" s="57"/>
      <c r="Y8" s="57"/>
      <c r="Z8" s="57"/>
      <c r="AA8" s="57"/>
      <c r="AB8" s="57"/>
    </row>
    <row r="9" spans="1:28" ht="39.950000000000003" customHeight="1" x14ac:dyDescent="0.25">
      <c r="A9" s="76">
        <v>7</v>
      </c>
      <c r="B9" s="77" t="s">
        <v>35</v>
      </c>
      <c r="C9" s="63" t="s">
        <v>49</v>
      </c>
      <c r="D9" s="64" t="s">
        <v>50</v>
      </c>
      <c r="E9" s="62" t="s">
        <v>16</v>
      </c>
      <c r="F9" s="67" t="s">
        <v>15</v>
      </c>
      <c r="G9" s="68">
        <v>59.83</v>
      </c>
      <c r="H9" s="18"/>
      <c r="I9" s="24">
        <f t="shared" si="0"/>
        <v>0</v>
      </c>
      <c r="J9" s="25" t="str">
        <f t="shared" si="1"/>
        <v>OK</v>
      </c>
      <c r="K9" s="85"/>
      <c r="L9" s="50"/>
      <c r="M9" s="58"/>
      <c r="N9" s="58"/>
      <c r="O9" s="58"/>
      <c r="P9" s="55"/>
      <c r="Q9" s="54"/>
      <c r="R9" s="55"/>
      <c r="S9" s="55"/>
      <c r="T9" s="55"/>
      <c r="U9" s="55"/>
      <c r="V9" s="55"/>
      <c r="W9" s="57"/>
      <c r="X9" s="57"/>
      <c r="Y9" s="57"/>
      <c r="Z9" s="57"/>
      <c r="AA9" s="57"/>
      <c r="AB9" s="57"/>
    </row>
    <row r="10" spans="1:28" ht="39.950000000000003" customHeight="1" x14ac:dyDescent="0.25">
      <c r="A10" s="76">
        <v>8</v>
      </c>
      <c r="B10" s="36" t="s">
        <v>35</v>
      </c>
      <c r="C10" s="65" t="s">
        <v>51</v>
      </c>
      <c r="D10" s="66" t="s">
        <v>52</v>
      </c>
      <c r="E10" s="66" t="s">
        <v>3</v>
      </c>
      <c r="F10" s="67" t="s">
        <v>15</v>
      </c>
      <c r="G10" s="69">
        <v>31.22</v>
      </c>
      <c r="H10" s="18"/>
      <c r="I10" s="24">
        <f t="shared" si="0"/>
        <v>0</v>
      </c>
      <c r="J10" s="25" t="str">
        <f t="shared" si="1"/>
        <v>OK</v>
      </c>
      <c r="K10" s="85"/>
      <c r="L10" s="50"/>
      <c r="M10" s="58"/>
      <c r="N10" s="58"/>
      <c r="O10" s="58"/>
      <c r="P10" s="55"/>
      <c r="Q10" s="55"/>
      <c r="R10" s="55"/>
      <c r="S10" s="55"/>
      <c r="T10" s="55"/>
      <c r="U10" s="55"/>
      <c r="V10" s="55"/>
      <c r="W10" s="57"/>
      <c r="X10" s="57"/>
      <c r="Y10" s="57"/>
      <c r="Z10" s="57"/>
      <c r="AA10" s="57"/>
      <c r="AB10" s="57"/>
    </row>
    <row r="11" spans="1:28" ht="39.950000000000003" customHeight="1" x14ac:dyDescent="0.25">
      <c r="A11" s="76">
        <v>9</v>
      </c>
      <c r="B11" s="36" t="s">
        <v>35</v>
      </c>
      <c r="C11" s="65" t="s">
        <v>53</v>
      </c>
      <c r="D11" s="66" t="s">
        <v>50</v>
      </c>
      <c r="E11" s="66" t="s">
        <v>13</v>
      </c>
      <c r="F11" s="67" t="s">
        <v>15</v>
      </c>
      <c r="G11" s="69">
        <v>91.72</v>
      </c>
      <c r="H11" s="18">
        <v>2</v>
      </c>
      <c r="I11" s="24">
        <f t="shared" si="0"/>
        <v>1</v>
      </c>
      <c r="J11" s="25" t="str">
        <f t="shared" si="1"/>
        <v>OK</v>
      </c>
      <c r="K11" s="85">
        <v>1</v>
      </c>
      <c r="L11" s="50"/>
      <c r="M11" s="58"/>
      <c r="N11" s="58"/>
      <c r="O11" s="58"/>
      <c r="P11" s="55"/>
      <c r="Q11" s="55"/>
      <c r="R11" s="55"/>
      <c r="S11" s="55"/>
      <c r="T11" s="55"/>
      <c r="U11" s="55"/>
      <c r="V11" s="55"/>
      <c r="W11" s="57"/>
      <c r="X11" s="57"/>
      <c r="Y11" s="57"/>
      <c r="Z11" s="57"/>
      <c r="AA11" s="57"/>
      <c r="AB11" s="57"/>
    </row>
    <row r="12" spans="1:28" ht="39.950000000000003" customHeight="1" x14ac:dyDescent="0.25">
      <c r="A12" s="76">
        <v>10</v>
      </c>
      <c r="B12" s="36" t="s">
        <v>35</v>
      </c>
      <c r="C12" s="65" t="s">
        <v>54</v>
      </c>
      <c r="D12" s="66" t="s">
        <v>55</v>
      </c>
      <c r="E12" s="75" t="s">
        <v>13</v>
      </c>
      <c r="F12" s="66" t="s">
        <v>15</v>
      </c>
      <c r="G12" s="69">
        <v>95.33</v>
      </c>
      <c r="H12" s="18">
        <v>2</v>
      </c>
      <c r="I12" s="24">
        <f t="shared" si="0"/>
        <v>0</v>
      </c>
      <c r="J12" s="25" t="str">
        <f t="shared" si="1"/>
        <v>OK</v>
      </c>
      <c r="K12" s="85">
        <v>2</v>
      </c>
      <c r="L12" s="50"/>
      <c r="M12" s="58"/>
      <c r="N12" s="58"/>
      <c r="O12" s="58"/>
      <c r="P12" s="55"/>
      <c r="Q12" s="55"/>
      <c r="R12" s="55"/>
      <c r="S12" s="55"/>
      <c r="T12" s="55"/>
      <c r="U12" s="55"/>
      <c r="V12" s="55"/>
      <c r="W12" s="57"/>
      <c r="X12" s="57"/>
      <c r="Y12" s="57"/>
      <c r="Z12" s="57"/>
      <c r="AA12" s="57"/>
      <c r="AB12" s="57"/>
    </row>
    <row r="13" spans="1:28" ht="39.950000000000003" customHeight="1" x14ac:dyDescent="0.25">
      <c r="A13" s="76">
        <v>11</v>
      </c>
      <c r="B13" s="36" t="s">
        <v>35</v>
      </c>
      <c r="C13" s="65" t="s">
        <v>56</v>
      </c>
      <c r="D13" s="66" t="s">
        <v>57</v>
      </c>
      <c r="E13" s="75" t="s">
        <v>13</v>
      </c>
      <c r="F13" s="66" t="s">
        <v>15</v>
      </c>
      <c r="G13" s="69">
        <v>326.43</v>
      </c>
      <c r="H13" s="18"/>
      <c r="I13" s="24">
        <f t="shared" si="0"/>
        <v>0</v>
      </c>
      <c r="J13" s="25" t="str">
        <f t="shared" si="1"/>
        <v>OK</v>
      </c>
      <c r="K13" s="85"/>
      <c r="L13" s="85"/>
      <c r="M13" s="58"/>
      <c r="N13" s="58"/>
      <c r="O13" s="58"/>
      <c r="P13" s="55"/>
      <c r="Q13" s="55"/>
      <c r="R13" s="55"/>
      <c r="S13" s="55"/>
      <c r="T13" s="55"/>
      <c r="U13" s="55"/>
      <c r="V13" s="55"/>
      <c r="W13" s="57"/>
      <c r="X13" s="57"/>
      <c r="Y13" s="57"/>
      <c r="Z13" s="57"/>
      <c r="AA13" s="57"/>
      <c r="AB13" s="57"/>
    </row>
    <row r="14" spans="1:28" ht="39.950000000000003" customHeight="1" x14ac:dyDescent="0.25">
      <c r="A14" s="76">
        <v>12</v>
      </c>
      <c r="B14" s="36" t="s">
        <v>35</v>
      </c>
      <c r="C14" s="65" t="s">
        <v>58</v>
      </c>
      <c r="D14" s="66" t="s">
        <v>59</v>
      </c>
      <c r="E14" s="66" t="s">
        <v>34</v>
      </c>
      <c r="F14" s="66" t="s">
        <v>15</v>
      </c>
      <c r="G14" s="69">
        <v>98.78</v>
      </c>
      <c r="H14" s="18"/>
      <c r="I14" s="24">
        <f t="shared" si="0"/>
        <v>0</v>
      </c>
      <c r="J14" s="25" t="str">
        <f t="shared" si="1"/>
        <v>OK</v>
      </c>
      <c r="K14" s="85"/>
      <c r="L14" s="85"/>
      <c r="M14" s="58"/>
      <c r="N14" s="58"/>
      <c r="O14" s="58"/>
      <c r="P14" s="55"/>
      <c r="Q14" s="55"/>
      <c r="R14" s="55"/>
      <c r="S14" s="55"/>
      <c r="T14" s="55"/>
      <c r="U14" s="55"/>
      <c r="V14" s="55"/>
      <c r="W14" s="57"/>
      <c r="X14" s="57"/>
      <c r="Y14" s="57"/>
      <c r="Z14" s="57"/>
      <c r="AA14" s="57"/>
      <c r="AB14" s="57"/>
    </row>
    <row r="15" spans="1:28" ht="39.950000000000003" customHeight="1" x14ac:dyDescent="0.25">
      <c r="A15" s="76">
        <v>13</v>
      </c>
      <c r="B15" s="36" t="s">
        <v>35</v>
      </c>
      <c r="C15" s="65" t="s">
        <v>131</v>
      </c>
      <c r="D15" s="66" t="s">
        <v>60</v>
      </c>
      <c r="E15" s="66" t="s">
        <v>13</v>
      </c>
      <c r="F15" s="66" t="s">
        <v>37</v>
      </c>
      <c r="G15" s="69">
        <v>2310.1999999999998</v>
      </c>
      <c r="H15" s="18"/>
      <c r="I15" s="24">
        <f t="shared" si="0"/>
        <v>0</v>
      </c>
      <c r="J15" s="25" t="str">
        <f t="shared" si="1"/>
        <v>OK</v>
      </c>
      <c r="K15" s="85"/>
      <c r="L15" s="85"/>
      <c r="M15" s="58"/>
      <c r="N15" s="58"/>
      <c r="O15" s="58"/>
      <c r="P15" s="55"/>
      <c r="Q15" s="55"/>
      <c r="R15" s="55"/>
      <c r="S15" s="55"/>
      <c r="T15" s="55"/>
      <c r="U15" s="55"/>
      <c r="V15" s="55"/>
      <c r="W15" s="57"/>
      <c r="X15" s="57"/>
      <c r="Y15" s="57"/>
      <c r="Z15" s="57"/>
      <c r="AA15" s="57"/>
      <c r="AB15" s="57"/>
    </row>
    <row r="16" spans="1:28" ht="39.950000000000003" customHeight="1" x14ac:dyDescent="0.25">
      <c r="A16" s="78">
        <v>14</v>
      </c>
      <c r="B16" s="37" t="s">
        <v>61</v>
      </c>
      <c r="C16" s="70" t="s">
        <v>62</v>
      </c>
      <c r="D16" s="71" t="s">
        <v>63</v>
      </c>
      <c r="E16" s="71" t="s">
        <v>13</v>
      </c>
      <c r="F16" s="71" t="s">
        <v>14</v>
      </c>
      <c r="G16" s="72">
        <v>1232.96</v>
      </c>
      <c r="H16" s="18">
        <v>10</v>
      </c>
      <c r="I16" s="24">
        <f t="shared" si="0"/>
        <v>10</v>
      </c>
      <c r="J16" s="25" t="str">
        <f t="shared" si="1"/>
        <v>OK</v>
      </c>
      <c r="K16" s="85"/>
      <c r="L16" s="85"/>
      <c r="M16" s="58"/>
      <c r="N16" s="58"/>
      <c r="O16" s="58"/>
      <c r="P16" s="55"/>
      <c r="Q16" s="55"/>
      <c r="R16" s="55"/>
      <c r="S16" s="55"/>
      <c r="T16" s="55"/>
      <c r="U16" s="55"/>
      <c r="V16" s="55"/>
      <c r="W16" s="57"/>
      <c r="X16" s="57"/>
      <c r="Y16" s="57"/>
      <c r="Z16" s="57"/>
      <c r="AA16" s="57"/>
      <c r="AB16" s="57"/>
    </row>
    <row r="17" spans="1:28" ht="39.950000000000003" customHeight="1" x14ac:dyDescent="0.25">
      <c r="A17" s="76">
        <v>17</v>
      </c>
      <c r="B17" s="36" t="s">
        <v>35</v>
      </c>
      <c r="C17" s="65" t="s">
        <v>64</v>
      </c>
      <c r="D17" s="66" t="s">
        <v>65</v>
      </c>
      <c r="E17" s="66" t="s">
        <v>13</v>
      </c>
      <c r="F17" s="66" t="s">
        <v>14</v>
      </c>
      <c r="G17" s="69">
        <v>52.18</v>
      </c>
      <c r="H17" s="18">
        <v>4</v>
      </c>
      <c r="I17" s="24">
        <f t="shared" si="0"/>
        <v>4</v>
      </c>
      <c r="J17" s="25" t="str">
        <f t="shared" si="1"/>
        <v>OK</v>
      </c>
      <c r="K17" s="85"/>
      <c r="L17" s="85"/>
      <c r="M17" s="58"/>
      <c r="N17" s="58"/>
      <c r="O17" s="58"/>
      <c r="P17" s="55"/>
      <c r="Q17" s="55"/>
      <c r="R17" s="55"/>
      <c r="S17" s="55"/>
      <c r="T17" s="55"/>
      <c r="U17" s="55"/>
      <c r="V17" s="55"/>
      <c r="W17" s="57"/>
      <c r="X17" s="57"/>
      <c r="Y17" s="57"/>
      <c r="Z17" s="57"/>
      <c r="AA17" s="57"/>
      <c r="AB17" s="57"/>
    </row>
    <row r="18" spans="1:28" ht="39.950000000000003" customHeight="1" x14ac:dyDescent="0.25">
      <c r="A18" s="76">
        <v>18</v>
      </c>
      <c r="B18" s="36" t="s">
        <v>35</v>
      </c>
      <c r="C18" s="65" t="s">
        <v>66</v>
      </c>
      <c r="D18" s="66" t="s">
        <v>67</v>
      </c>
      <c r="E18" s="66" t="s">
        <v>13</v>
      </c>
      <c r="F18" s="66" t="s">
        <v>14</v>
      </c>
      <c r="G18" s="69">
        <v>58.18</v>
      </c>
      <c r="H18" s="18">
        <v>4</v>
      </c>
      <c r="I18" s="24">
        <f t="shared" si="0"/>
        <v>4</v>
      </c>
      <c r="J18" s="25" t="str">
        <f t="shared" si="1"/>
        <v>OK</v>
      </c>
      <c r="K18" s="85"/>
      <c r="L18" s="85"/>
      <c r="M18" s="58"/>
      <c r="N18" s="58"/>
      <c r="O18" s="58"/>
      <c r="P18" s="55"/>
      <c r="Q18" s="55"/>
      <c r="R18" s="55"/>
      <c r="S18" s="55"/>
      <c r="T18" s="55"/>
      <c r="U18" s="55"/>
      <c r="V18" s="55"/>
      <c r="W18" s="57"/>
      <c r="X18" s="57"/>
      <c r="Y18" s="57"/>
      <c r="Z18" s="57"/>
      <c r="AA18" s="57"/>
      <c r="AB18" s="57"/>
    </row>
    <row r="19" spans="1:28" ht="39.950000000000003" customHeight="1" x14ac:dyDescent="0.25">
      <c r="A19" s="76">
        <v>19</v>
      </c>
      <c r="B19" s="36" t="s">
        <v>35</v>
      </c>
      <c r="C19" s="65" t="s">
        <v>68</v>
      </c>
      <c r="D19" s="66" t="s">
        <v>69</v>
      </c>
      <c r="E19" s="66" t="s">
        <v>3</v>
      </c>
      <c r="F19" s="66" t="s">
        <v>14</v>
      </c>
      <c r="G19" s="69">
        <v>0.23</v>
      </c>
      <c r="H19" s="18"/>
      <c r="I19" s="24">
        <f t="shared" si="0"/>
        <v>0</v>
      </c>
      <c r="J19" s="25" t="str">
        <f t="shared" si="1"/>
        <v>OK</v>
      </c>
      <c r="K19" s="85"/>
      <c r="L19" s="85"/>
      <c r="M19" s="58"/>
      <c r="N19" s="58"/>
      <c r="O19" s="58"/>
      <c r="P19" s="55"/>
      <c r="Q19" s="55"/>
      <c r="R19" s="55"/>
      <c r="S19" s="55"/>
      <c r="T19" s="55"/>
      <c r="U19" s="55"/>
      <c r="V19" s="55"/>
      <c r="W19" s="57"/>
      <c r="X19" s="57"/>
      <c r="Y19" s="57"/>
      <c r="Z19" s="57"/>
      <c r="AA19" s="57"/>
      <c r="AB19" s="57"/>
    </row>
    <row r="20" spans="1:28" ht="39.950000000000003" customHeight="1" x14ac:dyDescent="0.25">
      <c r="A20" s="76">
        <v>20</v>
      </c>
      <c r="B20" s="36" t="s">
        <v>35</v>
      </c>
      <c r="C20" s="65" t="s">
        <v>70</v>
      </c>
      <c r="D20" s="66" t="s">
        <v>69</v>
      </c>
      <c r="E20" s="66" t="s">
        <v>3</v>
      </c>
      <c r="F20" s="66" t="s">
        <v>14</v>
      </c>
      <c r="G20" s="69">
        <v>0.52</v>
      </c>
      <c r="H20" s="18"/>
      <c r="I20" s="24">
        <f t="shared" si="0"/>
        <v>0</v>
      </c>
      <c r="J20" s="25" t="str">
        <f t="shared" si="1"/>
        <v>OK</v>
      </c>
      <c r="K20" s="85"/>
      <c r="L20" s="85"/>
      <c r="M20" s="58"/>
      <c r="N20" s="58"/>
      <c r="O20" s="58"/>
      <c r="P20" s="55"/>
      <c r="Q20" s="55"/>
      <c r="R20" s="55"/>
      <c r="S20" s="55"/>
      <c r="T20" s="55"/>
      <c r="U20" s="55"/>
      <c r="V20" s="55"/>
      <c r="W20" s="57"/>
      <c r="X20" s="57"/>
      <c r="Y20" s="57"/>
      <c r="Z20" s="57"/>
      <c r="AA20" s="57"/>
      <c r="AB20" s="57"/>
    </row>
    <row r="21" spans="1:28" ht="39.950000000000003" customHeight="1" x14ac:dyDescent="0.25">
      <c r="A21" s="76">
        <v>21</v>
      </c>
      <c r="B21" s="36" t="s">
        <v>35</v>
      </c>
      <c r="C21" s="65" t="s">
        <v>71</v>
      </c>
      <c r="D21" s="66" t="s">
        <v>69</v>
      </c>
      <c r="E21" s="66" t="s">
        <v>3</v>
      </c>
      <c r="F21" s="66" t="s">
        <v>14</v>
      </c>
      <c r="G21" s="69">
        <v>1.01</v>
      </c>
      <c r="H21" s="18"/>
      <c r="I21" s="24">
        <f t="shared" si="0"/>
        <v>0</v>
      </c>
      <c r="J21" s="25" t="str">
        <f t="shared" si="1"/>
        <v>OK</v>
      </c>
      <c r="K21" s="85"/>
      <c r="L21" s="85"/>
      <c r="M21" s="58"/>
      <c r="N21" s="58"/>
      <c r="O21" s="58"/>
      <c r="P21" s="55"/>
      <c r="Q21" s="55"/>
      <c r="R21" s="55"/>
      <c r="S21" s="55"/>
      <c r="T21" s="55"/>
      <c r="U21" s="55"/>
      <c r="V21" s="55"/>
      <c r="W21" s="57"/>
      <c r="X21" s="57"/>
      <c r="Y21" s="57"/>
      <c r="Z21" s="57"/>
      <c r="AA21" s="57"/>
      <c r="AB21" s="57"/>
    </row>
    <row r="22" spans="1:28" ht="39.950000000000003" customHeight="1" x14ac:dyDescent="0.25">
      <c r="A22" s="76">
        <v>22</v>
      </c>
      <c r="B22" s="36" t="s">
        <v>35</v>
      </c>
      <c r="C22" s="65" t="s">
        <v>72</v>
      </c>
      <c r="D22" s="66" t="s">
        <v>27</v>
      </c>
      <c r="E22" s="66" t="s">
        <v>31</v>
      </c>
      <c r="F22" s="66" t="s">
        <v>15</v>
      </c>
      <c r="G22" s="69">
        <v>14.52</v>
      </c>
      <c r="H22" s="18"/>
      <c r="I22" s="24">
        <f t="shared" si="0"/>
        <v>0</v>
      </c>
      <c r="J22" s="25" t="str">
        <f t="shared" si="1"/>
        <v>OK</v>
      </c>
      <c r="K22" s="85"/>
      <c r="L22" s="85"/>
      <c r="M22" s="58"/>
      <c r="N22" s="58"/>
      <c r="O22" s="58"/>
      <c r="P22" s="55"/>
      <c r="Q22" s="55"/>
      <c r="R22" s="55"/>
      <c r="S22" s="55"/>
      <c r="T22" s="55"/>
      <c r="U22" s="55"/>
      <c r="V22" s="55"/>
      <c r="W22" s="57"/>
      <c r="X22" s="57"/>
      <c r="Y22" s="57"/>
      <c r="Z22" s="57"/>
      <c r="AA22" s="57"/>
      <c r="AB22" s="57"/>
    </row>
    <row r="23" spans="1:28" ht="39.950000000000003" customHeight="1" x14ac:dyDescent="0.25">
      <c r="A23" s="76">
        <v>23</v>
      </c>
      <c r="B23" s="36" t="s">
        <v>35</v>
      </c>
      <c r="C23" s="65" t="s">
        <v>73</v>
      </c>
      <c r="D23" s="66" t="s">
        <v>74</v>
      </c>
      <c r="E23" s="66" t="s">
        <v>13</v>
      </c>
      <c r="F23" s="66" t="s">
        <v>14</v>
      </c>
      <c r="G23" s="69">
        <v>0.08</v>
      </c>
      <c r="H23" s="18"/>
      <c r="I23" s="24">
        <f t="shared" si="0"/>
        <v>0</v>
      </c>
      <c r="J23" s="25" t="str">
        <f t="shared" si="1"/>
        <v>OK</v>
      </c>
      <c r="K23" s="85"/>
      <c r="L23" s="85"/>
      <c r="M23" s="58"/>
      <c r="N23" s="58"/>
      <c r="O23" s="58"/>
      <c r="P23" s="55"/>
      <c r="Q23" s="55"/>
      <c r="R23" s="55"/>
      <c r="S23" s="55"/>
      <c r="T23" s="55"/>
      <c r="U23" s="55"/>
      <c r="V23" s="55"/>
      <c r="W23" s="57"/>
      <c r="X23" s="57"/>
      <c r="Y23" s="57"/>
      <c r="Z23" s="57"/>
      <c r="AA23" s="57"/>
      <c r="AB23" s="57"/>
    </row>
    <row r="24" spans="1:28" ht="39.950000000000003" customHeight="1" x14ac:dyDescent="0.25">
      <c r="A24" s="76">
        <v>24</v>
      </c>
      <c r="B24" s="36" t="s">
        <v>35</v>
      </c>
      <c r="C24" s="65" t="s">
        <v>75</v>
      </c>
      <c r="D24" s="66" t="s">
        <v>74</v>
      </c>
      <c r="E24" s="66" t="s">
        <v>13</v>
      </c>
      <c r="F24" s="66" t="s">
        <v>14</v>
      </c>
      <c r="G24" s="69">
        <v>0.12</v>
      </c>
      <c r="H24" s="18"/>
      <c r="I24" s="24">
        <f t="shared" si="0"/>
        <v>0</v>
      </c>
      <c r="J24" s="25" t="str">
        <f t="shared" si="1"/>
        <v>OK</v>
      </c>
      <c r="K24" s="85"/>
      <c r="L24" s="85"/>
      <c r="M24" s="58"/>
      <c r="N24" s="58"/>
      <c r="O24" s="58"/>
      <c r="P24" s="55"/>
      <c r="Q24" s="55"/>
      <c r="R24" s="55"/>
      <c r="S24" s="55"/>
      <c r="T24" s="55"/>
      <c r="U24" s="55"/>
      <c r="V24" s="55"/>
      <c r="W24" s="57"/>
      <c r="X24" s="57"/>
      <c r="Y24" s="57"/>
      <c r="Z24" s="57"/>
      <c r="AA24" s="57"/>
      <c r="AB24" s="57"/>
    </row>
    <row r="25" spans="1:28" ht="39.950000000000003" customHeight="1" x14ac:dyDescent="0.25">
      <c r="A25" s="76">
        <v>25</v>
      </c>
      <c r="B25" s="36" t="s">
        <v>35</v>
      </c>
      <c r="C25" s="65" t="s">
        <v>76</v>
      </c>
      <c r="D25" s="66" t="s">
        <v>74</v>
      </c>
      <c r="E25" s="66" t="s">
        <v>13</v>
      </c>
      <c r="F25" s="66" t="s">
        <v>14</v>
      </c>
      <c r="G25" s="69">
        <v>0.13</v>
      </c>
      <c r="H25" s="18"/>
      <c r="I25" s="24">
        <f t="shared" si="0"/>
        <v>0</v>
      </c>
      <c r="J25" s="25" t="str">
        <f t="shared" si="1"/>
        <v>OK</v>
      </c>
      <c r="K25" s="85"/>
      <c r="L25" s="85"/>
      <c r="M25" s="58"/>
      <c r="N25" s="58"/>
      <c r="O25" s="58"/>
      <c r="P25" s="55"/>
      <c r="Q25" s="55"/>
      <c r="R25" s="55"/>
      <c r="S25" s="55"/>
      <c r="T25" s="55"/>
      <c r="U25" s="55"/>
      <c r="V25" s="55"/>
      <c r="W25" s="57"/>
      <c r="X25" s="57"/>
      <c r="Y25" s="57"/>
      <c r="Z25" s="57"/>
      <c r="AA25" s="57"/>
      <c r="AB25" s="57"/>
    </row>
    <row r="26" spans="1:28" ht="39.950000000000003" customHeight="1" x14ac:dyDescent="0.25">
      <c r="A26" s="76">
        <v>26</v>
      </c>
      <c r="B26" s="36" t="s">
        <v>35</v>
      </c>
      <c r="C26" s="65" t="s">
        <v>77</v>
      </c>
      <c r="D26" s="66" t="s">
        <v>78</v>
      </c>
      <c r="E26" s="66" t="s">
        <v>13</v>
      </c>
      <c r="F26" s="66" t="s">
        <v>15</v>
      </c>
      <c r="G26" s="69">
        <v>1.75</v>
      </c>
      <c r="H26" s="18"/>
      <c r="I26" s="24">
        <f t="shared" si="0"/>
        <v>0</v>
      </c>
      <c r="J26" s="25" t="str">
        <f t="shared" si="1"/>
        <v>OK</v>
      </c>
      <c r="K26" s="85"/>
      <c r="L26" s="85"/>
      <c r="M26" s="58"/>
      <c r="N26" s="58"/>
      <c r="O26" s="58"/>
      <c r="P26" s="55"/>
      <c r="Q26" s="55"/>
      <c r="R26" s="55"/>
      <c r="S26" s="55"/>
      <c r="T26" s="55"/>
      <c r="U26" s="55"/>
      <c r="V26" s="55"/>
      <c r="W26" s="57"/>
      <c r="X26" s="57"/>
      <c r="Y26" s="57"/>
      <c r="Z26" s="57"/>
      <c r="AA26" s="57"/>
      <c r="AB26" s="57"/>
    </row>
    <row r="27" spans="1:28" ht="39.950000000000003" customHeight="1" x14ac:dyDescent="0.25">
      <c r="A27" s="76">
        <v>27</v>
      </c>
      <c r="B27" s="36" t="s">
        <v>35</v>
      </c>
      <c r="C27" s="65" t="s">
        <v>79</v>
      </c>
      <c r="D27" s="66" t="s">
        <v>78</v>
      </c>
      <c r="E27" s="66" t="s">
        <v>13</v>
      </c>
      <c r="F27" s="66" t="s">
        <v>15</v>
      </c>
      <c r="G27" s="69">
        <v>1.5</v>
      </c>
      <c r="H27" s="18"/>
      <c r="I27" s="24">
        <f t="shared" si="0"/>
        <v>0</v>
      </c>
      <c r="J27" s="25" t="str">
        <f t="shared" si="1"/>
        <v>OK</v>
      </c>
      <c r="K27" s="85"/>
      <c r="L27" s="85"/>
      <c r="M27" s="58"/>
      <c r="N27" s="58"/>
      <c r="O27" s="58"/>
      <c r="P27" s="55"/>
      <c r="Q27" s="55"/>
      <c r="R27" s="55"/>
      <c r="S27" s="55"/>
      <c r="T27" s="55"/>
      <c r="U27" s="55"/>
      <c r="V27" s="55"/>
      <c r="W27" s="57"/>
      <c r="X27" s="57"/>
      <c r="Y27" s="57"/>
      <c r="Z27" s="57"/>
      <c r="AA27" s="57"/>
      <c r="AB27" s="57"/>
    </row>
    <row r="28" spans="1:28" ht="39.950000000000003" customHeight="1" x14ac:dyDescent="0.25">
      <c r="A28" s="76">
        <v>28</v>
      </c>
      <c r="B28" s="36" t="s">
        <v>35</v>
      </c>
      <c r="C28" s="65" t="s">
        <v>80</v>
      </c>
      <c r="D28" s="66" t="s">
        <v>27</v>
      </c>
      <c r="E28" s="66" t="s">
        <v>12</v>
      </c>
      <c r="F28" s="66" t="s">
        <v>132</v>
      </c>
      <c r="G28" s="69">
        <v>52.45</v>
      </c>
      <c r="H28" s="18"/>
      <c r="I28" s="24">
        <f t="shared" si="0"/>
        <v>0</v>
      </c>
      <c r="J28" s="25" t="str">
        <f t="shared" si="1"/>
        <v>OK</v>
      </c>
      <c r="K28" s="85"/>
      <c r="L28" s="85"/>
      <c r="M28" s="58"/>
      <c r="N28" s="58"/>
      <c r="O28" s="58"/>
      <c r="P28" s="55"/>
      <c r="Q28" s="55"/>
      <c r="R28" s="55"/>
      <c r="S28" s="55"/>
      <c r="T28" s="55"/>
      <c r="U28" s="55"/>
      <c r="V28" s="55"/>
      <c r="W28" s="57"/>
      <c r="X28" s="57"/>
      <c r="Y28" s="57"/>
      <c r="Z28" s="57"/>
      <c r="AA28" s="57"/>
      <c r="AB28" s="57"/>
    </row>
    <row r="29" spans="1:28" ht="39.950000000000003" customHeight="1" x14ac:dyDescent="0.25">
      <c r="A29" s="76">
        <v>29</v>
      </c>
      <c r="B29" s="36" t="s">
        <v>35</v>
      </c>
      <c r="C29" s="65" t="s">
        <v>81</v>
      </c>
      <c r="D29" s="66" t="s">
        <v>29</v>
      </c>
      <c r="E29" s="66" t="s">
        <v>3</v>
      </c>
      <c r="F29" s="66" t="s">
        <v>14</v>
      </c>
      <c r="G29" s="69">
        <v>21.14</v>
      </c>
      <c r="H29" s="18"/>
      <c r="I29" s="24">
        <f t="shared" si="0"/>
        <v>0</v>
      </c>
      <c r="J29" s="25" t="str">
        <f t="shared" si="1"/>
        <v>OK</v>
      </c>
      <c r="K29" s="85"/>
      <c r="L29" s="85"/>
      <c r="M29" s="58"/>
      <c r="N29" s="58"/>
      <c r="O29" s="58"/>
      <c r="P29" s="55"/>
      <c r="Q29" s="55"/>
      <c r="R29" s="55"/>
      <c r="S29" s="55"/>
      <c r="T29" s="55"/>
      <c r="U29" s="55"/>
      <c r="V29" s="55"/>
      <c r="W29" s="57"/>
      <c r="X29" s="57"/>
      <c r="Y29" s="57"/>
      <c r="Z29" s="57"/>
      <c r="AA29" s="57"/>
      <c r="AB29" s="57"/>
    </row>
    <row r="30" spans="1:28" ht="39.950000000000003" customHeight="1" x14ac:dyDescent="0.25">
      <c r="A30" s="76">
        <v>30</v>
      </c>
      <c r="B30" s="36" t="s">
        <v>35</v>
      </c>
      <c r="C30" s="65" t="s">
        <v>82</v>
      </c>
      <c r="D30" s="66" t="s">
        <v>29</v>
      </c>
      <c r="E30" s="66" t="s">
        <v>12</v>
      </c>
      <c r="F30" s="66" t="s">
        <v>17</v>
      </c>
      <c r="G30" s="69">
        <v>31.92</v>
      </c>
      <c r="H30" s="18"/>
      <c r="I30" s="24">
        <f t="shared" si="0"/>
        <v>0</v>
      </c>
      <c r="J30" s="25" t="str">
        <f t="shared" si="1"/>
        <v>OK</v>
      </c>
      <c r="K30" s="85"/>
      <c r="L30" s="85"/>
      <c r="M30" s="58"/>
      <c r="N30" s="58"/>
      <c r="O30" s="58"/>
      <c r="P30" s="55"/>
      <c r="Q30" s="55"/>
      <c r="R30" s="55"/>
      <c r="S30" s="55"/>
      <c r="T30" s="55"/>
      <c r="U30" s="55"/>
      <c r="V30" s="55"/>
      <c r="W30" s="57"/>
      <c r="X30" s="57"/>
      <c r="Y30" s="57"/>
      <c r="Z30" s="57"/>
      <c r="AA30" s="57"/>
      <c r="AB30" s="57"/>
    </row>
    <row r="31" spans="1:28" ht="39.950000000000003" customHeight="1" x14ac:dyDescent="0.25">
      <c r="A31" s="76">
        <v>32</v>
      </c>
      <c r="B31" s="36" t="s">
        <v>35</v>
      </c>
      <c r="C31" s="65" t="s">
        <v>83</v>
      </c>
      <c r="D31" s="66" t="s">
        <v>84</v>
      </c>
      <c r="E31" s="66" t="s">
        <v>3</v>
      </c>
      <c r="F31" s="66" t="s">
        <v>133</v>
      </c>
      <c r="G31" s="69">
        <v>388</v>
      </c>
      <c r="H31" s="18"/>
      <c r="I31" s="24">
        <f t="shared" si="0"/>
        <v>0</v>
      </c>
      <c r="J31" s="25" t="str">
        <f t="shared" si="1"/>
        <v>OK</v>
      </c>
      <c r="K31" s="85"/>
      <c r="L31" s="85"/>
      <c r="M31" s="58"/>
      <c r="N31" s="58"/>
      <c r="O31" s="58"/>
      <c r="P31" s="55"/>
      <c r="Q31" s="55"/>
      <c r="R31" s="55"/>
      <c r="S31" s="55"/>
      <c r="T31" s="55"/>
      <c r="U31" s="55"/>
      <c r="V31" s="55"/>
      <c r="W31" s="57"/>
      <c r="X31" s="57"/>
      <c r="Y31" s="57"/>
      <c r="Z31" s="57"/>
      <c r="AA31" s="57"/>
      <c r="AB31" s="57"/>
    </row>
    <row r="32" spans="1:28" ht="39.950000000000003" customHeight="1" x14ac:dyDescent="0.25">
      <c r="A32" s="76">
        <v>33</v>
      </c>
      <c r="B32" s="36" t="s">
        <v>35</v>
      </c>
      <c r="C32" s="65" t="s">
        <v>85</v>
      </c>
      <c r="D32" s="66" t="s">
        <v>29</v>
      </c>
      <c r="E32" s="66" t="s">
        <v>13</v>
      </c>
      <c r="F32" s="66" t="s">
        <v>15</v>
      </c>
      <c r="G32" s="69">
        <v>33.6</v>
      </c>
      <c r="H32" s="18"/>
      <c r="I32" s="24">
        <f t="shared" si="0"/>
        <v>0</v>
      </c>
      <c r="J32" s="25" t="str">
        <f t="shared" si="1"/>
        <v>OK</v>
      </c>
      <c r="K32" s="85"/>
      <c r="L32" s="85"/>
      <c r="M32" s="58"/>
      <c r="N32" s="58"/>
      <c r="O32" s="58"/>
      <c r="P32" s="55"/>
      <c r="Q32" s="55"/>
      <c r="R32" s="55"/>
      <c r="S32" s="55"/>
      <c r="T32" s="55"/>
      <c r="U32" s="55"/>
      <c r="V32" s="55"/>
      <c r="W32" s="57"/>
      <c r="X32" s="57"/>
      <c r="Y32" s="57"/>
      <c r="Z32" s="57"/>
      <c r="AA32" s="57"/>
      <c r="AB32" s="57"/>
    </row>
    <row r="33" spans="1:28" ht="39.950000000000003" customHeight="1" x14ac:dyDescent="0.25">
      <c r="A33" s="76">
        <v>34</v>
      </c>
      <c r="B33" s="36" t="s">
        <v>35</v>
      </c>
      <c r="C33" s="65" t="s">
        <v>86</v>
      </c>
      <c r="D33" s="66" t="s">
        <v>87</v>
      </c>
      <c r="E33" s="66" t="s">
        <v>13</v>
      </c>
      <c r="F33" s="66" t="s">
        <v>15</v>
      </c>
      <c r="G33" s="69">
        <v>340.66</v>
      </c>
      <c r="H33" s="18"/>
      <c r="I33" s="24">
        <f t="shared" si="0"/>
        <v>0</v>
      </c>
      <c r="J33" s="25" t="str">
        <f t="shared" si="1"/>
        <v>OK</v>
      </c>
      <c r="K33" s="85"/>
      <c r="L33" s="85"/>
      <c r="M33" s="58"/>
      <c r="N33" s="58"/>
      <c r="O33" s="58"/>
      <c r="P33" s="55"/>
      <c r="Q33" s="55"/>
      <c r="R33" s="55"/>
      <c r="S33" s="55"/>
      <c r="T33" s="55"/>
      <c r="U33" s="55"/>
      <c r="V33" s="55"/>
      <c r="W33" s="57"/>
      <c r="X33" s="57"/>
      <c r="Y33" s="57"/>
      <c r="Z33" s="57"/>
      <c r="AA33" s="57"/>
      <c r="AB33" s="57"/>
    </row>
    <row r="34" spans="1:28" ht="39.950000000000003" customHeight="1" x14ac:dyDescent="0.25">
      <c r="A34" s="76">
        <v>35</v>
      </c>
      <c r="B34" s="36" t="s">
        <v>35</v>
      </c>
      <c r="C34" s="65" t="s">
        <v>88</v>
      </c>
      <c r="D34" s="66" t="s">
        <v>27</v>
      </c>
      <c r="E34" s="66" t="s">
        <v>13</v>
      </c>
      <c r="F34" s="66" t="s">
        <v>37</v>
      </c>
      <c r="G34" s="69">
        <v>47.49</v>
      </c>
      <c r="H34" s="18"/>
      <c r="I34" s="24">
        <f t="shared" si="0"/>
        <v>0</v>
      </c>
      <c r="J34" s="25" t="str">
        <f t="shared" si="1"/>
        <v>OK</v>
      </c>
      <c r="K34" s="85"/>
      <c r="L34" s="85"/>
      <c r="M34" s="58"/>
      <c r="N34" s="58"/>
      <c r="O34" s="58"/>
      <c r="P34" s="55"/>
      <c r="Q34" s="55"/>
      <c r="R34" s="55"/>
      <c r="S34" s="55"/>
      <c r="T34" s="55"/>
      <c r="U34" s="55"/>
      <c r="V34" s="55"/>
      <c r="W34" s="57"/>
      <c r="X34" s="57"/>
      <c r="Y34" s="57"/>
      <c r="Z34" s="57"/>
      <c r="AA34" s="57"/>
      <c r="AB34" s="57"/>
    </row>
    <row r="35" spans="1:28" ht="39.950000000000003" customHeight="1" x14ac:dyDescent="0.25">
      <c r="A35" s="76">
        <v>36</v>
      </c>
      <c r="B35" s="36" t="s">
        <v>35</v>
      </c>
      <c r="C35" s="65" t="s">
        <v>89</v>
      </c>
      <c r="D35" s="66" t="s">
        <v>29</v>
      </c>
      <c r="E35" s="66" t="s">
        <v>16</v>
      </c>
      <c r="F35" s="66" t="s">
        <v>15</v>
      </c>
      <c r="G35" s="69">
        <v>230.65</v>
      </c>
      <c r="H35" s="18"/>
      <c r="I35" s="24">
        <f t="shared" si="0"/>
        <v>0</v>
      </c>
      <c r="J35" s="25" t="str">
        <f t="shared" si="1"/>
        <v>OK</v>
      </c>
      <c r="K35" s="85"/>
      <c r="L35" s="85"/>
      <c r="M35" s="58"/>
      <c r="N35" s="58"/>
      <c r="O35" s="58"/>
      <c r="P35" s="55"/>
      <c r="Q35" s="55"/>
      <c r="R35" s="55"/>
      <c r="S35" s="55"/>
      <c r="T35" s="55"/>
      <c r="U35" s="55"/>
      <c r="V35" s="55"/>
      <c r="W35" s="57"/>
      <c r="X35" s="57"/>
      <c r="Y35" s="57"/>
      <c r="Z35" s="57"/>
      <c r="AA35" s="57"/>
      <c r="AB35" s="57"/>
    </row>
    <row r="36" spans="1:28" ht="39.950000000000003" customHeight="1" x14ac:dyDescent="0.25">
      <c r="A36" s="76">
        <v>37</v>
      </c>
      <c r="B36" s="36" t="s">
        <v>35</v>
      </c>
      <c r="C36" s="65" t="s">
        <v>90</v>
      </c>
      <c r="D36" s="66" t="s">
        <v>91</v>
      </c>
      <c r="E36" s="66" t="s">
        <v>16</v>
      </c>
      <c r="F36" s="66" t="s">
        <v>15</v>
      </c>
      <c r="G36" s="69">
        <v>237.53</v>
      </c>
      <c r="H36" s="18"/>
      <c r="I36" s="24">
        <f t="shared" si="0"/>
        <v>0</v>
      </c>
      <c r="J36" s="25" t="str">
        <f t="shared" si="1"/>
        <v>OK</v>
      </c>
      <c r="K36" s="85"/>
      <c r="L36" s="85"/>
      <c r="M36" s="58"/>
      <c r="N36" s="58"/>
      <c r="O36" s="58"/>
      <c r="P36" s="55"/>
      <c r="Q36" s="55"/>
      <c r="R36" s="55"/>
      <c r="S36" s="55"/>
      <c r="T36" s="55"/>
      <c r="U36" s="55"/>
      <c r="V36" s="55"/>
      <c r="W36" s="57"/>
      <c r="X36" s="57"/>
      <c r="Y36" s="57"/>
      <c r="Z36" s="57"/>
      <c r="AA36" s="57"/>
      <c r="AB36" s="57"/>
    </row>
    <row r="37" spans="1:28" ht="39.950000000000003" customHeight="1" x14ac:dyDescent="0.25">
      <c r="A37" s="76">
        <v>38</v>
      </c>
      <c r="B37" s="36" t="s">
        <v>35</v>
      </c>
      <c r="C37" s="65" t="s">
        <v>92</v>
      </c>
      <c r="D37" s="66" t="s">
        <v>93</v>
      </c>
      <c r="E37" s="66" t="s">
        <v>16</v>
      </c>
      <c r="F37" s="66" t="s">
        <v>15</v>
      </c>
      <c r="G37" s="69">
        <v>156.93</v>
      </c>
      <c r="H37" s="18"/>
      <c r="I37" s="24">
        <f t="shared" si="0"/>
        <v>0</v>
      </c>
      <c r="J37" s="25" t="str">
        <f t="shared" si="1"/>
        <v>OK</v>
      </c>
      <c r="K37" s="85"/>
      <c r="L37" s="85"/>
      <c r="M37" s="58"/>
      <c r="N37" s="58"/>
      <c r="O37" s="58"/>
      <c r="P37" s="55"/>
      <c r="Q37" s="55"/>
      <c r="R37" s="55"/>
      <c r="S37" s="55"/>
      <c r="T37" s="55"/>
      <c r="U37" s="55"/>
      <c r="V37" s="55"/>
      <c r="W37" s="57"/>
      <c r="X37" s="57"/>
      <c r="Y37" s="57"/>
      <c r="Z37" s="57"/>
      <c r="AA37" s="57"/>
      <c r="AB37" s="57"/>
    </row>
    <row r="38" spans="1:28" ht="39.950000000000003" customHeight="1" x14ac:dyDescent="0.25">
      <c r="A38" s="76">
        <v>40</v>
      </c>
      <c r="B38" s="36" t="s">
        <v>35</v>
      </c>
      <c r="C38" s="65" t="s">
        <v>94</v>
      </c>
      <c r="D38" s="66" t="s">
        <v>95</v>
      </c>
      <c r="E38" s="66" t="s">
        <v>3</v>
      </c>
      <c r="F38" s="66" t="s">
        <v>15</v>
      </c>
      <c r="G38" s="69">
        <v>27.03</v>
      </c>
      <c r="H38" s="18"/>
      <c r="I38" s="24">
        <f t="shared" si="0"/>
        <v>0</v>
      </c>
      <c r="J38" s="25" t="str">
        <f t="shared" si="1"/>
        <v>OK</v>
      </c>
      <c r="K38" s="85"/>
      <c r="L38" s="85"/>
      <c r="M38" s="58"/>
      <c r="N38" s="58"/>
      <c r="O38" s="58"/>
      <c r="P38" s="55"/>
      <c r="Q38" s="55"/>
      <c r="R38" s="55"/>
      <c r="S38" s="55"/>
      <c r="T38" s="55"/>
      <c r="U38" s="55"/>
      <c r="V38" s="55"/>
      <c r="W38" s="57"/>
      <c r="X38" s="57"/>
      <c r="Y38" s="57"/>
      <c r="Z38" s="57"/>
      <c r="AA38" s="57"/>
      <c r="AB38" s="57"/>
    </row>
    <row r="39" spans="1:28" ht="39.950000000000003" customHeight="1" x14ac:dyDescent="0.25">
      <c r="A39" s="76">
        <v>42</v>
      </c>
      <c r="B39" s="36" t="s">
        <v>35</v>
      </c>
      <c r="C39" s="65" t="s">
        <v>96</v>
      </c>
      <c r="D39" s="66" t="s">
        <v>97</v>
      </c>
      <c r="E39" s="66" t="s">
        <v>13</v>
      </c>
      <c r="F39" s="66" t="s">
        <v>38</v>
      </c>
      <c r="G39" s="69">
        <v>506.24</v>
      </c>
      <c r="H39" s="18"/>
      <c r="I39" s="24">
        <f t="shared" si="0"/>
        <v>0</v>
      </c>
      <c r="J39" s="25" t="str">
        <f t="shared" si="1"/>
        <v>OK</v>
      </c>
      <c r="K39" s="85"/>
      <c r="L39" s="85"/>
      <c r="M39" s="58"/>
      <c r="N39" s="58"/>
      <c r="O39" s="58"/>
      <c r="P39" s="55"/>
      <c r="Q39" s="55"/>
      <c r="R39" s="55"/>
      <c r="S39" s="55"/>
      <c r="T39" s="55"/>
      <c r="U39" s="55"/>
      <c r="V39" s="55"/>
      <c r="W39" s="57"/>
      <c r="X39" s="57"/>
      <c r="Y39" s="57"/>
      <c r="Z39" s="57"/>
      <c r="AA39" s="57"/>
      <c r="AB39" s="57"/>
    </row>
    <row r="40" spans="1:28" ht="39.950000000000003" customHeight="1" x14ac:dyDescent="0.25">
      <c r="A40" s="76">
        <v>43</v>
      </c>
      <c r="B40" s="36" t="s">
        <v>35</v>
      </c>
      <c r="C40" s="65" t="s">
        <v>98</v>
      </c>
      <c r="D40" s="66" t="s">
        <v>99</v>
      </c>
      <c r="E40" s="66" t="s">
        <v>13</v>
      </c>
      <c r="F40" s="66" t="s">
        <v>38</v>
      </c>
      <c r="G40" s="69">
        <v>1018.13</v>
      </c>
      <c r="H40" s="18"/>
      <c r="I40" s="24">
        <f t="shared" si="0"/>
        <v>0</v>
      </c>
      <c r="J40" s="25" t="str">
        <f t="shared" si="1"/>
        <v>OK</v>
      </c>
      <c r="K40" s="85"/>
      <c r="L40" s="85"/>
      <c r="M40" s="58"/>
      <c r="N40" s="58"/>
      <c r="O40" s="58"/>
      <c r="P40" s="55"/>
      <c r="Q40" s="55"/>
      <c r="R40" s="55"/>
      <c r="S40" s="55"/>
      <c r="T40" s="55"/>
      <c r="U40" s="55"/>
      <c r="V40" s="55"/>
      <c r="W40" s="57"/>
      <c r="X40" s="57"/>
      <c r="Y40" s="57"/>
      <c r="Z40" s="57"/>
      <c r="AA40" s="57"/>
      <c r="AB40" s="57"/>
    </row>
    <row r="41" spans="1:28" ht="39.950000000000003" customHeight="1" x14ac:dyDescent="0.25">
      <c r="A41" s="76">
        <v>44</v>
      </c>
      <c r="B41" s="36" t="s">
        <v>35</v>
      </c>
      <c r="C41" s="65" t="s">
        <v>100</v>
      </c>
      <c r="D41" s="66" t="s">
        <v>50</v>
      </c>
      <c r="E41" s="66" t="s">
        <v>13</v>
      </c>
      <c r="F41" s="66" t="s">
        <v>132</v>
      </c>
      <c r="G41" s="69">
        <v>23.06</v>
      </c>
      <c r="H41" s="18"/>
      <c r="I41" s="24">
        <f t="shared" si="0"/>
        <v>0</v>
      </c>
      <c r="J41" s="25" t="str">
        <f t="shared" si="1"/>
        <v>OK</v>
      </c>
      <c r="K41" s="85"/>
      <c r="L41" s="85"/>
      <c r="M41" s="58"/>
      <c r="N41" s="58"/>
      <c r="O41" s="58"/>
      <c r="P41" s="55"/>
      <c r="Q41" s="55"/>
      <c r="R41" s="55"/>
      <c r="S41" s="55"/>
      <c r="T41" s="55"/>
      <c r="U41" s="55"/>
      <c r="V41" s="55"/>
      <c r="W41" s="57"/>
      <c r="X41" s="57"/>
      <c r="Y41" s="57"/>
      <c r="Z41" s="57"/>
      <c r="AA41" s="57"/>
      <c r="AB41" s="57"/>
    </row>
    <row r="42" spans="1:28" ht="39.950000000000003" customHeight="1" x14ac:dyDescent="0.25">
      <c r="A42" s="76">
        <v>45</v>
      </c>
      <c r="B42" s="36" t="s">
        <v>35</v>
      </c>
      <c r="C42" s="65" t="s">
        <v>101</v>
      </c>
      <c r="D42" s="66" t="s">
        <v>52</v>
      </c>
      <c r="E42" s="66" t="s">
        <v>13</v>
      </c>
      <c r="F42" s="66" t="s">
        <v>36</v>
      </c>
      <c r="G42" s="69">
        <v>16.03</v>
      </c>
      <c r="H42" s="18"/>
      <c r="I42" s="24">
        <f t="shared" si="0"/>
        <v>0</v>
      </c>
      <c r="J42" s="25" t="str">
        <f t="shared" si="1"/>
        <v>OK</v>
      </c>
      <c r="K42" s="85"/>
      <c r="L42" s="85"/>
      <c r="M42" s="58"/>
      <c r="N42" s="58"/>
      <c r="O42" s="58"/>
      <c r="P42" s="55"/>
      <c r="Q42" s="55"/>
      <c r="R42" s="55"/>
      <c r="S42" s="55"/>
      <c r="T42" s="55"/>
      <c r="U42" s="55"/>
      <c r="V42" s="55"/>
      <c r="W42" s="57"/>
      <c r="X42" s="57"/>
      <c r="Y42" s="57"/>
      <c r="Z42" s="57"/>
      <c r="AA42" s="57"/>
      <c r="AB42" s="57"/>
    </row>
    <row r="43" spans="1:28" ht="39.950000000000003" customHeight="1" x14ac:dyDescent="0.25">
      <c r="A43" s="76">
        <v>46</v>
      </c>
      <c r="B43" s="36" t="s">
        <v>35</v>
      </c>
      <c r="C43" s="65" t="s">
        <v>102</v>
      </c>
      <c r="D43" s="66" t="s">
        <v>29</v>
      </c>
      <c r="E43" s="66" t="s">
        <v>13</v>
      </c>
      <c r="F43" s="66" t="s">
        <v>15</v>
      </c>
      <c r="G43" s="69">
        <v>28.04</v>
      </c>
      <c r="H43" s="18"/>
      <c r="I43" s="24">
        <f t="shared" si="0"/>
        <v>0</v>
      </c>
      <c r="J43" s="25" t="str">
        <f t="shared" si="1"/>
        <v>OK</v>
      </c>
      <c r="K43" s="85"/>
      <c r="L43" s="85"/>
      <c r="M43" s="58"/>
      <c r="N43" s="58"/>
      <c r="O43" s="58"/>
      <c r="P43" s="55"/>
      <c r="Q43" s="55"/>
      <c r="R43" s="55"/>
      <c r="S43" s="55"/>
      <c r="T43" s="55"/>
      <c r="U43" s="55"/>
      <c r="V43" s="55"/>
      <c r="W43" s="57"/>
      <c r="X43" s="57"/>
      <c r="Y43" s="57"/>
      <c r="Z43" s="57"/>
      <c r="AA43" s="57"/>
      <c r="AB43" s="57"/>
    </row>
    <row r="44" spans="1:28" ht="39.950000000000003" customHeight="1" x14ac:dyDescent="0.25">
      <c r="A44" s="76">
        <v>49</v>
      </c>
      <c r="B44" s="36" t="s">
        <v>35</v>
      </c>
      <c r="C44" s="65" t="s">
        <v>103</v>
      </c>
      <c r="D44" s="66" t="s">
        <v>29</v>
      </c>
      <c r="E44" s="66" t="s">
        <v>13</v>
      </c>
      <c r="F44" s="66" t="s">
        <v>15</v>
      </c>
      <c r="G44" s="69">
        <v>50.01</v>
      </c>
      <c r="H44" s="18"/>
      <c r="I44" s="24">
        <f t="shared" si="0"/>
        <v>0</v>
      </c>
      <c r="J44" s="25" t="str">
        <f t="shared" si="1"/>
        <v>OK</v>
      </c>
      <c r="K44" s="85"/>
      <c r="L44" s="85"/>
      <c r="M44" s="58"/>
      <c r="N44" s="58"/>
      <c r="O44" s="58"/>
      <c r="P44" s="55"/>
      <c r="Q44" s="55"/>
      <c r="R44" s="55"/>
      <c r="S44" s="55"/>
      <c r="T44" s="55"/>
      <c r="U44" s="55"/>
      <c r="V44" s="55"/>
      <c r="W44" s="57"/>
      <c r="X44" s="57"/>
      <c r="Y44" s="57"/>
      <c r="Z44" s="57"/>
      <c r="AA44" s="57"/>
      <c r="AB44" s="57"/>
    </row>
    <row r="45" spans="1:28" ht="39.950000000000003" customHeight="1" x14ac:dyDescent="0.25">
      <c r="A45" s="76">
        <v>50</v>
      </c>
      <c r="B45" s="36" t="s">
        <v>35</v>
      </c>
      <c r="C45" s="65" t="s">
        <v>104</v>
      </c>
      <c r="D45" s="66" t="s">
        <v>29</v>
      </c>
      <c r="E45" s="66" t="s">
        <v>13</v>
      </c>
      <c r="F45" s="66" t="s">
        <v>15</v>
      </c>
      <c r="G45" s="69">
        <v>11.54</v>
      </c>
      <c r="H45" s="18"/>
      <c r="I45" s="24">
        <f t="shared" si="0"/>
        <v>0</v>
      </c>
      <c r="J45" s="25" t="str">
        <f t="shared" si="1"/>
        <v>OK</v>
      </c>
      <c r="K45" s="85"/>
      <c r="L45" s="85"/>
      <c r="M45" s="58"/>
      <c r="N45" s="58"/>
      <c r="O45" s="58"/>
      <c r="P45" s="55"/>
      <c r="Q45" s="55"/>
      <c r="R45" s="55"/>
      <c r="S45" s="55"/>
      <c r="T45" s="55"/>
      <c r="U45" s="55"/>
      <c r="V45" s="55"/>
      <c r="W45" s="57"/>
      <c r="X45" s="57"/>
      <c r="Y45" s="57"/>
      <c r="Z45" s="57"/>
      <c r="AA45" s="57"/>
      <c r="AB45" s="57"/>
    </row>
    <row r="46" spans="1:28" ht="39.950000000000003" customHeight="1" x14ac:dyDescent="0.25">
      <c r="A46" s="76">
        <v>51</v>
      </c>
      <c r="B46" s="36" t="s">
        <v>35</v>
      </c>
      <c r="C46" s="65" t="s">
        <v>105</v>
      </c>
      <c r="D46" s="66" t="s">
        <v>30</v>
      </c>
      <c r="E46" s="66" t="s">
        <v>13</v>
      </c>
      <c r="F46" s="66" t="s">
        <v>15</v>
      </c>
      <c r="G46" s="69">
        <v>52.18</v>
      </c>
      <c r="H46" s="18"/>
      <c r="I46" s="24">
        <f t="shared" si="0"/>
        <v>0</v>
      </c>
      <c r="J46" s="25" t="str">
        <f t="shared" si="1"/>
        <v>OK</v>
      </c>
      <c r="K46" s="85"/>
      <c r="L46" s="85"/>
      <c r="M46" s="58"/>
      <c r="N46" s="58"/>
      <c r="O46" s="58"/>
      <c r="P46" s="55"/>
      <c r="Q46" s="55"/>
      <c r="R46" s="55"/>
      <c r="S46" s="55"/>
      <c r="T46" s="55"/>
      <c r="U46" s="55"/>
      <c r="V46" s="55"/>
      <c r="W46" s="57"/>
      <c r="X46" s="57"/>
      <c r="Y46" s="57"/>
      <c r="Z46" s="57"/>
      <c r="AA46" s="57"/>
      <c r="AB46" s="57"/>
    </row>
    <row r="47" spans="1:28" ht="39.950000000000003" customHeight="1" x14ac:dyDescent="0.25">
      <c r="A47" s="76">
        <v>52</v>
      </c>
      <c r="B47" s="36" t="s">
        <v>35</v>
      </c>
      <c r="C47" s="65" t="s">
        <v>106</v>
      </c>
      <c r="D47" s="66" t="s">
        <v>107</v>
      </c>
      <c r="E47" s="66" t="s">
        <v>13</v>
      </c>
      <c r="F47" s="66" t="s">
        <v>15</v>
      </c>
      <c r="G47" s="69">
        <v>38.97</v>
      </c>
      <c r="H47" s="18"/>
      <c r="I47" s="24">
        <f t="shared" si="0"/>
        <v>0</v>
      </c>
      <c r="J47" s="25" t="str">
        <f t="shared" si="1"/>
        <v>OK</v>
      </c>
      <c r="K47" s="85"/>
      <c r="L47" s="85"/>
      <c r="M47" s="58"/>
      <c r="N47" s="58"/>
      <c r="O47" s="58"/>
      <c r="P47" s="55"/>
      <c r="Q47" s="55"/>
      <c r="R47" s="55"/>
      <c r="S47" s="55"/>
      <c r="T47" s="55"/>
      <c r="U47" s="55"/>
      <c r="V47" s="55"/>
      <c r="W47" s="57"/>
      <c r="X47" s="57"/>
      <c r="Y47" s="57"/>
      <c r="Z47" s="57"/>
      <c r="AA47" s="57"/>
      <c r="AB47" s="57"/>
    </row>
    <row r="48" spans="1:28" ht="39.950000000000003" customHeight="1" x14ac:dyDescent="0.25">
      <c r="A48" s="76">
        <v>53</v>
      </c>
      <c r="B48" s="36" t="s">
        <v>35</v>
      </c>
      <c r="C48" s="65" t="s">
        <v>108</v>
      </c>
      <c r="D48" s="66" t="s">
        <v>30</v>
      </c>
      <c r="E48" s="66" t="s">
        <v>13</v>
      </c>
      <c r="F48" s="66" t="s">
        <v>15</v>
      </c>
      <c r="G48" s="69">
        <v>57.32</v>
      </c>
      <c r="H48" s="18"/>
      <c r="I48" s="24">
        <f t="shared" si="0"/>
        <v>0</v>
      </c>
      <c r="J48" s="25" t="str">
        <f t="shared" si="1"/>
        <v>OK</v>
      </c>
      <c r="K48" s="85"/>
      <c r="L48" s="85"/>
      <c r="M48" s="58"/>
      <c r="N48" s="58"/>
      <c r="O48" s="58"/>
      <c r="P48" s="55"/>
      <c r="Q48" s="55"/>
      <c r="R48" s="55"/>
      <c r="S48" s="55"/>
      <c r="T48" s="55"/>
      <c r="U48" s="55"/>
      <c r="V48" s="55"/>
      <c r="W48" s="57"/>
      <c r="X48" s="57"/>
      <c r="Y48" s="57"/>
      <c r="Z48" s="57"/>
      <c r="AA48" s="57"/>
      <c r="AB48" s="57"/>
    </row>
    <row r="49" spans="1:28" ht="39.950000000000003" customHeight="1" x14ac:dyDescent="0.25">
      <c r="A49" s="76">
        <v>54</v>
      </c>
      <c r="B49" s="36" t="s">
        <v>35</v>
      </c>
      <c r="C49" s="65" t="s">
        <v>109</v>
      </c>
      <c r="D49" s="66" t="s">
        <v>29</v>
      </c>
      <c r="E49" s="66" t="s">
        <v>13</v>
      </c>
      <c r="F49" s="66" t="s">
        <v>15</v>
      </c>
      <c r="G49" s="69">
        <v>62.36</v>
      </c>
      <c r="H49" s="18"/>
      <c r="I49" s="24">
        <f t="shared" si="0"/>
        <v>0</v>
      </c>
      <c r="J49" s="25" t="str">
        <f t="shared" si="1"/>
        <v>OK</v>
      </c>
      <c r="K49" s="85"/>
      <c r="L49" s="85"/>
      <c r="M49" s="58"/>
      <c r="N49" s="58"/>
      <c r="O49" s="58"/>
      <c r="P49" s="55"/>
      <c r="Q49" s="55"/>
      <c r="R49" s="55"/>
      <c r="S49" s="55"/>
      <c r="T49" s="55"/>
      <c r="U49" s="55"/>
      <c r="V49" s="55"/>
      <c r="W49" s="57"/>
      <c r="X49" s="57"/>
      <c r="Y49" s="57"/>
      <c r="Z49" s="57"/>
      <c r="AA49" s="57"/>
      <c r="AB49" s="57"/>
    </row>
    <row r="50" spans="1:28" ht="39.950000000000003" customHeight="1" x14ac:dyDescent="0.25">
      <c r="A50" s="76">
        <v>55</v>
      </c>
      <c r="B50" s="36" t="s">
        <v>35</v>
      </c>
      <c r="C50" s="65" t="s">
        <v>110</v>
      </c>
      <c r="D50" s="66" t="s">
        <v>111</v>
      </c>
      <c r="E50" s="66" t="s">
        <v>13</v>
      </c>
      <c r="F50" s="66" t="s">
        <v>134</v>
      </c>
      <c r="G50" s="69">
        <v>207.66</v>
      </c>
      <c r="H50" s="18"/>
      <c r="I50" s="24">
        <f t="shared" si="0"/>
        <v>0</v>
      </c>
      <c r="J50" s="25" t="str">
        <f t="shared" si="1"/>
        <v>OK</v>
      </c>
      <c r="K50" s="85"/>
      <c r="L50" s="85"/>
      <c r="M50" s="58"/>
      <c r="N50" s="58"/>
      <c r="O50" s="58"/>
      <c r="P50" s="55"/>
      <c r="Q50" s="55"/>
      <c r="R50" s="55"/>
      <c r="S50" s="55"/>
      <c r="T50" s="55"/>
      <c r="U50" s="55"/>
      <c r="V50" s="55"/>
      <c r="W50" s="57"/>
      <c r="X50" s="57"/>
      <c r="Y50" s="57"/>
      <c r="Z50" s="57"/>
      <c r="AA50" s="57"/>
      <c r="AB50" s="57"/>
    </row>
    <row r="51" spans="1:28" ht="39.950000000000003" customHeight="1" x14ac:dyDescent="0.25">
      <c r="A51" s="76">
        <v>56</v>
      </c>
      <c r="B51" s="36" t="s">
        <v>35</v>
      </c>
      <c r="C51" s="65" t="s">
        <v>112</v>
      </c>
      <c r="D51" s="66" t="s">
        <v>113</v>
      </c>
      <c r="E51" s="66" t="s">
        <v>13</v>
      </c>
      <c r="F51" s="66" t="s">
        <v>39</v>
      </c>
      <c r="G51" s="69">
        <v>542.32000000000005</v>
      </c>
      <c r="H51" s="18"/>
      <c r="I51" s="24">
        <f t="shared" si="0"/>
        <v>0</v>
      </c>
      <c r="J51" s="25" t="str">
        <f t="shared" si="1"/>
        <v>OK</v>
      </c>
      <c r="K51" s="85"/>
      <c r="L51" s="85"/>
      <c r="M51" s="58"/>
      <c r="N51" s="58"/>
      <c r="O51" s="58"/>
      <c r="P51" s="55"/>
      <c r="Q51" s="55"/>
      <c r="R51" s="55"/>
      <c r="S51" s="55"/>
      <c r="T51" s="55"/>
      <c r="U51" s="55"/>
      <c r="V51" s="55"/>
      <c r="W51" s="57"/>
      <c r="X51" s="57"/>
      <c r="Y51" s="57"/>
      <c r="Z51" s="57"/>
      <c r="AA51" s="57"/>
      <c r="AB51" s="57"/>
    </row>
    <row r="52" spans="1:28" ht="39.950000000000003" customHeight="1" x14ac:dyDescent="0.25">
      <c r="A52" s="76">
        <v>57</v>
      </c>
      <c r="B52" s="36" t="s">
        <v>35</v>
      </c>
      <c r="C52" s="65" t="s">
        <v>114</v>
      </c>
      <c r="D52" s="66" t="s">
        <v>27</v>
      </c>
      <c r="E52" s="66" t="s">
        <v>16</v>
      </c>
      <c r="F52" s="66" t="s">
        <v>15</v>
      </c>
      <c r="G52" s="69">
        <v>26.76</v>
      </c>
      <c r="H52" s="18"/>
      <c r="I52" s="24">
        <f t="shared" si="0"/>
        <v>0</v>
      </c>
      <c r="J52" s="25" t="str">
        <f t="shared" si="1"/>
        <v>OK</v>
      </c>
      <c r="K52" s="85"/>
      <c r="L52" s="85"/>
      <c r="M52" s="58"/>
      <c r="N52" s="58"/>
      <c r="O52" s="58"/>
      <c r="P52" s="55"/>
      <c r="Q52" s="55"/>
      <c r="R52" s="55"/>
      <c r="S52" s="55"/>
      <c r="T52" s="55"/>
      <c r="U52" s="55"/>
      <c r="V52" s="55"/>
      <c r="W52" s="57"/>
      <c r="X52" s="57"/>
      <c r="Y52" s="57"/>
      <c r="Z52" s="57"/>
      <c r="AA52" s="57"/>
      <c r="AB52" s="57"/>
    </row>
    <row r="53" spans="1:28" ht="39.950000000000003" customHeight="1" x14ac:dyDescent="0.25">
      <c r="A53" s="76">
        <v>58</v>
      </c>
      <c r="B53" s="36" t="s">
        <v>35</v>
      </c>
      <c r="C53" s="65" t="s">
        <v>115</v>
      </c>
      <c r="D53" s="66" t="s">
        <v>116</v>
      </c>
      <c r="E53" s="66" t="s">
        <v>13</v>
      </c>
      <c r="F53" s="66" t="s">
        <v>39</v>
      </c>
      <c r="G53" s="69">
        <v>461.06</v>
      </c>
      <c r="H53" s="18"/>
      <c r="I53" s="24">
        <f t="shared" si="0"/>
        <v>0</v>
      </c>
      <c r="J53" s="25" t="str">
        <f t="shared" si="1"/>
        <v>OK</v>
      </c>
      <c r="K53" s="85"/>
      <c r="L53" s="85"/>
      <c r="M53" s="58"/>
      <c r="N53" s="58"/>
      <c r="O53" s="58"/>
      <c r="P53" s="55"/>
      <c r="Q53" s="55"/>
      <c r="R53" s="55"/>
      <c r="S53" s="55"/>
      <c r="T53" s="55"/>
      <c r="U53" s="55"/>
      <c r="V53" s="55"/>
      <c r="W53" s="57"/>
      <c r="X53" s="57"/>
      <c r="Y53" s="57"/>
      <c r="Z53" s="57"/>
      <c r="AA53" s="57"/>
      <c r="AB53" s="57"/>
    </row>
    <row r="54" spans="1:28" ht="39.950000000000003" customHeight="1" x14ac:dyDescent="0.25">
      <c r="A54" s="76">
        <v>59</v>
      </c>
      <c r="B54" s="36" t="s">
        <v>35</v>
      </c>
      <c r="C54" s="65" t="s">
        <v>117</v>
      </c>
      <c r="D54" s="66" t="s">
        <v>118</v>
      </c>
      <c r="E54" s="66" t="s">
        <v>13</v>
      </c>
      <c r="F54" s="66" t="s">
        <v>39</v>
      </c>
      <c r="G54" s="69">
        <v>1021.38</v>
      </c>
      <c r="H54" s="18"/>
      <c r="I54" s="24">
        <f t="shared" si="0"/>
        <v>0</v>
      </c>
      <c r="J54" s="25" t="str">
        <f t="shared" si="1"/>
        <v>OK</v>
      </c>
      <c r="K54" s="85"/>
      <c r="L54" s="85"/>
      <c r="M54" s="58"/>
      <c r="N54" s="58"/>
      <c r="O54" s="58"/>
      <c r="P54" s="55"/>
      <c r="Q54" s="55"/>
      <c r="R54" s="55"/>
      <c r="S54" s="55"/>
      <c r="T54" s="55"/>
      <c r="U54" s="55"/>
      <c r="V54" s="55"/>
      <c r="W54" s="57"/>
      <c r="X54" s="57"/>
      <c r="Y54" s="57"/>
      <c r="Z54" s="57"/>
      <c r="AA54" s="57"/>
      <c r="AB54" s="57"/>
    </row>
    <row r="55" spans="1:28" ht="39.950000000000003" customHeight="1" x14ac:dyDescent="0.25">
      <c r="A55" s="76">
        <v>60</v>
      </c>
      <c r="B55" s="36" t="s">
        <v>35</v>
      </c>
      <c r="C55" s="65" t="s">
        <v>119</v>
      </c>
      <c r="D55" s="66" t="s">
        <v>120</v>
      </c>
      <c r="E55" s="66" t="s">
        <v>3</v>
      </c>
      <c r="F55" s="66" t="s">
        <v>15</v>
      </c>
      <c r="G55" s="69">
        <v>24.94</v>
      </c>
      <c r="H55" s="18"/>
      <c r="I55" s="24">
        <f t="shared" si="0"/>
        <v>0</v>
      </c>
      <c r="J55" s="25" t="str">
        <f t="shared" si="1"/>
        <v>OK</v>
      </c>
      <c r="K55" s="85"/>
      <c r="L55" s="85"/>
      <c r="M55" s="58"/>
      <c r="N55" s="58"/>
      <c r="O55" s="58"/>
      <c r="P55" s="55"/>
      <c r="Q55" s="55"/>
      <c r="R55" s="55"/>
      <c r="S55" s="55"/>
      <c r="T55" s="55"/>
      <c r="U55" s="55"/>
      <c r="V55" s="55"/>
      <c r="W55" s="57"/>
      <c r="X55" s="57"/>
      <c r="Y55" s="57"/>
      <c r="Z55" s="57"/>
      <c r="AA55" s="57"/>
      <c r="AB55" s="57"/>
    </row>
    <row r="56" spans="1:28" ht="39.950000000000003" customHeight="1" x14ac:dyDescent="0.25">
      <c r="A56" s="76">
        <v>61</v>
      </c>
      <c r="B56" s="36" t="s">
        <v>35</v>
      </c>
      <c r="C56" s="65" t="s">
        <v>121</v>
      </c>
      <c r="D56" s="66" t="s">
        <v>122</v>
      </c>
      <c r="E56" s="66" t="s">
        <v>13</v>
      </c>
      <c r="F56" s="66" t="s">
        <v>15</v>
      </c>
      <c r="G56" s="69">
        <v>762.45</v>
      </c>
      <c r="H56" s="18"/>
      <c r="I56" s="24">
        <f t="shared" si="0"/>
        <v>0</v>
      </c>
      <c r="J56" s="25" t="str">
        <f t="shared" si="1"/>
        <v>OK</v>
      </c>
      <c r="K56" s="85"/>
      <c r="L56" s="85"/>
      <c r="M56" s="58"/>
      <c r="N56" s="58"/>
      <c r="O56" s="58"/>
      <c r="P56" s="55"/>
      <c r="Q56" s="55"/>
      <c r="R56" s="55"/>
      <c r="S56" s="55"/>
      <c r="T56" s="55"/>
      <c r="U56" s="55"/>
      <c r="V56" s="55"/>
      <c r="W56" s="57"/>
      <c r="X56" s="57"/>
      <c r="Y56" s="57"/>
      <c r="Z56" s="57"/>
      <c r="AA56" s="57"/>
      <c r="AB56" s="57"/>
    </row>
    <row r="57" spans="1:28" ht="39.950000000000003" customHeight="1" x14ac:dyDescent="0.25">
      <c r="A57" s="76">
        <v>62</v>
      </c>
      <c r="B57" s="36" t="s">
        <v>35</v>
      </c>
      <c r="C57" s="65" t="s">
        <v>123</v>
      </c>
      <c r="D57" s="66" t="s">
        <v>124</v>
      </c>
      <c r="E57" s="66" t="s">
        <v>13</v>
      </c>
      <c r="F57" s="66" t="s">
        <v>39</v>
      </c>
      <c r="G57" s="69">
        <v>509.16</v>
      </c>
      <c r="H57" s="18"/>
      <c r="I57" s="24">
        <f t="shared" si="0"/>
        <v>0</v>
      </c>
      <c r="J57" s="25" t="str">
        <f t="shared" si="1"/>
        <v>OK</v>
      </c>
      <c r="K57" s="85"/>
      <c r="L57" s="85"/>
      <c r="M57" s="58"/>
      <c r="N57" s="58"/>
      <c r="O57" s="58"/>
      <c r="P57" s="55"/>
      <c r="Q57" s="55"/>
      <c r="R57" s="55"/>
      <c r="S57" s="55"/>
      <c r="T57" s="55"/>
      <c r="U57" s="55"/>
      <c r="V57" s="55"/>
      <c r="W57" s="57"/>
      <c r="X57" s="57"/>
      <c r="Y57" s="57"/>
      <c r="Z57" s="57"/>
      <c r="AA57" s="57"/>
      <c r="AB57" s="57"/>
    </row>
    <row r="58" spans="1:28" ht="39.950000000000003" customHeight="1" x14ac:dyDescent="0.25">
      <c r="A58" s="76">
        <v>63</v>
      </c>
      <c r="B58" s="36" t="s">
        <v>35</v>
      </c>
      <c r="C58" s="65" t="s">
        <v>125</v>
      </c>
      <c r="D58" s="66" t="s">
        <v>126</v>
      </c>
      <c r="E58" s="66" t="s">
        <v>13</v>
      </c>
      <c r="F58" s="66" t="s">
        <v>39</v>
      </c>
      <c r="G58" s="69">
        <v>1092.99</v>
      </c>
      <c r="H58" s="18"/>
      <c r="I58" s="24">
        <f t="shared" si="0"/>
        <v>0</v>
      </c>
      <c r="J58" s="25" t="str">
        <f t="shared" si="1"/>
        <v>OK</v>
      </c>
      <c r="K58" s="85"/>
      <c r="L58" s="85"/>
      <c r="M58" s="58"/>
      <c r="N58" s="58"/>
      <c r="O58" s="58"/>
      <c r="P58" s="55"/>
      <c r="Q58" s="55"/>
      <c r="R58" s="55"/>
      <c r="S58" s="55"/>
      <c r="T58" s="55"/>
      <c r="U58" s="55"/>
      <c r="V58" s="55"/>
      <c r="W58" s="57"/>
      <c r="X58" s="57"/>
      <c r="Y58" s="57"/>
      <c r="Z58" s="57"/>
      <c r="AA58" s="57"/>
      <c r="AB58" s="57"/>
    </row>
    <row r="59" spans="1:28" ht="39.950000000000003" customHeight="1" x14ac:dyDescent="0.25">
      <c r="A59" s="76">
        <v>64</v>
      </c>
      <c r="B59" s="36" t="s">
        <v>35</v>
      </c>
      <c r="C59" s="65" t="s">
        <v>127</v>
      </c>
      <c r="D59" s="66" t="s">
        <v>128</v>
      </c>
      <c r="E59" s="66" t="s">
        <v>13</v>
      </c>
      <c r="F59" s="66" t="s">
        <v>39</v>
      </c>
      <c r="G59" s="69">
        <v>512.73</v>
      </c>
      <c r="H59" s="18"/>
      <c r="I59" s="24">
        <f t="shared" si="0"/>
        <v>0</v>
      </c>
      <c r="J59" s="25" t="str">
        <f t="shared" si="1"/>
        <v>OK</v>
      </c>
      <c r="K59" s="85"/>
      <c r="L59" s="85"/>
      <c r="M59" s="58"/>
      <c r="N59" s="58"/>
      <c r="O59" s="58"/>
      <c r="P59" s="55"/>
      <c r="Q59" s="55"/>
      <c r="R59" s="55"/>
      <c r="S59" s="55"/>
      <c r="T59" s="55"/>
      <c r="U59" s="55"/>
      <c r="V59" s="55"/>
      <c r="W59" s="57"/>
      <c r="X59" s="57"/>
      <c r="Y59" s="57"/>
      <c r="Z59" s="57"/>
      <c r="AA59" s="57"/>
      <c r="AB59" s="57"/>
    </row>
    <row r="60" spans="1:28" ht="39.950000000000003" customHeight="1" x14ac:dyDescent="0.25">
      <c r="A60" s="76">
        <v>65</v>
      </c>
      <c r="B60" s="36" t="s">
        <v>35</v>
      </c>
      <c r="C60" s="65" t="s">
        <v>129</v>
      </c>
      <c r="D60" s="66" t="s">
        <v>29</v>
      </c>
      <c r="E60" s="66" t="s">
        <v>13</v>
      </c>
      <c r="F60" s="66" t="s">
        <v>15</v>
      </c>
      <c r="G60" s="69">
        <v>22.59</v>
      </c>
      <c r="H60" s="18"/>
      <c r="I60" s="24">
        <f t="shared" si="0"/>
        <v>0</v>
      </c>
      <c r="J60" s="25" t="str">
        <f t="shared" si="1"/>
        <v>OK</v>
      </c>
      <c r="K60" s="85"/>
      <c r="L60" s="85"/>
      <c r="M60" s="58"/>
      <c r="N60" s="58"/>
      <c r="O60" s="58"/>
      <c r="P60" s="55"/>
      <c r="Q60" s="55"/>
      <c r="R60" s="55"/>
      <c r="S60" s="55"/>
      <c r="T60" s="55"/>
      <c r="U60" s="55"/>
      <c r="V60" s="55"/>
      <c r="W60" s="57"/>
      <c r="X60" s="57"/>
      <c r="Y60" s="57"/>
      <c r="Z60" s="57"/>
      <c r="AA60" s="57"/>
      <c r="AB60" s="57"/>
    </row>
    <row r="61" spans="1:28" ht="39.950000000000003" customHeight="1" x14ac:dyDescent="0.25">
      <c r="A61" s="76">
        <v>66</v>
      </c>
      <c r="B61" s="36" t="s">
        <v>35</v>
      </c>
      <c r="C61" s="73" t="s">
        <v>130</v>
      </c>
      <c r="D61" s="74" t="s">
        <v>27</v>
      </c>
      <c r="E61" s="66" t="s">
        <v>13</v>
      </c>
      <c r="F61" s="75" t="s">
        <v>15</v>
      </c>
      <c r="G61" s="69">
        <v>256.56</v>
      </c>
      <c r="H61" s="18"/>
      <c r="I61" s="24">
        <f t="shared" si="0"/>
        <v>0</v>
      </c>
      <c r="J61" s="25" t="str">
        <f t="shared" si="1"/>
        <v>OK</v>
      </c>
      <c r="K61" s="85"/>
      <c r="L61" s="85"/>
      <c r="M61" s="58"/>
      <c r="N61" s="58"/>
      <c r="O61" s="58"/>
      <c r="P61" s="55"/>
      <c r="Q61" s="55"/>
      <c r="R61" s="55"/>
      <c r="S61" s="55"/>
      <c r="T61" s="55"/>
      <c r="U61" s="55"/>
      <c r="V61" s="55"/>
      <c r="W61" s="57"/>
      <c r="X61" s="57"/>
      <c r="Y61" s="57"/>
      <c r="Z61" s="57"/>
      <c r="AA61" s="57"/>
      <c r="AB61" s="57"/>
    </row>
    <row r="62" spans="1:28" ht="39.950000000000003" customHeight="1" x14ac:dyDescent="0.25">
      <c r="H62" s="4">
        <f>SUM(H4:H61)</f>
        <v>37</v>
      </c>
      <c r="I62" s="4">
        <f>SUM(I4:I61)</f>
        <v>25</v>
      </c>
      <c r="K62" s="47">
        <f>SUMPRODUCT($G$4:$G$61,K4:K61)</f>
        <v>768</v>
      </c>
      <c r="L62" s="47">
        <f>SUMPRODUCT($G$4:$G$61,L4:L61)</f>
        <v>1006.32</v>
      </c>
      <c r="M62" s="47">
        <f>SUMPRODUCT(G4:G61,M4:M61)</f>
        <v>0</v>
      </c>
      <c r="N62" s="47">
        <f>SUMPRODUCT(G4:G61,N4:N61)</f>
        <v>0</v>
      </c>
      <c r="O62" s="47">
        <f>SUMPRODUCT(G4:G61,O4:O61)</f>
        <v>0</v>
      </c>
    </row>
  </sheetData>
  <mergeCells count="22">
    <mergeCell ref="M1:M2"/>
    <mergeCell ref="A1:B1"/>
    <mergeCell ref="C1:G1"/>
    <mergeCell ref="H1:J1"/>
    <mergeCell ref="K1:K2"/>
    <mergeCell ref="A2:J2"/>
    <mergeCell ref="L1:L2"/>
    <mergeCell ref="AA1:AA2"/>
    <mergeCell ref="AB1:AB2"/>
    <mergeCell ref="X1:X2"/>
    <mergeCell ref="U1:U2"/>
    <mergeCell ref="N1:N2"/>
    <mergeCell ref="O1:O2"/>
    <mergeCell ref="P1:P2"/>
    <mergeCell ref="V1:V2"/>
    <mergeCell ref="W1:W2"/>
    <mergeCell ref="T1:T2"/>
    <mergeCell ref="R1:R2"/>
    <mergeCell ref="Q1:Q2"/>
    <mergeCell ref="S1:S2"/>
    <mergeCell ref="Y1:Y2"/>
    <mergeCell ref="Z1:Z2"/>
  </mergeCells>
  <conditionalFormatting sqref="M4:V61">
    <cfRule type="cellIs" dxfId="12" priority="4" stopIfTrue="1" operator="greaterThan">
      <formula>0</formula>
    </cfRule>
    <cfRule type="cellIs" dxfId="11" priority="5" stopIfTrue="1" operator="greaterThan">
      <formula>0</formula>
    </cfRule>
    <cfRule type="cellIs" dxfId="10" priority="6" stopIfTrue="1" operator="greaterThan">
      <formula>0</formula>
    </cfRule>
  </conditionalFormatting>
  <conditionalFormatting sqref="K4:L61">
    <cfRule type="cellIs" dxfId="2" priority="1" stopIfTrue="1" operator="greaterThan">
      <formula>0</formula>
    </cfRule>
    <cfRule type="cellIs" dxfId="1" priority="2" stopIfTrue="1" operator="greaterThan">
      <formula>0</formula>
    </cfRule>
    <cfRule type="cellIs" dxfId="0" priority="3" stopIfTrue="1" operator="greaterThan">
      <formula>0</formula>
    </cfRule>
  </conditionalFormatting>
  <hyperlinks>
    <hyperlink ref="D159" r:id="rId1" display="https://www.havan.com.br/mangueira-para-gas-de-cozinha-glp-1-20m-durin-05207.html" xr:uid="{4919DDFB-D8B3-4480-BB97-8F921D9FE557}"/>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REITORIA</vt:lpstr>
      <vt:lpstr>MUSEU</vt:lpstr>
      <vt:lpstr>ESAG</vt:lpstr>
      <vt:lpstr>CEART</vt:lpstr>
      <vt:lpstr>CEAD</vt:lpstr>
      <vt:lpstr>FAED</vt:lpstr>
      <vt:lpstr>CEFID</vt:lpstr>
      <vt:lpstr>CERES</vt:lpstr>
      <vt:lpstr>CESFI</vt:lpstr>
      <vt:lpstr>GESTOR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LETÍCIA-SEGECON/FPOLIS</cp:lastModifiedBy>
  <cp:lastPrinted>2018-01-24T18:18:49Z</cp:lastPrinted>
  <dcterms:created xsi:type="dcterms:W3CDTF">2010-06-19T20:43:11Z</dcterms:created>
  <dcterms:modified xsi:type="dcterms:W3CDTF">2025-03-12T21:53:14Z</dcterms:modified>
</cp:coreProperties>
</file>