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823.2022 SRP SGPE 20231.2022 - Serviços de Lavanderia - VIG 13.07.2023\"/>
    </mc:Choice>
  </mc:AlternateContent>
  <xr:revisionPtr revIDLastSave="0" documentId="13_ncr:1_{25F17473-ACA4-4564-B0B6-B3391A981EE1}" xr6:coauthVersionLast="36" xr6:coauthVersionMax="36" xr10:uidLastSave="{00000000-0000-0000-0000-000000000000}"/>
  <bookViews>
    <workbookView xWindow="0" yWindow="0" windowWidth="28800" windowHeight="12225" tabRatio="857" activeTab="10" xr2:uid="{00000000-000D-0000-FFFF-FFFF00000000}"/>
  </bookViews>
  <sheets>
    <sheet name="ESAG" sheetId="164" r:id="rId1"/>
    <sheet name="COVEST" sheetId="173" r:id="rId2"/>
    <sheet name="Reitoria_PROEX" sheetId="163" r:id="rId3"/>
    <sheet name="Reitoria_MUSEU" sheetId="172" r:id="rId4"/>
    <sheet name="CEART" sheetId="166" r:id="rId5"/>
    <sheet name="CEAD" sheetId="167" r:id="rId6"/>
    <sheet name="FAED" sheetId="168" r:id="rId7"/>
    <sheet name="CEFID" sheetId="169" r:id="rId8"/>
    <sheet name="CESFI" sheetId="171" r:id="rId9"/>
    <sheet name="CERES" sheetId="170" r:id="rId10"/>
    <sheet name="GESTOR" sheetId="162" r:id="rId11"/>
  </sheets>
  <definedNames>
    <definedName name="diasuteis" localSheetId="5">#REF!</definedName>
    <definedName name="diasuteis" localSheetId="4">#REF!</definedName>
    <definedName name="diasuteis" localSheetId="7">#REF!</definedName>
    <definedName name="diasuteis" localSheetId="9">#REF!</definedName>
    <definedName name="diasuteis" localSheetId="8">#REF!</definedName>
    <definedName name="diasuteis" localSheetId="0">#REF!</definedName>
    <definedName name="diasuteis" localSheetId="6">#REF!</definedName>
    <definedName name="diasuteis" localSheetId="10">#REF!</definedName>
    <definedName name="diasuteis" localSheetId="3">#REF!</definedName>
    <definedName name="diasuteis">#REF!</definedName>
    <definedName name="Ferias" localSheetId="5">#REF!</definedName>
    <definedName name="Ferias" localSheetId="4">#REF!</definedName>
    <definedName name="Ferias" localSheetId="7">#REF!</definedName>
    <definedName name="Ferias" localSheetId="9">#REF!</definedName>
    <definedName name="Ferias" localSheetId="8">#REF!</definedName>
    <definedName name="Ferias" localSheetId="0">#REF!</definedName>
    <definedName name="Ferias" localSheetId="6">#REF!</definedName>
    <definedName name="Ferias" localSheetId="10">#REF!</definedName>
    <definedName name="Ferias" localSheetId="3">#REF!</definedName>
    <definedName name="Ferias">#REF!</definedName>
    <definedName name="RD" localSheetId="5">OFFSET(#REF!,(MATCH(SMALL(#REF!,ROW()-10),#REF!,0)-1),0)</definedName>
    <definedName name="RD" localSheetId="4">OFFSET(#REF!,(MATCH(SMALL(#REF!,ROW()-10),#REF!,0)-1),0)</definedName>
    <definedName name="RD" localSheetId="7">OFFSET(#REF!,(MATCH(SMALL(#REF!,ROW()-10),#REF!,0)-1),0)</definedName>
    <definedName name="RD" localSheetId="9">OFFSET(#REF!,(MATCH(SMALL(#REF!,ROW()-10),#REF!,0)-1),0)</definedName>
    <definedName name="RD" localSheetId="8">OFFSET(#REF!,(MATCH(SMALL(#REF!,ROW()-10),#REF!,0)-1),0)</definedName>
    <definedName name="RD" localSheetId="0">OFFSET(#REF!,(MATCH(SMALL(#REF!,ROW()-10),#REF!,0)-1),0)</definedName>
    <definedName name="RD" localSheetId="6">OFFSET(#REF!,(MATCH(SMALL(#REF!,ROW()-10),#REF!,0)-1),0)</definedName>
    <definedName name="RD" localSheetId="10">OFFSET(#REF!,(MATCH(SMALL(#REF!,ROW()-10),#REF!,0)-1),0)</definedName>
    <definedName name="RD" localSheetId="3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I5" i="170" l="1"/>
  <c r="I6" i="170"/>
  <c r="I7" i="170"/>
  <c r="I8" i="170"/>
  <c r="I9" i="170"/>
  <c r="I10" i="170"/>
  <c r="I11" i="170"/>
  <c r="I12" i="170"/>
  <c r="I13" i="170"/>
  <c r="I14" i="170"/>
  <c r="I15" i="170"/>
  <c r="I16" i="170"/>
  <c r="I17" i="170"/>
  <c r="I18" i="170"/>
  <c r="I19" i="170"/>
  <c r="I20" i="170"/>
  <c r="I21" i="170"/>
  <c r="I22" i="170"/>
  <c r="I23" i="170"/>
  <c r="I24" i="170"/>
  <c r="I25" i="170"/>
  <c r="I26" i="170"/>
  <c r="I27" i="170"/>
  <c r="I28" i="170"/>
  <c r="I29" i="170"/>
  <c r="I30" i="170"/>
  <c r="I31" i="170"/>
  <c r="I32" i="170"/>
  <c r="I33" i="170"/>
  <c r="I34" i="170"/>
  <c r="I35" i="170"/>
  <c r="I36" i="170"/>
  <c r="I37" i="170"/>
  <c r="I4" i="170"/>
  <c r="I5" i="171"/>
  <c r="I6" i="171"/>
  <c r="I7" i="171"/>
  <c r="I8" i="171"/>
  <c r="I9" i="171"/>
  <c r="I10" i="171"/>
  <c r="I11" i="171"/>
  <c r="I12" i="171"/>
  <c r="I13" i="171"/>
  <c r="I14" i="171"/>
  <c r="I15" i="171"/>
  <c r="I16" i="171"/>
  <c r="I17" i="171"/>
  <c r="I18" i="171"/>
  <c r="I19" i="171"/>
  <c r="I20" i="171"/>
  <c r="I21" i="171"/>
  <c r="I22" i="171"/>
  <c r="I23" i="171"/>
  <c r="I24" i="171"/>
  <c r="I25" i="171"/>
  <c r="I26" i="171"/>
  <c r="I27" i="171"/>
  <c r="I28" i="171"/>
  <c r="I29" i="171"/>
  <c r="I30" i="171"/>
  <c r="I31" i="171"/>
  <c r="I32" i="171"/>
  <c r="I33" i="171"/>
  <c r="I34" i="171"/>
  <c r="I35" i="171"/>
  <c r="I36" i="171"/>
  <c r="I37" i="171"/>
  <c r="I4" i="171"/>
  <c r="I5" i="169"/>
  <c r="I6" i="169"/>
  <c r="I7" i="169"/>
  <c r="I8" i="169"/>
  <c r="I9" i="169"/>
  <c r="I10" i="169"/>
  <c r="I11" i="169"/>
  <c r="I12" i="169"/>
  <c r="I13" i="169"/>
  <c r="I14" i="169"/>
  <c r="I15" i="169"/>
  <c r="I16" i="169"/>
  <c r="I17" i="169"/>
  <c r="I18" i="169"/>
  <c r="I19" i="169"/>
  <c r="I20" i="169"/>
  <c r="I21" i="169"/>
  <c r="I22" i="169"/>
  <c r="I23" i="169"/>
  <c r="I24" i="169"/>
  <c r="I25" i="169"/>
  <c r="I26" i="169"/>
  <c r="I27" i="169"/>
  <c r="I28" i="169"/>
  <c r="I29" i="169"/>
  <c r="I30" i="169"/>
  <c r="I31" i="169"/>
  <c r="I32" i="169"/>
  <c r="I33" i="169"/>
  <c r="I34" i="169"/>
  <c r="I35" i="169"/>
  <c r="I36" i="169"/>
  <c r="I37" i="169"/>
  <c r="I4" i="169"/>
  <c r="I5" i="168"/>
  <c r="I6" i="168"/>
  <c r="I7" i="168"/>
  <c r="I8" i="168"/>
  <c r="I9" i="168"/>
  <c r="I10" i="168"/>
  <c r="I11" i="168"/>
  <c r="I12" i="168"/>
  <c r="I13" i="168"/>
  <c r="I14" i="168"/>
  <c r="I15" i="168"/>
  <c r="I16" i="168"/>
  <c r="I17" i="168"/>
  <c r="I18" i="168"/>
  <c r="I19" i="168"/>
  <c r="I20" i="168"/>
  <c r="I21" i="168"/>
  <c r="I22" i="168"/>
  <c r="I23" i="168"/>
  <c r="I24" i="168"/>
  <c r="I25" i="168"/>
  <c r="I26" i="168"/>
  <c r="I27" i="168"/>
  <c r="I28" i="168"/>
  <c r="I29" i="168"/>
  <c r="I30" i="168"/>
  <c r="I31" i="168"/>
  <c r="I32" i="168"/>
  <c r="I33" i="168"/>
  <c r="I34" i="168"/>
  <c r="I35" i="168"/>
  <c r="I36" i="168"/>
  <c r="I37" i="168"/>
  <c r="I4" i="168"/>
  <c r="I5" i="167"/>
  <c r="I6" i="167"/>
  <c r="I7" i="167"/>
  <c r="I8" i="167"/>
  <c r="I9" i="167"/>
  <c r="I10" i="167"/>
  <c r="I11" i="167"/>
  <c r="I12" i="167"/>
  <c r="I13" i="167"/>
  <c r="I14" i="167"/>
  <c r="I15" i="167"/>
  <c r="I16" i="167"/>
  <c r="I17" i="167"/>
  <c r="I18" i="167"/>
  <c r="I19" i="167"/>
  <c r="I20" i="167"/>
  <c r="I21" i="167"/>
  <c r="I22" i="167"/>
  <c r="I23" i="167"/>
  <c r="I24" i="167"/>
  <c r="I25" i="167"/>
  <c r="I26" i="167"/>
  <c r="I27" i="167"/>
  <c r="I28" i="167"/>
  <c r="I29" i="167"/>
  <c r="I30" i="167"/>
  <c r="I31" i="167"/>
  <c r="I32" i="167"/>
  <c r="I33" i="167"/>
  <c r="I34" i="167"/>
  <c r="I35" i="167"/>
  <c r="I36" i="167"/>
  <c r="I37" i="167"/>
  <c r="I4" i="167"/>
  <c r="I5" i="166"/>
  <c r="I6" i="166"/>
  <c r="I7" i="166"/>
  <c r="I8" i="166"/>
  <c r="I9" i="166"/>
  <c r="I10" i="166"/>
  <c r="I11" i="166"/>
  <c r="I12" i="166"/>
  <c r="I13" i="166"/>
  <c r="I14" i="166"/>
  <c r="I15" i="166"/>
  <c r="I16" i="166"/>
  <c r="I17" i="166"/>
  <c r="I18" i="166"/>
  <c r="I19" i="166"/>
  <c r="I20" i="166"/>
  <c r="I21" i="166"/>
  <c r="I22" i="166"/>
  <c r="I23" i="166"/>
  <c r="I24" i="166"/>
  <c r="I25" i="166"/>
  <c r="I26" i="166"/>
  <c r="I27" i="166"/>
  <c r="I28" i="166"/>
  <c r="I29" i="166"/>
  <c r="I30" i="166"/>
  <c r="I31" i="166"/>
  <c r="I32" i="166"/>
  <c r="I33" i="166"/>
  <c r="I34" i="166"/>
  <c r="I35" i="166"/>
  <c r="I36" i="166"/>
  <c r="I37" i="166"/>
  <c r="I4" i="166"/>
  <c r="I5" i="172"/>
  <c r="I6" i="172"/>
  <c r="I7" i="172"/>
  <c r="I8" i="172"/>
  <c r="I9" i="172"/>
  <c r="I10" i="172"/>
  <c r="I11" i="172"/>
  <c r="I12" i="172"/>
  <c r="I13" i="172"/>
  <c r="I14" i="172"/>
  <c r="I15" i="172"/>
  <c r="I16" i="172"/>
  <c r="I17" i="172"/>
  <c r="I18" i="172"/>
  <c r="I19" i="172"/>
  <c r="I20" i="172"/>
  <c r="I21" i="172"/>
  <c r="I22" i="172"/>
  <c r="I23" i="172"/>
  <c r="I24" i="172"/>
  <c r="I25" i="172"/>
  <c r="I26" i="172"/>
  <c r="I27" i="172"/>
  <c r="I28" i="172"/>
  <c r="I29" i="172"/>
  <c r="I30" i="172"/>
  <c r="I31" i="172"/>
  <c r="I32" i="172"/>
  <c r="I33" i="172"/>
  <c r="I34" i="172"/>
  <c r="I35" i="172"/>
  <c r="I36" i="172"/>
  <c r="I37" i="172"/>
  <c r="I4" i="172"/>
  <c r="I5" i="163"/>
  <c r="I6" i="163"/>
  <c r="I7" i="163"/>
  <c r="I8" i="163"/>
  <c r="I9" i="163"/>
  <c r="I10" i="163"/>
  <c r="I11" i="163"/>
  <c r="I12" i="163"/>
  <c r="I13" i="163"/>
  <c r="I14" i="163"/>
  <c r="I15" i="163"/>
  <c r="I16" i="163"/>
  <c r="I17" i="163"/>
  <c r="I18" i="163"/>
  <c r="I19" i="163"/>
  <c r="I20" i="163"/>
  <c r="I21" i="163"/>
  <c r="I22" i="163"/>
  <c r="I23" i="163"/>
  <c r="I24" i="163"/>
  <c r="I25" i="163"/>
  <c r="I26" i="163"/>
  <c r="I27" i="163"/>
  <c r="I28" i="163"/>
  <c r="I29" i="163"/>
  <c r="I30" i="163"/>
  <c r="I31" i="163"/>
  <c r="I32" i="163"/>
  <c r="I33" i="163"/>
  <c r="I34" i="163"/>
  <c r="I35" i="163"/>
  <c r="I36" i="163"/>
  <c r="I37" i="163"/>
  <c r="I4" i="163"/>
  <c r="I5" i="173" l="1"/>
  <c r="I6" i="173"/>
  <c r="I7" i="173"/>
  <c r="I8" i="173"/>
  <c r="I9" i="173"/>
  <c r="I10" i="173"/>
  <c r="I11" i="173"/>
  <c r="I12" i="173"/>
  <c r="I13" i="173"/>
  <c r="I14" i="173"/>
  <c r="I15" i="173"/>
  <c r="I16" i="173"/>
  <c r="I17" i="173"/>
  <c r="I18" i="173"/>
  <c r="I19" i="173"/>
  <c r="I20" i="173"/>
  <c r="I21" i="173"/>
  <c r="I22" i="173"/>
  <c r="I23" i="173"/>
  <c r="I24" i="173"/>
  <c r="I25" i="173"/>
  <c r="I26" i="173"/>
  <c r="I27" i="173"/>
  <c r="I28" i="173"/>
  <c r="I29" i="173"/>
  <c r="I30" i="173"/>
  <c r="I31" i="173"/>
  <c r="I32" i="173"/>
  <c r="I33" i="173"/>
  <c r="I34" i="173"/>
  <c r="I35" i="173"/>
  <c r="I36" i="173"/>
  <c r="I37" i="173"/>
  <c r="I4" i="173"/>
  <c r="I5" i="164"/>
  <c r="I6" i="164"/>
  <c r="I7" i="164"/>
  <c r="I8" i="164"/>
  <c r="I9" i="164"/>
  <c r="I10" i="164"/>
  <c r="I11" i="164"/>
  <c r="I12" i="164"/>
  <c r="I13" i="164"/>
  <c r="I14" i="164"/>
  <c r="I15" i="164"/>
  <c r="I16" i="164"/>
  <c r="I17" i="164"/>
  <c r="I18" i="164"/>
  <c r="I19" i="164"/>
  <c r="I20" i="164"/>
  <c r="I21" i="164"/>
  <c r="I22" i="164"/>
  <c r="I23" i="164"/>
  <c r="I24" i="164"/>
  <c r="I25" i="164"/>
  <c r="I26" i="164"/>
  <c r="I27" i="164"/>
  <c r="I28" i="164"/>
  <c r="I29" i="164"/>
  <c r="I30" i="164"/>
  <c r="I31" i="164"/>
  <c r="I32" i="164"/>
  <c r="I33" i="164"/>
  <c r="I34" i="164"/>
  <c r="I35" i="164"/>
  <c r="I36" i="164"/>
  <c r="I37" i="164"/>
  <c r="I4" i="164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4" i="162"/>
  <c r="K37" i="173"/>
  <c r="L37" i="173" s="1"/>
  <c r="K36" i="173"/>
  <c r="L36" i="173" s="1"/>
  <c r="K35" i="173"/>
  <c r="L35" i="173" s="1"/>
  <c r="K34" i="173"/>
  <c r="L34" i="173" s="1"/>
  <c r="K33" i="173"/>
  <c r="L33" i="173" s="1"/>
  <c r="K32" i="173"/>
  <c r="L32" i="173" s="1"/>
  <c r="K31" i="173"/>
  <c r="L31" i="173" s="1"/>
  <c r="K30" i="173"/>
  <c r="L30" i="173" s="1"/>
  <c r="K29" i="173"/>
  <c r="L29" i="173" s="1"/>
  <c r="K28" i="173"/>
  <c r="L28" i="173" s="1"/>
  <c r="K27" i="173"/>
  <c r="L27" i="173" s="1"/>
  <c r="K26" i="173"/>
  <c r="L26" i="173" s="1"/>
  <c r="K25" i="173"/>
  <c r="L25" i="173" s="1"/>
  <c r="K24" i="173"/>
  <c r="L24" i="173" s="1"/>
  <c r="K23" i="173"/>
  <c r="L23" i="173" s="1"/>
  <c r="K22" i="173"/>
  <c r="L22" i="173" s="1"/>
  <c r="K21" i="173"/>
  <c r="L21" i="173" s="1"/>
  <c r="K20" i="173"/>
  <c r="L20" i="173" s="1"/>
  <c r="K19" i="173"/>
  <c r="L19" i="173" s="1"/>
  <c r="K18" i="173"/>
  <c r="L18" i="173" s="1"/>
  <c r="K17" i="173"/>
  <c r="L17" i="173" s="1"/>
  <c r="K16" i="173"/>
  <c r="L16" i="173" s="1"/>
  <c r="K15" i="173"/>
  <c r="L15" i="173" s="1"/>
  <c r="K14" i="173"/>
  <c r="L14" i="173" s="1"/>
  <c r="K13" i="173"/>
  <c r="L13" i="173" s="1"/>
  <c r="K12" i="173"/>
  <c r="L12" i="173" s="1"/>
  <c r="K11" i="173"/>
  <c r="L11" i="173" s="1"/>
  <c r="K10" i="173"/>
  <c r="L10" i="173" s="1"/>
  <c r="K9" i="173"/>
  <c r="L9" i="173" s="1"/>
  <c r="K8" i="173"/>
  <c r="L8" i="173" s="1"/>
  <c r="K7" i="173"/>
  <c r="L7" i="173" s="1"/>
  <c r="K6" i="173"/>
  <c r="L6" i="173" s="1"/>
  <c r="K5" i="173"/>
  <c r="L5" i="173" s="1"/>
  <c r="K4" i="173"/>
  <c r="L4" i="173" s="1"/>
  <c r="K37" i="170" l="1"/>
  <c r="L37" i="170" s="1"/>
  <c r="K36" i="170"/>
  <c r="L36" i="170" s="1"/>
  <c r="K35" i="170"/>
  <c r="L35" i="170" s="1"/>
  <c r="K34" i="170"/>
  <c r="L34" i="170" s="1"/>
  <c r="K33" i="170"/>
  <c r="L33" i="170" s="1"/>
  <c r="K32" i="170"/>
  <c r="L32" i="170" s="1"/>
  <c r="K31" i="170"/>
  <c r="L31" i="170" s="1"/>
  <c r="K30" i="170"/>
  <c r="L30" i="170" s="1"/>
  <c r="K29" i="170"/>
  <c r="L29" i="170" s="1"/>
  <c r="K28" i="170"/>
  <c r="L28" i="170" s="1"/>
  <c r="K27" i="170"/>
  <c r="L27" i="170" s="1"/>
  <c r="K26" i="170"/>
  <c r="L26" i="170" s="1"/>
  <c r="K25" i="170"/>
  <c r="L25" i="170" s="1"/>
  <c r="K24" i="170"/>
  <c r="L24" i="170" s="1"/>
  <c r="K23" i="170"/>
  <c r="L23" i="170" s="1"/>
  <c r="K22" i="170"/>
  <c r="L22" i="170" s="1"/>
  <c r="K21" i="170"/>
  <c r="L21" i="170" s="1"/>
  <c r="K20" i="170"/>
  <c r="L20" i="170" s="1"/>
  <c r="K19" i="170"/>
  <c r="L19" i="170" s="1"/>
  <c r="K18" i="170"/>
  <c r="L18" i="170" s="1"/>
  <c r="K17" i="170"/>
  <c r="L17" i="170" s="1"/>
  <c r="K16" i="170"/>
  <c r="L16" i="170" s="1"/>
  <c r="K15" i="170"/>
  <c r="L15" i="170" s="1"/>
  <c r="K14" i="170"/>
  <c r="L14" i="170" s="1"/>
  <c r="K13" i="170"/>
  <c r="L13" i="170" s="1"/>
  <c r="K12" i="170"/>
  <c r="L12" i="170" s="1"/>
  <c r="K11" i="170"/>
  <c r="L11" i="170" s="1"/>
  <c r="K10" i="170"/>
  <c r="L10" i="170" s="1"/>
  <c r="K9" i="170"/>
  <c r="L9" i="170" s="1"/>
  <c r="K8" i="170"/>
  <c r="L8" i="170" s="1"/>
  <c r="K7" i="170"/>
  <c r="L7" i="170" s="1"/>
  <c r="K6" i="170"/>
  <c r="L6" i="170" s="1"/>
  <c r="K5" i="170"/>
  <c r="L5" i="170" s="1"/>
  <c r="K4" i="170"/>
  <c r="L4" i="170" s="1"/>
  <c r="K37" i="171"/>
  <c r="L37" i="171" s="1"/>
  <c r="K36" i="171"/>
  <c r="L36" i="171" s="1"/>
  <c r="K35" i="171"/>
  <c r="L35" i="171" s="1"/>
  <c r="K34" i="171"/>
  <c r="L34" i="171" s="1"/>
  <c r="K33" i="171"/>
  <c r="L33" i="171" s="1"/>
  <c r="K32" i="171"/>
  <c r="L32" i="171" s="1"/>
  <c r="K31" i="171"/>
  <c r="L31" i="171" s="1"/>
  <c r="K30" i="171"/>
  <c r="L30" i="171" s="1"/>
  <c r="K29" i="171"/>
  <c r="L29" i="171" s="1"/>
  <c r="K28" i="171"/>
  <c r="L28" i="171" s="1"/>
  <c r="K27" i="171"/>
  <c r="L27" i="171" s="1"/>
  <c r="K26" i="171"/>
  <c r="L26" i="171" s="1"/>
  <c r="K25" i="171"/>
  <c r="L25" i="171" s="1"/>
  <c r="K24" i="171"/>
  <c r="L24" i="171" s="1"/>
  <c r="K23" i="171"/>
  <c r="L23" i="171" s="1"/>
  <c r="K22" i="171"/>
  <c r="L22" i="171" s="1"/>
  <c r="K21" i="171"/>
  <c r="L21" i="171" s="1"/>
  <c r="K20" i="171"/>
  <c r="L20" i="171" s="1"/>
  <c r="K19" i="171"/>
  <c r="L19" i="171" s="1"/>
  <c r="K18" i="171"/>
  <c r="L18" i="171" s="1"/>
  <c r="K17" i="171"/>
  <c r="L17" i="171" s="1"/>
  <c r="K16" i="171"/>
  <c r="L16" i="171" s="1"/>
  <c r="K15" i="171"/>
  <c r="L15" i="171" s="1"/>
  <c r="K14" i="171"/>
  <c r="L14" i="171" s="1"/>
  <c r="K13" i="171"/>
  <c r="L13" i="171" s="1"/>
  <c r="K12" i="171"/>
  <c r="L12" i="171" s="1"/>
  <c r="K11" i="171"/>
  <c r="L11" i="171" s="1"/>
  <c r="K10" i="171"/>
  <c r="L10" i="171" s="1"/>
  <c r="K9" i="171"/>
  <c r="L9" i="171" s="1"/>
  <c r="K8" i="171"/>
  <c r="L8" i="171" s="1"/>
  <c r="K7" i="171"/>
  <c r="L7" i="171" s="1"/>
  <c r="K6" i="171"/>
  <c r="L6" i="171" s="1"/>
  <c r="K5" i="171"/>
  <c r="L5" i="171" s="1"/>
  <c r="K4" i="171"/>
  <c r="L4" i="171" s="1"/>
  <c r="K37" i="169"/>
  <c r="L37" i="169" s="1"/>
  <c r="K36" i="169"/>
  <c r="L36" i="169" s="1"/>
  <c r="K35" i="169"/>
  <c r="L35" i="169" s="1"/>
  <c r="K34" i="169"/>
  <c r="L34" i="169" s="1"/>
  <c r="K33" i="169"/>
  <c r="L33" i="169" s="1"/>
  <c r="K32" i="169"/>
  <c r="L32" i="169" s="1"/>
  <c r="K31" i="169"/>
  <c r="L31" i="169" s="1"/>
  <c r="K30" i="169"/>
  <c r="L30" i="169" s="1"/>
  <c r="K29" i="169"/>
  <c r="L29" i="169" s="1"/>
  <c r="K28" i="169"/>
  <c r="L28" i="169" s="1"/>
  <c r="K27" i="169"/>
  <c r="L27" i="169" s="1"/>
  <c r="K26" i="169"/>
  <c r="L26" i="169" s="1"/>
  <c r="K25" i="169"/>
  <c r="L25" i="169" s="1"/>
  <c r="K24" i="169"/>
  <c r="L24" i="169" s="1"/>
  <c r="K23" i="169"/>
  <c r="L23" i="169" s="1"/>
  <c r="K22" i="169"/>
  <c r="L22" i="169" s="1"/>
  <c r="K21" i="169"/>
  <c r="L21" i="169" s="1"/>
  <c r="K20" i="169"/>
  <c r="L20" i="169" s="1"/>
  <c r="K19" i="169"/>
  <c r="L19" i="169" s="1"/>
  <c r="K18" i="169"/>
  <c r="L18" i="169" s="1"/>
  <c r="K17" i="169"/>
  <c r="L17" i="169" s="1"/>
  <c r="K16" i="169"/>
  <c r="L16" i="169" s="1"/>
  <c r="K15" i="169"/>
  <c r="L15" i="169" s="1"/>
  <c r="K14" i="169"/>
  <c r="L14" i="169" s="1"/>
  <c r="K13" i="169"/>
  <c r="L13" i="169" s="1"/>
  <c r="K12" i="169"/>
  <c r="L12" i="169" s="1"/>
  <c r="K11" i="169"/>
  <c r="L11" i="169" s="1"/>
  <c r="K10" i="169"/>
  <c r="L10" i="169" s="1"/>
  <c r="K9" i="169"/>
  <c r="L9" i="169" s="1"/>
  <c r="K8" i="169"/>
  <c r="L8" i="169" s="1"/>
  <c r="K7" i="169"/>
  <c r="L7" i="169" s="1"/>
  <c r="K6" i="169"/>
  <c r="L6" i="169" s="1"/>
  <c r="K5" i="169"/>
  <c r="L5" i="169" s="1"/>
  <c r="K4" i="169"/>
  <c r="L4" i="169" s="1"/>
  <c r="K37" i="168"/>
  <c r="L37" i="168" s="1"/>
  <c r="K36" i="168"/>
  <c r="L36" i="168" s="1"/>
  <c r="K35" i="168"/>
  <c r="L35" i="168" s="1"/>
  <c r="K34" i="168"/>
  <c r="L34" i="168" s="1"/>
  <c r="K33" i="168"/>
  <c r="L33" i="168" s="1"/>
  <c r="K32" i="168"/>
  <c r="L32" i="168" s="1"/>
  <c r="K31" i="168"/>
  <c r="L31" i="168" s="1"/>
  <c r="K30" i="168"/>
  <c r="L30" i="168" s="1"/>
  <c r="K29" i="168"/>
  <c r="L29" i="168" s="1"/>
  <c r="K28" i="168"/>
  <c r="L28" i="168" s="1"/>
  <c r="K27" i="168"/>
  <c r="L27" i="168" s="1"/>
  <c r="K26" i="168"/>
  <c r="L26" i="168" s="1"/>
  <c r="K25" i="168"/>
  <c r="L25" i="168" s="1"/>
  <c r="K24" i="168"/>
  <c r="L24" i="168" s="1"/>
  <c r="K23" i="168"/>
  <c r="L23" i="168" s="1"/>
  <c r="K22" i="168"/>
  <c r="L22" i="168" s="1"/>
  <c r="K21" i="168"/>
  <c r="L21" i="168" s="1"/>
  <c r="K20" i="168"/>
  <c r="L20" i="168" s="1"/>
  <c r="K19" i="168"/>
  <c r="L19" i="168" s="1"/>
  <c r="K18" i="168"/>
  <c r="L18" i="168" s="1"/>
  <c r="K17" i="168"/>
  <c r="L17" i="168" s="1"/>
  <c r="K16" i="168"/>
  <c r="L16" i="168" s="1"/>
  <c r="K15" i="168"/>
  <c r="L15" i="168" s="1"/>
  <c r="K14" i="168"/>
  <c r="L14" i="168" s="1"/>
  <c r="K13" i="168"/>
  <c r="L13" i="168" s="1"/>
  <c r="K12" i="168"/>
  <c r="L12" i="168" s="1"/>
  <c r="K11" i="168"/>
  <c r="L11" i="168" s="1"/>
  <c r="K10" i="168"/>
  <c r="L10" i="168" s="1"/>
  <c r="K9" i="168"/>
  <c r="L9" i="168" s="1"/>
  <c r="K8" i="168"/>
  <c r="L8" i="168" s="1"/>
  <c r="K7" i="168"/>
  <c r="L7" i="168" s="1"/>
  <c r="K6" i="168"/>
  <c r="L6" i="168" s="1"/>
  <c r="K5" i="168"/>
  <c r="L5" i="168" s="1"/>
  <c r="K4" i="168"/>
  <c r="L4" i="168" s="1"/>
  <c r="K37" i="167"/>
  <c r="L37" i="167" s="1"/>
  <c r="K36" i="167"/>
  <c r="L36" i="167" s="1"/>
  <c r="K35" i="167"/>
  <c r="L35" i="167" s="1"/>
  <c r="K34" i="167"/>
  <c r="L34" i="167" s="1"/>
  <c r="K33" i="167"/>
  <c r="L33" i="167" s="1"/>
  <c r="K32" i="167"/>
  <c r="L32" i="167" s="1"/>
  <c r="K31" i="167"/>
  <c r="L31" i="167" s="1"/>
  <c r="K30" i="167"/>
  <c r="L30" i="167" s="1"/>
  <c r="K29" i="167"/>
  <c r="L29" i="167" s="1"/>
  <c r="K28" i="167"/>
  <c r="L28" i="167" s="1"/>
  <c r="K27" i="167"/>
  <c r="L27" i="167" s="1"/>
  <c r="K26" i="167"/>
  <c r="L26" i="167" s="1"/>
  <c r="K25" i="167"/>
  <c r="L25" i="167" s="1"/>
  <c r="K24" i="167"/>
  <c r="L24" i="167" s="1"/>
  <c r="K23" i="167"/>
  <c r="L23" i="167" s="1"/>
  <c r="K22" i="167"/>
  <c r="L22" i="167" s="1"/>
  <c r="K21" i="167"/>
  <c r="L21" i="167" s="1"/>
  <c r="K20" i="167"/>
  <c r="L20" i="167" s="1"/>
  <c r="K19" i="167"/>
  <c r="L19" i="167" s="1"/>
  <c r="K18" i="167"/>
  <c r="L18" i="167" s="1"/>
  <c r="K17" i="167"/>
  <c r="L17" i="167" s="1"/>
  <c r="K16" i="167"/>
  <c r="L16" i="167" s="1"/>
  <c r="K15" i="167"/>
  <c r="L15" i="167" s="1"/>
  <c r="K14" i="167"/>
  <c r="L14" i="167" s="1"/>
  <c r="K13" i="167"/>
  <c r="L13" i="167" s="1"/>
  <c r="K12" i="167"/>
  <c r="L12" i="167" s="1"/>
  <c r="K11" i="167"/>
  <c r="L11" i="167" s="1"/>
  <c r="K10" i="167"/>
  <c r="L10" i="167" s="1"/>
  <c r="K9" i="167"/>
  <c r="L9" i="167" s="1"/>
  <c r="K8" i="167"/>
  <c r="L8" i="167" s="1"/>
  <c r="K7" i="167"/>
  <c r="L7" i="167" s="1"/>
  <c r="K6" i="167"/>
  <c r="L6" i="167" s="1"/>
  <c r="K5" i="167"/>
  <c r="L5" i="167" s="1"/>
  <c r="K4" i="167"/>
  <c r="L4" i="167" s="1"/>
  <c r="K37" i="166"/>
  <c r="L37" i="166" s="1"/>
  <c r="K36" i="166"/>
  <c r="L36" i="166" s="1"/>
  <c r="K35" i="166"/>
  <c r="L35" i="166" s="1"/>
  <c r="K34" i="166"/>
  <c r="L34" i="166" s="1"/>
  <c r="K33" i="166"/>
  <c r="L33" i="166" s="1"/>
  <c r="K32" i="166"/>
  <c r="L32" i="166" s="1"/>
  <c r="K31" i="166"/>
  <c r="L31" i="166" s="1"/>
  <c r="K30" i="166"/>
  <c r="L30" i="166" s="1"/>
  <c r="K29" i="166"/>
  <c r="L29" i="166" s="1"/>
  <c r="K28" i="166"/>
  <c r="L28" i="166" s="1"/>
  <c r="K27" i="166"/>
  <c r="L27" i="166" s="1"/>
  <c r="K26" i="166"/>
  <c r="L26" i="166" s="1"/>
  <c r="K25" i="166"/>
  <c r="L25" i="166" s="1"/>
  <c r="K24" i="166"/>
  <c r="L24" i="166" s="1"/>
  <c r="K23" i="166"/>
  <c r="L23" i="166" s="1"/>
  <c r="K22" i="166"/>
  <c r="L22" i="166" s="1"/>
  <c r="K21" i="166"/>
  <c r="L21" i="166" s="1"/>
  <c r="K20" i="166"/>
  <c r="L20" i="166" s="1"/>
  <c r="K19" i="166"/>
  <c r="L19" i="166" s="1"/>
  <c r="K18" i="166"/>
  <c r="L18" i="166" s="1"/>
  <c r="K17" i="166"/>
  <c r="L17" i="166" s="1"/>
  <c r="K16" i="166"/>
  <c r="L16" i="166" s="1"/>
  <c r="K15" i="166"/>
  <c r="L15" i="166" s="1"/>
  <c r="K14" i="166"/>
  <c r="L14" i="166" s="1"/>
  <c r="K13" i="166"/>
  <c r="L13" i="166" s="1"/>
  <c r="K12" i="166"/>
  <c r="L12" i="166" s="1"/>
  <c r="K11" i="166"/>
  <c r="L11" i="166" s="1"/>
  <c r="K10" i="166"/>
  <c r="L10" i="166" s="1"/>
  <c r="K9" i="166"/>
  <c r="L9" i="166" s="1"/>
  <c r="K8" i="166"/>
  <c r="L8" i="166" s="1"/>
  <c r="K7" i="166"/>
  <c r="L7" i="166" s="1"/>
  <c r="K6" i="166"/>
  <c r="L6" i="166" s="1"/>
  <c r="K5" i="166"/>
  <c r="L5" i="166" s="1"/>
  <c r="K4" i="166"/>
  <c r="L4" i="166" s="1"/>
  <c r="K37" i="172"/>
  <c r="L37" i="172" s="1"/>
  <c r="K36" i="172"/>
  <c r="L36" i="172" s="1"/>
  <c r="K35" i="172"/>
  <c r="L35" i="172" s="1"/>
  <c r="K34" i="172"/>
  <c r="L34" i="172" s="1"/>
  <c r="K33" i="172"/>
  <c r="L33" i="172" s="1"/>
  <c r="K32" i="172"/>
  <c r="L32" i="172" s="1"/>
  <c r="K31" i="172"/>
  <c r="L31" i="172" s="1"/>
  <c r="K30" i="172"/>
  <c r="L30" i="172" s="1"/>
  <c r="K29" i="172"/>
  <c r="L29" i="172" s="1"/>
  <c r="K28" i="172"/>
  <c r="L28" i="172" s="1"/>
  <c r="K27" i="172"/>
  <c r="L27" i="172" s="1"/>
  <c r="K26" i="172"/>
  <c r="L26" i="172" s="1"/>
  <c r="K25" i="172"/>
  <c r="L25" i="172" s="1"/>
  <c r="K24" i="172"/>
  <c r="L24" i="172" s="1"/>
  <c r="K23" i="172"/>
  <c r="L23" i="172" s="1"/>
  <c r="K22" i="172"/>
  <c r="L22" i="172" s="1"/>
  <c r="K21" i="172"/>
  <c r="L21" i="172" s="1"/>
  <c r="K20" i="172"/>
  <c r="L20" i="172" s="1"/>
  <c r="K19" i="172"/>
  <c r="L19" i="172" s="1"/>
  <c r="K18" i="172"/>
  <c r="L18" i="172" s="1"/>
  <c r="K17" i="172"/>
  <c r="L17" i="172" s="1"/>
  <c r="K16" i="172"/>
  <c r="L16" i="172" s="1"/>
  <c r="K15" i="172"/>
  <c r="L15" i="172" s="1"/>
  <c r="K14" i="172"/>
  <c r="L14" i="172" s="1"/>
  <c r="K13" i="172"/>
  <c r="L13" i="172" s="1"/>
  <c r="K12" i="172"/>
  <c r="L12" i="172" s="1"/>
  <c r="K11" i="172"/>
  <c r="L11" i="172" s="1"/>
  <c r="K10" i="172"/>
  <c r="L10" i="172" s="1"/>
  <c r="K9" i="172"/>
  <c r="L9" i="172" s="1"/>
  <c r="K8" i="172"/>
  <c r="L8" i="172" s="1"/>
  <c r="K7" i="172"/>
  <c r="L7" i="172" s="1"/>
  <c r="K6" i="172"/>
  <c r="L6" i="172" s="1"/>
  <c r="K5" i="172"/>
  <c r="L5" i="172" s="1"/>
  <c r="K4" i="172"/>
  <c r="L4" i="172" s="1"/>
  <c r="K37" i="163"/>
  <c r="L37" i="163" s="1"/>
  <c r="K36" i="163"/>
  <c r="L36" i="163" s="1"/>
  <c r="K35" i="163"/>
  <c r="L35" i="163" s="1"/>
  <c r="K34" i="163"/>
  <c r="L34" i="163" s="1"/>
  <c r="K33" i="163"/>
  <c r="L33" i="163" s="1"/>
  <c r="K32" i="163"/>
  <c r="L32" i="163" s="1"/>
  <c r="K31" i="163"/>
  <c r="L31" i="163" s="1"/>
  <c r="K30" i="163"/>
  <c r="L30" i="163" s="1"/>
  <c r="K29" i="163"/>
  <c r="L29" i="163" s="1"/>
  <c r="K28" i="163"/>
  <c r="L28" i="163" s="1"/>
  <c r="K27" i="163"/>
  <c r="L27" i="163" s="1"/>
  <c r="K26" i="163"/>
  <c r="L26" i="163" s="1"/>
  <c r="K25" i="163"/>
  <c r="L25" i="163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H42" i="162" l="1"/>
  <c r="H41" i="162"/>
  <c r="H40" i="162"/>
  <c r="K37" i="164" l="1"/>
  <c r="I37" i="162" s="1"/>
  <c r="J37" i="162" s="1"/>
  <c r="K36" i="164"/>
  <c r="I36" i="162" s="1"/>
  <c r="J36" i="162" s="1"/>
  <c r="K35" i="164"/>
  <c r="I35" i="162" s="1"/>
  <c r="J35" i="162" s="1"/>
  <c r="K34" i="164"/>
  <c r="I34" i="162" s="1"/>
  <c r="J34" i="162" s="1"/>
  <c r="K33" i="164"/>
  <c r="I33" i="162" s="1"/>
  <c r="J33" i="162" s="1"/>
  <c r="K32" i="164"/>
  <c r="I32" i="162" s="1"/>
  <c r="J32" i="162" s="1"/>
  <c r="K31" i="164"/>
  <c r="I31" i="162" s="1"/>
  <c r="J31" i="162" s="1"/>
  <c r="K30" i="164"/>
  <c r="I30" i="162" s="1"/>
  <c r="J30" i="162" s="1"/>
  <c r="K29" i="164"/>
  <c r="I29" i="162" s="1"/>
  <c r="J29" i="162" s="1"/>
  <c r="K28" i="164"/>
  <c r="I28" i="162" s="1"/>
  <c r="J28" i="162" s="1"/>
  <c r="K27" i="164"/>
  <c r="I27" i="162" s="1"/>
  <c r="J27" i="162" s="1"/>
  <c r="K26" i="164"/>
  <c r="I26" i="162" s="1"/>
  <c r="J26" i="162" s="1"/>
  <c r="K25" i="164"/>
  <c r="I25" i="162" s="1"/>
  <c r="J25" i="162" s="1"/>
  <c r="K24" i="164"/>
  <c r="I24" i="162" s="1"/>
  <c r="J24" i="162" s="1"/>
  <c r="K23" i="164"/>
  <c r="I23" i="162" s="1"/>
  <c r="J23" i="162" s="1"/>
  <c r="K22" i="164"/>
  <c r="I22" i="162" s="1"/>
  <c r="J22" i="162" s="1"/>
  <c r="K21" i="164"/>
  <c r="I21" i="162" s="1"/>
  <c r="J21" i="162" s="1"/>
  <c r="K20" i="164"/>
  <c r="I20" i="162" s="1"/>
  <c r="J20" i="162" s="1"/>
  <c r="K19" i="164"/>
  <c r="I19" i="162" s="1"/>
  <c r="J19" i="162" s="1"/>
  <c r="K18" i="164"/>
  <c r="I18" i="162" s="1"/>
  <c r="J18" i="162" s="1"/>
  <c r="K17" i="164"/>
  <c r="I17" i="162" s="1"/>
  <c r="J17" i="162" s="1"/>
  <c r="K16" i="164"/>
  <c r="I16" i="162" s="1"/>
  <c r="J16" i="162" s="1"/>
  <c r="K15" i="164"/>
  <c r="I15" i="162" s="1"/>
  <c r="J15" i="162" s="1"/>
  <c r="K14" i="164"/>
  <c r="I14" i="162" s="1"/>
  <c r="J14" i="162" s="1"/>
  <c r="K13" i="164"/>
  <c r="I13" i="162" s="1"/>
  <c r="J13" i="162" s="1"/>
  <c r="K12" i="164"/>
  <c r="I12" i="162" s="1"/>
  <c r="J12" i="162" s="1"/>
  <c r="K11" i="164"/>
  <c r="I11" i="162" s="1"/>
  <c r="J11" i="162" s="1"/>
  <c r="K10" i="164"/>
  <c r="I10" i="162" s="1"/>
  <c r="J10" i="162" s="1"/>
  <c r="K9" i="164"/>
  <c r="I9" i="162" s="1"/>
  <c r="J9" i="162" s="1"/>
  <c r="K8" i="164"/>
  <c r="I8" i="162" s="1"/>
  <c r="J8" i="162" s="1"/>
  <c r="K7" i="164"/>
  <c r="I7" i="162" s="1"/>
  <c r="J7" i="162" s="1"/>
  <c r="K6" i="164"/>
  <c r="I6" i="162" s="1"/>
  <c r="J6" i="162" s="1"/>
  <c r="K5" i="164"/>
  <c r="I5" i="162" s="1"/>
  <c r="J5" i="162" s="1"/>
  <c r="K4" i="164"/>
  <c r="I4" i="162" s="1"/>
  <c r="L7" i="164" l="1"/>
  <c r="L14" i="164"/>
  <c r="L4" i="164"/>
  <c r="L31" i="164"/>
  <c r="L18" i="164"/>
  <c r="L22" i="164"/>
  <c r="L30" i="164"/>
  <c r="L34" i="164"/>
  <c r="L8" i="164"/>
  <c r="L11" i="164"/>
  <c r="L15" i="164"/>
  <c r="L19" i="164"/>
  <c r="L23" i="164"/>
  <c r="L35" i="164"/>
  <c r="L5" i="164"/>
  <c r="L9" i="164"/>
  <c r="L12" i="164"/>
  <c r="L16" i="164"/>
  <c r="L20" i="164"/>
  <c r="L24" i="164"/>
  <c r="L28" i="164"/>
  <c r="L32" i="164"/>
  <c r="L36" i="164"/>
  <c r="L6" i="164"/>
  <c r="L10" i="164"/>
  <c r="L13" i="164"/>
  <c r="L17" i="164"/>
  <c r="L21" i="164"/>
  <c r="L25" i="164"/>
  <c r="L29" i="164"/>
  <c r="L33" i="164"/>
  <c r="L37" i="164"/>
  <c r="L26" i="164"/>
  <c r="L27" i="164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2" i="162"/>
  <c r="K33" i="162"/>
  <c r="K34" i="162"/>
  <c r="K35" i="162"/>
  <c r="K36" i="162"/>
  <c r="K37" i="162"/>
  <c r="K4" i="162"/>
  <c r="K31" i="162" l="1"/>
  <c r="K38" i="162" s="1"/>
  <c r="L43" i="162" l="1"/>
  <c r="L29" i="162"/>
  <c r="L21" i="162"/>
  <c r="L17" i="162"/>
  <c r="L35" i="162"/>
  <c r="L27" i="162"/>
  <c r="L19" i="162"/>
  <c r="L10" i="162" l="1"/>
  <c r="L37" i="162"/>
  <c r="L11" i="162"/>
  <c r="L31" i="162"/>
  <c r="L23" i="162"/>
  <c r="L15" i="162"/>
  <c r="L13" i="162"/>
  <c r="L25" i="162"/>
  <c r="L33" i="162"/>
  <c r="L24" i="162"/>
  <c r="L20" i="162"/>
  <c r="L14" i="162"/>
  <c r="L22" i="162"/>
  <c r="L30" i="162"/>
  <c r="L16" i="162"/>
  <c r="L18" i="162"/>
  <c r="L34" i="162"/>
  <c r="L32" i="162"/>
  <c r="L12" i="162"/>
  <c r="L28" i="162"/>
  <c r="L36" i="162"/>
  <c r="L26" i="162"/>
  <c r="L7" i="162" l="1"/>
  <c r="L8" i="162"/>
  <c r="L9" i="162"/>
  <c r="L6" i="162" l="1"/>
  <c r="L5" i="162"/>
  <c r="L4" i="162"/>
  <c r="J4" i="162"/>
  <c r="L38" i="162" l="1"/>
  <c r="L44" i="162" s="1"/>
  <c r="L46" i="162" s="1"/>
</calcChain>
</file>

<file path=xl/sharedStrings.xml><?xml version="1.0" encoding="utf-8"?>
<sst xmlns="http://schemas.openxmlformats.org/spreadsheetml/2006/main" count="2170" uniqueCount="88">
  <si>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</si>
  <si>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</si>
  <si>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</si>
  <si>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</si>
  <si>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</si>
  <si>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</si>
  <si>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</si>
  <si>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</si>
  <si>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Qtde Registrada</t>
  </si>
  <si>
    <t>UNIDADE</t>
  </si>
  <si>
    <t>DETALHAMENTO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</si>
  <si>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</si>
  <si>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</si>
  <si>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</si>
  <si>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</si>
  <si>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</si>
  <si>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</si>
  <si>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</si>
  <si>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Saldo</t>
  </si>
  <si>
    <t>ITEM</t>
  </si>
  <si>
    <t>DESCRIÇÃO</t>
  </si>
  <si>
    <t>Agasalho sintético (tactel)</t>
  </si>
  <si>
    <t>Bandeira</t>
  </si>
  <si>
    <t>Beca de microfibra</t>
  </si>
  <si>
    <t>Bermuda sintética (camisas modalidades esportivas)</t>
  </si>
  <si>
    <t>Calça de goleiro e camisa de goleiro com espuma de proteção nos joelhos, cintura e cotovelos.</t>
  </si>
  <si>
    <t>Calça sintética (tactel)</t>
  </si>
  <si>
    <t>Camisa de algodão</t>
  </si>
  <si>
    <t>Camiseta Polo</t>
  </si>
  <si>
    <t>Camiseta regata sintética (basquete)</t>
  </si>
  <si>
    <t>Camiseta sintética (camisas modalidades esportivas)</t>
  </si>
  <si>
    <t>Casaco de couro / Jeans / Sintético</t>
  </si>
  <si>
    <t>Colete sintético (babeiro)</t>
  </si>
  <si>
    <t>Cortina blackout / Cortina de algodão / Cortina de cetim  e material sintético / Cortina de gorgurão / Cortina de veludo / Cortinas em algodão de 92 m² / Forro de cortina / Voil de cortina</t>
  </si>
  <si>
    <t>Faixa de cetim</t>
  </si>
  <si>
    <t>Jabô de renda / de algodão com aplicação em renda</t>
  </si>
  <si>
    <t xml:space="preserve">Meião </t>
  </si>
  <si>
    <t>Paletó</t>
  </si>
  <si>
    <t>Saia curta / longa de algodão / de couro / jeans / sintética</t>
  </si>
  <si>
    <t>Samarra de microfibra</t>
  </si>
  <si>
    <t>Tapete</t>
  </si>
  <si>
    <t xml:space="preserve">Toalhas de mesa tamanhos diversos (até 15m²), de algodão / poliester / de renda / </t>
  </si>
  <si>
    <t>Colete de brim (coletes utilizados na fiscalização de vestibulares e concursos)</t>
  </si>
  <si>
    <t>Capara para instrumentos musicais</t>
  </si>
  <si>
    <t>Toalha de banho</t>
  </si>
  <si>
    <t>Toalha de rosto</t>
  </si>
  <si>
    <t>Fronha</t>
  </si>
  <si>
    <t>Lençol (materiais diversos)</t>
  </si>
  <si>
    <t>Jaleco (materiais diversos)</t>
  </si>
  <si>
    <t>Capa de Microscópio</t>
  </si>
  <si>
    <t>Persianas</t>
  </si>
  <si>
    <t>Pç</t>
  </si>
  <si>
    <t>Kg</t>
  </si>
  <si>
    <t>m²</t>
  </si>
  <si>
    <t>kg</t>
  </si>
  <si>
    <t>pç</t>
  </si>
  <si>
    <t>m2</t>
  </si>
  <si>
    <t>339039-46</t>
  </si>
  <si>
    <t>OBJETO: CONTRATAÇÃO DE EMPRESA PARA SERVIÇOS DE LAVANDERIA PARA A UDESC</t>
  </si>
  <si>
    <t>CENTRO PARTICIPANTE: GESTOR</t>
  </si>
  <si>
    <t xml:space="preserve">Colete de tactel </t>
  </si>
  <si>
    <t>EMPRESA</t>
  </si>
  <si>
    <t>HAPPY CLEAN COMERCIO E SERVIÇOS DE LAVANDERIA LTDA - ME                                    CNPJ 15.307.989/0001-58</t>
  </si>
  <si>
    <t>Manta para cobrir pianos</t>
  </si>
  <si>
    <t>Rede de descanso simples</t>
  </si>
  <si>
    <t xml:space="preserve">CENTRO PARTICIPANTE: </t>
  </si>
  <si>
    <t>HAPPY CLEAN COMERCIO E SERVIÇOS DE LAVANDERIA LTDA - ME CNPJ 15.307.989/0001-58</t>
  </si>
  <si>
    <t>02-02</t>
  </si>
  <si>
    <t>Empresa</t>
  </si>
  <si>
    <t>Especificação</t>
  </si>
  <si>
    <t>Gurpo Classe</t>
  </si>
  <si>
    <t>Código NUC</t>
  </si>
  <si>
    <t xml:space="preserve">Detalhamento </t>
  </si>
  <si>
    <t>50021 0 004</t>
  </si>
  <si>
    <t>50021 0 001</t>
  </si>
  <si>
    <t>50021 0 005</t>
  </si>
  <si>
    <t>50021 0 003</t>
  </si>
  <si>
    <t xml:space="preserve"> AF/OS nº  xxxx/2021 Qtde. DT</t>
  </si>
  <si>
    <t>PROCESSO: 0823/2022/UDESC</t>
  </si>
  <si>
    <t>PROCESSO: 0823/2021/UDESC</t>
  </si>
  <si>
    <t>VIGÊNCIA DA ATA: 13/07/2022 até 13/07/2023</t>
  </si>
  <si>
    <t xml:space="preserve">VIGÊNCIA DA ATA: 13/07/2022 até 13/07/2023 </t>
  </si>
  <si>
    <t>PROCESSO: 823/2022/UDESC</t>
  </si>
  <si>
    <t xml:space="preserve"> AF/OS nº  2124/2022 Qtde. DT</t>
  </si>
  <si>
    <t xml:space="preserve"> OS nº 1295/2022 Qtde. DT</t>
  </si>
  <si>
    <t xml:space="preserve"> AF/OS nº  1568/2022 Qtde. DT</t>
  </si>
  <si>
    <t xml:space="preserve"> AF/OS nº  2457/2022 Qtde. DT</t>
  </si>
  <si>
    <t>Resumo Atualizado em 24/01/2023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</si>
</sst>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(&quot;R$ &quot;* #,##0.00_);_(&quot;R$ &quot;* \(#,##0.00\);_(&quot;R$ &quot;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b/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61">
    <xf numFmtId="0" fontId="0" fillId="0" borderId="0"/>
    <xf numFmtId="0" fontId="4" fillId="0" borderId="0"/>
    <xf numFmtId="164" fontId="4" fillId="0" borderId="0" applyFill="0" applyBorder="0" applyAlignment="0" applyProtection="0"/>
    <xf numFmtId="165" fontId="4" fillId="0" borderId="0" applyFill="0" applyBorder="0" applyAlignment="0" applyProtection="0"/>
    <xf numFmtId="0" fontId="5" fillId="0" borderId="0" applyNumberFormat="0" applyFill="0" applyBorder="0" applyAlignment="0" applyProtection="0"/>
    <xf numFmtId="167" fontId="7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9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3" fillId="0" borderId="0"/>
    <xf numFmtId="0" fontId="4" fillId="0" borderId="0"/>
    <xf numFmtId="0" fontId="4" fillId="0" borderId="0"/>
    <xf numFmtId="165" fontId="4" fillId="0" borderId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30" borderId="0" applyNumberFormat="0" applyBorder="0" applyAlignment="0" applyProtection="0"/>
    <xf numFmtId="0" fontId="21" fillId="14" borderId="0" applyNumberFormat="0" applyBorder="0" applyAlignment="0" applyProtection="0"/>
    <xf numFmtId="0" fontId="25" fillId="31" borderId="16" applyNumberFormat="0" applyAlignment="0" applyProtection="0"/>
    <xf numFmtId="0" fontId="27" fillId="32" borderId="17" applyNumberFormat="0" applyAlignment="0" applyProtection="0"/>
    <xf numFmtId="0" fontId="28" fillId="0" borderId="0" applyNumberFormat="0" applyFill="0" applyBorder="0" applyAlignment="0" applyProtection="0"/>
    <xf numFmtId="0" fontId="20" fillId="15" borderId="0" applyNumberFormat="0" applyBorder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3" fillId="18" borderId="16" applyNumberFormat="0" applyAlignment="0" applyProtection="0"/>
    <xf numFmtId="0" fontId="26" fillId="0" borderId="18" applyNumberFormat="0" applyFill="0" applyAlignment="0" applyProtection="0"/>
    <xf numFmtId="0" fontId="22" fillId="3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34" borderId="22" applyNumberFormat="0" applyFont="0" applyAlignment="0" applyProtection="0"/>
    <xf numFmtId="0" fontId="24" fillId="31" borderId="23" applyNumberFormat="0" applyAlignment="0" applyProtection="0"/>
    <xf numFmtId="0" fontId="5" fillId="0" borderId="0" applyNumberFormat="0" applyFill="0" applyBorder="0" applyAlignment="0" applyProtection="0"/>
    <xf numFmtId="0" fontId="15" fillId="0" borderId="24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1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0" fontId="6" fillId="0" borderId="0" xfId="1" applyFont="1" applyFill="1" applyAlignment="1">
      <alignment wrapText="1"/>
    </xf>
    <xf numFmtId="168" fontId="9" fillId="8" borderId="2" xfId="1" applyNumberFormat="1" applyFont="1" applyFill="1" applyBorder="1" applyAlignment="1" applyProtection="1">
      <alignment horizontal="right"/>
      <protection locked="0"/>
    </xf>
    <xf numFmtId="168" fontId="9" fillId="8" borderId="7" xfId="1" applyNumberFormat="1" applyFont="1" applyFill="1" applyBorder="1" applyAlignment="1" applyProtection="1">
      <alignment horizontal="right"/>
      <protection locked="0"/>
    </xf>
    <xf numFmtId="9" fontId="9" fillId="8" borderId="3" xfId="12" applyFont="1" applyFill="1" applyBorder="1" applyAlignment="1" applyProtection="1">
      <alignment horizontal="right"/>
      <protection locked="0"/>
    </xf>
    <xf numFmtId="2" fontId="9" fillId="8" borderId="7" xfId="1" applyNumberFormat="1" applyFont="1" applyFill="1" applyBorder="1" applyAlignment="1">
      <alignment horizontal="right"/>
    </xf>
    <xf numFmtId="0" fontId="9" fillId="8" borderId="8" xfId="1" applyFont="1" applyFill="1" applyBorder="1" applyAlignment="1" applyProtection="1">
      <alignment horizontal="left"/>
      <protection locked="0"/>
    </xf>
    <xf numFmtId="0" fontId="9" fillId="8" borderId="15" xfId="1" applyFont="1" applyFill="1" applyBorder="1" applyAlignment="1" applyProtection="1">
      <alignment horizontal="left"/>
      <protection locked="0"/>
    </xf>
    <xf numFmtId="0" fontId="9" fillId="8" borderId="10" xfId="1" applyFont="1" applyFill="1" applyBorder="1" applyAlignment="1" applyProtection="1">
      <alignment horizontal="left"/>
      <protection locked="0"/>
    </xf>
    <xf numFmtId="0" fontId="9" fillId="8" borderId="0" xfId="1" applyFont="1" applyFill="1" applyBorder="1" applyAlignment="1" applyProtection="1">
      <alignment horizontal="left"/>
      <protection locked="0"/>
    </xf>
    <xf numFmtId="0" fontId="9" fillId="8" borderId="12" xfId="1" applyFont="1" applyFill="1" applyBorder="1" applyAlignment="1" applyProtection="1">
      <alignment horizontal="left"/>
      <protection locked="0"/>
    </xf>
    <xf numFmtId="0" fontId="9" fillId="8" borderId="14" xfId="1" applyFont="1" applyFill="1" applyBorder="1" applyAlignment="1" applyProtection="1">
      <alignment horizontal="left"/>
      <protection locked="0"/>
    </xf>
    <xf numFmtId="41" fontId="6" fillId="7" borderId="1" xfId="0" applyNumberFormat="1" applyFont="1" applyFill="1" applyBorder="1" applyAlignment="1">
      <alignment horizontal="center" vertical="center" wrapText="1"/>
    </xf>
    <xf numFmtId="44" fontId="6" fillId="9" borderId="1" xfId="13" applyFont="1" applyFill="1" applyBorder="1" applyAlignment="1">
      <alignment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3" applyFont="1" applyFill="1" applyBorder="1" applyAlignment="1" applyProtection="1">
      <alignment horizontal="center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1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vertical="center" wrapText="1"/>
    </xf>
    <xf numFmtId="168" fontId="6" fillId="2" borderId="1" xfId="3" applyNumberFormat="1" applyFont="1" applyFill="1" applyBorder="1" applyAlignment="1" applyProtection="1">
      <alignment horizontal="center" vertical="center" wrapText="1"/>
    </xf>
    <xf numFmtId="3" fontId="6" fillId="10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0" borderId="0" xfId="1" applyFont="1" applyAlignment="1">
      <alignment vertical="center" wrapText="1"/>
    </xf>
    <xf numFmtId="44" fontId="6" fillId="0" borderId="0" xfId="1" applyNumberFormat="1" applyFont="1" applyAlignment="1">
      <alignment wrapText="1"/>
    </xf>
    <xf numFmtId="44" fontId="0" fillId="11" borderId="1" xfId="13" applyFont="1" applyFill="1" applyBorder="1"/>
    <xf numFmtId="44" fontId="0" fillId="11" borderId="1" xfId="8" applyFont="1" applyFill="1" applyBorder="1"/>
    <xf numFmtId="44" fontId="0" fillId="11" borderId="1" xfId="8" applyFont="1" applyFill="1" applyBorder="1" applyAlignment="1">
      <alignment vertical="center"/>
    </xf>
    <xf numFmtId="44" fontId="6" fillId="0" borderId="0" xfId="8" applyFont="1" applyAlignment="1" applyProtection="1">
      <alignment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44" fontId="6" fillId="0" borderId="0" xfId="1" applyNumberFormat="1" applyFont="1" applyFill="1" applyAlignment="1">
      <alignment horizontal="center" vertical="center" wrapText="1"/>
    </xf>
    <xf numFmtId="0" fontId="13" fillId="12" borderId="1" xfId="17" applyFont="1" applyFill="1" applyBorder="1" applyAlignment="1">
      <alignment horizontal="center" vertical="center" wrapText="1" readingOrder="1"/>
    </xf>
    <xf numFmtId="0" fontId="30" fillId="12" borderId="1" xfId="17" applyFont="1" applyFill="1" applyBorder="1" applyAlignment="1">
      <alignment horizontal="center" vertical="center" wrapText="1" readingOrder="1"/>
    </xf>
    <xf numFmtId="0" fontId="13" fillId="12" borderId="1" xfId="17" applyFont="1" applyFill="1" applyBorder="1" applyAlignment="1">
      <alignment horizontal="center" vertical="center" wrapText="1"/>
    </xf>
    <xf numFmtId="0" fontId="13" fillId="12" borderId="1" xfId="17" applyFont="1" applyFill="1" applyBorder="1" applyAlignment="1">
      <alignment horizontal="center" vertical="center" textRotation="90" wrapText="1"/>
    </xf>
    <xf numFmtId="0" fontId="10" fillId="11" borderId="1" xfId="17" applyFont="1" applyFill="1" applyBorder="1" applyAlignment="1">
      <alignment horizontal="center" vertical="center" wrapText="1"/>
    </xf>
    <xf numFmtId="0" fontId="13" fillId="12" borderId="25" xfId="17" applyFont="1" applyFill="1" applyBorder="1" applyAlignment="1">
      <alignment horizontal="center" vertical="center" wrapText="1"/>
    </xf>
    <xf numFmtId="0" fontId="13" fillId="12" borderId="6" xfId="17" applyFont="1" applyFill="1" applyBorder="1" applyAlignment="1">
      <alignment horizontal="center" vertical="center" wrapText="1"/>
    </xf>
    <xf numFmtId="0" fontId="13" fillId="12" borderId="1" xfId="17" applyFont="1" applyFill="1" applyBorder="1" applyAlignment="1">
      <alignment horizontal="center" vertical="center" wrapText="1"/>
    </xf>
    <xf numFmtId="0" fontId="13" fillId="12" borderId="1" xfId="17" applyFont="1" applyFill="1" applyBorder="1" applyAlignment="1">
      <alignment horizontal="center" vertical="center" textRotation="90" wrapText="1"/>
    </xf>
    <xf numFmtId="0" fontId="13" fillId="12" borderId="25" xfId="17" applyFont="1" applyFill="1" applyBorder="1" applyAlignment="1">
      <alignment horizontal="center" vertical="center" wrapText="1"/>
    </xf>
    <xf numFmtId="0" fontId="13" fillId="12" borderId="6" xfId="17" applyFont="1" applyFill="1" applyBorder="1" applyAlignment="1">
      <alignment horizontal="center" vertical="center" wrapText="1"/>
    </xf>
    <xf numFmtId="0" fontId="10" fillId="11" borderId="1" xfId="17" applyFont="1" applyFill="1" applyBorder="1" applyAlignment="1">
      <alignment horizontal="center" vertical="center" wrapText="1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0" fillId="35" borderId="1" xfId="0" applyFont="1" applyFill="1" applyBorder="1"/>
    <xf numFmtId="0" fontId="6" fillId="35" borderId="1" xfId="0" applyFont="1" applyFill="1" applyBorder="1" applyAlignment="1">
      <alignment horizontal="left" vertical="center" wrapText="1"/>
    </xf>
    <xf numFmtId="0" fontId="6" fillId="35" borderId="1" xfId="0" applyFont="1" applyFill="1" applyBorder="1" applyAlignment="1">
      <alignment horizontal="left" vertical="top" wrapText="1" shrinkToFit="1"/>
    </xf>
    <xf numFmtId="0" fontId="6" fillId="35" borderId="1" xfId="0" applyFont="1" applyFill="1" applyBorder="1" applyAlignment="1">
      <alignment horizontal="left" vertical="center" shrinkToFit="1"/>
    </xf>
    <xf numFmtId="0" fontId="0" fillId="35" borderId="1" xfId="0" applyFont="1" applyFill="1" applyBorder="1" applyAlignment="1">
      <alignment horizontal="left" vertical="center" wrapText="1" shrinkToFit="1"/>
    </xf>
    <xf numFmtId="0" fontId="6" fillId="35" borderId="1" xfId="0" applyFont="1" applyFill="1" applyBorder="1" applyAlignment="1">
      <alignment horizontal="left" vertical="center" wrapText="1" shrinkToFit="1"/>
    </xf>
    <xf numFmtId="0" fontId="0" fillId="35" borderId="1" xfId="0" applyFont="1" applyFill="1" applyBorder="1" applyAlignment="1">
      <alignment wrapText="1"/>
    </xf>
    <xf numFmtId="49" fontId="6" fillId="11" borderId="1" xfId="0" applyNumberFormat="1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41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0" fontId="6" fillId="11" borderId="1" xfId="1" applyFont="1" applyFill="1" applyBorder="1" applyAlignment="1" applyProtection="1">
      <alignment vertic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4" fontId="6" fillId="0" borderId="0" xfId="421" applyFont="1" applyAlignment="1" applyProtection="1">
      <alignment horizontal="center" wrapText="1"/>
      <protection locked="0"/>
    </xf>
    <xf numFmtId="0" fontId="11" fillId="0" borderId="26" xfId="17" applyFont="1" applyBorder="1" applyAlignment="1">
      <alignment horizontal="center" vertical="center"/>
    </xf>
    <xf numFmtId="0" fontId="11" fillId="0" borderId="27" xfId="17" applyFont="1" applyBorder="1" applyAlignment="1">
      <alignment horizontal="center" vertical="center"/>
    </xf>
    <xf numFmtId="0" fontId="11" fillId="0" borderId="28" xfId="17" applyFont="1" applyBorder="1" applyAlignment="1">
      <alignment horizontal="center" vertical="center"/>
    </xf>
    <xf numFmtId="0" fontId="12" fillId="0" borderId="2" xfId="17" applyFont="1" applyBorder="1" applyAlignment="1">
      <alignment horizontal="center" vertical="center" wrapText="1"/>
    </xf>
    <xf numFmtId="0" fontId="12" fillId="0" borderId="7" xfId="17" applyFont="1" applyBorder="1" applyAlignment="1">
      <alignment horizontal="center" vertical="center" wrapText="1"/>
    </xf>
    <xf numFmtId="0" fontId="12" fillId="0" borderId="3" xfId="17" applyFont="1" applyBorder="1" applyAlignment="1">
      <alignment horizontal="center" vertical="center" wrapText="1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NumberFormat="1" applyFont="1" applyFill="1" applyBorder="1" applyAlignment="1">
      <alignment horizontal="left" vertical="center" wrapText="1"/>
    </xf>
    <xf numFmtId="0" fontId="6" fillId="6" borderId="4" xfId="0" applyNumberFormat="1" applyFont="1" applyFill="1" applyBorder="1" applyAlignment="1">
      <alignment horizontal="left" vertical="center" wrapText="1"/>
    </xf>
    <xf numFmtId="0" fontId="6" fillId="6" borderId="5" xfId="0" applyNumberFormat="1" applyFont="1" applyFill="1" applyBorder="1" applyAlignment="1">
      <alignment horizontal="left" vertical="center" wrapText="1"/>
    </xf>
    <xf numFmtId="0" fontId="6" fillId="6" borderId="6" xfId="0" applyNumberFormat="1" applyFont="1" applyFill="1" applyBorder="1" applyAlignment="1">
      <alignment horizontal="left" vertical="center" wrapText="1"/>
    </xf>
    <xf numFmtId="0" fontId="9" fillId="8" borderId="12" xfId="1" applyFont="1" applyFill="1" applyBorder="1" applyAlignment="1">
      <alignment vertical="center" wrapText="1"/>
    </xf>
    <xf numFmtId="0" fontId="9" fillId="8" borderId="14" xfId="1" applyFont="1" applyFill="1" applyBorder="1" applyAlignment="1">
      <alignment vertical="center" wrapText="1"/>
    </xf>
    <xf numFmtId="0" fontId="9" fillId="8" borderId="13" xfId="1" applyFont="1" applyFill="1" applyBorder="1" applyAlignment="1">
      <alignment vertical="center" wrapText="1"/>
    </xf>
    <xf numFmtId="0" fontId="9" fillId="8" borderId="4" xfId="1" applyFont="1" applyFill="1" applyBorder="1" applyAlignment="1" applyProtection="1">
      <alignment horizontal="left"/>
      <protection locked="0"/>
    </xf>
    <xf numFmtId="0" fontId="9" fillId="8" borderId="5" xfId="1" applyFont="1" applyFill="1" applyBorder="1" applyAlignment="1" applyProtection="1">
      <alignment horizontal="left"/>
      <protection locked="0"/>
    </xf>
    <xf numFmtId="0" fontId="9" fillId="8" borderId="6" xfId="1" applyFont="1" applyFill="1" applyBorder="1" applyAlignment="1" applyProtection="1">
      <alignment horizontal="left"/>
      <protection locked="0"/>
    </xf>
    <xf numFmtId="0" fontId="9" fillId="8" borderId="8" xfId="1" applyFont="1" applyFill="1" applyBorder="1" applyAlignment="1">
      <alignment vertical="center" wrapText="1"/>
    </xf>
    <xf numFmtId="0" fontId="9" fillId="8" borderId="15" xfId="1" applyFont="1" applyFill="1" applyBorder="1" applyAlignment="1">
      <alignment vertical="center" wrapText="1"/>
    </xf>
    <xf numFmtId="0" fontId="9" fillId="8" borderId="9" xfId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8" borderId="10" xfId="1" applyFont="1" applyFill="1" applyBorder="1" applyAlignment="1">
      <alignment vertical="center" wrapText="1"/>
    </xf>
    <xf numFmtId="0" fontId="9" fillId="8" borderId="0" xfId="1" applyFont="1" applyFill="1" applyBorder="1" applyAlignment="1">
      <alignment vertical="center" wrapText="1"/>
    </xf>
    <xf numFmtId="0" fontId="9" fillId="8" borderId="11" xfId="1" applyFont="1" applyFill="1" applyBorder="1" applyAlignment="1">
      <alignment vertical="center" wrapText="1"/>
    </xf>
  </cellXfs>
  <cellStyles count="461">
    <cellStyle name="20% - Accent1" xfId="26" xr:uid="{00000000-0005-0000-0000-000000000000}"/>
    <cellStyle name="20% - Accent2" xfId="27" xr:uid="{00000000-0005-0000-0000-000001000000}"/>
    <cellStyle name="20% - Accent3" xfId="28" xr:uid="{00000000-0005-0000-0000-000002000000}"/>
    <cellStyle name="20% - Accent4" xfId="29" xr:uid="{00000000-0005-0000-0000-000003000000}"/>
    <cellStyle name="20% - Accent5" xfId="30" xr:uid="{00000000-0005-0000-0000-000004000000}"/>
    <cellStyle name="20% - Accent6" xfId="31" xr:uid="{00000000-0005-0000-0000-000005000000}"/>
    <cellStyle name="40% - Accent1" xfId="32" xr:uid="{00000000-0005-0000-0000-000006000000}"/>
    <cellStyle name="40% - Accent2" xfId="33" xr:uid="{00000000-0005-0000-0000-000007000000}"/>
    <cellStyle name="40% - Accent3" xfId="34" xr:uid="{00000000-0005-0000-0000-000008000000}"/>
    <cellStyle name="40% - Accent4" xfId="35" xr:uid="{00000000-0005-0000-0000-000009000000}"/>
    <cellStyle name="40% - Accent5" xfId="36" xr:uid="{00000000-0005-0000-0000-00000A000000}"/>
    <cellStyle name="40% - Accent6" xfId="37" xr:uid="{00000000-0005-0000-0000-00000B000000}"/>
    <cellStyle name="60% - Accent1" xfId="38" xr:uid="{00000000-0005-0000-0000-00000C000000}"/>
    <cellStyle name="60% - Accent2" xfId="39" xr:uid="{00000000-0005-0000-0000-00000D000000}"/>
    <cellStyle name="60% - Accent3" xfId="40" xr:uid="{00000000-0005-0000-0000-00000E000000}"/>
    <cellStyle name="60% - Accent4" xfId="41" xr:uid="{00000000-0005-0000-0000-00000F000000}"/>
    <cellStyle name="60% - Accent5" xfId="42" xr:uid="{00000000-0005-0000-0000-000010000000}"/>
    <cellStyle name="60% - Accent6" xfId="43" xr:uid="{00000000-0005-0000-0000-000011000000}"/>
    <cellStyle name="Accent1" xfId="44" xr:uid="{00000000-0005-0000-0000-000012000000}"/>
    <cellStyle name="Accent2" xfId="45" xr:uid="{00000000-0005-0000-0000-000013000000}"/>
    <cellStyle name="Accent3" xfId="46" xr:uid="{00000000-0005-0000-0000-000014000000}"/>
    <cellStyle name="Accent4" xfId="47" xr:uid="{00000000-0005-0000-0000-000015000000}"/>
    <cellStyle name="Accent5" xfId="48" xr:uid="{00000000-0005-0000-0000-000016000000}"/>
    <cellStyle name="Accent6" xfId="49" xr:uid="{00000000-0005-0000-0000-000017000000}"/>
    <cellStyle name="Bad" xfId="50" xr:uid="{00000000-0005-0000-0000-000018000000}"/>
    <cellStyle name="Calculation" xfId="51" xr:uid="{00000000-0005-0000-0000-000019000000}"/>
    <cellStyle name="Check Cell" xfId="52" xr:uid="{00000000-0005-0000-0000-00001A000000}"/>
    <cellStyle name="Explanatory Text" xfId="53" xr:uid="{00000000-0005-0000-0000-00001B000000}"/>
    <cellStyle name="Good" xfId="54" xr:uid="{00000000-0005-0000-0000-00001C000000}"/>
    <cellStyle name="Heading 1" xfId="55" xr:uid="{00000000-0005-0000-0000-00001D000000}"/>
    <cellStyle name="Heading 2" xfId="56" xr:uid="{00000000-0005-0000-0000-00001E000000}"/>
    <cellStyle name="Heading 3" xfId="57" xr:uid="{00000000-0005-0000-0000-00001F000000}"/>
    <cellStyle name="Heading 4" xfId="58" xr:uid="{00000000-0005-0000-0000-000020000000}"/>
    <cellStyle name="Input" xfId="59" xr:uid="{00000000-0005-0000-0000-000021000000}"/>
    <cellStyle name="Linked Cell" xfId="60" xr:uid="{00000000-0005-0000-0000-000022000000}"/>
    <cellStyle name="Moeda" xfId="13" builtinId="4"/>
    <cellStyle name="Moeda 2" xfId="5" xr:uid="{00000000-0005-0000-0000-000024000000}"/>
    <cellStyle name="Moeda 2 2" xfId="9" xr:uid="{00000000-0005-0000-0000-000025000000}"/>
    <cellStyle name="Moeda 2 3" xfId="23" xr:uid="{00000000-0005-0000-0000-000026000000}"/>
    <cellStyle name="Moeda 3" xfId="8" xr:uid="{00000000-0005-0000-0000-000027000000}"/>
    <cellStyle name="Moeda 3 2" xfId="74" xr:uid="{00000000-0005-0000-0000-000028000000}"/>
    <cellStyle name="Moeda 3 2 2" xfId="91" xr:uid="{00000000-0005-0000-0000-000029000000}"/>
    <cellStyle name="Moeda 3 2 2 2" xfId="121" xr:uid="{00000000-0005-0000-0000-00002A000000}"/>
    <cellStyle name="Moeda 3 2 2 2 2" xfId="221" xr:uid="{00000000-0005-0000-0000-00002B000000}"/>
    <cellStyle name="Moeda 3 2 2 2 2 2" xfId="421" xr:uid="{00000000-0005-0000-0000-00002B000000}"/>
    <cellStyle name="Moeda 3 2 2 2 3" xfId="321" xr:uid="{00000000-0005-0000-0000-00002A000000}"/>
    <cellStyle name="Moeda 3 2 2 3" xfId="151" xr:uid="{00000000-0005-0000-0000-00002C000000}"/>
    <cellStyle name="Moeda 3 2 2 3 2" xfId="251" xr:uid="{00000000-0005-0000-0000-00002D000000}"/>
    <cellStyle name="Moeda 3 2 2 3 2 2" xfId="451" xr:uid="{00000000-0005-0000-0000-00002D000000}"/>
    <cellStyle name="Moeda 3 2 2 3 3" xfId="351" xr:uid="{00000000-0005-0000-0000-00002C000000}"/>
    <cellStyle name="Moeda 3 2 2 4" xfId="191" xr:uid="{00000000-0005-0000-0000-00002E000000}"/>
    <cellStyle name="Moeda 3 2 2 4 2" xfId="391" xr:uid="{00000000-0005-0000-0000-00002E000000}"/>
    <cellStyle name="Moeda 3 2 2 5" xfId="291" xr:uid="{00000000-0005-0000-0000-000029000000}"/>
    <cellStyle name="Moeda 3 2 3" xfId="106" xr:uid="{00000000-0005-0000-0000-00002F000000}"/>
    <cellStyle name="Moeda 3 2 3 2" xfId="206" xr:uid="{00000000-0005-0000-0000-000030000000}"/>
    <cellStyle name="Moeda 3 2 3 2 2" xfId="406" xr:uid="{00000000-0005-0000-0000-000030000000}"/>
    <cellStyle name="Moeda 3 2 3 3" xfId="306" xr:uid="{00000000-0005-0000-0000-00002F000000}"/>
    <cellStyle name="Moeda 3 2 4" xfId="136" xr:uid="{00000000-0005-0000-0000-000031000000}"/>
    <cellStyle name="Moeda 3 2 4 2" xfId="236" xr:uid="{00000000-0005-0000-0000-000032000000}"/>
    <cellStyle name="Moeda 3 2 4 2 2" xfId="436" xr:uid="{00000000-0005-0000-0000-000032000000}"/>
    <cellStyle name="Moeda 3 2 4 3" xfId="336" xr:uid="{00000000-0005-0000-0000-000031000000}"/>
    <cellStyle name="Moeda 3 2 5" xfId="176" xr:uid="{00000000-0005-0000-0000-000033000000}"/>
    <cellStyle name="Moeda 3 2 5 2" xfId="376" xr:uid="{00000000-0005-0000-0000-000033000000}"/>
    <cellStyle name="Moeda 3 2 6" xfId="276" xr:uid="{00000000-0005-0000-0000-000028000000}"/>
    <cellStyle name="Moeda 3 3" xfId="83" xr:uid="{00000000-0005-0000-0000-000034000000}"/>
    <cellStyle name="Moeda 3 3 2" xfId="98" xr:uid="{00000000-0005-0000-0000-000035000000}"/>
    <cellStyle name="Moeda 3 3 2 2" xfId="128" xr:uid="{00000000-0005-0000-0000-000036000000}"/>
    <cellStyle name="Moeda 3 3 2 2 2" xfId="228" xr:uid="{00000000-0005-0000-0000-000037000000}"/>
    <cellStyle name="Moeda 3 3 2 2 2 2" xfId="428" xr:uid="{00000000-0005-0000-0000-000037000000}"/>
    <cellStyle name="Moeda 3 3 2 2 3" xfId="328" xr:uid="{00000000-0005-0000-0000-000036000000}"/>
    <cellStyle name="Moeda 3 3 2 3" xfId="158" xr:uid="{00000000-0005-0000-0000-000038000000}"/>
    <cellStyle name="Moeda 3 3 2 3 2" xfId="258" xr:uid="{00000000-0005-0000-0000-000039000000}"/>
    <cellStyle name="Moeda 3 3 2 3 2 2" xfId="458" xr:uid="{00000000-0005-0000-0000-000039000000}"/>
    <cellStyle name="Moeda 3 3 2 3 3" xfId="358" xr:uid="{00000000-0005-0000-0000-000038000000}"/>
    <cellStyle name="Moeda 3 3 2 4" xfId="198" xr:uid="{00000000-0005-0000-0000-00003A000000}"/>
    <cellStyle name="Moeda 3 3 2 4 2" xfId="398" xr:uid="{00000000-0005-0000-0000-00003A000000}"/>
    <cellStyle name="Moeda 3 3 2 5" xfId="298" xr:uid="{00000000-0005-0000-0000-000035000000}"/>
    <cellStyle name="Moeda 3 3 3" xfId="113" xr:uid="{00000000-0005-0000-0000-00003B000000}"/>
    <cellStyle name="Moeda 3 3 3 2" xfId="213" xr:uid="{00000000-0005-0000-0000-00003C000000}"/>
    <cellStyle name="Moeda 3 3 3 2 2" xfId="413" xr:uid="{00000000-0005-0000-0000-00003C000000}"/>
    <cellStyle name="Moeda 3 3 3 3" xfId="313" xr:uid="{00000000-0005-0000-0000-00003B000000}"/>
    <cellStyle name="Moeda 3 3 4" xfId="143" xr:uid="{00000000-0005-0000-0000-00003D000000}"/>
    <cellStyle name="Moeda 3 3 4 2" xfId="243" xr:uid="{00000000-0005-0000-0000-00003E000000}"/>
    <cellStyle name="Moeda 3 3 4 2 2" xfId="443" xr:uid="{00000000-0005-0000-0000-00003E000000}"/>
    <cellStyle name="Moeda 3 3 4 3" xfId="343" xr:uid="{00000000-0005-0000-0000-00003D000000}"/>
    <cellStyle name="Moeda 3 3 5" xfId="183" xr:uid="{00000000-0005-0000-0000-00003F000000}"/>
    <cellStyle name="Moeda 3 3 5 2" xfId="383" xr:uid="{00000000-0005-0000-0000-00003F000000}"/>
    <cellStyle name="Moeda 3 3 6" xfId="283" xr:uid="{00000000-0005-0000-0000-000034000000}"/>
    <cellStyle name="Moeda 3 4" xfId="87" xr:uid="{00000000-0005-0000-0000-000040000000}"/>
    <cellStyle name="Moeda 3 4 2" xfId="117" xr:uid="{00000000-0005-0000-0000-000041000000}"/>
    <cellStyle name="Moeda 3 4 2 2" xfId="217" xr:uid="{00000000-0005-0000-0000-000042000000}"/>
    <cellStyle name="Moeda 3 4 2 2 2" xfId="417" xr:uid="{00000000-0005-0000-0000-000042000000}"/>
    <cellStyle name="Moeda 3 4 2 3" xfId="317" xr:uid="{00000000-0005-0000-0000-000041000000}"/>
    <cellStyle name="Moeda 3 4 3" xfId="147" xr:uid="{00000000-0005-0000-0000-000043000000}"/>
    <cellStyle name="Moeda 3 4 3 2" xfId="247" xr:uid="{00000000-0005-0000-0000-000044000000}"/>
    <cellStyle name="Moeda 3 4 3 2 2" xfId="447" xr:uid="{00000000-0005-0000-0000-000044000000}"/>
    <cellStyle name="Moeda 3 4 3 3" xfId="347" xr:uid="{00000000-0005-0000-0000-000043000000}"/>
    <cellStyle name="Moeda 3 4 4" xfId="187" xr:uid="{00000000-0005-0000-0000-000045000000}"/>
    <cellStyle name="Moeda 3 4 4 2" xfId="387" xr:uid="{00000000-0005-0000-0000-000045000000}"/>
    <cellStyle name="Moeda 3 4 5" xfId="287" xr:uid="{00000000-0005-0000-0000-000040000000}"/>
    <cellStyle name="Moeda 3 5" xfId="102" xr:uid="{00000000-0005-0000-0000-000046000000}"/>
    <cellStyle name="Moeda 3 5 2" xfId="202" xr:uid="{00000000-0005-0000-0000-000047000000}"/>
    <cellStyle name="Moeda 3 5 2 2" xfId="402" xr:uid="{00000000-0005-0000-0000-000047000000}"/>
    <cellStyle name="Moeda 3 5 3" xfId="302" xr:uid="{00000000-0005-0000-0000-000046000000}"/>
    <cellStyle name="Moeda 3 6" xfId="132" xr:uid="{00000000-0005-0000-0000-000048000000}"/>
    <cellStyle name="Moeda 3 6 2" xfId="232" xr:uid="{00000000-0005-0000-0000-000049000000}"/>
    <cellStyle name="Moeda 3 6 2 2" xfId="432" xr:uid="{00000000-0005-0000-0000-000049000000}"/>
    <cellStyle name="Moeda 3 6 3" xfId="332" xr:uid="{00000000-0005-0000-0000-000048000000}"/>
    <cellStyle name="Moeda 3 7" xfId="25" xr:uid="{00000000-0005-0000-0000-00004A000000}"/>
    <cellStyle name="Moeda 3 7 2" xfId="172" xr:uid="{00000000-0005-0000-0000-00004B000000}"/>
    <cellStyle name="Moeda 3 7 2 2" xfId="372" xr:uid="{00000000-0005-0000-0000-00004B000000}"/>
    <cellStyle name="Moeda 3 7 3" xfId="272" xr:uid="{00000000-0005-0000-0000-00004A000000}"/>
    <cellStyle name="Moeda 3 8" xfId="163" xr:uid="{00000000-0005-0000-0000-00004C000000}"/>
    <cellStyle name="Moeda 3 8 2" xfId="363" xr:uid="{00000000-0005-0000-0000-00004C000000}"/>
    <cellStyle name="Moeda 3 9" xfId="263" xr:uid="{00000000-0005-0000-0000-000027000000}"/>
    <cellStyle name="Moeda 4" xfId="14" xr:uid="{00000000-0005-0000-0000-00004D000000}"/>
    <cellStyle name="Moeda 4 2" xfId="167" xr:uid="{00000000-0005-0000-0000-00004E000000}"/>
    <cellStyle name="Moeda 4 2 2" xfId="367" xr:uid="{00000000-0005-0000-0000-00004E000000}"/>
    <cellStyle name="Moeda 4 3" xfId="267" xr:uid="{00000000-0005-0000-0000-00004D000000}"/>
    <cellStyle name="Moeda 5" xfId="166" xr:uid="{00000000-0005-0000-0000-00004F000000}"/>
    <cellStyle name="Moeda 5 2" xfId="366" xr:uid="{00000000-0005-0000-0000-00004F000000}"/>
    <cellStyle name="Moeda 6" xfId="266" xr:uid="{00000000-0005-0000-0000-000032010000}"/>
    <cellStyle name="Neutral" xfId="61" xr:uid="{00000000-0005-0000-0000-000050000000}"/>
    <cellStyle name="Normal" xfId="0" builtinId="0"/>
    <cellStyle name="Normal 2" xfId="1" xr:uid="{00000000-0005-0000-0000-000052000000}"/>
    <cellStyle name="Normal 2 2" xfId="19" xr:uid="{00000000-0005-0000-0000-000053000000}"/>
    <cellStyle name="Normal 3" xfId="18" xr:uid="{00000000-0005-0000-0000-000054000000}"/>
    <cellStyle name="Normal 4" xfId="21" xr:uid="{00000000-0005-0000-0000-000055000000}"/>
    <cellStyle name="Normal 4 2" xfId="63" xr:uid="{00000000-0005-0000-0000-000056000000}"/>
    <cellStyle name="Normal 4 3" xfId="62" xr:uid="{00000000-0005-0000-0000-000057000000}"/>
    <cellStyle name="Normal 5" xfId="22" xr:uid="{00000000-0005-0000-0000-000058000000}"/>
    <cellStyle name="Normal 5 2" xfId="65" xr:uid="{00000000-0005-0000-0000-000059000000}"/>
    <cellStyle name="Normal 5 3" xfId="64" xr:uid="{00000000-0005-0000-0000-00005A000000}"/>
    <cellStyle name="Normal 6" xfId="77" xr:uid="{00000000-0005-0000-0000-00005B000000}"/>
    <cellStyle name="Normal 6 2" xfId="81" xr:uid="{00000000-0005-0000-0000-00005C000000}"/>
    <cellStyle name="Normal 7" xfId="17" xr:uid="{00000000-0005-0000-0000-00005D000000}"/>
    <cellStyle name="Normal 7 2" xfId="170" xr:uid="{00000000-0005-0000-0000-00005E000000}"/>
    <cellStyle name="Normal 7 2 2" xfId="370" xr:uid="{00000000-0005-0000-0000-00005E000000}"/>
    <cellStyle name="Normal 7 3" xfId="270" xr:uid="{00000000-0005-0000-0000-00005D000000}"/>
    <cellStyle name="Note" xfId="66" xr:uid="{00000000-0005-0000-0000-00005F000000}"/>
    <cellStyle name="Output" xfId="67" xr:uid="{00000000-0005-0000-0000-000060000000}"/>
    <cellStyle name="Porcentagem 2" xfId="12" xr:uid="{00000000-0005-0000-0000-000061000000}"/>
    <cellStyle name="Separador de milhares 2" xfId="2" xr:uid="{00000000-0005-0000-0000-000062000000}"/>
    <cellStyle name="Separador de milhares 2 2" xfId="7" xr:uid="{00000000-0005-0000-0000-000063000000}"/>
    <cellStyle name="Separador de milhares 2 2 2" xfId="11" xr:uid="{00000000-0005-0000-0000-000064000000}"/>
    <cellStyle name="Separador de milhares 2 2 2 2" xfId="126" xr:uid="{00000000-0005-0000-0000-000065000000}"/>
    <cellStyle name="Separador de milhares 2 2 2 2 2" xfId="226" xr:uid="{00000000-0005-0000-0000-000066000000}"/>
    <cellStyle name="Separador de milhares 2 2 2 2 2 2" xfId="426" xr:uid="{00000000-0005-0000-0000-000066000000}"/>
    <cellStyle name="Separador de milhares 2 2 2 2 3" xfId="326" xr:uid="{00000000-0005-0000-0000-000065000000}"/>
    <cellStyle name="Separador de milhares 2 2 2 3" xfId="156" xr:uid="{00000000-0005-0000-0000-000067000000}"/>
    <cellStyle name="Separador de milhares 2 2 2 3 2" xfId="256" xr:uid="{00000000-0005-0000-0000-000068000000}"/>
    <cellStyle name="Separador de milhares 2 2 2 3 2 2" xfId="456" xr:uid="{00000000-0005-0000-0000-000068000000}"/>
    <cellStyle name="Separador de milhares 2 2 2 3 3" xfId="356" xr:uid="{00000000-0005-0000-0000-000067000000}"/>
    <cellStyle name="Separador de milhares 2 2 2 4" xfId="96" xr:uid="{00000000-0005-0000-0000-000069000000}"/>
    <cellStyle name="Separador de milhares 2 2 2 4 2" xfId="196" xr:uid="{00000000-0005-0000-0000-00006A000000}"/>
    <cellStyle name="Separador de milhares 2 2 2 4 2 2" xfId="396" xr:uid="{00000000-0005-0000-0000-00006A000000}"/>
    <cellStyle name="Separador de milhares 2 2 2 4 3" xfId="296" xr:uid="{00000000-0005-0000-0000-000069000000}"/>
    <cellStyle name="Separador de milhares 2 2 2 5" xfId="165" xr:uid="{00000000-0005-0000-0000-00006B000000}"/>
    <cellStyle name="Separador de milhares 2 2 2 5 2" xfId="365" xr:uid="{00000000-0005-0000-0000-00006B000000}"/>
    <cellStyle name="Separador de milhares 2 2 2 6" xfId="265" xr:uid="{00000000-0005-0000-0000-000064000000}"/>
    <cellStyle name="Separador de milhares 2 2 3" xfId="16" xr:uid="{00000000-0005-0000-0000-00006C000000}"/>
    <cellStyle name="Separador de milhares 2 2 3 2" xfId="111" xr:uid="{00000000-0005-0000-0000-00006D000000}"/>
    <cellStyle name="Separador de milhares 2 2 3 2 2" xfId="211" xr:uid="{00000000-0005-0000-0000-00006E000000}"/>
    <cellStyle name="Separador de milhares 2 2 3 2 2 2" xfId="411" xr:uid="{00000000-0005-0000-0000-00006E000000}"/>
    <cellStyle name="Separador de milhares 2 2 3 2 3" xfId="311" xr:uid="{00000000-0005-0000-0000-00006D000000}"/>
    <cellStyle name="Separador de milhares 2 2 3 3" xfId="169" xr:uid="{00000000-0005-0000-0000-00006F000000}"/>
    <cellStyle name="Separador de milhares 2 2 3 3 2" xfId="369" xr:uid="{00000000-0005-0000-0000-00006F000000}"/>
    <cellStyle name="Separador de milhares 2 2 3 4" xfId="269" xr:uid="{00000000-0005-0000-0000-00006C000000}"/>
    <cellStyle name="Separador de milhares 2 2 4" xfId="141" xr:uid="{00000000-0005-0000-0000-000070000000}"/>
    <cellStyle name="Separador de milhares 2 2 4 2" xfId="241" xr:uid="{00000000-0005-0000-0000-000071000000}"/>
    <cellStyle name="Separador de milhares 2 2 4 2 2" xfId="441" xr:uid="{00000000-0005-0000-0000-000071000000}"/>
    <cellStyle name="Separador de milhares 2 2 4 3" xfId="341" xr:uid="{00000000-0005-0000-0000-000070000000}"/>
    <cellStyle name="Separador de milhares 2 2 5" xfId="80" xr:uid="{00000000-0005-0000-0000-000072000000}"/>
    <cellStyle name="Separador de milhares 2 2 5 2" xfId="181" xr:uid="{00000000-0005-0000-0000-000073000000}"/>
    <cellStyle name="Separador de milhares 2 2 5 2 2" xfId="381" xr:uid="{00000000-0005-0000-0000-000073000000}"/>
    <cellStyle name="Separador de milhares 2 2 5 3" xfId="281" xr:uid="{00000000-0005-0000-0000-000072000000}"/>
    <cellStyle name="Separador de milhares 2 2 6" xfId="162" xr:uid="{00000000-0005-0000-0000-000074000000}"/>
    <cellStyle name="Separador de milhares 2 2 6 2" xfId="362" xr:uid="{00000000-0005-0000-0000-000074000000}"/>
    <cellStyle name="Separador de milhares 2 2 7" xfId="262" xr:uid="{00000000-0005-0000-0000-000063000000}"/>
    <cellStyle name="Separador de milhares 2 3" xfId="6" xr:uid="{00000000-0005-0000-0000-000075000000}"/>
    <cellStyle name="Separador de milhares 2 3 2" xfId="10" xr:uid="{00000000-0005-0000-0000-000076000000}"/>
    <cellStyle name="Separador de milhares 2 3 2 2" xfId="125" xr:uid="{00000000-0005-0000-0000-000077000000}"/>
    <cellStyle name="Separador de milhares 2 3 2 2 2" xfId="225" xr:uid="{00000000-0005-0000-0000-000078000000}"/>
    <cellStyle name="Separador de milhares 2 3 2 2 2 2" xfId="425" xr:uid="{00000000-0005-0000-0000-000078000000}"/>
    <cellStyle name="Separador de milhares 2 3 2 2 3" xfId="325" xr:uid="{00000000-0005-0000-0000-000077000000}"/>
    <cellStyle name="Separador de milhares 2 3 2 3" xfId="155" xr:uid="{00000000-0005-0000-0000-000079000000}"/>
    <cellStyle name="Separador de milhares 2 3 2 3 2" xfId="255" xr:uid="{00000000-0005-0000-0000-00007A000000}"/>
    <cellStyle name="Separador de milhares 2 3 2 3 2 2" xfId="455" xr:uid="{00000000-0005-0000-0000-00007A000000}"/>
    <cellStyle name="Separador de milhares 2 3 2 3 3" xfId="355" xr:uid="{00000000-0005-0000-0000-000079000000}"/>
    <cellStyle name="Separador de milhares 2 3 2 4" xfId="95" xr:uid="{00000000-0005-0000-0000-00007B000000}"/>
    <cellStyle name="Separador de milhares 2 3 2 4 2" xfId="195" xr:uid="{00000000-0005-0000-0000-00007C000000}"/>
    <cellStyle name="Separador de milhares 2 3 2 4 2 2" xfId="395" xr:uid="{00000000-0005-0000-0000-00007C000000}"/>
    <cellStyle name="Separador de milhares 2 3 2 4 3" xfId="295" xr:uid="{00000000-0005-0000-0000-00007B000000}"/>
    <cellStyle name="Separador de milhares 2 3 2 5" xfId="164" xr:uid="{00000000-0005-0000-0000-00007D000000}"/>
    <cellStyle name="Separador de milhares 2 3 2 5 2" xfId="364" xr:uid="{00000000-0005-0000-0000-00007D000000}"/>
    <cellStyle name="Separador de milhares 2 3 2 6" xfId="264" xr:uid="{00000000-0005-0000-0000-000076000000}"/>
    <cellStyle name="Separador de milhares 2 3 3" xfId="15" xr:uid="{00000000-0005-0000-0000-00007E000000}"/>
    <cellStyle name="Separador de milhares 2 3 3 2" xfId="110" xr:uid="{00000000-0005-0000-0000-00007F000000}"/>
    <cellStyle name="Separador de milhares 2 3 3 2 2" xfId="210" xr:uid="{00000000-0005-0000-0000-000080000000}"/>
    <cellStyle name="Separador de milhares 2 3 3 2 2 2" xfId="410" xr:uid="{00000000-0005-0000-0000-000080000000}"/>
    <cellStyle name="Separador de milhares 2 3 3 2 3" xfId="310" xr:uid="{00000000-0005-0000-0000-00007F000000}"/>
    <cellStyle name="Separador de milhares 2 3 3 3" xfId="168" xr:uid="{00000000-0005-0000-0000-000081000000}"/>
    <cellStyle name="Separador de milhares 2 3 3 3 2" xfId="368" xr:uid="{00000000-0005-0000-0000-000081000000}"/>
    <cellStyle name="Separador de milhares 2 3 3 4" xfId="268" xr:uid="{00000000-0005-0000-0000-00007E000000}"/>
    <cellStyle name="Separador de milhares 2 3 4" xfId="140" xr:uid="{00000000-0005-0000-0000-000082000000}"/>
    <cellStyle name="Separador de milhares 2 3 4 2" xfId="240" xr:uid="{00000000-0005-0000-0000-000083000000}"/>
    <cellStyle name="Separador de milhares 2 3 4 2 2" xfId="440" xr:uid="{00000000-0005-0000-0000-000083000000}"/>
    <cellStyle name="Separador de milhares 2 3 4 3" xfId="340" xr:uid="{00000000-0005-0000-0000-000082000000}"/>
    <cellStyle name="Separador de milhares 2 3 5" xfId="79" xr:uid="{00000000-0005-0000-0000-000084000000}"/>
    <cellStyle name="Separador de milhares 2 3 5 2" xfId="180" xr:uid="{00000000-0005-0000-0000-000085000000}"/>
    <cellStyle name="Separador de milhares 2 3 5 2 2" xfId="380" xr:uid="{00000000-0005-0000-0000-000085000000}"/>
    <cellStyle name="Separador de milhares 2 3 5 3" xfId="280" xr:uid="{00000000-0005-0000-0000-000084000000}"/>
    <cellStyle name="Separador de milhares 2 3 6" xfId="161" xr:uid="{00000000-0005-0000-0000-000086000000}"/>
    <cellStyle name="Separador de milhares 2 3 6 2" xfId="361" xr:uid="{00000000-0005-0000-0000-000086000000}"/>
    <cellStyle name="Separador de milhares 2 3 7" xfId="261" xr:uid="{00000000-0005-0000-0000-000075000000}"/>
    <cellStyle name="Separador de milhares 2 4" xfId="94" xr:uid="{00000000-0005-0000-0000-000087000000}"/>
    <cellStyle name="Separador de milhares 2 4 2" xfId="124" xr:uid="{00000000-0005-0000-0000-000088000000}"/>
    <cellStyle name="Separador de milhares 2 4 2 2" xfId="224" xr:uid="{00000000-0005-0000-0000-000089000000}"/>
    <cellStyle name="Separador de milhares 2 4 2 2 2" xfId="424" xr:uid="{00000000-0005-0000-0000-000089000000}"/>
    <cellStyle name="Separador de milhares 2 4 2 3" xfId="324" xr:uid="{00000000-0005-0000-0000-000088000000}"/>
    <cellStyle name="Separador de milhares 2 4 3" xfId="154" xr:uid="{00000000-0005-0000-0000-00008A000000}"/>
    <cellStyle name="Separador de milhares 2 4 3 2" xfId="254" xr:uid="{00000000-0005-0000-0000-00008B000000}"/>
    <cellStyle name="Separador de milhares 2 4 3 2 2" xfId="454" xr:uid="{00000000-0005-0000-0000-00008B000000}"/>
    <cellStyle name="Separador de milhares 2 4 3 3" xfId="354" xr:uid="{00000000-0005-0000-0000-00008A000000}"/>
    <cellStyle name="Separador de milhares 2 4 4" xfId="194" xr:uid="{00000000-0005-0000-0000-00008C000000}"/>
    <cellStyle name="Separador de milhares 2 4 4 2" xfId="394" xr:uid="{00000000-0005-0000-0000-00008C000000}"/>
    <cellStyle name="Separador de milhares 2 4 5" xfId="294" xr:uid="{00000000-0005-0000-0000-000087000000}"/>
    <cellStyle name="Separador de milhares 2 5" xfId="109" xr:uid="{00000000-0005-0000-0000-00008D000000}"/>
    <cellStyle name="Separador de milhares 2 5 2" xfId="209" xr:uid="{00000000-0005-0000-0000-00008E000000}"/>
    <cellStyle name="Separador de milhares 2 5 2 2" xfId="409" xr:uid="{00000000-0005-0000-0000-00008E000000}"/>
    <cellStyle name="Separador de milhares 2 5 3" xfId="309" xr:uid="{00000000-0005-0000-0000-00008D000000}"/>
    <cellStyle name="Separador de milhares 2 6" xfId="139" xr:uid="{00000000-0005-0000-0000-00008F000000}"/>
    <cellStyle name="Separador de milhares 2 6 2" xfId="239" xr:uid="{00000000-0005-0000-0000-000090000000}"/>
    <cellStyle name="Separador de milhares 2 6 2 2" xfId="439" xr:uid="{00000000-0005-0000-0000-000090000000}"/>
    <cellStyle name="Separador de milhares 2 6 3" xfId="339" xr:uid="{00000000-0005-0000-0000-00008F000000}"/>
    <cellStyle name="Separador de milhares 2 7" xfId="78" xr:uid="{00000000-0005-0000-0000-000091000000}"/>
    <cellStyle name="Separador de milhares 2 7 2" xfId="179" xr:uid="{00000000-0005-0000-0000-000092000000}"/>
    <cellStyle name="Separador de milhares 2 7 2 2" xfId="379" xr:uid="{00000000-0005-0000-0000-000092000000}"/>
    <cellStyle name="Separador de milhares 2 7 3" xfId="279" xr:uid="{00000000-0005-0000-0000-000091000000}"/>
    <cellStyle name="Separador de milhares 3" xfId="3" xr:uid="{00000000-0005-0000-0000-000093000000}"/>
    <cellStyle name="Title" xfId="68" xr:uid="{00000000-0005-0000-0000-000094000000}"/>
    <cellStyle name="Título 5" xfId="4" xr:uid="{00000000-0005-0000-0000-000095000000}"/>
    <cellStyle name="Total 2" xfId="69" xr:uid="{00000000-0005-0000-0000-000096000000}"/>
    <cellStyle name="Vírgula 2" xfId="20" xr:uid="{00000000-0005-0000-0000-000097000000}"/>
    <cellStyle name="Vírgula 3" xfId="24" xr:uid="{00000000-0005-0000-0000-000098000000}"/>
    <cellStyle name="Vírgula 3 10" xfId="271" xr:uid="{00000000-0005-0000-0000-000098000000}"/>
    <cellStyle name="Vírgula 3 2" xfId="71" xr:uid="{00000000-0005-0000-0000-000099000000}"/>
    <cellStyle name="Vírgula 3 2 2" xfId="76" xr:uid="{00000000-0005-0000-0000-00009A000000}"/>
    <cellStyle name="Vírgula 3 2 2 2" xfId="93" xr:uid="{00000000-0005-0000-0000-00009B000000}"/>
    <cellStyle name="Vírgula 3 2 2 2 2" xfId="123" xr:uid="{00000000-0005-0000-0000-00009C000000}"/>
    <cellStyle name="Vírgula 3 2 2 2 2 2" xfId="223" xr:uid="{00000000-0005-0000-0000-00009D000000}"/>
    <cellStyle name="Vírgula 3 2 2 2 2 2 2" xfId="423" xr:uid="{00000000-0005-0000-0000-00009D000000}"/>
    <cellStyle name="Vírgula 3 2 2 2 2 3" xfId="323" xr:uid="{00000000-0005-0000-0000-00009C000000}"/>
    <cellStyle name="Vírgula 3 2 2 2 3" xfId="153" xr:uid="{00000000-0005-0000-0000-00009E000000}"/>
    <cellStyle name="Vírgula 3 2 2 2 3 2" xfId="253" xr:uid="{00000000-0005-0000-0000-00009F000000}"/>
    <cellStyle name="Vírgula 3 2 2 2 3 2 2" xfId="453" xr:uid="{00000000-0005-0000-0000-00009F000000}"/>
    <cellStyle name="Vírgula 3 2 2 2 3 3" xfId="353" xr:uid="{00000000-0005-0000-0000-00009E000000}"/>
    <cellStyle name="Vírgula 3 2 2 2 4" xfId="193" xr:uid="{00000000-0005-0000-0000-0000A0000000}"/>
    <cellStyle name="Vírgula 3 2 2 2 4 2" xfId="393" xr:uid="{00000000-0005-0000-0000-0000A0000000}"/>
    <cellStyle name="Vírgula 3 2 2 2 5" xfId="293" xr:uid="{00000000-0005-0000-0000-00009B000000}"/>
    <cellStyle name="Vírgula 3 2 2 3" xfId="108" xr:uid="{00000000-0005-0000-0000-0000A1000000}"/>
    <cellStyle name="Vírgula 3 2 2 3 2" xfId="208" xr:uid="{00000000-0005-0000-0000-0000A2000000}"/>
    <cellStyle name="Vírgula 3 2 2 3 2 2" xfId="408" xr:uid="{00000000-0005-0000-0000-0000A2000000}"/>
    <cellStyle name="Vírgula 3 2 2 3 3" xfId="308" xr:uid="{00000000-0005-0000-0000-0000A1000000}"/>
    <cellStyle name="Vírgula 3 2 2 4" xfId="138" xr:uid="{00000000-0005-0000-0000-0000A3000000}"/>
    <cellStyle name="Vírgula 3 2 2 4 2" xfId="238" xr:uid="{00000000-0005-0000-0000-0000A4000000}"/>
    <cellStyle name="Vírgula 3 2 2 4 2 2" xfId="438" xr:uid="{00000000-0005-0000-0000-0000A4000000}"/>
    <cellStyle name="Vírgula 3 2 2 4 3" xfId="338" xr:uid="{00000000-0005-0000-0000-0000A3000000}"/>
    <cellStyle name="Vírgula 3 2 2 5" xfId="178" xr:uid="{00000000-0005-0000-0000-0000A5000000}"/>
    <cellStyle name="Vírgula 3 2 2 5 2" xfId="378" xr:uid="{00000000-0005-0000-0000-0000A5000000}"/>
    <cellStyle name="Vírgula 3 2 2 6" xfId="278" xr:uid="{00000000-0005-0000-0000-00009A000000}"/>
    <cellStyle name="Vírgula 3 2 3" xfId="85" xr:uid="{00000000-0005-0000-0000-0000A6000000}"/>
    <cellStyle name="Vírgula 3 2 3 2" xfId="100" xr:uid="{00000000-0005-0000-0000-0000A7000000}"/>
    <cellStyle name="Vírgula 3 2 3 2 2" xfId="130" xr:uid="{00000000-0005-0000-0000-0000A8000000}"/>
    <cellStyle name="Vírgula 3 2 3 2 2 2" xfId="230" xr:uid="{00000000-0005-0000-0000-0000A9000000}"/>
    <cellStyle name="Vírgula 3 2 3 2 2 2 2" xfId="430" xr:uid="{00000000-0005-0000-0000-0000A9000000}"/>
    <cellStyle name="Vírgula 3 2 3 2 2 3" xfId="330" xr:uid="{00000000-0005-0000-0000-0000A8000000}"/>
    <cellStyle name="Vírgula 3 2 3 2 3" xfId="160" xr:uid="{00000000-0005-0000-0000-0000AA000000}"/>
    <cellStyle name="Vírgula 3 2 3 2 3 2" xfId="260" xr:uid="{00000000-0005-0000-0000-0000AB000000}"/>
    <cellStyle name="Vírgula 3 2 3 2 3 2 2" xfId="460" xr:uid="{00000000-0005-0000-0000-0000AB000000}"/>
    <cellStyle name="Vírgula 3 2 3 2 3 3" xfId="360" xr:uid="{00000000-0005-0000-0000-0000AA000000}"/>
    <cellStyle name="Vírgula 3 2 3 2 4" xfId="200" xr:uid="{00000000-0005-0000-0000-0000AC000000}"/>
    <cellStyle name="Vírgula 3 2 3 2 4 2" xfId="400" xr:uid="{00000000-0005-0000-0000-0000AC000000}"/>
    <cellStyle name="Vírgula 3 2 3 2 5" xfId="300" xr:uid="{00000000-0005-0000-0000-0000A7000000}"/>
    <cellStyle name="Vírgula 3 2 3 3" xfId="115" xr:uid="{00000000-0005-0000-0000-0000AD000000}"/>
    <cellStyle name="Vírgula 3 2 3 3 2" xfId="215" xr:uid="{00000000-0005-0000-0000-0000AE000000}"/>
    <cellStyle name="Vírgula 3 2 3 3 2 2" xfId="415" xr:uid="{00000000-0005-0000-0000-0000AE000000}"/>
    <cellStyle name="Vírgula 3 2 3 3 3" xfId="315" xr:uid="{00000000-0005-0000-0000-0000AD000000}"/>
    <cellStyle name="Vírgula 3 2 3 4" xfId="145" xr:uid="{00000000-0005-0000-0000-0000AF000000}"/>
    <cellStyle name="Vírgula 3 2 3 4 2" xfId="245" xr:uid="{00000000-0005-0000-0000-0000B0000000}"/>
    <cellStyle name="Vírgula 3 2 3 4 2 2" xfId="445" xr:uid="{00000000-0005-0000-0000-0000B0000000}"/>
    <cellStyle name="Vírgula 3 2 3 4 3" xfId="345" xr:uid="{00000000-0005-0000-0000-0000AF000000}"/>
    <cellStyle name="Vírgula 3 2 3 5" xfId="185" xr:uid="{00000000-0005-0000-0000-0000B1000000}"/>
    <cellStyle name="Vírgula 3 2 3 5 2" xfId="385" xr:uid="{00000000-0005-0000-0000-0000B1000000}"/>
    <cellStyle name="Vírgula 3 2 3 6" xfId="285" xr:uid="{00000000-0005-0000-0000-0000A6000000}"/>
    <cellStyle name="Vírgula 3 2 4" xfId="89" xr:uid="{00000000-0005-0000-0000-0000B2000000}"/>
    <cellStyle name="Vírgula 3 2 4 2" xfId="119" xr:uid="{00000000-0005-0000-0000-0000B3000000}"/>
    <cellStyle name="Vírgula 3 2 4 2 2" xfId="219" xr:uid="{00000000-0005-0000-0000-0000B4000000}"/>
    <cellStyle name="Vírgula 3 2 4 2 2 2" xfId="419" xr:uid="{00000000-0005-0000-0000-0000B4000000}"/>
    <cellStyle name="Vírgula 3 2 4 2 3" xfId="319" xr:uid="{00000000-0005-0000-0000-0000B3000000}"/>
    <cellStyle name="Vírgula 3 2 4 3" xfId="149" xr:uid="{00000000-0005-0000-0000-0000B5000000}"/>
    <cellStyle name="Vírgula 3 2 4 3 2" xfId="249" xr:uid="{00000000-0005-0000-0000-0000B6000000}"/>
    <cellStyle name="Vírgula 3 2 4 3 2 2" xfId="449" xr:uid="{00000000-0005-0000-0000-0000B6000000}"/>
    <cellStyle name="Vírgula 3 2 4 3 3" xfId="349" xr:uid="{00000000-0005-0000-0000-0000B5000000}"/>
    <cellStyle name="Vírgula 3 2 4 4" xfId="189" xr:uid="{00000000-0005-0000-0000-0000B7000000}"/>
    <cellStyle name="Vírgula 3 2 4 4 2" xfId="389" xr:uid="{00000000-0005-0000-0000-0000B7000000}"/>
    <cellStyle name="Vírgula 3 2 4 5" xfId="289" xr:uid="{00000000-0005-0000-0000-0000B2000000}"/>
    <cellStyle name="Vírgula 3 2 5" xfId="104" xr:uid="{00000000-0005-0000-0000-0000B8000000}"/>
    <cellStyle name="Vírgula 3 2 5 2" xfId="204" xr:uid="{00000000-0005-0000-0000-0000B9000000}"/>
    <cellStyle name="Vírgula 3 2 5 2 2" xfId="404" xr:uid="{00000000-0005-0000-0000-0000B9000000}"/>
    <cellStyle name="Vírgula 3 2 5 3" xfId="304" xr:uid="{00000000-0005-0000-0000-0000B8000000}"/>
    <cellStyle name="Vírgula 3 2 6" xfId="134" xr:uid="{00000000-0005-0000-0000-0000BA000000}"/>
    <cellStyle name="Vírgula 3 2 6 2" xfId="234" xr:uid="{00000000-0005-0000-0000-0000BB000000}"/>
    <cellStyle name="Vírgula 3 2 6 2 2" xfId="434" xr:uid="{00000000-0005-0000-0000-0000BB000000}"/>
    <cellStyle name="Vírgula 3 2 6 3" xfId="334" xr:uid="{00000000-0005-0000-0000-0000BA000000}"/>
    <cellStyle name="Vírgula 3 2 7" xfId="174" xr:uid="{00000000-0005-0000-0000-0000BC000000}"/>
    <cellStyle name="Vírgula 3 2 7 2" xfId="374" xr:uid="{00000000-0005-0000-0000-0000BC000000}"/>
    <cellStyle name="Vírgula 3 2 8" xfId="274" xr:uid="{00000000-0005-0000-0000-000099000000}"/>
    <cellStyle name="Vírgula 3 3" xfId="70" xr:uid="{00000000-0005-0000-0000-0000BD000000}"/>
    <cellStyle name="Vírgula 3 3 2" xfId="75" xr:uid="{00000000-0005-0000-0000-0000BE000000}"/>
    <cellStyle name="Vírgula 3 3 2 2" xfId="92" xr:uid="{00000000-0005-0000-0000-0000BF000000}"/>
    <cellStyle name="Vírgula 3 3 2 2 2" xfId="122" xr:uid="{00000000-0005-0000-0000-0000C0000000}"/>
    <cellStyle name="Vírgula 3 3 2 2 2 2" xfId="222" xr:uid="{00000000-0005-0000-0000-0000C1000000}"/>
    <cellStyle name="Vírgula 3 3 2 2 2 2 2" xfId="422" xr:uid="{00000000-0005-0000-0000-0000C1000000}"/>
    <cellStyle name="Vírgula 3 3 2 2 2 3" xfId="322" xr:uid="{00000000-0005-0000-0000-0000C0000000}"/>
    <cellStyle name="Vírgula 3 3 2 2 3" xfId="152" xr:uid="{00000000-0005-0000-0000-0000C2000000}"/>
    <cellStyle name="Vírgula 3 3 2 2 3 2" xfId="252" xr:uid="{00000000-0005-0000-0000-0000C3000000}"/>
    <cellStyle name="Vírgula 3 3 2 2 3 2 2" xfId="452" xr:uid="{00000000-0005-0000-0000-0000C3000000}"/>
    <cellStyle name="Vírgula 3 3 2 2 3 3" xfId="352" xr:uid="{00000000-0005-0000-0000-0000C2000000}"/>
    <cellStyle name="Vírgula 3 3 2 2 4" xfId="192" xr:uid="{00000000-0005-0000-0000-0000C4000000}"/>
    <cellStyle name="Vírgula 3 3 2 2 4 2" xfId="392" xr:uid="{00000000-0005-0000-0000-0000C4000000}"/>
    <cellStyle name="Vírgula 3 3 2 2 5" xfId="292" xr:uid="{00000000-0005-0000-0000-0000BF000000}"/>
    <cellStyle name="Vírgula 3 3 2 3" xfId="107" xr:uid="{00000000-0005-0000-0000-0000C5000000}"/>
    <cellStyle name="Vírgula 3 3 2 3 2" xfId="207" xr:uid="{00000000-0005-0000-0000-0000C6000000}"/>
    <cellStyle name="Vírgula 3 3 2 3 2 2" xfId="407" xr:uid="{00000000-0005-0000-0000-0000C6000000}"/>
    <cellStyle name="Vírgula 3 3 2 3 3" xfId="307" xr:uid="{00000000-0005-0000-0000-0000C5000000}"/>
    <cellStyle name="Vírgula 3 3 2 4" xfId="137" xr:uid="{00000000-0005-0000-0000-0000C7000000}"/>
    <cellStyle name="Vírgula 3 3 2 4 2" xfId="237" xr:uid="{00000000-0005-0000-0000-0000C8000000}"/>
    <cellStyle name="Vírgula 3 3 2 4 2 2" xfId="437" xr:uid="{00000000-0005-0000-0000-0000C8000000}"/>
    <cellStyle name="Vírgula 3 3 2 4 3" xfId="337" xr:uid="{00000000-0005-0000-0000-0000C7000000}"/>
    <cellStyle name="Vírgula 3 3 2 5" xfId="177" xr:uid="{00000000-0005-0000-0000-0000C9000000}"/>
    <cellStyle name="Vírgula 3 3 2 5 2" xfId="377" xr:uid="{00000000-0005-0000-0000-0000C9000000}"/>
    <cellStyle name="Vírgula 3 3 2 6" xfId="277" xr:uid="{00000000-0005-0000-0000-0000BE000000}"/>
    <cellStyle name="Vírgula 3 3 3" xfId="84" xr:uid="{00000000-0005-0000-0000-0000CA000000}"/>
    <cellStyle name="Vírgula 3 3 3 2" xfId="99" xr:uid="{00000000-0005-0000-0000-0000CB000000}"/>
    <cellStyle name="Vírgula 3 3 3 2 2" xfId="129" xr:uid="{00000000-0005-0000-0000-0000CC000000}"/>
    <cellStyle name="Vírgula 3 3 3 2 2 2" xfId="229" xr:uid="{00000000-0005-0000-0000-0000CD000000}"/>
    <cellStyle name="Vírgula 3 3 3 2 2 2 2" xfId="429" xr:uid="{00000000-0005-0000-0000-0000CD000000}"/>
    <cellStyle name="Vírgula 3 3 3 2 2 3" xfId="329" xr:uid="{00000000-0005-0000-0000-0000CC000000}"/>
    <cellStyle name="Vírgula 3 3 3 2 3" xfId="159" xr:uid="{00000000-0005-0000-0000-0000CE000000}"/>
    <cellStyle name="Vírgula 3 3 3 2 3 2" xfId="259" xr:uid="{00000000-0005-0000-0000-0000CF000000}"/>
    <cellStyle name="Vírgula 3 3 3 2 3 2 2" xfId="459" xr:uid="{00000000-0005-0000-0000-0000CF000000}"/>
    <cellStyle name="Vírgula 3 3 3 2 3 3" xfId="359" xr:uid="{00000000-0005-0000-0000-0000CE000000}"/>
    <cellStyle name="Vírgula 3 3 3 2 4" xfId="199" xr:uid="{00000000-0005-0000-0000-0000D0000000}"/>
    <cellStyle name="Vírgula 3 3 3 2 4 2" xfId="399" xr:uid="{00000000-0005-0000-0000-0000D0000000}"/>
    <cellStyle name="Vírgula 3 3 3 2 5" xfId="299" xr:uid="{00000000-0005-0000-0000-0000CB000000}"/>
    <cellStyle name="Vírgula 3 3 3 3" xfId="114" xr:uid="{00000000-0005-0000-0000-0000D1000000}"/>
    <cellStyle name="Vírgula 3 3 3 3 2" xfId="214" xr:uid="{00000000-0005-0000-0000-0000D2000000}"/>
    <cellStyle name="Vírgula 3 3 3 3 2 2" xfId="414" xr:uid="{00000000-0005-0000-0000-0000D2000000}"/>
    <cellStyle name="Vírgula 3 3 3 3 3" xfId="314" xr:uid="{00000000-0005-0000-0000-0000D1000000}"/>
    <cellStyle name="Vírgula 3 3 3 4" xfId="144" xr:uid="{00000000-0005-0000-0000-0000D3000000}"/>
    <cellStyle name="Vírgula 3 3 3 4 2" xfId="244" xr:uid="{00000000-0005-0000-0000-0000D4000000}"/>
    <cellStyle name="Vírgula 3 3 3 4 2 2" xfId="444" xr:uid="{00000000-0005-0000-0000-0000D4000000}"/>
    <cellStyle name="Vírgula 3 3 3 4 3" xfId="344" xr:uid="{00000000-0005-0000-0000-0000D3000000}"/>
    <cellStyle name="Vírgula 3 3 3 5" xfId="184" xr:uid="{00000000-0005-0000-0000-0000D5000000}"/>
    <cellStyle name="Vírgula 3 3 3 5 2" xfId="384" xr:uid="{00000000-0005-0000-0000-0000D5000000}"/>
    <cellStyle name="Vírgula 3 3 3 6" xfId="284" xr:uid="{00000000-0005-0000-0000-0000CA000000}"/>
    <cellStyle name="Vírgula 3 3 4" xfId="88" xr:uid="{00000000-0005-0000-0000-0000D6000000}"/>
    <cellStyle name="Vírgula 3 3 4 2" xfId="118" xr:uid="{00000000-0005-0000-0000-0000D7000000}"/>
    <cellStyle name="Vírgula 3 3 4 2 2" xfId="218" xr:uid="{00000000-0005-0000-0000-0000D8000000}"/>
    <cellStyle name="Vírgula 3 3 4 2 2 2" xfId="418" xr:uid="{00000000-0005-0000-0000-0000D8000000}"/>
    <cellStyle name="Vírgula 3 3 4 2 3" xfId="318" xr:uid="{00000000-0005-0000-0000-0000D7000000}"/>
    <cellStyle name="Vírgula 3 3 4 3" xfId="148" xr:uid="{00000000-0005-0000-0000-0000D9000000}"/>
    <cellStyle name="Vírgula 3 3 4 3 2" xfId="248" xr:uid="{00000000-0005-0000-0000-0000DA000000}"/>
    <cellStyle name="Vírgula 3 3 4 3 2 2" xfId="448" xr:uid="{00000000-0005-0000-0000-0000DA000000}"/>
    <cellStyle name="Vírgula 3 3 4 3 3" xfId="348" xr:uid="{00000000-0005-0000-0000-0000D9000000}"/>
    <cellStyle name="Vírgula 3 3 4 4" xfId="188" xr:uid="{00000000-0005-0000-0000-0000DB000000}"/>
    <cellStyle name="Vírgula 3 3 4 4 2" xfId="388" xr:uid="{00000000-0005-0000-0000-0000DB000000}"/>
    <cellStyle name="Vírgula 3 3 4 5" xfId="288" xr:uid="{00000000-0005-0000-0000-0000D6000000}"/>
    <cellStyle name="Vírgula 3 3 5" xfId="103" xr:uid="{00000000-0005-0000-0000-0000DC000000}"/>
    <cellStyle name="Vírgula 3 3 5 2" xfId="203" xr:uid="{00000000-0005-0000-0000-0000DD000000}"/>
    <cellStyle name="Vírgula 3 3 5 2 2" xfId="403" xr:uid="{00000000-0005-0000-0000-0000DD000000}"/>
    <cellStyle name="Vírgula 3 3 5 3" xfId="303" xr:uid="{00000000-0005-0000-0000-0000DC000000}"/>
    <cellStyle name="Vírgula 3 3 6" xfId="133" xr:uid="{00000000-0005-0000-0000-0000DE000000}"/>
    <cellStyle name="Vírgula 3 3 6 2" xfId="233" xr:uid="{00000000-0005-0000-0000-0000DF000000}"/>
    <cellStyle name="Vírgula 3 3 6 2 2" xfId="433" xr:uid="{00000000-0005-0000-0000-0000DF000000}"/>
    <cellStyle name="Vírgula 3 3 6 3" xfId="333" xr:uid="{00000000-0005-0000-0000-0000DE000000}"/>
    <cellStyle name="Vírgula 3 3 7" xfId="173" xr:uid="{00000000-0005-0000-0000-0000E0000000}"/>
    <cellStyle name="Vírgula 3 3 7 2" xfId="373" xr:uid="{00000000-0005-0000-0000-0000E0000000}"/>
    <cellStyle name="Vírgula 3 3 8" xfId="273" xr:uid="{00000000-0005-0000-0000-0000BD000000}"/>
    <cellStyle name="Vírgula 3 4" xfId="73" xr:uid="{00000000-0005-0000-0000-0000E1000000}"/>
    <cellStyle name="Vírgula 3 4 2" xfId="90" xr:uid="{00000000-0005-0000-0000-0000E2000000}"/>
    <cellStyle name="Vírgula 3 4 2 2" xfId="120" xr:uid="{00000000-0005-0000-0000-0000E3000000}"/>
    <cellStyle name="Vírgula 3 4 2 2 2" xfId="220" xr:uid="{00000000-0005-0000-0000-0000E4000000}"/>
    <cellStyle name="Vírgula 3 4 2 2 2 2" xfId="420" xr:uid="{00000000-0005-0000-0000-0000E4000000}"/>
    <cellStyle name="Vírgula 3 4 2 2 3" xfId="320" xr:uid="{00000000-0005-0000-0000-0000E3000000}"/>
    <cellStyle name="Vírgula 3 4 2 3" xfId="150" xr:uid="{00000000-0005-0000-0000-0000E5000000}"/>
    <cellStyle name="Vírgula 3 4 2 3 2" xfId="250" xr:uid="{00000000-0005-0000-0000-0000E6000000}"/>
    <cellStyle name="Vírgula 3 4 2 3 2 2" xfId="450" xr:uid="{00000000-0005-0000-0000-0000E6000000}"/>
    <cellStyle name="Vírgula 3 4 2 3 3" xfId="350" xr:uid="{00000000-0005-0000-0000-0000E5000000}"/>
    <cellStyle name="Vírgula 3 4 2 4" xfId="190" xr:uid="{00000000-0005-0000-0000-0000E7000000}"/>
    <cellStyle name="Vírgula 3 4 2 4 2" xfId="390" xr:uid="{00000000-0005-0000-0000-0000E7000000}"/>
    <cellStyle name="Vírgula 3 4 2 5" xfId="290" xr:uid="{00000000-0005-0000-0000-0000E2000000}"/>
    <cellStyle name="Vírgula 3 4 3" xfId="105" xr:uid="{00000000-0005-0000-0000-0000E8000000}"/>
    <cellStyle name="Vírgula 3 4 3 2" xfId="205" xr:uid="{00000000-0005-0000-0000-0000E9000000}"/>
    <cellStyle name="Vírgula 3 4 3 2 2" xfId="405" xr:uid="{00000000-0005-0000-0000-0000E9000000}"/>
    <cellStyle name="Vírgula 3 4 3 3" xfId="305" xr:uid="{00000000-0005-0000-0000-0000E8000000}"/>
    <cellStyle name="Vírgula 3 4 4" xfId="135" xr:uid="{00000000-0005-0000-0000-0000EA000000}"/>
    <cellStyle name="Vírgula 3 4 4 2" xfId="235" xr:uid="{00000000-0005-0000-0000-0000EB000000}"/>
    <cellStyle name="Vírgula 3 4 4 2 2" xfId="435" xr:uid="{00000000-0005-0000-0000-0000EB000000}"/>
    <cellStyle name="Vírgula 3 4 4 3" xfId="335" xr:uid="{00000000-0005-0000-0000-0000EA000000}"/>
    <cellStyle name="Vírgula 3 4 5" xfId="175" xr:uid="{00000000-0005-0000-0000-0000EC000000}"/>
    <cellStyle name="Vírgula 3 4 5 2" xfId="375" xr:uid="{00000000-0005-0000-0000-0000EC000000}"/>
    <cellStyle name="Vírgula 3 4 6" xfId="275" xr:uid="{00000000-0005-0000-0000-0000E1000000}"/>
    <cellStyle name="Vírgula 3 5" xfId="82" xr:uid="{00000000-0005-0000-0000-0000ED000000}"/>
    <cellStyle name="Vírgula 3 5 2" xfId="97" xr:uid="{00000000-0005-0000-0000-0000EE000000}"/>
    <cellStyle name="Vírgula 3 5 2 2" xfId="127" xr:uid="{00000000-0005-0000-0000-0000EF000000}"/>
    <cellStyle name="Vírgula 3 5 2 2 2" xfId="227" xr:uid="{00000000-0005-0000-0000-0000F0000000}"/>
    <cellStyle name="Vírgula 3 5 2 2 2 2" xfId="427" xr:uid="{00000000-0005-0000-0000-0000F0000000}"/>
    <cellStyle name="Vírgula 3 5 2 2 3" xfId="327" xr:uid="{00000000-0005-0000-0000-0000EF000000}"/>
    <cellStyle name="Vírgula 3 5 2 3" xfId="157" xr:uid="{00000000-0005-0000-0000-0000F1000000}"/>
    <cellStyle name="Vírgula 3 5 2 3 2" xfId="257" xr:uid="{00000000-0005-0000-0000-0000F2000000}"/>
    <cellStyle name="Vírgula 3 5 2 3 2 2" xfId="457" xr:uid="{00000000-0005-0000-0000-0000F2000000}"/>
    <cellStyle name="Vírgula 3 5 2 3 3" xfId="357" xr:uid="{00000000-0005-0000-0000-0000F1000000}"/>
    <cellStyle name="Vírgula 3 5 2 4" xfId="197" xr:uid="{00000000-0005-0000-0000-0000F3000000}"/>
    <cellStyle name="Vírgula 3 5 2 4 2" xfId="397" xr:uid="{00000000-0005-0000-0000-0000F3000000}"/>
    <cellStyle name="Vírgula 3 5 2 5" xfId="297" xr:uid="{00000000-0005-0000-0000-0000EE000000}"/>
    <cellStyle name="Vírgula 3 5 3" xfId="112" xr:uid="{00000000-0005-0000-0000-0000F4000000}"/>
    <cellStyle name="Vírgula 3 5 3 2" xfId="212" xr:uid="{00000000-0005-0000-0000-0000F5000000}"/>
    <cellStyle name="Vírgula 3 5 3 2 2" xfId="412" xr:uid="{00000000-0005-0000-0000-0000F5000000}"/>
    <cellStyle name="Vírgula 3 5 3 3" xfId="312" xr:uid="{00000000-0005-0000-0000-0000F4000000}"/>
    <cellStyle name="Vírgula 3 5 4" xfId="142" xr:uid="{00000000-0005-0000-0000-0000F6000000}"/>
    <cellStyle name="Vírgula 3 5 4 2" xfId="242" xr:uid="{00000000-0005-0000-0000-0000F7000000}"/>
    <cellStyle name="Vírgula 3 5 4 2 2" xfId="442" xr:uid="{00000000-0005-0000-0000-0000F7000000}"/>
    <cellStyle name="Vírgula 3 5 4 3" xfId="342" xr:uid="{00000000-0005-0000-0000-0000F6000000}"/>
    <cellStyle name="Vírgula 3 5 5" xfId="182" xr:uid="{00000000-0005-0000-0000-0000F8000000}"/>
    <cellStyle name="Vírgula 3 5 5 2" xfId="382" xr:uid="{00000000-0005-0000-0000-0000F8000000}"/>
    <cellStyle name="Vírgula 3 5 6" xfId="282" xr:uid="{00000000-0005-0000-0000-0000ED000000}"/>
    <cellStyle name="Vírgula 3 6" xfId="86" xr:uid="{00000000-0005-0000-0000-0000F9000000}"/>
    <cellStyle name="Vírgula 3 6 2" xfId="116" xr:uid="{00000000-0005-0000-0000-0000FA000000}"/>
    <cellStyle name="Vírgula 3 6 2 2" xfId="216" xr:uid="{00000000-0005-0000-0000-0000FB000000}"/>
    <cellStyle name="Vírgula 3 6 2 2 2" xfId="416" xr:uid="{00000000-0005-0000-0000-0000FB000000}"/>
    <cellStyle name="Vírgula 3 6 2 3" xfId="316" xr:uid="{00000000-0005-0000-0000-0000FA000000}"/>
    <cellStyle name="Vírgula 3 6 3" xfId="146" xr:uid="{00000000-0005-0000-0000-0000FC000000}"/>
    <cellStyle name="Vírgula 3 6 3 2" xfId="246" xr:uid="{00000000-0005-0000-0000-0000FD000000}"/>
    <cellStyle name="Vírgula 3 6 3 2 2" xfId="446" xr:uid="{00000000-0005-0000-0000-0000FD000000}"/>
    <cellStyle name="Vírgula 3 6 3 3" xfId="346" xr:uid="{00000000-0005-0000-0000-0000FC000000}"/>
    <cellStyle name="Vírgula 3 6 4" xfId="186" xr:uid="{00000000-0005-0000-0000-0000FE000000}"/>
    <cellStyle name="Vírgula 3 6 4 2" xfId="386" xr:uid="{00000000-0005-0000-0000-0000FE000000}"/>
    <cellStyle name="Vírgula 3 6 5" xfId="286" xr:uid="{00000000-0005-0000-0000-0000F9000000}"/>
    <cellStyle name="Vírgula 3 7" xfId="101" xr:uid="{00000000-0005-0000-0000-0000FF000000}"/>
    <cellStyle name="Vírgula 3 7 2" xfId="201" xr:uid="{00000000-0005-0000-0000-000000010000}"/>
    <cellStyle name="Vírgula 3 7 2 2" xfId="401" xr:uid="{00000000-0005-0000-0000-000000010000}"/>
    <cellStyle name="Vírgula 3 7 3" xfId="301" xr:uid="{00000000-0005-0000-0000-0000FF000000}"/>
    <cellStyle name="Vírgula 3 8" xfId="131" xr:uid="{00000000-0005-0000-0000-000001010000}"/>
    <cellStyle name="Vírgula 3 8 2" xfId="231" xr:uid="{00000000-0005-0000-0000-000002010000}"/>
    <cellStyle name="Vírgula 3 8 2 2" xfId="431" xr:uid="{00000000-0005-0000-0000-000002010000}"/>
    <cellStyle name="Vírgula 3 8 3" xfId="331" xr:uid="{00000000-0005-0000-0000-000001010000}"/>
    <cellStyle name="Vírgula 3 9" xfId="171" xr:uid="{00000000-0005-0000-0000-000003010000}"/>
    <cellStyle name="Vírgula 3 9 2" xfId="371" xr:uid="{00000000-0005-0000-0000-000003010000}"/>
    <cellStyle name="Warning Text" xfId="72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zoomScale="96" zoomScaleNormal="96" workbookViewId="0">
      <selection activeCell="P8" sqref="P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38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93" t="s">
        <v>78</v>
      </c>
      <c r="B1" s="94"/>
      <c r="C1" s="95"/>
      <c r="D1" s="93" t="s">
        <v>58</v>
      </c>
      <c r="E1" s="94"/>
      <c r="F1" s="94"/>
      <c r="G1" s="94"/>
      <c r="H1" s="94"/>
      <c r="I1" s="95"/>
      <c r="J1" s="92" t="s">
        <v>80</v>
      </c>
      <c r="K1" s="92"/>
      <c r="L1" s="92"/>
      <c r="M1" s="91" t="s">
        <v>77</v>
      </c>
      <c r="N1" s="91" t="s">
        <v>77</v>
      </c>
      <c r="O1" s="91" t="s">
        <v>77</v>
      </c>
      <c r="P1" s="91" t="s">
        <v>77</v>
      </c>
      <c r="Q1" s="91" t="s">
        <v>77</v>
      </c>
      <c r="R1" s="91" t="s">
        <v>77</v>
      </c>
      <c r="S1" s="91" t="s">
        <v>77</v>
      </c>
      <c r="T1" s="91" t="s">
        <v>77</v>
      </c>
      <c r="U1" s="91" t="s">
        <v>77</v>
      </c>
    </row>
    <row r="2" spans="1:21" ht="30.75" customHeight="1" x14ac:dyDescent="0.25">
      <c r="A2" s="92" t="s">
        <v>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</row>
    <row r="3" spans="1:21" s="3" customFormat="1" ht="48" customHeight="1" x14ac:dyDescent="0.2">
      <c r="A3" s="50" t="s">
        <v>7</v>
      </c>
      <c r="B3" s="51" t="s">
        <v>68</v>
      </c>
      <c r="C3" s="48" t="s">
        <v>5</v>
      </c>
      <c r="D3" s="47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85">
        <v>1</v>
      </c>
      <c r="B4" s="88" t="s">
        <v>66</v>
      </c>
      <c r="C4" s="49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/>
      <c r="K4" s="26">
        <f t="shared" ref="K4:K37" si="0">J4-(SUM(M4:U4))</f>
        <v>0</v>
      </c>
      <c r="L4" s="27" t="str">
        <f t="shared" ref="L4:L37" si="1">IF(K4&lt;0,"ATENÇÃO","OK")</f>
        <v>OK</v>
      </c>
      <c r="M4" s="36"/>
      <c r="N4" s="36"/>
      <c r="O4" s="36"/>
      <c r="P4" s="36"/>
      <c r="Q4" s="36"/>
      <c r="R4" s="36"/>
      <c r="S4" s="36"/>
      <c r="T4" s="36"/>
      <c r="U4" s="36"/>
    </row>
    <row r="5" spans="1:21" s="37" customFormat="1" ht="30" customHeight="1" x14ac:dyDescent="0.2">
      <c r="A5" s="86"/>
      <c r="B5" s="89"/>
      <c r="C5" s="49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5</v>
      </c>
      <c r="K5" s="26">
        <f t="shared" si="0"/>
        <v>5</v>
      </c>
      <c r="L5" s="27" t="str">
        <f t="shared" si="1"/>
        <v>OK</v>
      </c>
      <c r="M5" s="36"/>
      <c r="N5" s="36"/>
      <c r="O5" s="36"/>
      <c r="P5" s="36"/>
      <c r="Q5" s="36"/>
      <c r="R5" s="36"/>
      <c r="S5" s="36"/>
      <c r="T5" s="36"/>
      <c r="U5" s="36"/>
    </row>
    <row r="6" spans="1:21" s="37" customFormat="1" ht="30" customHeight="1" x14ac:dyDescent="0.2">
      <c r="A6" s="86"/>
      <c r="B6" s="89"/>
      <c r="C6" s="49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10</v>
      </c>
      <c r="K6" s="26">
        <f t="shared" si="0"/>
        <v>10</v>
      </c>
      <c r="L6" s="27" t="str">
        <f t="shared" si="1"/>
        <v>OK</v>
      </c>
      <c r="M6" s="36"/>
      <c r="N6" s="36"/>
      <c r="O6" s="36"/>
      <c r="P6" s="36"/>
      <c r="Q6" s="36"/>
      <c r="R6" s="36"/>
      <c r="S6" s="36"/>
      <c r="T6" s="36"/>
      <c r="U6" s="36"/>
    </row>
    <row r="7" spans="1:21" s="3" customFormat="1" ht="30" customHeight="1" x14ac:dyDescent="0.2">
      <c r="A7" s="86"/>
      <c r="B7" s="89"/>
      <c r="C7" s="49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/>
      <c r="K7" s="26">
        <f t="shared" si="0"/>
        <v>0</v>
      </c>
      <c r="L7" s="27" t="str">
        <f t="shared" si="1"/>
        <v>OK</v>
      </c>
      <c r="M7" s="36"/>
      <c r="N7" s="36"/>
      <c r="O7" s="36"/>
      <c r="P7" s="36"/>
      <c r="Q7" s="36"/>
      <c r="R7" s="36"/>
      <c r="S7" s="36"/>
      <c r="T7" s="36"/>
      <c r="U7" s="36"/>
    </row>
    <row r="8" spans="1:21" s="3" customFormat="1" ht="30" customHeight="1" x14ac:dyDescent="0.2">
      <c r="A8" s="86"/>
      <c r="B8" s="89"/>
      <c r="C8" s="49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/>
      <c r="K8" s="26">
        <f t="shared" si="0"/>
        <v>0</v>
      </c>
      <c r="L8" s="27" t="str">
        <f t="shared" si="1"/>
        <v>OK</v>
      </c>
      <c r="M8" s="36"/>
      <c r="N8" s="36"/>
      <c r="O8" s="36"/>
      <c r="P8" s="36"/>
      <c r="Q8" s="36"/>
      <c r="R8" s="36"/>
      <c r="S8" s="36"/>
      <c r="T8" s="36"/>
      <c r="U8" s="36"/>
    </row>
    <row r="9" spans="1:21" s="3" customFormat="1" ht="30" customHeight="1" x14ac:dyDescent="0.2">
      <c r="A9" s="86"/>
      <c r="B9" s="89"/>
      <c r="C9" s="49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/>
      <c r="K9" s="26">
        <f t="shared" si="0"/>
        <v>0</v>
      </c>
      <c r="L9" s="27" t="str">
        <f t="shared" si="1"/>
        <v>OK</v>
      </c>
      <c r="M9" s="36"/>
      <c r="N9" s="36"/>
      <c r="O9" s="36"/>
      <c r="P9" s="36"/>
      <c r="Q9" s="36"/>
      <c r="R9" s="36"/>
      <c r="S9" s="36"/>
      <c r="T9" s="36"/>
      <c r="U9" s="36"/>
    </row>
    <row r="10" spans="1:21" s="3" customFormat="1" ht="30" customHeight="1" x14ac:dyDescent="0.2">
      <c r="A10" s="86"/>
      <c r="B10" s="89"/>
      <c r="C10" s="49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/>
      <c r="K10" s="26">
        <f t="shared" si="0"/>
        <v>0</v>
      </c>
      <c r="L10" s="27" t="str">
        <f t="shared" si="1"/>
        <v>OK</v>
      </c>
      <c r="M10" s="36"/>
      <c r="N10" s="36"/>
      <c r="O10" s="36"/>
      <c r="P10" s="36"/>
      <c r="Q10" s="36"/>
      <c r="R10" s="36"/>
      <c r="S10" s="36"/>
      <c r="T10" s="36"/>
      <c r="U10" s="36"/>
    </row>
    <row r="11" spans="1:21" s="37" customFormat="1" ht="30" customHeight="1" x14ac:dyDescent="0.2">
      <c r="A11" s="86"/>
      <c r="B11" s="89"/>
      <c r="C11" s="49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/>
      <c r="K11" s="26">
        <f t="shared" si="0"/>
        <v>0</v>
      </c>
      <c r="L11" s="27" t="str">
        <f t="shared" si="1"/>
        <v>OK</v>
      </c>
      <c r="M11" s="36"/>
      <c r="N11" s="36"/>
      <c r="O11" s="36"/>
      <c r="P11" s="36"/>
      <c r="Q11" s="36"/>
      <c r="R11" s="36"/>
      <c r="S11" s="36"/>
      <c r="T11" s="36"/>
      <c r="U11" s="36"/>
    </row>
    <row r="12" spans="1:21" s="37" customFormat="1" ht="30" customHeight="1" x14ac:dyDescent="0.2">
      <c r="A12" s="86"/>
      <c r="B12" s="89"/>
      <c r="C12" s="49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/>
      <c r="K12" s="26">
        <f t="shared" si="0"/>
        <v>0</v>
      </c>
      <c r="L12" s="27" t="str">
        <f t="shared" si="1"/>
        <v>OK</v>
      </c>
      <c r="M12" s="36"/>
      <c r="N12" s="36"/>
      <c r="O12" s="36"/>
      <c r="P12" s="36"/>
      <c r="Q12" s="36"/>
      <c r="R12" s="36"/>
      <c r="S12" s="36"/>
      <c r="T12" s="36"/>
      <c r="U12" s="36"/>
    </row>
    <row r="13" spans="1:21" s="37" customFormat="1" ht="30" customHeight="1" x14ac:dyDescent="0.2">
      <c r="A13" s="86"/>
      <c r="B13" s="89"/>
      <c r="C13" s="49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/>
      <c r="K13" s="26">
        <f t="shared" si="0"/>
        <v>0</v>
      </c>
      <c r="L13" s="27" t="str">
        <f t="shared" si="1"/>
        <v>OK</v>
      </c>
      <c r="M13" s="36"/>
      <c r="N13" s="36"/>
      <c r="O13" s="36"/>
      <c r="P13" s="36"/>
      <c r="Q13" s="36"/>
      <c r="R13" s="36"/>
      <c r="S13" s="36"/>
      <c r="T13" s="36"/>
      <c r="U13" s="36"/>
    </row>
    <row r="14" spans="1:21" s="37" customFormat="1" ht="30" customHeight="1" x14ac:dyDescent="0.2">
      <c r="A14" s="86"/>
      <c r="B14" s="89"/>
      <c r="C14" s="49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/>
      <c r="K14" s="26">
        <f t="shared" si="0"/>
        <v>0</v>
      </c>
      <c r="L14" s="27" t="str">
        <f t="shared" si="1"/>
        <v>OK</v>
      </c>
      <c r="M14" s="36"/>
      <c r="N14" s="36"/>
      <c r="O14" s="36"/>
      <c r="P14" s="36"/>
      <c r="Q14" s="36"/>
      <c r="R14" s="36"/>
      <c r="S14" s="36"/>
      <c r="T14" s="36"/>
      <c r="U14" s="36"/>
    </row>
    <row r="15" spans="1:21" s="37" customFormat="1" ht="30" customHeight="1" x14ac:dyDescent="0.2">
      <c r="A15" s="86"/>
      <c r="B15" s="89"/>
      <c r="C15" s="49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/>
      <c r="K15" s="26">
        <f t="shared" si="0"/>
        <v>0</v>
      </c>
      <c r="L15" s="27" t="str">
        <f t="shared" si="1"/>
        <v>OK</v>
      </c>
      <c r="M15" s="36"/>
      <c r="N15" s="36"/>
      <c r="O15" s="36"/>
      <c r="P15" s="36"/>
      <c r="Q15" s="36"/>
      <c r="R15" s="36"/>
      <c r="S15" s="36"/>
      <c r="T15" s="36"/>
      <c r="U15" s="36"/>
    </row>
    <row r="16" spans="1:21" s="37" customFormat="1" ht="30" customHeight="1" x14ac:dyDescent="0.2">
      <c r="A16" s="86"/>
      <c r="B16" s="89"/>
      <c r="C16" s="49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/>
      <c r="K16" s="26">
        <f t="shared" si="0"/>
        <v>0</v>
      </c>
      <c r="L16" s="27" t="str">
        <f t="shared" si="1"/>
        <v>OK</v>
      </c>
      <c r="M16" s="36"/>
      <c r="N16" s="36"/>
      <c r="O16" s="36"/>
      <c r="P16" s="36"/>
      <c r="Q16" s="36"/>
      <c r="R16" s="36"/>
      <c r="S16" s="36"/>
      <c r="T16" s="36"/>
      <c r="U16" s="36"/>
    </row>
    <row r="17" spans="1:21" s="37" customFormat="1" ht="30" customHeight="1" x14ac:dyDescent="0.2">
      <c r="A17" s="86"/>
      <c r="B17" s="89"/>
      <c r="C17" s="49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>
        <v>10</v>
      </c>
      <c r="K17" s="26">
        <f t="shared" si="0"/>
        <v>10</v>
      </c>
      <c r="L17" s="27" t="str">
        <f t="shared" si="1"/>
        <v>OK</v>
      </c>
      <c r="M17" s="36"/>
      <c r="N17" s="36"/>
      <c r="O17" s="36"/>
      <c r="P17" s="36"/>
      <c r="Q17" s="36"/>
      <c r="R17" s="36"/>
      <c r="S17" s="36"/>
      <c r="T17" s="36"/>
      <c r="U17" s="36"/>
    </row>
    <row r="18" spans="1:21" s="37" customFormat="1" ht="30" customHeight="1" x14ac:dyDescent="0.2">
      <c r="A18" s="86"/>
      <c r="B18" s="89"/>
      <c r="C18" s="49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/>
      <c r="K18" s="26">
        <f t="shared" si="0"/>
        <v>0</v>
      </c>
      <c r="L18" s="27" t="str">
        <f t="shared" si="1"/>
        <v>OK</v>
      </c>
      <c r="M18" s="36"/>
      <c r="N18" s="36"/>
      <c r="O18" s="36"/>
      <c r="P18" s="36"/>
      <c r="Q18" s="36"/>
      <c r="R18" s="36"/>
      <c r="S18" s="36"/>
      <c r="T18" s="36"/>
      <c r="U18" s="36"/>
    </row>
    <row r="19" spans="1:21" s="37" customFormat="1" ht="30" customHeight="1" x14ac:dyDescent="0.2">
      <c r="A19" s="86"/>
      <c r="B19" s="89"/>
      <c r="C19" s="49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/>
      <c r="K19" s="26">
        <f t="shared" si="0"/>
        <v>0</v>
      </c>
      <c r="L19" s="27" t="str">
        <f t="shared" si="1"/>
        <v>OK</v>
      </c>
      <c r="M19" s="36"/>
      <c r="N19" s="36"/>
      <c r="O19" s="36"/>
      <c r="P19" s="36"/>
      <c r="Q19" s="36"/>
      <c r="R19" s="36"/>
      <c r="S19" s="36"/>
      <c r="T19" s="36"/>
      <c r="U19" s="36"/>
    </row>
    <row r="20" spans="1:21" s="37" customFormat="1" ht="30" customHeight="1" x14ac:dyDescent="0.2">
      <c r="A20" s="86"/>
      <c r="B20" s="89"/>
      <c r="C20" s="49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/>
      <c r="K20" s="26">
        <f t="shared" si="0"/>
        <v>0</v>
      </c>
      <c r="L20" s="27" t="str">
        <f t="shared" si="1"/>
        <v>OK</v>
      </c>
      <c r="M20" s="36"/>
      <c r="N20" s="36"/>
      <c r="O20" s="36"/>
      <c r="P20" s="36"/>
      <c r="Q20" s="36"/>
      <c r="R20" s="36"/>
      <c r="S20" s="36"/>
      <c r="T20" s="36"/>
      <c r="U20" s="36"/>
    </row>
    <row r="21" spans="1:21" s="37" customFormat="1" ht="30" customHeight="1" x14ac:dyDescent="0.2">
      <c r="A21" s="86"/>
      <c r="B21" s="89"/>
      <c r="C21" s="49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/>
      <c r="K21" s="26">
        <f t="shared" si="0"/>
        <v>0</v>
      </c>
      <c r="L21" s="27" t="str">
        <f t="shared" si="1"/>
        <v>OK</v>
      </c>
      <c r="M21" s="36"/>
      <c r="N21" s="36"/>
      <c r="O21" s="36"/>
      <c r="P21" s="36"/>
      <c r="Q21" s="36"/>
      <c r="R21" s="36"/>
      <c r="S21" s="36"/>
      <c r="T21" s="36"/>
      <c r="U21" s="36"/>
    </row>
    <row r="22" spans="1:21" s="37" customFormat="1" ht="30" customHeight="1" x14ac:dyDescent="0.2">
      <c r="A22" s="86"/>
      <c r="B22" s="89"/>
      <c r="C22" s="49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10</v>
      </c>
      <c r="K22" s="26">
        <f t="shared" si="0"/>
        <v>10</v>
      </c>
      <c r="L22" s="27" t="str">
        <f t="shared" si="1"/>
        <v>OK</v>
      </c>
      <c r="M22" s="36"/>
      <c r="N22" s="36"/>
      <c r="O22" s="36"/>
      <c r="P22" s="36"/>
      <c r="Q22" s="36"/>
      <c r="R22" s="36"/>
      <c r="S22" s="36"/>
      <c r="T22" s="36"/>
      <c r="U22" s="36"/>
    </row>
    <row r="23" spans="1:21" s="37" customFormat="1" ht="30" customHeight="1" x14ac:dyDescent="0.2">
      <c r="A23" s="86"/>
      <c r="B23" s="89"/>
      <c r="C23" s="49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/>
      <c r="K23" s="26">
        <f t="shared" si="0"/>
        <v>0</v>
      </c>
      <c r="L23" s="27" t="str">
        <f t="shared" si="1"/>
        <v>OK</v>
      </c>
      <c r="M23" s="36"/>
      <c r="N23" s="36"/>
      <c r="O23" s="36"/>
      <c r="P23" s="36"/>
      <c r="Q23" s="36"/>
      <c r="R23" s="36"/>
      <c r="S23" s="36"/>
      <c r="T23" s="36"/>
      <c r="U23" s="36"/>
    </row>
    <row r="24" spans="1:21" s="37" customFormat="1" ht="30" customHeight="1" x14ac:dyDescent="0.2">
      <c r="A24" s="86"/>
      <c r="B24" s="89"/>
      <c r="C24" s="49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>
        <v>10</v>
      </c>
      <c r="K24" s="26">
        <f t="shared" si="0"/>
        <v>10</v>
      </c>
      <c r="L24" s="27" t="str">
        <f t="shared" si="1"/>
        <v>OK</v>
      </c>
      <c r="M24" s="36"/>
      <c r="N24" s="36"/>
      <c r="O24" s="36"/>
      <c r="P24" s="36"/>
      <c r="Q24" s="36"/>
      <c r="R24" s="36"/>
      <c r="S24" s="36"/>
      <c r="T24" s="36"/>
      <c r="U24" s="36"/>
    </row>
    <row r="25" spans="1:21" s="37" customFormat="1" ht="30" customHeight="1" x14ac:dyDescent="0.2">
      <c r="A25" s="86"/>
      <c r="B25" s="89"/>
      <c r="C25" s="49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/>
      <c r="K25" s="26">
        <f t="shared" si="0"/>
        <v>0</v>
      </c>
      <c r="L25" s="27" t="str">
        <f t="shared" si="1"/>
        <v>OK</v>
      </c>
      <c r="M25" s="36"/>
      <c r="N25" s="36"/>
      <c r="O25" s="36"/>
      <c r="P25" s="36"/>
      <c r="Q25" s="36"/>
      <c r="R25" s="36"/>
      <c r="S25" s="36"/>
      <c r="T25" s="36"/>
      <c r="U25" s="36"/>
    </row>
    <row r="26" spans="1:21" s="37" customFormat="1" ht="30" customHeight="1" x14ac:dyDescent="0.2">
      <c r="A26" s="86"/>
      <c r="B26" s="89"/>
      <c r="C26" s="49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/>
      <c r="K26" s="26">
        <f t="shared" si="0"/>
        <v>0</v>
      </c>
      <c r="L26" s="27" t="str">
        <f t="shared" si="1"/>
        <v>OK</v>
      </c>
      <c r="M26" s="43"/>
      <c r="N26" s="43"/>
      <c r="O26" s="36"/>
      <c r="P26" s="36"/>
      <c r="Q26" s="36"/>
      <c r="R26" s="36"/>
      <c r="S26" s="36"/>
      <c r="T26" s="36"/>
      <c r="U26" s="36"/>
    </row>
    <row r="27" spans="1:21" s="37" customFormat="1" ht="30" customHeight="1" x14ac:dyDescent="0.2">
      <c r="A27" s="86"/>
      <c r="B27" s="89"/>
      <c r="C27" s="49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/>
      <c r="K27" s="26">
        <f t="shared" si="0"/>
        <v>0</v>
      </c>
      <c r="L27" s="27" t="str">
        <f t="shared" si="1"/>
        <v>OK</v>
      </c>
      <c r="M27" s="43"/>
      <c r="N27" s="43"/>
      <c r="O27" s="36"/>
      <c r="P27" s="36"/>
      <c r="Q27" s="36"/>
      <c r="R27" s="36"/>
      <c r="S27" s="36"/>
      <c r="T27" s="36"/>
      <c r="U27" s="36"/>
    </row>
    <row r="28" spans="1:21" s="37" customFormat="1" ht="30" customHeight="1" x14ac:dyDescent="0.2">
      <c r="A28" s="86"/>
      <c r="B28" s="89"/>
      <c r="C28" s="49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/>
      <c r="K28" s="26">
        <f t="shared" si="0"/>
        <v>0</v>
      </c>
      <c r="L28" s="27" t="str">
        <f t="shared" si="1"/>
        <v>OK</v>
      </c>
      <c r="M28" s="36"/>
      <c r="N28" s="36"/>
      <c r="O28" s="36"/>
      <c r="P28" s="36"/>
      <c r="Q28" s="36"/>
      <c r="R28" s="36"/>
      <c r="S28" s="36"/>
      <c r="T28" s="36"/>
      <c r="U28" s="36"/>
    </row>
    <row r="29" spans="1:21" s="37" customFormat="1" ht="30" customHeight="1" x14ac:dyDescent="0.2">
      <c r="A29" s="86"/>
      <c r="B29" s="89"/>
      <c r="C29" s="49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>
        <v>30</v>
      </c>
      <c r="K29" s="26">
        <f t="shared" si="0"/>
        <v>30</v>
      </c>
      <c r="L29" s="27" t="str">
        <f t="shared" si="1"/>
        <v>OK</v>
      </c>
      <c r="M29" s="36"/>
      <c r="N29" s="36"/>
      <c r="O29" s="36"/>
      <c r="P29" s="36"/>
      <c r="Q29" s="36"/>
      <c r="R29" s="36"/>
      <c r="S29" s="36"/>
      <c r="T29" s="36"/>
      <c r="U29" s="36"/>
    </row>
    <row r="30" spans="1:21" s="37" customFormat="1" ht="30" customHeight="1" x14ac:dyDescent="0.2">
      <c r="A30" s="86"/>
      <c r="B30" s="89"/>
      <c r="C30" s="49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/>
      <c r="K30" s="26">
        <f t="shared" si="0"/>
        <v>0</v>
      </c>
      <c r="L30" s="27" t="str">
        <f t="shared" si="1"/>
        <v>OK</v>
      </c>
      <c r="M30" s="36"/>
      <c r="N30" s="36"/>
      <c r="O30" s="36"/>
      <c r="P30" s="36"/>
      <c r="Q30" s="36"/>
      <c r="R30" s="36"/>
      <c r="S30" s="36"/>
      <c r="T30" s="36"/>
      <c r="U30" s="36"/>
    </row>
    <row r="31" spans="1:21" s="37" customFormat="1" ht="30" customHeight="1" x14ac:dyDescent="0.2">
      <c r="A31" s="86"/>
      <c r="B31" s="89"/>
      <c r="C31" s="49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/>
      <c r="K31" s="26">
        <f t="shared" si="0"/>
        <v>0</v>
      </c>
      <c r="L31" s="27" t="str">
        <f t="shared" si="1"/>
        <v>OK</v>
      </c>
      <c r="M31" s="36"/>
      <c r="N31" s="36"/>
      <c r="O31" s="36"/>
      <c r="P31" s="36"/>
      <c r="Q31" s="36"/>
      <c r="R31" s="36"/>
      <c r="S31" s="36"/>
      <c r="T31" s="36"/>
      <c r="U31" s="36"/>
    </row>
    <row r="32" spans="1:21" s="37" customFormat="1" ht="30" customHeight="1" x14ac:dyDescent="0.2">
      <c r="A32" s="86"/>
      <c r="B32" s="89"/>
      <c r="C32" s="49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/>
      <c r="K32" s="26">
        <f t="shared" si="0"/>
        <v>0</v>
      </c>
      <c r="L32" s="27" t="str">
        <f t="shared" si="1"/>
        <v>OK</v>
      </c>
      <c r="M32" s="36"/>
      <c r="N32" s="36"/>
      <c r="O32" s="36"/>
      <c r="P32" s="36"/>
      <c r="Q32" s="36"/>
      <c r="R32" s="36"/>
      <c r="S32" s="36"/>
      <c r="T32" s="36"/>
      <c r="U32" s="36"/>
    </row>
    <row r="33" spans="1:21" s="37" customFormat="1" ht="30" customHeight="1" x14ac:dyDescent="0.2">
      <c r="A33" s="86"/>
      <c r="B33" s="89"/>
      <c r="C33" s="49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/>
      <c r="K33" s="26">
        <f t="shared" si="0"/>
        <v>0</v>
      </c>
      <c r="L33" s="27" t="str">
        <f t="shared" si="1"/>
        <v>OK</v>
      </c>
      <c r="M33" s="36"/>
      <c r="N33" s="36"/>
      <c r="O33" s="36"/>
      <c r="P33" s="36"/>
      <c r="Q33" s="36"/>
      <c r="R33" s="36"/>
      <c r="S33" s="36"/>
      <c r="T33" s="36"/>
      <c r="U33" s="36"/>
    </row>
    <row r="34" spans="1:21" s="37" customFormat="1" ht="30" customHeight="1" x14ac:dyDescent="0.2">
      <c r="A34" s="86"/>
      <c r="B34" s="89"/>
      <c r="C34" s="49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/>
      <c r="K34" s="26">
        <f t="shared" si="0"/>
        <v>0</v>
      </c>
      <c r="L34" s="27" t="str">
        <f t="shared" si="1"/>
        <v>OK</v>
      </c>
      <c r="M34" s="36"/>
      <c r="N34" s="36"/>
      <c r="O34" s="36"/>
      <c r="P34" s="36"/>
      <c r="Q34" s="36"/>
      <c r="R34" s="36"/>
      <c r="S34" s="36"/>
      <c r="T34" s="36"/>
      <c r="U34" s="36"/>
    </row>
    <row r="35" spans="1:21" s="37" customFormat="1" ht="30" customHeight="1" x14ac:dyDescent="0.2">
      <c r="A35" s="86"/>
      <c r="B35" s="89"/>
      <c r="C35" s="49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/>
      <c r="K35" s="26">
        <f t="shared" si="0"/>
        <v>0</v>
      </c>
      <c r="L35" s="27" t="str">
        <f t="shared" si="1"/>
        <v>OK</v>
      </c>
      <c r="M35" s="36"/>
      <c r="N35" s="36"/>
      <c r="O35" s="36"/>
      <c r="P35" s="36"/>
      <c r="Q35" s="36"/>
      <c r="R35" s="36"/>
      <c r="S35" s="36"/>
      <c r="T35" s="36"/>
      <c r="U35" s="36"/>
    </row>
    <row r="36" spans="1:21" s="37" customFormat="1" ht="30" customHeight="1" x14ac:dyDescent="0.2">
      <c r="A36" s="86"/>
      <c r="B36" s="89"/>
      <c r="C36" s="49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>
        <v>80</v>
      </c>
      <c r="K36" s="26">
        <f t="shared" si="0"/>
        <v>80</v>
      </c>
      <c r="L36" s="27" t="str">
        <f t="shared" si="1"/>
        <v>OK</v>
      </c>
      <c r="M36" s="36"/>
      <c r="N36" s="36"/>
      <c r="O36" s="36"/>
      <c r="P36" s="36"/>
      <c r="Q36" s="36"/>
      <c r="R36" s="36"/>
      <c r="S36" s="36"/>
      <c r="T36" s="36"/>
      <c r="U36" s="36"/>
    </row>
    <row r="37" spans="1:21" s="37" customFormat="1" ht="30" customHeight="1" x14ac:dyDescent="0.2">
      <c r="A37" s="87"/>
      <c r="B37" s="90"/>
      <c r="C37" s="49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/>
      <c r="K37" s="26">
        <f t="shared" si="0"/>
        <v>0</v>
      </c>
      <c r="L37" s="27" t="str">
        <f t="shared" si="1"/>
        <v>OK</v>
      </c>
      <c r="M37" s="36"/>
      <c r="N37" s="36"/>
      <c r="O37" s="36"/>
      <c r="P37" s="36"/>
      <c r="Q37" s="36"/>
      <c r="R37" s="36"/>
      <c r="S37" s="36"/>
      <c r="T37" s="36"/>
      <c r="U37" s="36"/>
    </row>
    <row r="38" spans="1:21" x14ac:dyDescent="0.25">
      <c r="I38" s="44"/>
      <c r="M38" s="42"/>
      <c r="N38" s="42"/>
    </row>
  </sheetData>
  <mergeCells count="15">
    <mergeCell ref="A4:A37"/>
    <mergeCell ref="B4:B37"/>
    <mergeCell ref="M1:M2"/>
    <mergeCell ref="N1:N2"/>
    <mergeCell ref="U1:U2"/>
    <mergeCell ref="Q1:Q2"/>
    <mergeCell ref="R1:R2"/>
    <mergeCell ref="S1:S2"/>
    <mergeCell ref="T1:T2"/>
    <mergeCell ref="A2:L2"/>
    <mergeCell ref="O1:O2"/>
    <mergeCell ref="P1:P2"/>
    <mergeCell ref="A1:C1"/>
    <mergeCell ref="D1:I1"/>
    <mergeCell ref="J1:L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8"/>
  <sheetViews>
    <sheetView zoomScale="80" zoomScaleNormal="80" workbookViewId="0">
      <selection activeCell="O19" sqref="O19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8.5703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93" t="s">
        <v>79</v>
      </c>
      <c r="B1" s="94"/>
      <c r="C1" s="95"/>
      <c r="D1" s="93" t="s">
        <v>58</v>
      </c>
      <c r="E1" s="94"/>
      <c r="F1" s="94"/>
      <c r="G1" s="94"/>
      <c r="H1" s="94"/>
      <c r="I1" s="95"/>
      <c r="J1" s="92" t="s">
        <v>81</v>
      </c>
      <c r="K1" s="92"/>
      <c r="L1" s="92"/>
      <c r="M1" s="91" t="s">
        <v>77</v>
      </c>
      <c r="N1" s="91" t="s">
        <v>77</v>
      </c>
      <c r="O1" s="91" t="s">
        <v>77</v>
      </c>
      <c r="P1" s="91" t="s">
        <v>77</v>
      </c>
      <c r="Q1" s="91" t="s">
        <v>77</v>
      </c>
      <c r="R1" s="91" t="s">
        <v>77</v>
      </c>
      <c r="S1" s="91" t="s">
        <v>77</v>
      </c>
      <c r="T1" s="91" t="s">
        <v>77</v>
      </c>
      <c r="U1" s="91" t="s">
        <v>77</v>
      </c>
    </row>
    <row r="2" spans="1:21" ht="30.75" customHeight="1" x14ac:dyDescent="0.25">
      <c r="A2" s="92" t="s">
        <v>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85">
        <v>1</v>
      </c>
      <c r="B4" s="8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2">
        <v>200</v>
      </c>
      <c r="K4" s="26">
        <f t="shared" ref="K4:K37" si="0">J4-(SUM(M4:U4))</f>
        <v>200</v>
      </c>
      <c r="L4" s="27" t="str">
        <f t="shared" ref="L4:L37" si="1">IF(K4&lt;0,"ATENÇÃO","OK")</f>
        <v>OK</v>
      </c>
      <c r="M4" s="57"/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86"/>
      <c r="B5" s="8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2">
        <v>10</v>
      </c>
      <c r="K5" s="26">
        <f t="shared" si="0"/>
        <v>10</v>
      </c>
      <c r="L5" s="27" t="str">
        <f t="shared" si="1"/>
        <v>OK</v>
      </c>
      <c r="M5" s="57"/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86"/>
      <c r="B6" s="8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2">
        <v>100</v>
      </c>
      <c r="K6" s="26">
        <f t="shared" si="0"/>
        <v>100</v>
      </c>
      <c r="L6" s="27" t="str">
        <f t="shared" si="1"/>
        <v>OK</v>
      </c>
      <c r="M6" s="57"/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86"/>
      <c r="B7" s="8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2">
        <v>50</v>
      </c>
      <c r="K7" s="26">
        <f t="shared" si="0"/>
        <v>50</v>
      </c>
      <c r="L7" s="27" t="str">
        <f t="shared" si="1"/>
        <v>OK</v>
      </c>
      <c r="M7" s="57"/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86"/>
      <c r="B8" s="8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2">
        <v>10</v>
      </c>
      <c r="K8" s="26">
        <f t="shared" si="0"/>
        <v>10</v>
      </c>
      <c r="L8" s="27" t="str">
        <f t="shared" si="1"/>
        <v>OK</v>
      </c>
      <c r="M8" s="57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86"/>
      <c r="B9" s="8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2">
        <v>100</v>
      </c>
      <c r="K9" s="26">
        <f t="shared" si="0"/>
        <v>100</v>
      </c>
      <c r="L9" s="27" t="str">
        <f t="shared" si="1"/>
        <v>OK</v>
      </c>
      <c r="M9" s="57"/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86"/>
      <c r="B10" s="8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2"/>
      <c r="K10" s="26">
        <f t="shared" si="0"/>
        <v>0</v>
      </c>
      <c r="L10" s="27" t="str">
        <f t="shared" si="1"/>
        <v>OK</v>
      </c>
      <c r="M10" s="57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86"/>
      <c r="B11" s="8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2"/>
      <c r="K11" s="26">
        <f t="shared" si="0"/>
        <v>0</v>
      </c>
      <c r="L11" s="27" t="str">
        <f t="shared" si="1"/>
        <v>OK</v>
      </c>
      <c r="M11" s="57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86"/>
      <c r="B12" s="8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2"/>
      <c r="K12" s="26">
        <f t="shared" si="0"/>
        <v>0</v>
      </c>
      <c r="L12" s="27" t="str">
        <f t="shared" si="1"/>
        <v>OK</v>
      </c>
      <c r="M12" s="57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86"/>
      <c r="B13" s="8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2"/>
      <c r="K13" s="26">
        <f t="shared" si="0"/>
        <v>0</v>
      </c>
      <c r="L13" s="27" t="str">
        <f t="shared" si="1"/>
        <v>OK</v>
      </c>
      <c r="M13" s="57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86"/>
      <c r="B14" s="8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3">
        <v>100</v>
      </c>
      <c r="K14" s="26">
        <f t="shared" si="0"/>
        <v>100</v>
      </c>
      <c r="L14" s="27" t="str">
        <f t="shared" si="1"/>
        <v>OK</v>
      </c>
      <c r="M14" s="57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86"/>
      <c r="B15" s="8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2">
        <v>200</v>
      </c>
      <c r="K15" s="26">
        <f t="shared" si="0"/>
        <v>200</v>
      </c>
      <c r="L15" s="27" t="str">
        <f t="shared" si="1"/>
        <v>OK</v>
      </c>
      <c r="M15" s="57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86"/>
      <c r="B16" s="8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2">
        <v>400</v>
      </c>
      <c r="K16" s="26">
        <f t="shared" si="0"/>
        <v>400</v>
      </c>
      <c r="L16" s="27" t="str">
        <f t="shared" si="1"/>
        <v>OK</v>
      </c>
      <c r="M16" s="57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86"/>
      <c r="B17" s="8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3">
        <v>100</v>
      </c>
      <c r="K17" s="26">
        <f t="shared" si="0"/>
        <v>100</v>
      </c>
      <c r="L17" s="27" t="str">
        <f t="shared" si="1"/>
        <v>OK</v>
      </c>
      <c r="M17" s="57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86"/>
      <c r="B18" s="8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4">
        <v>100</v>
      </c>
      <c r="K18" s="26">
        <f t="shared" si="0"/>
        <v>100</v>
      </c>
      <c r="L18" s="27" t="str">
        <f t="shared" si="1"/>
        <v>OK</v>
      </c>
      <c r="M18" s="57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86"/>
      <c r="B19" s="8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2">
        <v>100</v>
      </c>
      <c r="K19" s="26">
        <f t="shared" si="0"/>
        <v>100</v>
      </c>
      <c r="L19" s="27" t="str">
        <f t="shared" si="1"/>
        <v>OK</v>
      </c>
      <c r="M19" s="57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86"/>
      <c r="B20" s="8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2"/>
      <c r="K20" s="26">
        <f t="shared" si="0"/>
        <v>0</v>
      </c>
      <c r="L20" s="27" t="str">
        <f t="shared" si="1"/>
        <v>OK</v>
      </c>
      <c r="M20" s="57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86"/>
      <c r="B21" s="8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2"/>
      <c r="K21" s="26">
        <f t="shared" si="0"/>
        <v>0</v>
      </c>
      <c r="L21" s="27" t="str">
        <f t="shared" si="1"/>
        <v>OK</v>
      </c>
      <c r="M21" s="57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86"/>
      <c r="B22" s="8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2">
        <v>100</v>
      </c>
      <c r="K22" s="26">
        <f t="shared" si="0"/>
        <v>100</v>
      </c>
      <c r="L22" s="27" t="str">
        <f t="shared" si="1"/>
        <v>OK</v>
      </c>
      <c r="M22" s="57"/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86"/>
      <c r="B23" s="8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2">
        <v>15</v>
      </c>
      <c r="K23" s="26">
        <f t="shared" si="0"/>
        <v>15</v>
      </c>
      <c r="L23" s="27" t="str">
        <f t="shared" si="1"/>
        <v>OK</v>
      </c>
      <c r="M23" s="57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86"/>
      <c r="B24" s="8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4">
        <v>20</v>
      </c>
      <c r="K24" s="26">
        <f t="shared" si="0"/>
        <v>20</v>
      </c>
      <c r="L24" s="27" t="str">
        <f t="shared" si="1"/>
        <v>OK</v>
      </c>
      <c r="M24" s="57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86"/>
      <c r="B25" s="8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3"/>
      <c r="K25" s="26">
        <f t="shared" si="0"/>
        <v>0</v>
      </c>
      <c r="L25" s="27" t="str">
        <f t="shared" si="1"/>
        <v>OK</v>
      </c>
      <c r="M25" s="57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86"/>
      <c r="B26" s="8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3">
        <v>100</v>
      </c>
      <c r="K26" s="26">
        <f t="shared" si="0"/>
        <v>100</v>
      </c>
      <c r="L26" s="27" t="str">
        <f t="shared" si="1"/>
        <v>OK</v>
      </c>
      <c r="M26" s="58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86"/>
      <c r="B27" s="8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3"/>
      <c r="K27" s="26">
        <f t="shared" si="0"/>
        <v>0</v>
      </c>
      <c r="L27" s="27" t="str">
        <f t="shared" si="1"/>
        <v>OK</v>
      </c>
      <c r="M27" s="58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86"/>
      <c r="B28" s="8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3"/>
      <c r="K28" s="26">
        <f t="shared" si="0"/>
        <v>0</v>
      </c>
      <c r="L28" s="27" t="str">
        <f t="shared" si="1"/>
        <v>OK</v>
      </c>
      <c r="M28" s="57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86"/>
      <c r="B29" s="8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3">
        <v>10</v>
      </c>
      <c r="K29" s="26">
        <f t="shared" si="0"/>
        <v>10</v>
      </c>
      <c r="L29" s="27" t="str">
        <f t="shared" si="1"/>
        <v>OK</v>
      </c>
      <c r="M29" s="57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86"/>
      <c r="B30" s="8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3"/>
      <c r="K30" s="26">
        <f t="shared" si="0"/>
        <v>0</v>
      </c>
      <c r="L30" s="27" t="str">
        <f t="shared" si="1"/>
        <v>OK</v>
      </c>
      <c r="M30" s="57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86"/>
      <c r="B31" s="8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3"/>
      <c r="K31" s="26">
        <f t="shared" si="0"/>
        <v>0</v>
      </c>
      <c r="L31" s="27" t="str">
        <f t="shared" si="1"/>
        <v>OK</v>
      </c>
      <c r="M31" s="57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86"/>
      <c r="B32" s="8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3"/>
      <c r="K32" s="26">
        <f t="shared" si="0"/>
        <v>0</v>
      </c>
      <c r="L32" s="27" t="str">
        <f t="shared" si="1"/>
        <v>OK</v>
      </c>
      <c r="M32" s="57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86"/>
      <c r="B33" s="8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3"/>
      <c r="K33" s="26">
        <f t="shared" si="0"/>
        <v>0</v>
      </c>
      <c r="L33" s="27" t="str">
        <f t="shared" si="1"/>
        <v>OK</v>
      </c>
      <c r="M33" s="57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86"/>
      <c r="B34" s="8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3">
        <v>50</v>
      </c>
      <c r="K34" s="26">
        <f t="shared" si="0"/>
        <v>50</v>
      </c>
      <c r="L34" s="27" t="str">
        <f t="shared" si="1"/>
        <v>OK</v>
      </c>
      <c r="M34" s="57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86"/>
      <c r="B35" s="8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3">
        <v>30</v>
      </c>
      <c r="K35" s="26">
        <f t="shared" si="0"/>
        <v>30</v>
      </c>
      <c r="L35" s="27" t="str">
        <f t="shared" si="1"/>
        <v>OK</v>
      </c>
      <c r="M35" s="57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86"/>
      <c r="B36" s="8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3">
        <v>300</v>
      </c>
      <c r="K36" s="26">
        <f t="shared" si="0"/>
        <v>300</v>
      </c>
      <c r="L36" s="27" t="str">
        <f t="shared" si="1"/>
        <v>OK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87"/>
      <c r="B37" s="9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3">
        <v>10</v>
      </c>
      <c r="K37" s="26">
        <f t="shared" si="0"/>
        <v>10</v>
      </c>
      <c r="L37" s="27" t="str">
        <f t="shared" si="1"/>
        <v>OK</v>
      </c>
      <c r="M37" s="57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7"/>
  <sheetViews>
    <sheetView tabSelected="1" topLeftCell="A25" zoomScale="80" zoomScaleNormal="80" workbookViewId="0">
      <selection activeCell="M52" sqref="M52"/>
    </sheetView>
  </sheetViews>
  <sheetFormatPr defaultColWidth="9.7109375" defaultRowHeight="15" x14ac:dyDescent="0.25"/>
  <cols>
    <col min="1" max="1" width="6.85546875" style="1" customWidth="1"/>
    <col min="2" max="2" width="19.140625" style="1" customWidth="1"/>
    <col min="3" max="3" width="7.5703125" style="1" customWidth="1"/>
    <col min="4" max="4" width="45.140625" style="28" customWidth="1"/>
    <col min="5" max="5" width="10.85546875" style="1" customWidth="1"/>
    <col min="6" max="6" width="17.5703125" style="1" customWidth="1"/>
    <col min="7" max="7" width="15.42578125" style="1" customWidth="1"/>
    <col min="8" max="8" width="13.140625" style="6" customWidth="1"/>
    <col min="9" max="9" width="13.28515625" style="29" customWidth="1"/>
    <col min="10" max="10" width="12.5703125" style="4" customWidth="1"/>
    <col min="11" max="11" width="14.85546875" style="2" customWidth="1"/>
    <col min="12" max="12" width="17.140625" style="2" customWidth="1"/>
    <col min="13" max="16384" width="9.7109375" style="2"/>
  </cols>
  <sheetData>
    <row r="1" spans="1:12" ht="33.75" customHeight="1" x14ac:dyDescent="0.25">
      <c r="A1" s="92" t="s">
        <v>82</v>
      </c>
      <c r="B1" s="92"/>
      <c r="C1" s="92"/>
      <c r="D1" s="92" t="s">
        <v>58</v>
      </c>
      <c r="E1" s="92"/>
      <c r="F1" s="92"/>
      <c r="G1" s="92"/>
      <c r="H1" s="92" t="s">
        <v>80</v>
      </c>
      <c r="I1" s="92"/>
      <c r="J1" s="92"/>
      <c r="K1" s="92"/>
      <c r="L1" s="92"/>
    </row>
    <row r="2" spans="1:12" ht="30.75" customHeight="1" x14ac:dyDescent="0.25">
      <c r="A2" s="92" t="s">
        <v>59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s="3" customFormat="1" ht="48.75" customHeight="1" x14ac:dyDescent="0.2">
      <c r="A3" s="21" t="s">
        <v>1</v>
      </c>
      <c r="B3" s="21" t="s">
        <v>61</v>
      </c>
      <c r="C3" s="21" t="s">
        <v>19</v>
      </c>
      <c r="D3" s="22" t="s">
        <v>20</v>
      </c>
      <c r="E3" s="22" t="s">
        <v>9</v>
      </c>
      <c r="F3" s="22" t="s">
        <v>10</v>
      </c>
      <c r="G3" s="23" t="s">
        <v>3</v>
      </c>
      <c r="H3" s="24" t="s">
        <v>8</v>
      </c>
      <c r="I3" s="25" t="s">
        <v>17</v>
      </c>
      <c r="J3" s="21" t="s">
        <v>18</v>
      </c>
      <c r="K3" s="30" t="s">
        <v>11</v>
      </c>
      <c r="L3" s="30" t="s">
        <v>12</v>
      </c>
    </row>
    <row r="4" spans="1:12" ht="30" customHeight="1" x14ac:dyDescent="0.25">
      <c r="A4" s="105">
        <v>1</v>
      </c>
      <c r="B4" s="106" t="s">
        <v>62</v>
      </c>
      <c r="C4" s="70">
        <v>1</v>
      </c>
      <c r="D4" s="59" t="s">
        <v>21</v>
      </c>
      <c r="E4" s="32" t="s">
        <v>51</v>
      </c>
      <c r="F4" s="35" t="s">
        <v>57</v>
      </c>
      <c r="G4" s="40">
        <v>17.75</v>
      </c>
      <c r="H4" s="18">
        <f>Reitoria_PROEX!J4+ESAG!J4+Reitoria_MUSEU!J4+CEART!J4+CEAD!J4+FAED!J4+CEFID!J4+CERES!J4+CESFI!J4+COVEST!J4</f>
        <v>1175</v>
      </c>
      <c r="I4" s="26">
        <f>(Reitoria_PROEX!J4-Reitoria_PROEX!K4)+(ESAG!J4-ESAG!K4)+(Reitoria_MUSEU!J4-Reitoria_MUSEU!K4)+(CEART!J4-CEART!K4)+(CEAD!J4-CEAD!K4)+(FAED!J4-FAED!K4)+(CEFID!J4-CEFID!K4)+(CERES!J4-CERES!K4)+(CESFI!J4-CESFI!K4)</f>
        <v>119</v>
      </c>
      <c r="J4" s="31">
        <f>H4-I4</f>
        <v>1056</v>
      </c>
      <c r="K4" s="19">
        <f>G4*H4</f>
        <v>20856.25</v>
      </c>
      <c r="L4" s="19">
        <f>G4*I4</f>
        <v>2112.25</v>
      </c>
    </row>
    <row r="5" spans="1:12" ht="30" customHeight="1" x14ac:dyDescent="0.25">
      <c r="A5" s="105"/>
      <c r="B5" s="107"/>
      <c r="C5" s="70">
        <v>2</v>
      </c>
      <c r="D5" s="60" t="s">
        <v>22</v>
      </c>
      <c r="E5" s="32" t="s">
        <v>51</v>
      </c>
      <c r="F5" s="35" t="s">
        <v>57</v>
      </c>
      <c r="G5" s="40">
        <v>26.62</v>
      </c>
      <c r="H5" s="18">
        <f>Reitoria_PROEX!J5+ESAG!J5+Reitoria_MUSEU!J5+CEART!J5+CEAD!J5+FAED!J5+CEFID!J5+CERES!J5+CESFI!J5+COVEST!J5</f>
        <v>104</v>
      </c>
      <c r="I5" s="26">
        <f>(Reitoria_PROEX!J5-Reitoria_PROEX!K5)+(ESAG!J5-ESAG!K5)+(Reitoria_MUSEU!J5-Reitoria_MUSEU!K5)+(CEART!J5-CEART!K5)+(CEAD!J5-CEAD!K5)+(FAED!J5-FAED!K5)+(CEFID!J5-CEFID!K5)+(CERES!J5-CERES!K5)+(CESFI!J5-CESFI!K5)</f>
        <v>9</v>
      </c>
      <c r="J5" s="31">
        <f t="shared" ref="J5:J37" si="0">H5-I5</f>
        <v>95</v>
      </c>
      <c r="K5" s="19">
        <f t="shared" ref="K5:K37" si="1">G5*H5</f>
        <v>2768.48</v>
      </c>
      <c r="L5" s="19">
        <f t="shared" ref="L5:L37" si="2">G5*I5</f>
        <v>239.58</v>
      </c>
    </row>
    <row r="6" spans="1:12" ht="30" customHeight="1" x14ac:dyDescent="0.25">
      <c r="A6" s="105"/>
      <c r="B6" s="107"/>
      <c r="C6" s="70">
        <v>3</v>
      </c>
      <c r="D6" s="60" t="s">
        <v>23</v>
      </c>
      <c r="E6" s="32" t="s">
        <v>51</v>
      </c>
      <c r="F6" s="35" t="s">
        <v>57</v>
      </c>
      <c r="G6" s="40">
        <v>25.22</v>
      </c>
      <c r="H6" s="18">
        <f>Reitoria_PROEX!J6+ESAG!J6+Reitoria_MUSEU!J6+CEART!J6+CEAD!J6+FAED!J6+CEFID!J6+CERES!J6+CESFI!J6+COVEST!J6</f>
        <v>335</v>
      </c>
      <c r="I6" s="26">
        <f>(Reitoria_PROEX!J6-Reitoria_PROEX!K6)+(ESAG!J6-ESAG!K6)+(Reitoria_MUSEU!J6-Reitoria_MUSEU!K6)+(CEART!J6-CEART!K6)+(CEAD!J6-CEAD!K6)+(FAED!J6-FAED!K6)+(CEFID!J6-CEFID!K6)+(CERES!J6-CERES!K6)+(CESFI!J6-CESFI!K6)</f>
        <v>3</v>
      </c>
      <c r="J6" s="31">
        <f t="shared" si="0"/>
        <v>332</v>
      </c>
      <c r="K6" s="19">
        <f t="shared" si="1"/>
        <v>8448.6999999999989</v>
      </c>
      <c r="L6" s="19">
        <f t="shared" si="2"/>
        <v>75.66</v>
      </c>
    </row>
    <row r="7" spans="1:12" s="7" customFormat="1" ht="30" customHeight="1" x14ac:dyDescent="0.25">
      <c r="A7" s="105"/>
      <c r="B7" s="107"/>
      <c r="C7" s="70">
        <v>4</v>
      </c>
      <c r="D7" s="59" t="s">
        <v>24</v>
      </c>
      <c r="E7" s="32" t="s">
        <v>51</v>
      </c>
      <c r="F7" s="35" t="s">
        <v>57</v>
      </c>
      <c r="G7" s="40">
        <v>9.1</v>
      </c>
      <c r="H7" s="18">
        <f>Reitoria_PROEX!J7+ESAG!J7+Reitoria_MUSEU!J7+CEART!J7+CEAD!J7+FAED!J7+CEFID!J7+CERES!J7+CESFI!J7+COVEST!J7</f>
        <v>1505</v>
      </c>
      <c r="I7" s="26">
        <f>(Reitoria_PROEX!J7-Reitoria_PROEX!K7)+(ESAG!J7-ESAG!K7)+(Reitoria_MUSEU!J7-Reitoria_MUSEU!K7)+(CEART!J7-CEART!K7)+(CEAD!J7-CEAD!K7)+(FAED!J7-FAED!K7)+(CEFID!J7-CEFID!K7)+(CERES!J7-CERES!K7)+(CESFI!J7-CESFI!K7)</f>
        <v>233</v>
      </c>
      <c r="J7" s="31">
        <f t="shared" si="0"/>
        <v>1272</v>
      </c>
      <c r="K7" s="19">
        <f t="shared" si="1"/>
        <v>13695.5</v>
      </c>
      <c r="L7" s="19">
        <f t="shared" si="2"/>
        <v>2120.2999999999997</v>
      </c>
    </row>
    <row r="8" spans="1:12" s="7" customFormat="1" ht="30" customHeight="1" x14ac:dyDescent="0.25">
      <c r="A8" s="105"/>
      <c r="B8" s="107"/>
      <c r="C8" s="70">
        <v>5</v>
      </c>
      <c r="D8" s="61" t="s">
        <v>25</v>
      </c>
      <c r="E8" s="32" t="s">
        <v>51</v>
      </c>
      <c r="F8" s="35" t="s">
        <v>57</v>
      </c>
      <c r="G8" s="40">
        <v>10.32</v>
      </c>
      <c r="H8" s="18">
        <f>Reitoria_PROEX!J8+ESAG!J8+Reitoria_MUSEU!J8+CEART!J8+CEAD!J8+FAED!J8+CEFID!J8+CERES!J8+CESFI!J8+COVEST!J8</f>
        <v>150</v>
      </c>
      <c r="I8" s="26">
        <f>(Reitoria_PROEX!J8-Reitoria_PROEX!K8)+(ESAG!J8-ESAG!K8)+(Reitoria_MUSEU!J8-Reitoria_MUSEU!K8)+(CEART!J8-CEART!K8)+(CEAD!J8-CEAD!K8)+(FAED!J8-FAED!K8)+(CEFID!J8-CEFID!K8)+(CERES!J8-CERES!K8)+(CESFI!J8-CESFI!K8)</f>
        <v>16</v>
      </c>
      <c r="J8" s="31">
        <f t="shared" si="0"/>
        <v>134</v>
      </c>
      <c r="K8" s="19">
        <f t="shared" si="1"/>
        <v>1548</v>
      </c>
      <c r="L8" s="19">
        <f t="shared" si="2"/>
        <v>165.12</v>
      </c>
    </row>
    <row r="9" spans="1:12" s="7" customFormat="1" ht="30" customHeight="1" x14ac:dyDescent="0.25">
      <c r="A9" s="105"/>
      <c r="B9" s="107"/>
      <c r="C9" s="70">
        <v>6</v>
      </c>
      <c r="D9" s="59" t="s">
        <v>26</v>
      </c>
      <c r="E9" s="32" t="s">
        <v>51</v>
      </c>
      <c r="F9" s="35" t="s">
        <v>57</v>
      </c>
      <c r="G9" s="40">
        <v>10.65</v>
      </c>
      <c r="H9" s="18">
        <f>Reitoria_PROEX!J9+ESAG!J9+Reitoria_MUSEU!J9+CEART!J9+CEAD!J9+FAED!J9+CEFID!J9+CERES!J9+CESFI!J9+COVEST!J9</f>
        <v>985</v>
      </c>
      <c r="I9" s="26">
        <f>(Reitoria_PROEX!J9-Reitoria_PROEX!K9)+(ESAG!J9-ESAG!K9)+(Reitoria_MUSEU!J9-Reitoria_MUSEU!K9)+(CEART!J9-CEART!K9)+(CEAD!J9-CEAD!K9)+(FAED!J9-FAED!K9)+(CEFID!J9-CEFID!K9)+(CERES!J9-CERES!K9)+(CESFI!J9-CESFI!K9)</f>
        <v>41</v>
      </c>
      <c r="J9" s="31">
        <f t="shared" si="0"/>
        <v>944</v>
      </c>
      <c r="K9" s="19">
        <f t="shared" si="1"/>
        <v>10490.25</v>
      </c>
      <c r="L9" s="19">
        <f t="shared" si="2"/>
        <v>436.65000000000003</v>
      </c>
    </row>
    <row r="10" spans="1:12" s="7" customFormat="1" ht="30" customHeight="1" x14ac:dyDescent="0.25">
      <c r="A10" s="105"/>
      <c r="B10" s="107"/>
      <c r="C10" s="70">
        <v>7</v>
      </c>
      <c r="D10" s="59" t="s">
        <v>27</v>
      </c>
      <c r="E10" s="32" t="s">
        <v>51</v>
      </c>
      <c r="F10" s="35" t="s">
        <v>57</v>
      </c>
      <c r="G10" s="40">
        <v>10.29</v>
      </c>
      <c r="H10" s="18">
        <f>Reitoria_PROEX!J10+ESAG!J10+Reitoria_MUSEU!J10+CEART!J10+CEAD!J10+FAED!J10+CEFID!J10+CERES!J10+CESFI!J10+COVEST!J10</f>
        <v>805</v>
      </c>
      <c r="I10" s="26">
        <f>(Reitoria_PROEX!J10-Reitoria_PROEX!K10)+(ESAG!J10-ESAG!K10)+(Reitoria_MUSEU!J10-Reitoria_MUSEU!K10)+(CEART!J10-CEART!K10)+(CEAD!J10-CEAD!K10)+(FAED!J10-FAED!K10)+(CEFID!J10-CEFID!K10)+(CERES!J10-CERES!K10)+(CESFI!J10-CESFI!K10)</f>
        <v>55</v>
      </c>
      <c r="J10" s="31">
        <f t="shared" si="0"/>
        <v>750</v>
      </c>
      <c r="K10" s="19">
        <f t="shared" si="1"/>
        <v>8283.4499999999989</v>
      </c>
      <c r="L10" s="19">
        <f t="shared" si="2"/>
        <v>565.94999999999993</v>
      </c>
    </row>
    <row r="11" spans="1:12" ht="30" customHeight="1" x14ac:dyDescent="0.25">
      <c r="A11" s="105"/>
      <c r="B11" s="107"/>
      <c r="C11" s="70">
        <v>8</v>
      </c>
      <c r="D11" s="59" t="s">
        <v>28</v>
      </c>
      <c r="E11" s="32" t="s">
        <v>51</v>
      </c>
      <c r="F11" s="35" t="s">
        <v>57</v>
      </c>
      <c r="G11" s="40">
        <v>9.93</v>
      </c>
      <c r="H11" s="18">
        <f>Reitoria_PROEX!J11+ESAG!J11+Reitoria_MUSEU!J11+CEART!J11+CEAD!J11+FAED!J11+CEFID!J11+CERES!J11+CESFI!J11+COVEST!J11</f>
        <v>160</v>
      </c>
      <c r="I11" s="26">
        <f>(Reitoria_PROEX!J11-Reitoria_PROEX!K11)+(ESAG!J11-ESAG!K11)+(Reitoria_MUSEU!J11-Reitoria_MUSEU!K11)+(CEART!J11-CEART!K11)+(CEAD!J11-CEAD!K11)+(FAED!J11-FAED!K11)+(CEFID!J11-CEFID!K11)+(CERES!J11-CERES!K11)+(CESFI!J11-CESFI!K11)</f>
        <v>11</v>
      </c>
      <c r="J11" s="31">
        <f t="shared" si="0"/>
        <v>149</v>
      </c>
      <c r="K11" s="19">
        <f t="shared" si="1"/>
        <v>1588.8</v>
      </c>
      <c r="L11" s="19">
        <f t="shared" si="2"/>
        <v>109.22999999999999</v>
      </c>
    </row>
    <row r="12" spans="1:12" ht="30" customHeight="1" x14ac:dyDescent="0.25">
      <c r="A12" s="105"/>
      <c r="B12" s="107"/>
      <c r="C12" s="70">
        <v>9</v>
      </c>
      <c r="D12" s="59" t="s">
        <v>29</v>
      </c>
      <c r="E12" s="32" t="s">
        <v>51</v>
      </c>
      <c r="F12" s="35" t="s">
        <v>57</v>
      </c>
      <c r="G12" s="40">
        <v>8.89</v>
      </c>
      <c r="H12" s="18">
        <f>Reitoria_PROEX!J12+ESAG!J12+Reitoria_MUSEU!J12+CEART!J12+CEAD!J12+FAED!J12+CEFID!J12+CERES!J12+CESFI!J12+COVEST!J12</f>
        <v>308</v>
      </c>
      <c r="I12" s="26">
        <f>(Reitoria_PROEX!J12-Reitoria_PROEX!K12)+(ESAG!J12-ESAG!K12)+(Reitoria_MUSEU!J12-Reitoria_MUSEU!K12)+(CEART!J12-CEART!K12)+(CEAD!J12-CEAD!K12)+(FAED!J12-FAED!K12)+(CEFID!J12-CEFID!K12)+(CERES!J12-CERES!K12)+(CESFI!J12-CESFI!K12)</f>
        <v>24</v>
      </c>
      <c r="J12" s="31">
        <f t="shared" si="0"/>
        <v>284</v>
      </c>
      <c r="K12" s="19">
        <f t="shared" si="1"/>
        <v>2738.1200000000003</v>
      </c>
      <c r="L12" s="19">
        <f t="shared" si="2"/>
        <v>213.36</v>
      </c>
    </row>
    <row r="13" spans="1:12" ht="30" customHeight="1" x14ac:dyDescent="0.25">
      <c r="A13" s="105"/>
      <c r="B13" s="107"/>
      <c r="C13" s="70">
        <v>10</v>
      </c>
      <c r="D13" s="59" t="s">
        <v>30</v>
      </c>
      <c r="E13" s="32" t="s">
        <v>51</v>
      </c>
      <c r="F13" s="35" t="s">
        <v>57</v>
      </c>
      <c r="G13" s="40">
        <v>8.5299999999999994</v>
      </c>
      <c r="H13" s="18">
        <f>Reitoria_PROEX!J13+ESAG!J13+Reitoria_MUSEU!J13+CEART!J13+CEAD!J13+FAED!J13+CEFID!J13+CERES!J13+CESFI!J13+COVEST!J13</f>
        <v>1605</v>
      </c>
      <c r="I13" s="26">
        <f>(Reitoria_PROEX!J13-Reitoria_PROEX!K13)+(ESAG!J13-ESAG!K13)+(Reitoria_MUSEU!J13-Reitoria_MUSEU!K13)+(CEART!J13-CEART!K13)+(CEAD!J13-CEAD!K13)+(FAED!J13-FAED!K13)+(CEFID!J13-CEFID!K13)+(CERES!J13-CERES!K13)+(CESFI!J13-CESFI!K13)</f>
        <v>260</v>
      </c>
      <c r="J13" s="31">
        <f t="shared" si="0"/>
        <v>1345</v>
      </c>
      <c r="K13" s="19">
        <f t="shared" si="1"/>
        <v>13690.65</v>
      </c>
      <c r="L13" s="19">
        <f t="shared" si="2"/>
        <v>2217.7999999999997</v>
      </c>
    </row>
    <row r="14" spans="1:12" ht="30" customHeight="1" x14ac:dyDescent="0.25">
      <c r="A14" s="105"/>
      <c r="B14" s="107"/>
      <c r="C14" s="70">
        <v>11</v>
      </c>
      <c r="D14" s="62" t="s">
        <v>31</v>
      </c>
      <c r="E14" s="33" t="s">
        <v>51</v>
      </c>
      <c r="F14" s="35" t="s">
        <v>57</v>
      </c>
      <c r="G14" s="40">
        <v>27.85</v>
      </c>
      <c r="H14" s="18">
        <f>Reitoria_PROEX!J14+ESAG!J14+Reitoria_MUSEU!J14+CEART!J14+CEAD!J14+FAED!J14+CEFID!J14+CERES!J14+CESFI!J14+COVEST!J14</f>
        <v>150</v>
      </c>
      <c r="I14" s="26">
        <f>(Reitoria_PROEX!J14-Reitoria_PROEX!K14)+(ESAG!J14-ESAG!K14)+(Reitoria_MUSEU!J14-Reitoria_MUSEU!K14)+(CEART!J14-CEART!K14)+(CEAD!J14-CEAD!K14)+(FAED!J14-FAED!K14)+(CEFID!J14-CEFID!K14)+(CERES!J14-CERES!K14)+(CESFI!J14-CESFI!K14)</f>
        <v>27</v>
      </c>
      <c r="J14" s="31">
        <f t="shared" si="0"/>
        <v>123</v>
      </c>
      <c r="K14" s="19">
        <f t="shared" si="1"/>
        <v>4177.5</v>
      </c>
      <c r="L14" s="19">
        <f t="shared" si="2"/>
        <v>751.95</v>
      </c>
    </row>
    <row r="15" spans="1:12" ht="30" customHeight="1" x14ac:dyDescent="0.25">
      <c r="A15" s="105"/>
      <c r="B15" s="107"/>
      <c r="C15" s="70">
        <v>12</v>
      </c>
      <c r="D15" s="59" t="s">
        <v>32</v>
      </c>
      <c r="E15" s="32" t="s">
        <v>51</v>
      </c>
      <c r="F15" s="35" t="s">
        <v>57</v>
      </c>
      <c r="G15" s="40">
        <v>9.59</v>
      </c>
      <c r="H15" s="18">
        <f>Reitoria_PROEX!J15+ESAG!J15+Reitoria_MUSEU!J15+CEART!J15+CEAD!J15+FAED!J15+CEFID!J15+CERES!J15+CESFI!J15+COVEST!J15</f>
        <v>1535</v>
      </c>
      <c r="I15" s="26">
        <f>(Reitoria_PROEX!J15-Reitoria_PROEX!K15)+(ESAG!J15-ESAG!K15)+(Reitoria_MUSEU!J15-Reitoria_MUSEU!K15)+(CEART!J15-CEART!K15)+(CEAD!J15-CEAD!K15)+(FAED!J15-FAED!K15)+(CEFID!J15-CEFID!K15)+(CERES!J15-CERES!K15)+(CESFI!J15-CESFI!K15)</f>
        <v>8</v>
      </c>
      <c r="J15" s="31">
        <f t="shared" si="0"/>
        <v>1527</v>
      </c>
      <c r="K15" s="19">
        <f t="shared" si="1"/>
        <v>14720.65</v>
      </c>
      <c r="L15" s="19">
        <f t="shared" si="2"/>
        <v>76.72</v>
      </c>
    </row>
    <row r="16" spans="1:12" ht="30" customHeight="1" x14ac:dyDescent="0.25">
      <c r="A16" s="105"/>
      <c r="B16" s="107"/>
      <c r="C16" s="70">
        <v>13</v>
      </c>
      <c r="D16" s="60" t="s">
        <v>33</v>
      </c>
      <c r="E16" s="67" t="s">
        <v>52</v>
      </c>
      <c r="F16" s="35" t="s">
        <v>57</v>
      </c>
      <c r="G16" s="41">
        <v>29.21</v>
      </c>
      <c r="H16" s="18">
        <f>Reitoria_PROEX!J16+ESAG!J16+Reitoria_MUSEU!J16+CEART!J16+CEAD!J16+FAED!J16+CEFID!J16+CERES!J16+CESFI!J16+COVEST!J16</f>
        <v>710</v>
      </c>
      <c r="I16" s="26">
        <f>(Reitoria_PROEX!J16-Reitoria_PROEX!K16)+(ESAG!J16-ESAG!K16)+(Reitoria_MUSEU!J16-Reitoria_MUSEU!K16)+(CEART!J16-CEART!K16)+(CEAD!J16-CEAD!K16)+(FAED!J16-FAED!K16)+(CEFID!J16-CEFID!K16)+(CERES!J16-CERES!K16)+(CESFI!J16-CESFI!K16)</f>
        <v>21</v>
      </c>
      <c r="J16" s="31">
        <f t="shared" si="0"/>
        <v>689</v>
      </c>
      <c r="K16" s="19">
        <f t="shared" si="1"/>
        <v>20739.100000000002</v>
      </c>
      <c r="L16" s="19">
        <f t="shared" si="2"/>
        <v>613.41</v>
      </c>
    </row>
    <row r="17" spans="1:12" ht="30" customHeight="1" x14ac:dyDescent="0.25">
      <c r="A17" s="105"/>
      <c r="B17" s="107"/>
      <c r="C17" s="70">
        <v>14</v>
      </c>
      <c r="D17" s="62" t="s">
        <v>34</v>
      </c>
      <c r="E17" s="33" t="s">
        <v>51</v>
      </c>
      <c r="F17" s="35" t="s">
        <v>57</v>
      </c>
      <c r="G17" s="40">
        <v>6.6</v>
      </c>
      <c r="H17" s="18">
        <f>Reitoria_PROEX!J17+ESAG!J17+Reitoria_MUSEU!J17+CEART!J17+CEAD!J17+FAED!J17+CEFID!J17+CERES!J17+CESFI!J17+COVEST!J17</f>
        <v>320</v>
      </c>
      <c r="I17" s="26">
        <f>(Reitoria_PROEX!J17-Reitoria_PROEX!K17)+(ESAG!J17-ESAG!K17)+(Reitoria_MUSEU!J17-Reitoria_MUSEU!K17)+(CEART!J17-CEART!K17)+(CEAD!J17-CEAD!K17)+(FAED!J17-FAED!K17)+(CEFID!J17-CEFID!K17)+(CERES!J17-CERES!K17)+(CESFI!J17-CESFI!K17)</f>
        <v>0</v>
      </c>
      <c r="J17" s="31">
        <f t="shared" si="0"/>
        <v>320</v>
      </c>
      <c r="K17" s="19">
        <f t="shared" si="1"/>
        <v>2112</v>
      </c>
      <c r="L17" s="19">
        <f t="shared" si="2"/>
        <v>0</v>
      </c>
    </row>
    <row r="18" spans="1:12" ht="30" customHeight="1" x14ac:dyDescent="0.25">
      <c r="A18" s="105"/>
      <c r="B18" s="107"/>
      <c r="C18" s="70">
        <v>15</v>
      </c>
      <c r="D18" s="63" t="s">
        <v>35</v>
      </c>
      <c r="E18" s="34" t="s">
        <v>51</v>
      </c>
      <c r="F18" s="35" t="s">
        <v>57</v>
      </c>
      <c r="G18" s="40">
        <v>14.25</v>
      </c>
      <c r="H18" s="18">
        <f>Reitoria_PROEX!J18+ESAG!J18+Reitoria_MUSEU!J18+CEART!J18+CEAD!J18+FAED!J18+CEFID!J18+CERES!J18+CESFI!J18+COVEST!J18</f>
        <v>195</v>
      </c>
      <c r="I18" s="26">
        <f>(Reitoria_PROEX!J18-Reitoria_PROEX!K18)+(ESAG!J18-ESAG!K18)+(Reitoria_MUSEU!J18-Reitoria_MUSEU!K18)+(CEART!J18-CEART!K18)+(CEAD!J18-CEAD!K18)+(FAED!J18-FAED!K18)+(CEFID!J18-CEFID!K18)+(CERES!J18-CERES!K18)+(CESFI!J18-CESFI!K18)</f>
        <v>10</v>
      </c>
      <c r="J18" s="31">
        <f t="shared" si="0"/>
        <v>185</v>
      </c>
      <c r="K18" s="19">
        <f t="shared" si="1"/>
        <v>2778.75</v>
      </c>
      <c r="L18" s="19">
        <f t="shared" si="2"/>
        <v>142.5</v>
      </c>
    </row>
    <row r="19" spans="1:12" ht="30" customHeight="1" x14ac:dyDescent="0.25">
      <c r="A19" s="105"/>
      <c r="B19" s="107"/>
      <c r="C19" s="70">
        <v>16</v>
      </c>
      <c r="D19" s="59" t="s">
        <v>36</v>
      </c>
      <c r="E19" s="32" t="s">
        <v>51</v>
      </c>
      <c r="F19" s="35" t="s">
        <v>57</v>
      </c>
      <c r="G19" s="40">
        <v>4.71</v>
      </c>
      <c r="H19" s="18">
        <f>Reitoria_PROEX!J19+ESAG!J19+Reitoria_MUSEU!J19+CEART!J19+CEAD!J19+FAED!J19+CEFID!J19+CERES!J19+CESFI!J19+COVEST!J19</f>
        <v>906</v>
      </c>
      <c r="I19" s="26">
        <f>(Reitoria_PROEX!J19-Reitoria_PROEX!K19)+(ESAG!J19-ESAG!K19)+(Reitoria_MUSEU!J19-Reitoria_MUSEU!K19)+(CEART!J19-CEART!K19)+(CEAD!J19-CEAD!K19)+(FAED!J19-FAED!K19)+(CEFID!J19-CEFID!K19)+(CERES!J19-CERES!K19)+(CESFI!J19-CESFI!K19)</f>
        <v>65</v>
      </c>
      <c r="J19" s="31">
        <f t="shared" si="0"/>
        <v>841</v>
      </c>
      <c r="K19" s="19">
        <f t="shared" si="1"/>
        <v>4267.26</v>
      </c>
      <c r="L19" s="19">
        <f t="shared" si="2"/>
        <v>306.14999999999998</v>
      </c>
    </row>
    <row r="20" spans="1:12" ht="30" customHeight="1" x14ac:dyDescent="0.25">
      <c r="A20" s="105"/>
      <c r="B20" s="107"/>
      <c r="C20" s="70">
        <v>17</v>
      </c>
      <c r="D20" s="62" t="s">
        <v>37</v>
      </c>
      <c r="E20" s="32" t="s">
        <v>51</v>
      </c>
      <c r="F20" s="35" t="s">
        <v>57</v>
      </c>
      <c r="G20" s="40">
        <v>29.45</v>
      </c>
      <c r="H20" s="18">
        <f>Reitoria_PROEX!J20+ESAG!J20+Reitoria_MUSEU!J20+CEART!J20+CEAD!J20+FAED!J20+CEFID!J20+CERES!J20+CESFI!J20+COVEST!J20</f>
        <v>24</v>
      </c>
      <c r="I20" s="26">
        <f>(Reitoria_PROEX!J20-Reitoria_PROEX!K20)+(ESAG!J20-ESAG!K20)+(Reitoria_MUSEU!J20-Reitoria_MUSEU!K20)+(CEART!J20-CEART!K20)+(CEAD!J20-CEAD!K20)+(FAED!J20-FAED!K20)+(CEFID!J20-CEFID!K20)+(CERES!J20-CERES!K20)+(CESFI!J20-CESFI!K20)</f>
        <v>0</v>
      </c>
      <c r="J20" s="31">
        <f t="shared" si="0"/>
        <v>24</v>
      </c>
      <c r="K20" s="19">
        <f t="shared" si="1"/>
        <v>706.8</v>
      </c>
      <c r="L20" s="19">
        <f t="shared" si="2"/>
        <v>0</v>
      </c>
    </row>
    <row r="21" spans="1:12" ht="30" customHeight="1" x14ac:dyDescent="0.25">
      <c r="A21" s="105"/>
      <c r="B21" s="107"/>
      <c r="C21" s="70">
        <v>18</v>
      </c>
      <c r="D21" s="64" t="s">
        <v>38</v>
      </c>
      <c r="E21" s="32" t="s">
        <v>51</v>
      </c>
      <c r="F21" s="35" t="s">
        <v>57</v>
      </c>
      <c r="G21" s="40">
        <v>20.29</v>
      </c>
      <c r="H21" s="18">
        <f>Reitoria_PROEX!J21+ESAG!J21+Reitoria_MUSEU!J21+CEART!J21+CEAD!J21+FAED!J21+CEFID!J21+CERES!J21+CESFI!J21+COVEST!J21</f>
        <v>230</v>
      </c>
      <c r="I21" s="26">
        <f>(Reitoria_PROEX!J21-Reitoria_PROEX!K21)+(ESAG!J21-ESAG!K21)+(Reitoria_MUSEU!J21-Reitoria_MUSEU!K21)+(CEART!J21-CEART!K21)+(CEAD!J21-CEAD!K21)+(FAED!J21-FAED!K21)+(CEFID!J21-CEFID!K21)+(CERES!J21-CERES!K21)+(CESFI!J21-CESFI!K21)</f>
        <v>8</v>
      </c>
      <c r="J21" s="31">
        <f t="shared" si="0"/>
        <v>222</v>
      </c>
      <c r="K21" s="19">
        <f t="shared" si="1"/>
        <v>4666.7</v>
      </c>
      <c r="L21" s="19">
        <f t="shared" si="2"/>
        <v>162.32</v>
      </c>
    </row>
    <row r="22" spans="1:12" ht="30" customHeight="1" x14ac:dyDescent="0.25">
      <c r="A22" s="105"/>
      <c r="B22" s="107"/>
      <c r="C22" s="70">
        <v>19</v>
      </c>
      <c r="D22" s="62" t="s">
        <v>39</v>
      </c>
      <c r="E22" s="32" t="s">
        <v>51</v>
      </c>
      <c r="F22" s="35" t="s">
        <v>57</v>
      </c>
      <c r="G22" s="40">
        <v>13.62</v>
      </c>
      <c r="H22" s="18">
        <f>Reitoria_PROEX!J22+ESAG!J22+Reitoria_MUSEU!J22+CEART!J22+CEAD!J22+FAED!J22+CEFID!J22+CERES!J22+CESFI!J22+COVEST!J22</f>
        <v>220</v>
      </c>
      <c r="I22" s="26">
        <f>(Reitoria_PROEX!J22-Reitoria_PROEX!K22)+(ESAG!J22-ESAG!K22)+(Reitoria_MUSEU!J22-Reitoria_MUSEU!K22)+(CEART!J22-CEART!K22)+(CEAD!J22-CEAD!K22)+(FAED!J22-FAED!K22)+(CEFID!J22-CEFID!K22)+(CERES!J22-CERES!K22)+(CESFI!J22-CESFI!K22)</f>
        <v>8</v>
      </c>
      <c r="J22" s="31">
        <f t="shared" si="0"/>
        <v>212</v>
      </c>
      <c r="K22" s="19">
        <f t="shared" si="1"/>
        <v>2996.3999999999996</v>
      </c>
      <c r="L22" s="19">
        <f t="shared" si="2"/>
        <v>108.96</v>
      </c>
    </row>
    <row r="23" spans="1:12" ht="30" customHeight="1" x14ac:dyDescent="0.25">
      <c r="A23" s="105"/>
      <c r="B23" s="107"/>
      <c r="C23" s="70">
        <v>20</v>
      </c>
      <c r="D23" s="60" t="s">
        <v>40</v>
      </c>
      <c r="E23" s="67" t="s">
        <v>53</v>
      </c>
      <c r="F23" s="35" t="s">
        <v>57</v>
      </c>
      <c r="G23" s="40">
        <v>37.11</v>
      </c>
      <c r="H23" s="18">
        <f>Reitoria_PROEX!J23+ESAG!J23+Reitoria_MUSEU!J23+CEART!J23+CEAD!J23+FAED!J23+CEFID!J23+CERES!J23+CESFI!J23+COVEST!J23</f>
        <v>195</v>
      </c>
      <c r="I23" s="26">
        <f>(Reitoria_PROEX!J23-Reitoria_PROEX!K23)+(ESAG!J23-ESAG!K23)+(Reitoria_MUSEU!J23-Reitoria_MUSEU!K23)+(CEART!J23-CEART!K23)+(CEAD!J23-CEAD!K23)+(FAED!J23-FAED!K23)+(CEFID!J23-CEFID!K23)+(CERES!J23-CERES!K23)+(CESFI!J23-CESFI!K23)</f>
        <v>0</v>
      </c>
      <c r="J23" s="31">
        <f t="shared" si="0"/>
        <v>195</v>
      </c>
      <c r="K23" s="19">
        <f t="shared" si="1"/>
        <v>7236.45</v>
      </c>
      <c r="L23" s="19">
        <f t="shared" si="2"/>
        <v>0</v>
      </c>
    </row>
    <row r="24" spans="1:12" ht="30" customHeight="1" x14ac:dyDescent="0.25">
      <c r="A24" s="105"/>
      <c r="B24" s="107"/>
      <c r="C24" s="70">
        <v>21</v>
      </c>
      <c r="D24" s="60" t="s">
        <v>41</v>
      </c>
      <c r="E24" s="68" t="s">
        <v>52</v>
      </c>
      <c r="F24" s="35" t="s">
        <v>57</v>
      </c>
      <c r="G24" s="40">
        <v>21.63</v>
      </c>
      <c r="H24" s="18">
        <f>Reitoria_PROEX!J24+ESAG!J24+Reitoria_MUSEU!J24+CEART!J24+CEAD!J24+FAED!J24+CEFID!J24+CERES!J24+CESFI!J24+COVEST!J24</f>
        <v>233</v>
      </c>
      <c r="I24" s="26">
        <f>(Reitoria_PROEX!J24-Reitoria_PROEX!K24)+(ESAG!J24-ESAG!K24)+(Reitoria_MUSEU!J24-Reitoria_MUSEU!K24)+(CEART!J24-CEART!K24)+(CEAD!J24-CEAD!K24)+(FAED!J24-FAED!K24)+(CEFID!J24-CEFID!K24)+(CERES!J24-CERES!K24)+(CESFI!J24-CESFI!K24)</f>
        <v>6</v>
      </c>
      <c r="J24" s="31">
        <f t="shared" si="0"/>
        <v>227</v>
      </c>
      <c r="K24" s="19">
        <f t="shared" si="1"/>
        <v>5039.79</v>
      </c>
      <c r="L24" s="19">
        <f t="shared" si="2"/>
        <v>129.78</v>
      </c>
    </row>
    <row r="25" spans="1:12" ht="30" customHeight="1" x14ac:dyDescent="0.25">
      <c r="A25" s="105"/>
      <c r="B25" s="107"/>
      <c r="C25" s="70">
        <v>22</v>
      </c>
      <c r="D25" s="65" t="s">
        <v>42</v>
      </c>
      <c r="E25" s="33" t="s">
        <v>51</v>
      </c>
      <c r="F25" s="35" t="s">
        <v>57</v>
      </c>
      <c r="G25" s="40">
        <v>10.91</v>
      </c>
      <c r="H25" s="18">
        <f>Reitoria_PROEX!J25+ESAG!J25+Reitoria_MUSEU!J25+CEART!J25+CEAD!J25+FAED!J25+CEFID!J25+CERES!J25+CESFI!J25+COVEST!J25</f>
        <v>1640</v>
      </c>
      <c r="I25" s="26">
        <f>(Reitoria_PROEX!J25-Reitoria_PROEX!K25)+(ESAG!J25-ESAG!K25)+(Reitoria_MUSEU!J25-Reitoria_MUSEU!K25)+(CEART!J25-CEART!K25)+(CEAD!J25-CEAD!K25)+(FAED!J25-FAED!K25)+(CEFID!J25-CEFID!K25)+(CERES!J25-CERES!K25)+(CESFI!J25-CESFI!K25)</f>
        <v>39</v>
      </c>
      <c r="J25" s="31">
        <f t="shared" si="0"/>
        <v>1601</v>
      </c>
      <c r="K25" s="19">
        <f t="shared" si="1"/>
        <v>17892.400000000001</v>
      </c>
      <c r="L25" s="19">
        <f t="shared" si="2"/>
        <v>425.49</v>
      </c>
    </row>
    <row r="26" spans="1:12" ht="30" customHeight="1" x14ac:dyDescent="0.25">
      <c r="A26" s="105"/>
      <c r="B26" s="107"/>
      <c r="C26" s="70">
        <v>23</v>
      </c>
      <c r="D26" s="60" t="s">
        <v>60</v>
      </c>
      <c r="E26" s="33" t="s">
        <v>51</v>
      </c>
      <c r="F26" s="35" t="s">
        <v>57</v>
      </c>
      <c r="G26" s="40">
        <v>8.2899999999999991</v>
      </c>
      <c r="H26" s="18">
        <f>Reitoria_PROEX!J26+ESAG!J26+Reitoria_MUSEU!J26+CEART!J26+CEAD!J26+FAED!J26+CEFID!J26+CERES!J26+CESFI!J26+COVEST!J26</f>
        <v>1660</v>
      </c>
      <c r="I26" s="26">
        <f>(Reitoria_PROEX!J26-Reitoria_PROEX!K26)+(ESAG!J26-ESAG!K26)+(Reitoria_MUSEU!J26-Reitoria_MUSEU!K26)+(CEART!J26-CEART!K26)+(CEAD!J26-CEAD!K26)+(FAED!J26-FAED!K26)+(CEFID!J26-CEFID!K26)+(CERES!J26-CERES!K26)+(CESFI!J26-CESFI!K26)</f>
        <v>0</v>
      </c>
      <c r="J26" s="31">
        <f t="shared" si="0"/>
        <v>1660</v>
      </c>
      <c r="K26" s="19">
        <f t="shared" si="1"/>
        <v>13761.399999999998</v>
      </c>
      <c r="L26" s="19">
        <f t="shared" si="2"/>
        <v>0</v>
      </c>
    </row>
    <row r="27" spans="1:12" ht="30" customHeight="1" x14ac:dyDescent="0.25">
      <c r="A27" s="105"/>
      <c r="B27" s="107"/>
      <c r="C27" s="70">
        <v>24</v>
      </c>
      <c r="D27" s="59" t="s">
        <v>43</v>
      </c>
      <c r="E27" s="69" t="s">
        <v>54</v>
      </c>
      <c r="F27" s="35" t="s">
        <v>57</v>
      </c>
      <c r="G27" s="40">
        <v>24.77</v>
      </c>
      <c r="H27" s="18">
        <f>Reitoria_PROEX!J27+ESAG!J27+Reitoria_MUSEU!J27+CEART!J27+CEAD!J27+FAED!J27+CEFID!J27+CERES!J27+CESFI!J27+COVEST!J27</f>
        <v>45</v>
      </c>
      <c r="I27" s="26">
        <f>(Reitoria_PROEX!J27-Reitoria_PROEX!K27)+(ESAG!J27-ESAG!K27)+(Reitoria_MUSEU!J27-Reitoria_MUSEU!K27)+(CEART!J27-CEART!K27)+(CEAD!J27-CEAD!K27)+(FAED!J27-FAED!K27)+(CEFID!J27-CEFID!K27)+(CERES!J27-CERES!K27)+(CESFI!J27-CESFI!K27)</f>
        <v>0</v>
      </c>
      <c r="J27" s="31">
        <f t="shared" si="0"/>
        <v>45</v>
      </c>
      <c r="K27" s="19">
        <f t="shared" si="1"/>
        <v>1114.6500000000001</v>
      </c>
      <c r="L27" s="19">
        <f t="shared" si="2"/>
        <v>0</v>
      </c>
    </row>
    <row r="28" spans="1:12" ht="30" customHeight="1" x14ac:dyDescent="0.25">
      <c r="A28" s="105"/>
      <c r="B28" s="107"/>
      <c r="C28" s="70">
        <v>25</v>
      </c>
      <c r="D28" s="59" t="s">
        <v>63</v>
      </c>
      <c r="E28" s="69" t="s">
        <v>54</v>
      </c>
      <c r="F28" s="35" t="s">
        <v>57</v>
      </c>
      <c r="G28" s="40">
        <v>25.76</v>
      </c>
      <c r="H28" s="18">
        <f>Reitoria_PROEX!J28+ESAG!J28+Reitoria_MUSEU!J28+CEART!J28+CEAD!J28+FAED!J28+CEFID!J28+CERES!J28+CESFI!J28+COVEST!J28</f>
        <v>25</v>
      </c>
      <c r="I28" s="26">
        <f>(Reitoria_PROEX!J28-Reitoria_PROEX!K28)+(ESAG!J28-ESAG!K28)+(Reitoria_MUSEU!J28-Reitoria_MUSEU!K28)+(CEART!J28-CEART!K28)+(CEAD!J28-CEAD!K28)+(FAED!J28-FAED!K28)+(CEFID!J28-CEFID!K28)+(CERES!J28-CERES!K28)+(CESFI!J28-CESFI!K28)</f>
        <v>0</v>
      </c>
      <c r="J28" s="31">
        <f t="shared" si="0"/>
        <v>25</v>
      </c>
      <c r="K28" s="19">
        <f t="shared" si="1"/>
        <v>644</v>
      </c>
      <c r="L28" s="19">
        <f t="shared" si="2"/>
        <v>0</v>
      </c>
    </row>
    <row r="29" spans="1:12" ht="30" customHeight="1" x14ac:dyDescent="0.25">
      <c r="A29" s="105"/>
      <c r="B29" s="107"/>
      <c r="C29" s="70">
        <v>26</v>
      </c>
      <c r="D29" s="59" t="s">
        <v>40</v>
      </c>
      <c r="E29" s="69" t="s">
        <v>54</v>
      </c>
      <c r="F29" s="35" t="s">
        <v>57</v>
      </c>
      <c r="G29" s="40">
        <v>28.42</v>
      </c>
      <c r="H29" s="18">
        <f>Reitoria_PROEX!J29+ESAG!J29+Reitoria_MUSEU!J29+CEART!J29+CEAD!J29+FAED!J29+CEFID!J29+CERES!J29+CESFI!J29+COVEST!J29</f>
        <v>190</v>
      </c>
      <c r="I29" s="26">
        <f>(Reitoria_PROEX!J29-Reitoria_PROEX!K29)+(ESAG!J29-ESAG!K29)+(Reitoria_MUSEU!J29-Reitoria_MUSEU!K29)+(CEART!J29-CEART!K29)+(CEAD!J29-CEAD!K29)+(FAED!J29-FAED!K29)+(CEFID!J29-CEFID!K29)+(CERES!J29-CERES!K29)+(CESFI!J29-CESFI!K29)</f>
        <v>3</v>
      </c>
      <c r="J29" s="31">
        <f t="shared" si="0"/>
        <v>187</v>
      </c>
      <c r="K29" s="19">
        <f t="shared" si="1"/>
        <v>5399.8</v>
      </c>
      <c r="L29" s="19">
        <f t="shared" si="2"/>
        <v>85.26</v>
      </c>
    </row>
    <row r="30" spans="1:12" ht="30" customHeight="1" x14ac:dyDescent="0.25">
      <c r="A30" s="105"/>
      <c r="B30" s="107"/>
      <c r="C30" s="70">
        <v>27</v>
      </c>
      <c r="D30" s="59" t="s">
        <v>44</v>
      </c>
      <c r="E30" s="33" t="s">
        <v>55</v>
      </c>
      <c r="F30" s="35" t="s">
        <v>57</v>
      </c>
      <c r="G30" s="40">
        <v>10.83</v>
      </c>
      <c r="H30" s="18">
        <f>Reitoria_PROEX!J30+ESAG!J30+Reitoria_MUSEU!J30+CEART!J30+CEAD!J30+FAED!J30+CEFID!J30+CERES!J30+CESFI!J30+COVEST!J30</f>
        <v>3060</v>
      </c>
      <c r="I30" s="26">
        <f>(Reitoria_PROEX!J30-Reitoria_PROEX!K30)+(ESAG!J30-ESAG!K30)+(Reitoria_MUSEU!J30-Reitoria_MUSEU!K30)+(CEART!J30-CEART!K30)+(CEAD!J30-CEAD!K30)+(FAED!J30-FAED!K30)+(CEFID!J30-CEFID!K30)+(CERES!J30-CERES!K30)+(CESFI!J30-CESFI!K30)</f>
        <v>0</v>
      </c>
      <c r="J30" s="31">
        <f t="shared" si="0"/>
        <v>3060</v>
      </c>
      <c r="K30" s="19">
        <f t="shared" si="1"/>
        <v>33139.800000000003</v>
      </c>
      <c r="L30" s="19">
        <f t="shared" si="2"/>
        <v>0</v>
      </c>
    </row>
    <row r="31" spans="1:12" ht="30" customHeight="1" x14ac:dyDescent="0.25">
      <c r="A31" s="105"/>
      <c r="B31" s="107"/>
      <c r="C31" s="70">
        <v>28</v>
      </c>
      <c r="D31" s="60" t="s">
        <v>45</v>
      </c>
      <c r="E31" s="33" t="s">
        <v>55</v>
      </c>
      <c r="F31" s="35" t="s">
        <v>57</v>
      </c>
      <c r="G31" s="40">
        <v>7.74</v>
      </c>
      <c r="H31" s="18">
        <f>Reitoria_PROEX!J31+ESAG!J31+Reitoria_MUSEU!J31+CEART!J31+CEAD!J31+FAED!J31+CEFID!J31+CERES!J31+CESFI!J31+COVEST!J31</f>
        <v>3070</v>
      </c>
      <c r="I31" s="26">
        <f>(Reitoria_PROEX!J31-Reitoria_PROEX!K31)+(ESAG!J31-ESAG!K31)+(Reitoria_MUSEU!J31-Reitoria_MUSEU!K31)+(CEART!J31-CEART!K31)+(CEAD!J31-CEAD!K31)+(FAED!J31-FAED!K31)+(CEFID!J31-CEFID!K31)+(CERES!J31-CERES!K31)+(CESFI!J31-CESFI!K31)</f>
        <v>0</v>
      </c>
      <c r="J31" s="31">
        <f t="shared" si="0"/>
        <v>3070</v>
      </c>
      <c r="K31" s="19">
        <f t="shared" si="1"/>
        <v>23761.8</v>
      </c>
      <c r="L31" s="19">
        <f t="shared" si="2"/>
        <v>0</v>
      </c>
    </row>
    <row r="32" spans="1:12" ht="30" customHeight="1" x14ac:dyDescent="0.25">
      <c r="A32" s="105"/>
      <c r="B32" s="107"/>
      <c r="C32" s="70">
        <v>29</v>
      </c>
      <c r="D32" s="60" t="s">
        <v>46</v>
      </c>
      <c r="E32" s="33" t="s">
        <v>55</v>
      </c>
      <c r="F32" s="35" t="s">
        <v>57</v>
      </c>
      <c r="G32" s="40">
        <v>7.31</v>
      </c>
      <c r="H32" s="18">
        <f>Reitoria_PROEX!J32+ESAG!J32+Reitoria_MUSEU!J32+CEART!J32+CEAD!J32+FAED!J32+CEFID!J32+CERES!J32+CESFI!J32+COVEST!J32</f>
        <v>4030</v>
      </c>
      <c r="I32" s="26">
        <f>(Reitoria_PROEX!J32-Reitoria_PROEX!K32)+(ESAG!J32-ESAG!K32)+(Reitoria_MUSEU!J32-Reitoria_MUSEU!K32)+(CEART!J32-CEART!K32)+(CEAD!J32-CEAD!K32)+(FAED!J32-FAED!K32)+(CEFID!J32-CEFID!K32)+(CERES!J32-CERES!K32)+(CESFI!J32-CESFI!K32)</f>
        <v>0</v>
      </c>
      <c r="J32" s="31">
        <f t="shared" si="0"/>
        <v>4030</v>
      </c>
      <c r="K32" s="19">
        <f t="shared" si="1"/>
        <v>29459.3</v>
      </c>
      <c r="L32" s="19">
        <f t="shared" si="2"/>
        <v>0</v>
      </c>
    </row>
    <row r="33" spans="1:12" ht="30" customHeight="1" x14ac:dyDescent="0.25">
      <c r="A33" s="105"/>
      <c r="B33" s="107"/>
      <c r="C33" s="70">
        <v>30</v>
      </c>
      <c r="D33" s="60" t="s">
        <v>47</v>
      </c>
      <c r="E33" s="33" t="s">
        <v>55</v>
      </c>
      <c r="F33" s="35" t="s">
        <v>57</v>
      </c>
      <c r="G33" s="40">
        <v>9.7200000000000006</v>
      </c>
      <c r="H33" s="18">
        <f>Reitoria_PROEX!J33+ESAG!J33+Reitoria_MUSEU!J33+CEART!J33+CEAD!J33+FAED!J33+CEFID!J33+CERES!J33+CESFI!J33+COVEST!J33</f>
        <v>4030</v>
      </c>
      <c r="I33" s="26">
        <f>(Reitoria_PROEX!J33-Reitoria_PROEX!K33)+(ESAG!J33-ESAG!K33)+(Reitoria_MUSEU!J33-Reitoria_MUSEU!K33)+(CEART!J33-CEART!K33)+(CEAD!J33-CEAD!K33)+(FAED!J33-FAED!K33)+(CEFID!J33-CEFID!K33)+(CERES!J33-CERES!K33)+(CESFI!J33-CESFI!K33)</f>
        <v>0</v>
      </c>
      <c r="J33" s="31">
        <f t="shared" si="0"/>
        <v>4030</v>
      </c>
      <c r="K33" s="19">
        <f t="shared" si="1"/>
        <v>39171.600000000006</v>
      </c>
      <c r="L33" s="19">
        <f t="shared" si="2"/>
        <v>0</v>
      </c>
    </row>
    <row r="34" spans="1:12" ht="30" customHeight="1" x14ac:dyDescent="0.25">
      <c r="A34" s="105"/>
      <c r="B34" s="107"/>
      <c r="C34" s="70">
        <v>31</v>
      </c>
      <c r="D34" s="60" t="s">
        <v>48</v>
      </c>
      <c r="E34" s="33" t="s">
        <v>55</v>
      </c>
      <c r="F34" s="35" t="s">
        <v>57</v>
      </c>
      <c r="G34" s="40">
        <v>12.61</v>
      </c>
      <c r="H34" s="18">
        <f>Reitoria_PROEX!J34+ESAG!J34+Reitoria_MUSEU!J34+CEART!J34+CEAD!J34+FAED!J34+CEFID!J34+CERES!J34+CESFI!J34+COVEST!J34</f>
        <v>216</v>
      </c>
      <c r="I34" s="26">
        <f>(Reitoria_PROEX!J34-Reitoria_PROEX!K34)+(ESAG!J34-ESAG!K34)+(Reitoria_MUSEU!J34-Reitoria_MUSEU!K34)+(CEART!J34-CEART!K34)+(CEAD!J34-CEAD!K34)+(FAED!J34-FAED!K34)+(CEFID!J34-CEFID!K34)+(CERES!J34-CERES!K34)+(CESFI!J34-CESFI!K34)</f>
        <v>0</v>
      </c>
      <c r="J34" s="31">
        <f t="shared" si="0"/>
        <v>216</v>
      </c>
      <c r="K34" s="19">
        <f t="shared" si="1"/>
        <v>2723.7599999999998</v>
      </c>
      <c r="L34" s="19">
        <f t="shared" si="2"/>
        <v>0</v>
      </c>
    </row>
    <row r="35" spans="1:12" ht="30" customHeight="1" x14ac:dyDescent="0.25">
      <c r="A35" s="105"/>
      <c r="B35" s="107"/>
      <c r="C35" s="70">
        <v>32</v>
      </c>
      <c r="D35" s="60" t="s">
        <v>49</v>
      </c>
      <c r="E35" s="33" t="s">
        <v>55</v>
      </c>
      <c r="F35" s="35" t="s">
        <v>57</v>
      </c>
      <c r="G35" s="40">
        <v>7.7</v>
      </c>
      <c r="H35" s="18">
        <f>Reitoria_PROEX!J35+ESAG!J35+Reitoria_MUSEU!J35+CEART!J35+CEAD!J35+FAED!J35+CEFID!J35+CERES!J35+CESFI!J35+COVEST!J35</f>
        <v>80</v>
      </c>
      <c r="I35" s="26">
        <f>(Reitoria_PROEX!J35-Reitoria_PROEX!K35)+(ESAG!J35-ESAG!K35)+(Reitoria_MUSEU!J35-Reitoria_MUSEU!K35)+(CEART!J35-CEART!K35)+(CEAD!J35-CEAD!K35)+(FAED!J35-FAED!K35)+(CEFID!J35-CEFID!K35)+(CERES!J35-CERES!K35)+(CESFI!J35-CESFI!K35)</f>
        <v>0</v>
      </c>
      <c r="J35" s="31">
        <f t="shared" si="0"/>
        <v>80</v>
      </c>
      <c r="K35" s="19">
        <f t="shared" si="1"/>
        <v>616</v>
      </c>
      <c r="L35" s="19">
        <f t="shared" si="2"/>
        <v>0</v>
      </c>
    </row>
    <row r="36" spans="1:12" ht="30" customHeight="1" x14ac:dyDescent="0.25">
      <c r="A36" s="105"/>
      <c r="B36" s="107"/>
      <c r="C36" s="70">
        <v>33</v>
      </c>
      <c r="D36" s="60" t="s">
        <v>50</v>
      </c>
      <c r="E36" s="69" t="s">
        <v>56</v>
      </c>
      <c r="F36" s="35" t="s">
        <v>57</v>
      </c>
      <c r="G36" s="40">
        <v>42.9</v>
      </c>
      <c r="H36" s="18">
        <f>Reitoria_PROEX!J36+ESAG!J36+Reitoria_MUSEU!J36+CEART!J36+CEAD!J36+FAED!J36+CEFID!J36+CERES!J36+CESFI!J36+COVEST!J36</f>
        <v>990</v>
      </c>
      <c r="I36" s="26">
        <f>(Reitoria_PROEX!J36-Reitoria_PROEX!K36)+(ESAG!J36-ESAG!K36)+(Reitoria_MUSEU!J36-Reitoria_MUSEU!K36)+(CEART!J36-CEART!K36)+(CEAD!J36-CEAD!K36)+(FAED!J36-FAED!K36)+(CEFID!J36-CEFID!K36)+(CERES!J36-CERES!K36)+(CESFI!J36-CESFI!K36)</f>
        <v>0</v>
      </c>
      <c r="J36" s="31">
        <f t="shared" si="0"/>
        <v>990</v>
      </c>
      <c r="K36" s="19">
        <f t="shared" si="1"/>
        <v>42471</v>
      </c>
      <c r="L36" s="19">
        <f t="shared" si="2"/>
        <v>0</v>
      </c>
    </row>
    <row r="37" spans="1:12" ht="30" customHeight="1" x14ac:dyDescent="0.25">
      <c r="A37" s="105"/>
      <c r="B37" s="107"/>
      <c r="C37" s="70">
        <v>34</v>
      </c>
      <c r="D37" s="60" t="s">
        <v>64</v>
      </c>
      <c r="E37" s="33" t="s">
        <v>55</v>
      </c>
      <c r="F37" s="35" t="s">
        <v>57</v>
      </c>
      <c r="G37" s="40">
        <v>33.090000000000003</v>
      </c>
      <c r="H37" s="18">
        <f>Reitoria_PROEX!J37+ESAG!J37+Reitoria_MUSEU!J37+CEART!J37+CEAD!J37+FAED!J37+CEFID!J37+CERES!J37+CESFI!J37+COVEST!J37</f>
        <v>36</v>
      </c>
      <c r="I37" s="26">
        <f>(Reitoria_PROEX!J37-Reitoria_PROEX!K37)+(ESAG!J37-ESAG!K37)+(Reitoria_MUSEU!J37-Reitoria_MUSEU!K37)+(CEART!J37-CEART!K37)+(CEAD!J37-CEAD!K37)+(FAED!J37-FAED!K37)+(CEFID!J37-CEFID!K37)+(CERES!J37-CERES!K37)+(CESFI!J37-CESFI!K37)</f>
        <v>0</v>
      </c>
      <c r="J37" s="31">
        <f t="shared" si="0"/>
        <v>36</v>
      </c>
      <c r="K37" s="19">
        <f t="shared" si="1"/>
        <v>1191.2400000000002</v>
      </c>
      <c r="L37" s="19">
        <f t="shared" si="2"/>
        <v>0</v>
      </c>
    </row>
    <row r="38" spans="1:12" x14ac:dyDescent="0.25">
      <c r="K38" s="38">
        <f>SUM(K4:K37)</f>
        <v>364896.35</v>
      </c>
      <c r="L38" s="38">
        <f>SUM(L4:L37)</f>
        <v>11058.439999999997</v>
      </c>
    </row>
    <row r="40" spans="1:12" ht="15.75" x14ac:dyDescent="0.25">
      <c r="H40" s="102" t="str">
        <f>A1</f>
        <v>PROCESSO: 823/2022/UDESC</v>
      </c>
      <c r="I40" s="103"/>
      <c r="J40" s="103"/>
      <c r="K40" s="103"/>
      <c r="L40" s="104"/>
    </row>
    <row r="41" spans="1:12" ht="33" customHeight="1" x14ac:dyDescent="0.25">
      <c r="H41" s="108" t="str">
        <f>D1</f>
        <v>OBJETO: CONTRATAÇÃO DE EMPRESA PARA SERVIÇOS DE LAVANDERIA PARA A UDESC</v>
      </c>
      <c r="I41" s="109"/>
      <c r="J41" s="109"/>
      <c r="K41" s="109"/>
      <c r="L41" s="110"/>
    </row>
    <row r="42" spans="1:12" ht="15.75" x14ac:dyDescent="0.25">
      <c r="H42" s="96" t="str">
        <f>H1</f>
        <v>VIGÊNCIA DA ATA: 13/07/2022 até 13/07/2023</v>
      </c>
      <c r="I42" s="97"/>
      <c r="J42" s="97"/>
      <c r="K42" s="97"/>
      <c r="L42" s="98"/>
    </row>
    <row r="43" spans="1:12" ht="15.75" x14ac:dyDescent="0.25">
      <c r="H43" s="12" t="s">
        <v>13</v>
      </c>
      <c r="I43" s="13"/>
      <c r="J43" s="13"/>
      <c r="K43" s="13"/>
      <c r="L43" s="8">
        <f>K38</f>
        <v>364896.35</v>
      </c>
    </row>
    <row r="44" spans="1:12" ht="15.75" x14ac:dyDescent="0.25">
      <c r="H44" s="14" t="s">
        <v>14</v>
      </c>
      <c r="I44" s="15"/>
      <c r="J44" s="15"/>
      <c r="K44" s="15"/>
      <c r="L44" s="9">
        <f>L38</f>
        <v>11058.439999999997</v>
      </c>
    </row>
    <row r="45" spans="1:12" ht="15.75" x14ac:dyDescent="0.25">
      <c r="H45" s="14" t="s">
        <v>15</v>
      </c>
      <c r="I45" s="15"/>
      <c r="J45" s="15"/>
      <c r="K45" s="15"/>
      <c r="L45" s="11"/>
    </row>
    <row r="46" spans="1:12" ht="15.75" x14ac:dyDescent="0.25">
      <c r="H46" s="16" t="s">
        <v>16</v>
      </c>
      <c r="I46" s="17"/>
      <c r="J46" s="17"/>
      <c r="K46" s="17"/>
      <c r="L46" s="10">
        <f>L44/L43</f>
        <v>3.0305701879451516E-2</v>
      </c>
    </row>
    <row r="47" spans="1:12" ht="15.75" x14ac:dyDescent="0.25">
      <c r="H47" s="99" t="s">
        <v>87</v>
      </c>
      <c r="I47" s="100"/>
      <c r="J47" s="100"/>
      <c r="K47" s="100"/>
      <c r="L47" s="101"/>
    </row>
  </sheetData>
  <mergeCells count="10">
    <mergeCell ref="H1:L1"/>
    <mergeCell ref="A2:L2"/>
    <mergeCell ref="D1:G1"/>
    <mergeCell ref="A1:C1"/>
    <mergeCell ref="H41:L41"/>
    <mergeCell ref="H42:L42"/>
    <mergeCell ref="H47:L47"/>
    <mergeCell ref="H40:L40"/>
    <mergeCell ref="A4:A37"/>
    <mergeCell ref="B4:B3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workbookViewId="0">
      <selection activeCell="O7" sqref="O7"/>
    </sheetView>
  </sheetViews>
  <sheetFormatPr defaultRowHeight="12.75" x14ac:dyDescent="0.2"/>
  <cols>
    <col min="3" max="3" width="3.85546875" bestFit="1" customWidth="1"/>
    <col min="4" max="4" width="40.85546875" customWidth="1"/>
    <col min="5" max="5" width="7.42578125" bestFit="1" customWidth="1"/>
    <col min="6" max="6" width="9.7109375" bestFit="1" customWidth="1"/>
    <col min="8" max="8" width="10.85546875" bestFit="1" customWidth="1"/>
    <col min="9" max="9" width="9.5703125" bestFit="1" customWidth="1"/>
    <col min="10" max="10" width="8.140625" bestFit="1" customWidth="1"/>
    <col min="11" max="11" width="8.7109375" bestFit="1" customWidth="1"/>
    <col min="12" max="12" width="7.5703125" bestFit="1" customWidth="1"/>
  </cols>
  <sheetData>
    <row r="1" spans="1:21" s="2" customFormat="1" ht="33.75" customHeight="1" x14ac:dyDescent="0.25">
      <c r="A1" s="93" t="s">
        <v>78</v>
      </c>
      <c r="B1" s="94"/>
      <c r="C1" s="95"/>
      <c r="D1" s="93" t="s">
        <v>58</v>
      </c>
      <c r="E1" s="94"/>
      <c r="F1" s="94"/>
      <c r="G1" s="94"/>
      <c r="H1" s="94"/>
      <c r="I1" s="95"/>
      <c r="J1" s="92" t="s">
        <v>80</v>
      </c>
      <c r="K1" s="92"/>
      <c r="L1" s="92"/>
      <c r="M1" s="91" t="s">
        <v>77</v>
      </c>
      <c r="N1" s="91" t="s">
        <v>77</v>
      </c>
      <c r="O1" s="91" t="s">
        <v>77</v>
      </c>
      <c r="P1" s="91" t="s">
        <v>77</v>
      </c>
      <c r="Q1" s="91" t="s">
        <v>77</v>
      </c>
      <c r="R1" s="91" t="s">
        <v>77</v>
      </c>
      <c r="S1" s="91" t="s">
        <v>77</v>
      </c>
      <c r="T1" s="91" t="s">
        <v>77</v>
      </c>
      <c r="U1" s="91" t="s">
        <v>77</v>
      </c>
    </row>
    <row r="2" spans="1:21" s="2" customFormat="1" ht="30.75" customHeight="1" x14ac:dyDescent="0.25">
      <c r="A2" s="92" t="s">
        <v>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85">
        <v>1</v>
      </c>
      <c r="B4" s="8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2"/>
      <c r="K4" s="26">
        <f t="shared" ref="K4:K37" si="0">J4-(SUM(M4:U4))</f>
        <v>0</v>
      </c>
      <c r="L4" s="27" t="str">
        <f t="shared" ref="L4:L37" si="1">IF(K4&lt;0,"ATENÇÃO","OK")</f>
        <v>OK</v>
      </c>
      <c r="M4" s="57"/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86"/>
      <c r="B5" s="8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2"/>
      <c r="K5" s="26">
        <f t="shared" si="0"/>
        <v>0</v>
      </c>
      <c r="L5" s="27" t="str">
        <f t="shared" si="1"/>
        <v>OK</v>
      </c>
      <c r="M5" s="57"/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86"/>
      <c r="B6" s="8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2"/>
      <c r="K6" s="26">
        <f t="shared" si="0"/>
        <v>0</v>
      </c>
      <c r="L6" s="27" t="str">
        <f t="shared" si="1"/>
        <v>OK</v>
      </c>
      <c r="M6" s="57"/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86"/>
      <c r="B7" s="8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2"/>
      <c r="K7" s="26">
        <f t="shared" si="0"/>
        <v>0</v>
      </c>
      <c r="L7" s="27" t="str">
        <f t="shared" si="1"/>
        <v>OK</v>
      </c>
      <c r="M7" s="57"/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86"/>
      <c r="B8" s="8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2"/>
      <c r="K8" s="26">
        <f t="shared" si="0"/>
        <v>0</v>
      </c>
      <c r="L8" s="27" t="str">
        <f t="shared" si="1"/>
        <v>OK</v>
      </c>
      <c r="M8" s="57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86"/>
      <c r="B9" s="8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2"/>
      <c r="K9" s="26">
        <f t="shared" si="0"/>
        <v>0</v>
      </c>
      <c r="L9" s="27" t="str">
        <f t="shared" si="1"/>
        <v>OK</v>
      </c>
      <c r="M9" s="57"/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86"/>
      <c r="B10" s="8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2"/>
      <c r="K10" s="26">
        <f t="shared" si="0"/>
        <v>0</v>
      </c>
      <c r="L10" s="27" t="str">
        <f t="shared" si="1"/>
        <v>OK</v>
      </c>
      <c r="M10" s="57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86"/>
      <c r="B11" s="8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2"/>
      <c r="K11" s="26">
        <f t="shared" si="0"/>
        <v>0</v>
      </c>
      <c r="L11" s="27" t="str">
        <f t="shared" si="1"/>
        <v>OK</v>
      </c>
      <c r="M11" s="57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86"/>
      <c r="B12" s="8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2"/>
      <c r="K12" s="26">
        <f t="shared" si="0"/>
        <v>0</v>
      </c>
      <c r="L12" s="27" t="str">
        <f t="shared" si="1"/>
        <v>OK</v>
      </c>
      <c r="M12" s="57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86"/>
      <c r="B13" s="8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2"/>
      <c r="K13" s="26">
        <f t="shared" si="0"/>
        <v>0</v>
      </c>
      <c r="L13" s="27" t="str">
        <f t="shared" si="1"/>
        <v>OK</v>
      </c>
      <c r="M13" s="57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86"/>
      <c r="B14" s="8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3"/>
      <c r="K14" s="26">
        <f t="shared" si="0"/>
        <v>0</v>
      </c>
      <c r="L14" s="27" t="str">
        <f t="shared" si="1"/>
        <v>OK</v>
      </c>
      <c r="M14" s="57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86"/>
      <c r="B15" s="8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2"/>
      <c r="K15" s="26">
        <f t="shared" si="0"/>
        <v>0</v>
      </c>
      <c r="L15" s="27" t="str">
        <f t="shared" si="1"/>
        <v>OK</v>
      </c>
      <c r="M15" s="57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86"/>
      <c r="B16" s="8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2"/>
      <c r="K16" s="26">
        <f t="shared" si="0"/>
        <v>0</v>
      </c>
      <c r="L16" s="27" t="str">
        <f t="shared" si="1"/>
        <v>OK</v>
      </c>
      <c r="M16" s="57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86"/>
      <c r="B17" s="8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3"/>
      <c r="K17" s="26">
        <f t="shared" si="0"/>
        <v>0</v>
      </c>
      <c r="L17" s="27" t="str">
        <f t="shared" si="1"/>
        <v>OK</v>
      </c>
      <c r="M17" s="57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86"/>
      <c r="B18" s="8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4"/>
      <c r="K18" s="26">
        <f t="shared" si="0"/>
        <v>0</v>
      </c>
      <c r="L18" s="27" t="str">
        <f t="shared" si="1"/>
        <v>OK</v>
      </c>
      <c r="M18" s="57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86"/>
      <c r="B19" s="8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2"/>
      <c r="K19" s="26">
        <f t="shared" si="0"/>
        <v>0</v>
      </c>
      <c r="L19" s="27" t="str">
        <f t="shared" si="1"/>
        <v>OK</v>
      </c>
      <c r="M19" s="57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86"/>
      <c r="B20" s="8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2"/>
      <c r="K20" s="26">
        <f t="shared" si="0"/>
        <v>0</v>
      </c>
      <c r="L20" s="27" t="str">
        <f t="shared" si="1"/>
        <v>OK</v>
      </c>
      <c r="M20" s="57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86"/>
      <c r="B21" s="8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2"/>
      <c r="K21" s="26">
        <f t="shared" si="0"/>
        <v>0</v>
      </c>
      <c r="L21" s="27" t="str">
        <f t="shared" si="1"/>
        <v>OK</v>
      </c>
      <c r="M21" s="57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86"/>
      <c r="B22" s="8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2"/>
      <c r="K22" s="26">
        <f t="shared" si="0"/>
        <v>0</v>
      </c>
      <c r="L22" s="27" t="str">
        <f t="shared" si="1"/>
        <v>OK</v>
      </c>
      <c r="M22" s="57"/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86"/>
      <c r="B23" s="8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2"/>
      <c r="K23" s="26">
        <f t="shared" si="0"/>
        <v>0</v>
      </c>
      <c r="L23" s="27" t="str">
        <f t="shared" si="1"/>
        <v>OK</v>
      </c>
      <c r="M23" s="57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86"/>
      <c r="B24" s="8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4"/>
      <c r="K24" s="26">
        <f t="shared" si="0"/>
        <v>0</v>
      </c>
      <c r="L24" s="27" t="str">
        <f t="shared" si="1"/>
        <v>OK</v>
      </c>
      <c r="M24" s="57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86"/>
      <c r="B25" s="8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3">
        <v>1500</v>
      </c>
      <c r="K25" s="26">
        <f t="shared" si="0"/>
        <v>1500</v>
      </c>
      <c r="L25" s="27" t="str">
        <f t="shared" si="1"/>
        <v>OK</v>
      </c>
      <c r="M25" s="57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86"/>
      <c r="B26" s="8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3">
        <v>1500</v>
      </c>
      <c r="K26" s="26">
        <f t="shared" si="0"/>
        <v>1500</v>
      </c>
      <c r="L26" s="27" t="str">
        <f t="shared" si="1"/>
        <v>OK</v>
      </c>
      <c r="M26" s="58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86"/>
      <c r="B27" s="8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3"/>
      <c r="K27" s="26">
        <f t="shared" si="0"/>
        <v>0</v>
      </c>
      <c r="L27" s="27" t="str">
        <f t="shared" si="1"/>
        <v>OK</v>
      </c>
      <c r="M27" s="58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86"/>
      <c r="B28" s="8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3"/>
      <c r="K28" s="26">
        <f t="shared" si="0"/>
        <v>0</v>
      </c>
      <c r="L28" s="27" t="str">
        <f t="shared" si="1"/>
        <v>OK</v>
      </c>
      <c r="M28" s="57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86"/>
      <c r="B29" s="8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3"/>
      <c r="K29" s="26">
        <f t="shared" si="0"/>
        <v>0</v>
      </c>
      <c r="L29" s="27" t="str">
        <f t="shared" si="1"/>
        <v>OK</v>
      </c>
      <c r="M29" s="57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86"/>
      <c r="B30" s="8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3"/>
      <c r="K30" s="26">
        <f t="shared" si="0"/>
        <v>0</v>
      </c>
      <c r="L30" s="27" t="str">
        <f t="shared" si="1"/>
        <v>OK</v>
      </c>
      <c r="M30" s="57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86"/>
      <c r="B31" s="8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3"/>
      <c r="K31" s="26">
        <f t="shared" si="0"/>
        <v>0</v>
      </c>
      <c r="L31" s="27" t="str">
        <f t="shared" si="1"/>
        <v>OK</v>
      </c>
      <c r="M31" s="57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86"/>
      <c r="B32" s="8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3"/>
      <c r="K32" s="26">
        <f t="shared" si="0"/>
        <v>0</v>
      </c>
      <c r="L32" s="27" t="str">
        <f t="shared" si="1"/>
        <v>OK</v>
      </c>
      <c r="M32" s="57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86"/>
      <c r="B33" s="8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3"/>
      <c r="K33" s="26">
        <f t="shared" si="0"/>
        <v>0</v>
      </c>
      <c r="L33" s="27" t="str">
        <f t="shared" si="1"/>
        <v>OK</v>
      </c>
      <c r="M33" s="57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86"/>
      <c r="B34" s="8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3"/>
      <c r="K34" s="26">
        <f t="shared" si="0"/>
        <v>0</v>
      </c>
      <c r="L34" s="27" t="str">
        <f t="shared" si="1"/>
        <v>OK</v>
      </c>
      <c r="M34" s="57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86"/>
      <c r="B35" s="8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3"/>
      <c r="K35" s="26">
        <f t="shared" si="0"/>
        <v>0</v>
      </c>
      <c r="L35" s="27" t="str">
        <f t="shared" si="1"/>
        <v>OK</v>
      </c>
      <c r="M35" s="57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86"/>
      <c r="B36" s="8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3"/>
      <c r="K36" s="26">
        <f t="shared" si="0"/>
        <v>0</v>
      </c>
      <c r="L36" s="27" t="str">
        <f t="shared" si="1"/>
        <v>OK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87"/>
      <c r="B37" s="9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3"/>
      <c r="K37" s="26">
        <f t="shared" si="0"/>
        <v>0</v>
      </c>
      <c r="L37" s="27" t="str">
        <f t="shared" si="1"/>
        <v>OK</v>
      </c>
      <c r="M37" s="57"/>
      <c r="N37" s="57"/>
      <c r="O37" s="57"/>
      <c r="P37" s="57"/>
      <c r="Q37" s="57"/>
      <c r="R37" s="57"/>
      <c r="S37" s="57"/>
      <c r="T37" s="57"/>
      <c r="U37" s="57"/>
    </row>
  </sheetData>
  <mergeCells count="15">
    <mergeCell ref="S1:S2"/>
    <mergeCell ref="T1:T2"/>
    <mergeCell ref="U1:U2"/>
    <mergeCell ref="A1:C1"/>
    <mergeCell ref="D1:I1"/>
    <mergeCell ref="J1:L1"/>
    <mergeCell ref="M1:M2"/>
    <mergeCell ref="N1:N2"/>
    <mergeCell ref="O1:O2"/>
    <mergeCell ref="A2:L2"/>
    <mergeCell ref="A4:A37"/>
    <mergeCell ref="B4:B37"/>
    <mergeCell ref="P1:P2"/>
    <mergeCell ref="Q1:Q2"/>
    <mergeCell ref="R1:R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zoomScale="80" zoomScaleNormal="80" workbookViewId="0">
      <selection activeCell="O21" sqref="O21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1.1406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93" t="s">
        <v>78</v>
      </c>
      <c r="B1" s="94"/>
      <c r="C1" s="95"/>
      <c r="D1" s="93" t="s">
        <v>58</v>
      </c>
      <c r="E1" s="94"/>
      <c r="F1" s="94"/>
      <c r="G1" s="94"/>
      <c r="H1" s="94"/>
      <c r="I1" s="95"/>
      <c r="J1" s="92" t="s">
        <v>80</v>
      </c>
      <c r="K1" s="92"/>
      <c r="L1" s="92"/>
      <c r="M1" s="91" t="s">
        <v>84</v>
      </c>
      <c r="N1" s="91" t="s">
        <v>77</v>
      </c>
      <c r="O1" s="91" t="s">
        <v>77</v>
      </c>
      <c r="P1" s="91" t="s">
        <v>77</v>
      </c>
      <c r="Q1" s="91" t="s">
        <v>77</v>
      </c>
      <c r="R1" s="91" t="s">
        <v>77</v>
      </c>
      <c r="S1" s="91" t="s">
        <v>77</v>
      </c>
      <c r="T1" s="91" t="s">
        <v>77</v>
      </c>
      <c r="U1" s="91" t="s">
        <v>77</v>
      </c>
    </row>
    <row r="2" spans="1:21" ht="30.75" customHeight="1" x14ac:dyDescent="0.25">
      <c r="A2" s="92" t="s">
        <v>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82">
        <v>44778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85">
        <v>1</v>
      </c>
      <c r="B4" s="8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5">
        <v>600</v>
      </c>
      <c r="K4" s="26">
        <f t="shared" ref="K4:K37" si="0">J4-(SUM(M4:U4))</f>
        <v>486</v>
      </c>
      <c r="L4" s="27" t="str">
        <f t="shared" ref="L4:L37" si="1">IF(K4&lt;0,"ATENÇÃO","OK")</f>
        <v>OK</v>
      </c>
      <c r="M4" s="83">
        <v>114</v>
      </c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86"/>
      <c r="B5" s="8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5">
        <v>20</v>
      </c>
      <c r="K5" s="26">
        <f t="shared" si="0"/>
        <v>18</v>
      </c>
      <c r="L5" s="27" t="str">
        <f t="shared" si="1"/>
        <v>OK</v>
      </c>
      <c r="M5" s="83">
        <v>2</v>
      </c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86"/>
      <c r="B6" s="8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5">
        <v>40</v>
      </c>
      <c r="K6" s="26">
        <f t="shared" si="0"/>
        <v>37</v>
      </c>
      <c r="L6" s="27" t="str">
        <f t="shared" si="1"/>
        <v>OK</v>
      </c>
      <c r="M6" s="83">
        <v>3</v>
      </c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86"/>
      <c r="B7" s="8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5">
        <v>600</v>
      </c>
      <c r="K7" s="26">
        <f t="shared" si="0"/>
        <v>396</v>
      </c>
      <c r="L7" s="27" t="str">
        <f t="shared" si="1"/>
        <v>OK</v>
      </c>
      <c r="M7" s="83">
        <v>204</v>
      </c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86"/>
      <c r="B8" s="8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5">
        <v>60</v>
      </c>
      <c r="K8" s="26">
        <f t="shared" si="0"/>
        <v>44</v>
      </c>
      <c r="L8" s="27" t="str">
        <f t="shared" si="1"/>
        <v>OK</v>
      </c>
      <c r="M8" s="83">
        <v>16</v>
      </c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86"/>
      <c r="B9" s="8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5">
        <v>600</v>
      </c>
      <c r="K9" s="26">
        <f t="shared" si="0"/>
        <v>578</v>
      </c>
      <c r="L9" s="27" t="str">
        <f t="shared" si="1"/>
        <v>OK</v>
      </c>
      <c r="M9" s="83">
        <v>22</v>
      </c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86"/>
      <c r="B10" s="8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5">
        <v>200</v>
      </c>
      <c r="K10" s="26">
        <f t="shared" si="0"/>
        <v>200</v>
      </c>
      <c r="L10" s="27" t="str">
        <f t="shared" si="1"/>
        <v>OK</v>
      </c>
      <c r="M10" s="81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86"/>
      <c r="B11" s="8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5">
        <v>100</v>
      </c>
      <c r="K11" s="26">
        <f t="shared" si="0"/>
        <v>100</v>
      </c>
      <c r="L11" s="27" t="str">
        <f t="shared" si="1"/>
        <v>OK</v>
      </c>
      <c r="M11" s="81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86"/>
      <c r="B12" s="8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5">
        <v>100</v>
      </c>
      <c r="K12" s="26">
        <f t="shared" si="0"/>
        <v>100</v>
      </c>
      <c r="L12" s="27" t="str">
        <f t="shared" si="1"/>
        <v>OK</v>
      </c>
      <c r="M12" s="81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86"/>
      <c r="B13" s="8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5">
        <v>600</v>
      </c>
      <c r="K13" s="26">
        <f t="shared" si="0"/>
        <v>340</v>
      </c>
      <c r="L13" s="27" t="str">
        <f t="shared" si="1"/>
        <v>OK</v>
      </c>
      <c r="M13" s="83">
        <v>260</v>
      </c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86"/>
      <c r="B14" s="8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6"/>
      <c r="K14" s="26">
        <f t="shared" si="0"/>
        <v>0</v>
      </c>
      <c r="L14" s="27" t="str">
        <f t="shared" si="1"/>
        <v>OK</v>
      </c>
      <c r="M14" s="81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86"/>
      <c r="B15" s="8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5">
        <v>300</v>
      </c>
      <c r="K15" s="26">
        <f t="shared" si="0"/>
        <v>292</v>
      </c>
      <c r="L15" s="27" t="str">
        <f t="shared" si="1"/>
        <v>OK</v>
      </c>
      <c r="M15" s="83">
        <v>8</v>
      </c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86"/>
      <c r="B16" s="8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6"/>
      <c r="K16" s="26">
        <f t="shared" si="0"/>
        <v>0</v>
      </c>
      <c r="L16" s="27" t="str">
        <f t="shared" si="1"/>
        <v>OK</v>
      </c>
      <c r="M16" s="81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86"/>
      <c r="B17" s="8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5">
        <v>40</v>
      </c>
      <c r="K17" s="26">
        <f t="shared" si="0"/>
        <v>40</v>
      </c>
      <c r="L17" s="27" t="str">
        <f t="shared" si="1"/>
        <v>OK</v>
      </c>
      <c r="M17" s="81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86"/>
      <c r="B18" s="8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5">
        <v>20</v>
      </c>
      <c r="K18" s="26">
        <f t="shared" si="0"/>
        <v>20</v>
      </c>
      <c r="L18" s="27" t="str">
        <f t="shared" si="1"/>
        <v>OK</v>
      </c>
      <c r="M18" s="81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86"/>
      <c r="B19" s="8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5">
        <v>300</v>
      </c>
      <c r="K19" s="26">
        <f t="shared" si="0"/>
        <v>235</v>
      </c>
      <c r="L19" s="27" t="str">
        <f t="shared" si="1"/>
        <v>OK</v>
      </c>
      <c r="M19" s="83">
        <v>65</v>
      </c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86"/>
      <c r="B20" s="8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5">
        <v>6</v>
      </c>
      <c r="K20" s="26">
        <f t="shared" si="0"/>
        <v>6</v>
      </c>
      <c r="L20" s="27" t="str">
        <f t="shared" si="1"/>
        <v>OK</v>
      </c>
      <c r="M20" s="81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86"/>
      <c r="B21" s="8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6"/>
      <c r="K21" s="26">
        <f t="shared" si="0"/>
        <v>0</v>
      </c>
      <c r="L21" s="27" t="str">
        <f t="shared" si="1"/>
        <v>OK</v>
      </c>
      <c r="M21" s="81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86"/>
      <c r="B22" s="8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5">
        <v>30</v>
      </c>
      <c r="K22" s="26">
        <f t="shared" si="0"/>
        <v>22</v>
      </c>
      <c r="L22" s="27" t="str">
        <f t="shared" si="1"/>
        <v>OK</v>
      </c>
      <c r="M22" s="83">
        <v>8</v>
      </c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86"/>
      <c r="B23" s="8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6"/>
      <c r="K23" s="26">
        <f t="shared" si="0"/>
        <v>0</v>
      </c>
      <c r="L23" s="27" t="str">
        <f t="shared" si="1"/>
        <v>OK</v>
      </c>
      <c r="M23" s="81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86"/>
      <c r="B24" s="8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5">
        <v>20</v>
      </c>
      <c r="K24" s="26">
        <f t="shared" si="0"/>
        <v>20</v>
      </c>
      <c r="L24" s="27" t="str">
        <f t="shared" si="1"/>
        <v>OK</v>
      </c>
      <c r="M24" s="81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86"/>
      <c r="B25" s="8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6"/>
      <c r="K25" s="26">
        <f t="shared" si="0"/>
        <v>0</v>
      </c>
      <c r="L25" s="27" t="str">
        <f t="shared" si="1"/>
        <v>OK</v>
      </c>
      <c r="M25" s="81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86"/>
      <c r="B26" s="8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6"/>
      <c r="K26" s="26">
        <f t="shared" si="0"/>
        <v>0</v>
      </c>
      <c r="L26" s="27" t="str">
        <f t="shared" si="1"/>
        <v>OK</v>
      </c>
      <c r="M26" s="81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86"/>
      <c r="B27" s="8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6"/>
      <c r="K27" s="26">
        <f t="shared" si="0"/>
        <v>0</v>
      </c>
      <c r="L27" s="27" t="str">
        <f t="shared" si="1"/>
        <v>OK</v>
      </c>
      <c r="M27" s="81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86"/>
      <c r="B28" s="8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6"/>
      <c r="K28" s="26">
        <f t="shared" si="0"/>
        <v>0</v>
      </c>
      <c r="L28" s="27" t="str">
        <f t="shared" si="1"/>
        <v>OK</v>
      </c>
      <c r="M28" s="81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86"/>
      <c r="B29" s="8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6"/>
      <c r="K29" s="26">
        <f t="shared" si="0"/>
        <v>0</v>
      </c>
      <c r="L29" s="27" t="str">
        <f t="shared" si="1"/>
        <v>OK</v>
      </c>
      <c r="M29" s="81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86"/>
      <c r="B30" s="8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5">
        <v>60</v>
      </c>
      <c r="K30" s="26">
        <f t="shared" si="0"/>
        <v>60</v>
      </c>
      <c r="L30" s="27" t="str">
        <f t="shared" si="1"/>
        <v>OK</v>
      </c>
      <c r="M30" s="81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86"/>
      <c r="B31" s="8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5">
        <v>70</v>
      </c>
      <c r="K31" s="26">
        <f t="shared" si="0"/>
        <v>70</v>
      </c>
      <c r="L31" s="27" t="str">
        <f t="shared" si="1"/>
        <v>OK</v>
      </c>
      <c r="M31" s="81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86"/>
      <c r="B32" s="8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5">
        <v>30</v>
      </c>
      <c r="K32" s="26">
        <f t="shared" si="0"/>
        <v>30</v>
      </c>
      <c r="L32" s="27" t="str">
        <f t="shared" si="1"/>
        <v>OK</v>
      </c>
      <c r="M32" s="81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86"/>
      <c r="B33" s="8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5">
        <v>30</v>
      </c>
      <c r="K33" s="26">
        <f t="shared" si="0"/>
        <v>30</v>
      </c>
      <c r="L33" s="27" t="str">
        <f t="shared" si="1"/>
        <v>OK</v>
      </c>
      <c r="M33" s="81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86"/>
      <c r="B34" s="8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6"/>
      <c r="K34" s="26">
        <f t="shared" si="0"/>
        <v>0</v>
      </c>
      <c r="L34" s="27" t="str">
        <f t="shared" si="1"/>
        <v>OK</v>
      </c>
      <c r="M34" s="81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86"/>
      <c r="B35" s="8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6"/>
      <c r="K35" s="26">
        <f t="shared" si="0"/>
        <v>0</v>
      </c>
      <c r="L35" s="27" t="str">
        <f t="shared" si="1"/>
        <v>OK</v>
      </c>
      <c r="M35" s="81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86"/>
      <c r="B36" s="8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6"/>
      <c r="K36" s="26">
        <f t="shared" si="0"/>
        <v>0</v>
      </c>
      <c r="L36" s="27" t="str">
        <f t="shared" si="1"/>
        <v>OK</v>
      </c>
      <c r="M36" s="81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87"/>
      <c r="B37" s="9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6"/>
      <c r="K37" s="26">
        <f t="shared" si="0"/>
        <v>0</v>
      </c>
      <c r="L37" s="27" t="str">
        <f t="shared" si="1"/>
        <v>OK</v>
      </c>
      <c r="M37" s="81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84">
        <v>7117.8499999999985</v>
      </c>
      <c r="N38" s="42"/>
    </row>
  </sheetData>
  <mergeCells count="15">
    <mergeCell ref="A4:A37"/>
    <mergeCell ref="B4:B37"/>
    <mergeCell ref="T1:T2"/>
    <mergeCell ref="U1:U2"/>
    <mergeCell ref="A2:L2"/>
    <mergeCell ref="N1:N2"/>
    <mergeCell ref="O1:O2"/>
    <mergeCell ref="P1:P2"/>
    <mergeCell ref="Q1:Q2"/>
    <mergeCell ref="R1:R2"/>
    <mergeCell ref="S1:S2"/>
    <mergeCell ref="J1:L1"/>
    <mergeCell ref="A1:C1"/>
    <mergeCell ref="D1:I1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"/>
  <sheetViews>
    <sheetView zoomScale="80" zoomScaleNormal="80" workbookViewId="0">
      <selection activeCell="P18" sqref="P1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2.1406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93" t="s">
        <v>78</v>
      </c>
      <c r="B1" s="94"/>
      <c r="C1" s="95"/>
      <c r="D1" s="93" t="s">
        <v>58</v>
      </c>
      <c r="E1" s="94"/>
      <c r="F1" s="94"/>
      <c r="G1" s="94"/>
      <c r="H1" s="94"/>
      <c r="I1" s="95"/>
      <c r="J1" s="92" t="s">
        <v>80</v>
      </c>
      <c r="K1" s="92"/>
      <c r="L1" s="92"/>
      <c r="M1" s="91" t="s">
        <v>77</v>
      </c>
      <c r="N1" s="91" t="s">
        <v>77</v>
      </c>
      <c r="O1" s="91" t="s">
        <v>77</v>
      </c>
      <c r="P1" s="91" t="s">
        <v>77</v>
      </c>
      <c r="Q1" s="91" t="s">
        <v>77</v>
      </c>
      <c r="R1" s="91" t="s">
        <v>77</v>
      </c>
      <c r="S1" s="91" t="s">
        <v>77</v>
      </c>
      <c r="T1" s="91" t="s">
        <v>77</v>
      </c>
      <c r="U1" s="91" t="s">
        <v>77</v>
      </c>
    </row>
    <row r="2" spans="1:21" ht="30.75" customHeight="1" x14ac:dyDescent="0.25">
      <c r="A2" s="92" t="s">
        <v>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85">
        <v>1</v>
      </c>
      <c r="B4" s="8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6"/>
      <c r="K4" s="26">
        <f t="shared" ref="K4:K37" si="0">J4-(SUM(M4:U4))</f>
        <v>0</v>
      </c>
      <c r="L4" s="27" t="str">
        <f t="shared" ref="L4:L37" si="1">IF(K4&lt;0,"ATENÇÃO","OK")</f>
        <v>OK</v>
      </c>
      <c r="M4" s="57"/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86"/>
      <c r="B5" s="8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5">
        <v>10</v>
      </c>
      <c r="K5" s="26">
        <f t="shared" si="0"/>
        <v>10</v>
      </c>
      <c r="L5" s="27" t="str">
        <f t="shared" si="1"/>
        <v>OK</v>
      </c>
      <c r="M5" s="57"/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86"/>
      <c r="B6" s="8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6"/>
      <c r="K6" s="26">
        <f t="shared" si="0"/>
        <v>0</v>
      </c>
      <c r="L6" s="27" t="str">
        <f t="shared" si="1"/>
        <v>OK</v>
      </c>
      <c r="M6" s="57"/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86"/>
      <c r="B7" s="8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5">
        <v>5</v>
      </c>
      <c r="K7" s="26">
        <f t="shared" si="0"/>
        <v>5</v>
      </c>
      <c r="L7" s="27" t="str">
        <f t="shared" si="1"/>
        <v>OK</v>
      </c>
      <c r="M7" s="57"/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86"/>
      <c r="B8" s="8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6"/>
      <c r="K8" s="26">
        <f t="shared" si="0"/>
        <v>0</v>
      </c>
      <c r="L8" s="27" t="str">
        <f t="shared" si="1"/>
        <v>OK</v>
      </c>
      <c r="M8" s="57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86"/>
      <c r="B9" s="8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5">
        <v>5</v>
      </c>
      <c r="K9" s="26">
        <f t="shared" si="0"/>
        <v>5</v>
      </c>
      <c r="L9" s="27" t="str">
        <f t="shared" si="1"/>
        <v>OK</v>
      </c>
      <c r="M9" s="57"/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86"/>
      <c r="B10" s="8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5">
        <v>5</v>
      </c>
      <c r="K10" s="26">
        <f t="shared" si="0"/>
        <v>5</v>
      </c>
      <c r="L10" s="27" t="str">
        <f t="shared" si="1"/>
        <v>OK</v>
      </c>
      <c r="M10" s="57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86"/>
      <c r="B11" s="8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6"/>
      <c r="K11" s="26">
        <f t="shared" si="0"/>
        <v>0</v>
      </c>
      <c r="L11" s="27" t="str">
        <f t="shared" si="1"/>
        <v>OK</v>
      </c>
      <c r="M11" s="57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86"/>
      <c r="B12" s="8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6"/>
      <c r="K12" s="26">
        <f t="shared" si="0"/>
        <v>0</v>
      </c>
      <c r="L12" s="27" t="str">
        <f t="shared" si="1"/>
        <v>OK</v>
      </c>
      <c r="M12" s="57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86"/>
      <c r="B13" s="8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5">
        <v>5</v>
      </c>
      <c r="K13" s="26">
        <f t="shared" si="0"/>
        <v>5</v>
      </c>
      <c r="L13" s="27" t="str">
        <f t="shared" si="1"/>
        <v>OK</v>
      </c>
      <c r="M13" s="57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86"/>
      <c r="B14" s="8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6"/>
      <c r="K14" s="26">
        <f t="shared" si="0"/>
        <v>0</v>
      </c>
      <c r="L14" s="27" t="str">
        <f t="shared" si="1"/>
        <v>OK</v>
      </c>
      <c r="M14" s="57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86"/>
      <c r="B15" s="8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6"/>
      <c r="K15" s="26">
        <f t="shared" si="0"/>
        <v>0</v>
      </c>
      <c r="L15" s="27" t="str">
        <f t="shared" si="1"/>
        <v>OK</v>
      </c>
      <c r="M15" s="57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86"/>
      <c r="B16" s="8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5">
        <v>60</v>
      </c>
      <c r="K16" s="26">
        <f t="shared" si="0"/>
        <v>60</v>
      </c>
      <c r="L16" s="27" t="str">
        <f t="shared" si="1"/>
        <v>OK</v>
      </c>
      <c r="M16" s="57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86"/>
      <c r="B17" s="8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6"/>
      <c r="K17" s="26">
        <f t="shared" si="0"/>
        <v>0</v>
      </c>
      <c r="L17" s="27" t="str">
        <f t="shared" si="1"/>
        <v>OK</v>
      </c>
      <c r="M17" s="57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86"/>
      <c r="B18" s="8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6"/>
      <c r="K18" s="26">
        <f t="shared" si="0"/>
        <v>0</v>
      </c>
      <c r="L18" s="27" t="str">
        <f t="shared" si="1"/>
        <v>OK</v>
      </c>
      <c r="M18" s="57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86"/>
      <c r="B19" s="8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6"/>
      <c r="K19" s="26">
        <f t="shared" si="0"/>
        <v>0</v>
      </c>
      <c r="L19" s="27" t="str">
        <f t="shared" si="1"/>
        <v>OK</v>
      </c>
      <c r="M19" s="57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86"/>
      <c r="B20" s="8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6"/>
      <c r="K20" s="26">
        <f t="shared" si="0"/>
        <v>0</v>
      </c>
      <c r="L20" s="27" t="str">
        <f t="shared" si="1"/>
        <v>OK</v>
      </c>
      <c r="M20" s="57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86"/>
      <c r="B21" s="8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6"/>
      <c r="K21" s="26">
        <f t="shared" si="0"/>
        <v>0</v>
      </c>
      <c r="L21" s="27" t="str">
        <f t="shared" si="1"/>
        <v>OK</v>
      </c>
      <c r="M21" s="57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86"/>
      <c r="B22" s="8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6"/>
      <c r="K22" s="26">
        <f t="shared" si="0"/>
        <v>0</v>
      </c>
      <c r="L22" s="27" t="str">
        <f t="shared" si="1"/>
        <v>OK</v>
      </c>
      <c r="M22" s="57"/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86"/>
      <c r="B23" s="8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5">
        <v>20</v>
      </c>
      <c r="K23" s="26">
        <f t="shared" si="0"/>
        <v>20</v>
      </c>
      <c r="L23" s="27" t="str">
        <f t="shared" si="1"/>
        <v>OK</v>
      </c>
      <c r="M23" s="57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86"/>
      <c r="B24" s="8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5">
        <v>40</v>
      </c>
      <c r="K24" s="26">
        <f t="shared" si="0"/>
        <v>40</v>
      </c>
      <c r="L24" s="27" t="str">
        <f t="shared" si="1"/>
        <v>OK</v>
      </c>
      <c r="M24" s="57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86"/>
      <c r="B25" s="8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6"/>
      <c r="K25" s="26">
        <f t="shared" si="0"/>
        <v>0</v>
      </c>
      <c r="L25" s="27" t="str">
        <f t="shared" si="1"/>
        <v>OK</v>
      </c>
      <c r="M25" s="57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86"/>
      <c r="B26" s="8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6"/>
      <c r="K26" s="26">
        <f t="shared" si="0"/>
        <v>0</v>
      </c>
      <c r="L26" s="27" t="str">
        <f t="shared" si="1"/>
        <v>OK</v>
      </c>
      <c r="M26" s="58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86"/>
      <c r="B27" s="8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6"/>
      <c r="K27" s="26">
        <f t="shared" si="0"/>
        <v>0</v>
      </c>
      <c r="L27" s="27" t="str">
        <f t="shared" si="1"/>
        <v>OK</v>
      </c>
      <c r="M27" s="58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86"/>
      <c r="B28" s="8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6"/>
      <c r="K28" s="26">
        <f t="shared" si="0"/>
        <v>0</v>
      </c>
      <c r="L28" s="27" t="str">
        <f t="shared" si="1"/>
        <v>OK</v>
      </c>
      <c r="M28" s="57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86"/>
      <c r="B29" s="8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6"/>
      <c r="K29" s="26">
        <f t="shared" si="0"/>
        <v>0</v>
      </c>
      <c r="L29" s="27" t="str">
        <f t="shared" si="1"/>
        <v>OK</v>
      </c>
      <c r="M29" s="57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86"/>
      <c r="B30" s="8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6"/>
      <c r="K30" s="26">
        <f t="shared" si="0"/>
        <v>0</v>
      </c>
      <c r="L30" s="27" t="str">
        <f t="shared" si="1"/>
        <v>OK</v>
      </c>
      <c r="M30" s="57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86"/>
      <c r="B31" s="8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6"/>
      <c r="K31" s="26">
        <f t="shared" si="0"/>
        <v>0</v>
      </c>
      <c r="L31" s="27" t="str">
        <f t="shared" si="1"/>
        <v>OK</v>
      </c>
      <c r="M31" s="57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86"/>
      <c r="B32" s="8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6"/>
      <c r="K32" s="26">
        <f t="shared" si="0"/>
        <v>0</v>
      </c>
      <c r="L32" s="27" t="str">
        <f t="shared" si="1"/>
        <v>OK</v>
      </c>
      <c r="M32" s="57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86"/>
      <c r="B33" s="8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6"/>
      <c r="K33" s="26">
        <f t="shared" si="0"/>
        <v>0</v>
      </c>
      <c r="L33" s="27" t="str">
        <f t="shared" si="1"/>
        <v>OK</v>
      </c>
      <c r="M33" s="57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86"/>
      <c r="B34" s="8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6"/>
      <c r="K34" s="26">
        <f t="shared" si="0"/>
        <v>0</v>
      </c>
      <c r="L34" s="27" t="str">
        <f t="shared" si="1"/>
        <v>OK</v>
      </c>
      <c r="M34" s="57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86"/>
      <c r="B35" s="8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6"/>
      <c r="K35" s="26">
        <f t="shared" si="0"/>
        <v>0</v>
      </c>
      <c r="L35" s="27" t="str">
        <f t="shared" si="1"/>
        <v>OK</v>
      </c>
      <c r="M35" s="57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86"/>
      <c r="B36" s="8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6"/>
      <c r="K36" s="26">
        <f t="shared" si="0"/>
        <v>0</v>
      </c>
      <c r="L36" s="27" t="str">
        <f t="shared" si="1"/>
        <v>OK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87"/>
      <c r="B37" s="9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6"/>
      <c r="K37" s="26">
        <f t="shared" si="0"/>
        <v>0</v>
      </c>
      <c r="L37" s="27" t="str">
        <f t="shared" si="1"/>
        <v>OK</v>
      </c>
      <c r="M37" s="57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T1:T2"/>
    <mergeCell ref="U1:U2"/>
    <mergeCell ref="A2:L2"/>
    <mergeCell ref="A4:A37"/>
    <mergeCell ref="B4:B37"/>
    <mergeCell ref="M1:M2"/>
    <mergeCell ref="P1:P2"/>
    <mergeCell ref="D1:I1"/>
    <mergeCell ref="J1:L1"/>
    <mergeCell ref="Q1:Q2"/>
    <mergeCell ref="R1:R2"/>
    <mergeCell ref="S1:S2"/>
    <mergeCell ref="N1:N2"/>
    <mergeCell ref="O1:O2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8"/>
  <sheetViews>
    <sheetView zoomScale="80" zoomScaleNormal="80" workbookViewId="0">
      <selection activeCell="Q15" sqref="Q15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6.8554687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93" t="s">
        <v>78</v>
      </c>
      <c r="B1" s="94"/>
      <c r="C1" s="95"/>
      <c r="D1" s="93" t="s">
        <v>58</v>
      </c>
      <c r="E1" s="94"/>
      <c r="F1" s="94"/>
      <c r="G1" s="94"/>
      <c r="H1" s="94"/>
      <c r="I1" s="95"/>
      <c r="J1" s="92" t="s">
        <v>80</v>
      </c>
      <c r="K1" s="92"/>
      <c r="L1" s="92"/>
      <c r="M1" s="91" t="s">
        <v>85</v>
      </c>
      <c r="N1" s="91" t="s">
        <v>86</v>
      </c>
      <c r="O1" s="91" t="s">
        <v>77</v>
      </c>
      <c r="P1" s="91" t="s">
        <v>77</v>
      </c>
      <c r="Q1" s="91" t="s">
        <v>77</v>
      </c>
      <c r="R1" s="91" t="s">
        <v>77</v>
      </c>
      <c r="S1" s="91" t="s">
        <v>77</v>
      </c>
      <c r="T1" s="91" t="s">
        <v>77</v>
      </c>
      <c r="U1" s="91" t="s">
        <v>77</v>
      </c>
    </row>
    <row r="2" spans="1:21" ht="30.75" customHeight="1" x14ac:dyDescent="0.25">
      <c r="A2" s="92" t="s">
        <v>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82">
        <v>44810</v>
      </c>
      <c r="N3" s="82">
        <v>44881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85">
        <v>1</v>
      </c>
      <c r="B4" s="8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>
        <v>55</v>
      </c>
      <c r="K4" s="26">
        <f t="shared" ref="K4:K37" si="0">J4-(SUM(M4:U4))</f>
        <v>50</v>
      </c>
      <c r="L4" s="27" t="str">
        <f t="shared" ref="L4:L37" si="1">IF(K4&lt;0,"ATENÇÃO","OK")</f>
        <v>OK</v>
      </c>
      <c r="M4" s="77"/>
      <c r="N4" s="77">
        <v>5</v>
      </c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86"/>
      <c r="B5" s="8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15</v>
      </c>
      <c r="K5" s="26">
        <f t="shared" si="0"/>
        <v>8</v>
      </c>
      <c r="L5" s="27" t="str">
        <f t="shared" si="1"/>
        <v>OK</v>
      </c>
      <c r="M5" s="77">
        <v>1</v>
      </c>
      <c r="N5" s="77">
        <v>6</v>
      </c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86"/>
      <c r="B6" s="8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40</v>
      </c>
      <c r="K6" s="26">
        <f t="shared" si="0"/>
        <v>40</v>
      </c>
      <c r="L6" s="27" t="str">
        <f t="shared" si="1"/>
        <v>OK</v>
      </c>
      <c r="M6" s="77"/>
      <c r="N6" s="7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86"/>
      <c r="B7" s="8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>
        <v>50</v>
      </c>
      <c r="K7" s="26">
        <f t="shared" si="0"/>
        <v>45</v>
      </c>
      <c r="L7" s="27" t="str">
        <f t="shared" si="1"/>
        <v>OK</v>
      </c>
      <c r="M7" s="77"/>
      <c r="N7" s="77">
        <v>5</v>
      </c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86"/>
      <c r="B8" s="8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>
        <v>10</v>
      </c>
      <c r="K8" s="26">
        <f t="shared" si="0"/>
        <v>10</v>
      </c>
      <c r="L8" s="27" t="str">
        <f t="shared" si="1"/>
        <v>OK</v>
      </c>
      <c r="M8" s="77"/>
      <c r="N8" s="7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86"/>
      <c r="B9" s="8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>
        <v>90</v>
      </c>
      <c r="K9" s="26">
        <f t="shared" si="0"/>
        <v>71</v>
      </c>
      <c r="L9" s="27" t="str">
        <f t="shared" si="1"/>
        <v>OK</v>
      </c>
      <c r="M9" s="77">
        <v>11</v>
      </c>
      <c r="N9" s="77">
        <v>8</v>
      </c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86"/>
      <c r="B10" s="8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>
        <v>550</v>
      </c>
      <c r="K10" s="26">
        <f t="shared" si="0"/>
        <v>495</v>
      </c>
      <c r="L10" s="27" t="str">
        <f t="shared" si="1"/>
        <v>OK</v>
      </c>
      <c r="M10" s="77">
        <v>35</v>
      </c>
      <c r="N10" s="77">
        <v>20</v>
      </c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86"/>
      <c r="B11" s="8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>
        <v>40</v>
      </c>
      <c r="K11" s="26">
        <f t="shared" si="0"/>
        <v>29</v>
      </c>
      <c r="L11" s="27" t="str">
        <f t="shared" si="1"/>
        <v>OK</v>
      </c>
      <c r="M11" s="77">
        <v>11</v>
      </c>
      <c r="N11" s="7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86"/>
      <c r="B12" s="8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>
        <v>40</v>
      </c>
      <c r="K12" s="26">
        <f t="shared" si="0"/>
        <v>40</v>
      </c>
      <c r="L12" s="27" t="str">
        <f t="shared" si="1"/>
        <v>OK</v>
      </c>
      <c r="M12" s="77"/>
      <c r="N12" s="7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86"/>
      <c r="B13" s="8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>
        <v>200</v>
      </c>
      <c r="K13" s="26">
        <f t="shared" si="0"/>
        <v>200</v>
      </c>
      <c r="L13" s="27" t="str">
        <f t="shared" si="1"/>
        <v>OK</v>
      </c>
      <c r="M13" s="77"/>
      <c r="N13" s="7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86"/>
      <c r="B14" s="8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>
        <v>50</v>
      </c>
      <c r="K14" s="26">
        <f t="shared" si="0"/>
        <v>23</v>
      </c>
      <c r="L14" s="27" t="str">
        <f t="shared" si="1"/>
        <v>OK</v>
      </c>
      <c r="M14" s="77">
        <v>27</v>
      </c>
      <c r="N14" s="7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86"/>
      <c r="B15" s="8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>
        <v>65</v>
      </c>
      <c r="K15" s="26">
        <f t="shared" si="0"/>
        <v>65</v>
      </c>
      <c r="L15" s="27" t="str">
        <f t="shared" si="1"/>
        <v>OK</v>
      </c>
      <c r="M15" s="77"/>
      <c r="N15" s="7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86"/>
      <c r="B16" s="8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>
        <v>120</v>
      </c>
      <c r="K16" s="26">
        <f t="shared" si="0"/>
        <v>99</v>
      </c>
      <c r="L16" s="27" t="str">
        <f t="shared" si="1"/>
        <v>OK</v>
      </c>
      <c r="M16" s="77">
        <v>17</v>
      </c>
      <c r="N16" s="77">
        <v>4</v>
      </c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86"/>
      <c r="B17" s="8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>
        <v>55</v>
      </c>
      <c r="K17" s="26">
        <f t="shared" si="0"/>
        <v>55</v>
      </c>
      <c r="L17" s="27" t="str">
        <f t="shared" si="1"/>
        <v>OK</v>
      </c>
      <c r="M17" s="77"/>
      <c r="N17" s="7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86"/>
      <c r="B18" s="8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>
        <v>40</v>
      </c>
      <c r="K18" s="26">
        <f t="shared" si="0"/>
        <v>30</v>
      </c>
      <c r="L18" s="27" t="str">
        <f t="shared" si="1"/>
        <v>OK</v>
      </c>
      <c r="M18" s="77">
        <v>10</v>
      </c>
      <c r="N18" s="7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86"/>
      <c r="B19" s="8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>
        <v>41</v>
      </c>
      <c r="K19" s="26">
        <f t="shared" si="0"/>
        <v>41</v>
      </c>
      <c r="L19" s="27" t="str">
        <f t="shared" si="1"/>
        <v>OK</v>
      </c>
      <c r="M19" s="77"/>
      <c r="N19" s="7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86"/>
      <c r="B20" s="8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>
        <v>18</v>
      </c>
      <c r="K20" s="26">
        <f t="shared" si="0"/>
        <v>18</v>
      </c>
      <c r="L20" s="27" t="str">
        <f t="shared" si="1"/>
        <v>OK</v>
      </c>
      <c r="M20" s="77"/>
      <c r="N20" s="7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86"/>
      <c r="B21" s="8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>
        <v>230</v>
      </c>
      <c r="K21" s="26">
        <f t="shared" si="0"/>
        <v>222</v>
      </c>
      <c r="L21" s="27" t="str">
        <f t="shared" si="1"/>
        <v>OK</v>
      </c>
      <c r="M21" s="77">
        <v>8</v>
      </c>
      <c r="N21" s="7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86"/>
      <c r="B22" s="8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30</v>
      </c>
      <c r="K22" s="26">
        <f t="shared" si="0"/>
        <v>30</v>
      </c>
      <c r="L22" s="27" t="str">
        <f t="shared" si="1"/>
        <v>OK</v>
      </c>
      <c r="M22" s="77"/>
      <c r="N22" s="7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86"/>
      <c r="B23" s="8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>
        <v>30</v>
      </c>
      <c r="K23" s="26">
        <f t="shared" si="0"/>
        <v>30</v>
      </c>
      <c r="L23" s="27" t="str">
        <f t="shared" si="1"/>
        <v>OK</v>
      </c>
      <c r="M23" s="77"/>
      <c r="N23" s="7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86"/>
      <c r="B24" s="8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>
        <v>40</v>
      </c>
      <c r="K24" s="26">
        <f t="shared" si="0"/>
        <v>34</v>
      </c>
      <c r="L24" s="27" t="str">
        <f t="shared" si="1"/>
        <v>OK</v>
      </c>
      <c r="M24" s="77"/>
      <c r="N24" s="77">
        <v>6</v>
      </c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86"/>
      <c r="B25" s="8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>
        <v>140</v>
      </c>
      <c r="K25" s="26">
        <f t="shared" si="0"/>
        <v>101</v>
      </c>
      <c r="L25" s="27" t="str">
        <f t="shared" si="1"/>
        <v>OK</v>
      </c>
      <c r="M25" s="77">
        <v>9</v>
      </c>
      <c r="N25" s="77">
        <v>30</v>
      </c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86"/>
      <c r="B26" s="8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>
        <v>60</v>
      </c>
      <c r="K26" s="26">
        <f t="shared" si="0"/>
        <v>60</v>
      </c>
      <c r="L26" s="27" t="str">
        <f t="shared" si="1"/>
        <v>OK</v>
      </c>
      <c r="M26" s="81"/>
      <c r="N26" s="81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86"/>
      <c r="B27" s="8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>
        <v>45</v>
      </c>
      <c r="K27" s="26">
        <f t="shared" si="0"/>
        <v>45</v>
      </c>
      <c r="L27" s="27" t="str">
        <f t="shared" si="1"/>
        <v>OK</v>
      </c>
      <c r="M27" s="81"/>
      <c r="N27" s="81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86"/>
      <c r="B28" s="8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>
        <v>25</v>
      </c>
      <c r="K28" s="26">
        <f t="shared" si="0"/>
        <v>25</v>
      </c>
      <c r="L28" s="27" t="str">
        <f t="shared" si="1"/>
        <v>OK</v>
      </c>
      <c r="M28" s="77"/>
      <c r="N28" s="7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86"/>
      <c r="B29" s="8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>
        <v>30</v>
      </c>
      <c r="K29" s="26">
        <f t="shared" si="0"/>
        <v>27</v>
      </c>
      <c r="L29" s="27" t="str">
        <f t="shared" si="1"/>
        <v>OK</v>
      </c>
      <c r="M29" s="77"/>
      <c r="N29" s="77">
        <v>3</v>
      </c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86"/>
      <c r="B30" s="8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/>
      <c r="K30" s="26">
        <f t="shared" si="0"/>
        <v>0</v>
      </c>
      <c r="L30" s="27" t="str">
        <f t="shared" si="1"/>
        <v>OK</v>
      </c>
      <c r="M30" s="77"/>
      <c r="N30" s="7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86"/>
      <c r="B31" s="8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/>
      <c r="K31" s="26">
        <f t="shared" si="0"/>
        <v>0</v>
      </c>
      <c r="L31" s="27" t="str">
        <f t="shared" si="1"/>
        <v>OK</v>
      </c>
      <c r="M31" s="77"/>
      <c r="N31" s="7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86"/>
      <c r="B32" s="8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/>
      <c r="K32" s="26">
        <f t="shared" si="0"/>
        <v>0</v>
      </c>
      <c r="L32" s="27" t="str">
        <f t="shared" si="1"/>
        <v>OK</v>
      </c>
      <c r="M32" s="77"/>
      <c r="N32" s="7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86"/>
      <c r="B33" s="8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/>
      <c r="K33" s="26">
        <f t="shared" si="0"/>
        <v>0</v>
      </c>
      <c r="L33" s="27" t="str">
        <f t="shared" si="1"/>
        <v>OK</v>
      </c>
      <c r="M33" s="77"/>
      <c r="N33" s="7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86"/>
      <c r="B34" s="8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>
        <v>16</v>
      </c>
      <c r="K34" s="26">
        <f t="shared" si="0"/>
        <v>16</v>
      </c>
      <c r="L34" s="27" t="str">
        <f t="shared" si="1"/>
        <v>OK</v>
      </c>
      <c r="M34" s="77"/>
      <c r="N34" s="7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86"/>
      <c r="B35" s="8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/>
      <c r="K35" s="26">
        <f t="shared" si="0"/>
        <v>0</v>
      </c>
      <c r="L35" s="27" t="str">
        <f t="shared" si="1"/>
        <v>OK</v>
      </c>
      <c r="M35" s="77"/>
      <c r="N35" s="7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86"/>
      <c r="B36" s="8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>
        <v>30</v>
      </c>
      <c r="K36" s="26">
        <f t="shared" si="0"/>
        <v>30</v>
      </c>
      <c r="L36" s="27" t="str">
        <f t="shared" si="1"/>
        <v>OK</v>
      </c>
      <c r="M36" s="77"/>
      <c r="N36" s="7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87"/>
      <c r="B37" s="9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>
        <v>10</v>
      </c>
      <c r="K37" s="26">
        <f t="shared" si="0"/>
        <v>10</v>
      </c>
      <c r="L37" s="27" t="str">
        <f t="shared" si="1"/>
        <v>OK</v>
      </c>
      <c r="M37" s="77"/>
      <c r="N37" s="7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T1:T2"/>
    <mergeCell ref="U1:U2"/>
    <mergeCell ref="A2:L2"/>
    <mergeCell ref="A4:A37"/>
    <mergeCell ref="B4:B37"/>
    <mergeCell ref="M1:M2"/>
    <mergeCell ref="N1:N2"/>
    <mergeCell ref="A1:C1"/>
    <mergeCell ref="D1:I1"/>
    <mergeCell ref="J1:L1"/>
    <mergeCell ref="O1:O2"/>
    <mergeCell ref="P1:P2"/>
    <mergeCell ref="Q1:Q2"/>
    <mergeCell ref="R1:R2"/>
    <mergeCell ref="S1:S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8"/>
  <sheetViews>
    <sheetView zoomScale="80" zoomScaleNormal="80" workbookViewId="0">
      <selection activeCell="M7" sqref="M7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6.42578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93" t="s">
        <v>78</v>
      </c>
      <c r="B1" s="94"/>
      <c r="C1" s="95"/>
      <c r="D1" s="93" t="s">
        <v>58</v>
      </c>
      <c r="E1" s="94"/>
      <c r="F1" s="94"/>
      <c r="G1" s="94"/>
      <c r="H1" s="94"/>
      <c r="I1" s="95"/>
      <c r="J1" s="92" t="s">
        <v>80</v>
      </c>
      <c r="K1" s="92"/>
      <c r="L1" s="92"/>
      <c r="M1" s="91" t="s">
        <v>77</v>
      </c>
      <c r="N1" s="91" t="s">
        <v>77</v>
      </c>
      <c r="O1" s="91" t="s">
        <v>77</v>
      </c>
      <c r="P1" s="91" t="s">
        <v>77</v>
      </c>
      <c r="Q1" s="91" t="s">
        <v>77</v>
      </c>
      <c r="R1" s="91" t="s">
        <v>77</v>
      </c>
      <c r="S1" s="91" t="s">
        <v>77</v>
      </c>
      <c r="T1" s="91" t="s">
        <v>77</v>
      </c>
      <c r="U1" s="91" t="s">
        <v>77</v>
      </c>
    </row>
    <row r="2" spans="1:21" ht="30.75" customHeight="1" x14ac:dyDescent="0.25">
      <c r="A2" s="92" t="s">
        <v>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85">
        <v>1</v>
      </c>
      <c r="B4" s="8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>
        <v>20</v>
      </c>
      <c r="K4" s="26">
        <f t="shared" ref="K4:K37" si="0">J4-(SUM(M4:U4))</f>
        <v>20</v>
      </c>
      <c r="L4" s="27" t="str">
        <f t="shared" ref="L4:L37" si="1">IF(K4&lt;0,"ATENÇÃO","OK")</f>
        <v>OK</v>
      </c>
      <c r="M4" s="57"/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86"/>
      <c r="B5" s="8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3</v>
      </c>
      <c r="K5" s="26">
        <f t="shared" si="0"/>
        <v>3</v>
      </c>
      <c r="L5" s="27" t="str">
        <f t="shared" si="1"/>
        <v>OK</v>
      </c>
      <c r="M5" s="57"/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86"/>
      <c r="B6" s="8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20</v>
      </c>
      <c r="K6" s="26">
        <f t="shared" si="0"/>
        <v>20</v>
      </c>
      <c r="L6" s="27" t="str">
        <f t="shared" si="1"/>
        <v>OK</v>
      </c>
      <c r="M6" s="57"/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86"/>
      <c r="B7" s="8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>
        <v>50</v>
      </c>
      <c r="K7" s="26">
        <f t="shared" si="0"/>
        <v>50</v>
      </c>
      <c r="L7" s="27" t="str">
        <f t="shared" si="1"/>
        <v>OK</v>
      </c>
      <c r="M7" s="57"/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86"/>
      <c r="B8" s="8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>
        <v>5</v>
      </c>
      <c r="K8" s="26">
        <f t="shared" si="0"/>
        <v>5</v>
      </c>
      <c r="L8" s="27" t="str">
        <f t="shared" si="1"/>
        <v>OK</v>
      </c>
      <c r="M8" s="57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86"/>
      <c r="B9" s="8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>
        <v>20</v>
      </c>
      <c r="K9" s="26">
        <f t="shared" si="0"/>
        <v>20</v>
      </c>
      <c r="L9" s="27" t="str">
        <f t="shared" si="1"/>
        <v>OK</v>
      </c>
      <c r="M9" s="57"/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86"/>
      <c r="B10" s="8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/>
      <c r="K10" s="26">
        <f t="shared" si="0"/>
        <v>0</v>
      </c>
      <c r="L10" s="27" t="str">
        <f t="shared" si="1"/>
        <v>OK</v>
      </c>
      <c r="M10" s="57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86"/>
      <c r="B11" s="8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/>
      <c r="K11" s="26">
        <f t="shared" si="0"/>
        <v>0</v>
      </c>
      <c r="L11" s="27" t="str">
        <f t="shared" si="1"/>
        <v>OK</v>
      </c>
      <c r="M11" s="57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86"/>
      <c r="B12" s="8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>
        <v>8</v>
      </c>
      <c r="K12" s="26">
        <f t="shared" si="0"/>
        <v>8</v>
      </c>
      <c r="L12" s="27" t="str">
        <f t="shared" si="1"/>
        <v>OK</v>
      </c>
      <c r="M12" s="57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86"/>
      <c r="B13" s="8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>
        <v>50</v>
      </c>
      <c r="K13" s="26">
        <f t="shared" si="0"/>
        <v>50</v>
      </c>
      <c r="L13" s="27" t="str">
        <f t="shared" si="1"/>
        <v>OK</v>
      </c>
      <c r="M13" s="57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86"/>
      <c r="B14" s="8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/>
      <c r="K14" s="26">
        <f t="shared" si="0"/>
        <v>0</v>
      </c>
      <c r="L14" s="27" t="str">
        <f t="shared" si="1"/>
        <v>OK</v>
      </c>
      <c r="M14" s="57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86"/>
      <c r="B15" s="8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>
        <v>20</v>
      </c>
      <c r="K15" s="26">
        <f t="shared" si="0"/>
        <v>20</v>
      </c>
      <c r="L15" s="27" t="str">
        <f t="shared" si="1"/>
        <v>OK</v>
      </c>
      <c r="M15" s="57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86"/>
      <c r="B16" s="8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/>
      <c r="K16" s="26">
        <f t="shared" si="0"/>
        <v>0</v>
      </c>
      <c r="L16" s="27" t="str">
        <f t="shared" si="1"/>
        <v>OK</v>
      </c>
      <c r="M16" s="57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86"/>
      <c r="B17" s="8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/>
      <c r="K17" s="26">
        <f t="shared" si="0"/>
        <v>0</v>
      </c>
      <c r="L17" s="27" t="str">
        <f t="shared" si="1"/>
        <v>OK</v>
      </c>
      <c r="M17" s="57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86"/>
      <c r="B18" s="8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>
        <v>10</v>
      </c>
      <c r="K18" s="26">
        <f t="shared" si="0"/>
        <v>10</v>
      </c>
      <c r="L18" s="27" t="str">
        <f t="shared" si="1"/>
        <v>OK</v>
      </c>
      <c r="M18" s="57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86"/>
      <c r="B19" s="8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>
        <v>25</v>
      </c>
      <c r="K19" s="26">
        <f t="shared" si="0"/>
        <v>25</v>
      </c>
      <c r="L19" s="27" t="str">
        <f t="shared" si="1"/>
        <v>OK</v>
      </c>
      <c r="M19" s="57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86"/>
      <c r="B20" s="8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/>
      <c r="K20" s="26">
        <f t="shared" si="0"/>
        <v>0</v>
      </c>
      <c r="L20" s="27" t="str">
        <f t="shared" si="1"/>
        <v>OK</v>
      </c>
      <c r="M20" s="57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86"/>
      <c r="B21" s="8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/>
      <c r="K21" s="26">
        <f t="shared" si="0"/>
        <v>0</v>
      </c>
      <c r="L21" s="27" t="str">
        <f t="shared" si="1"/>
        <v>OK</v>
      </c>
      <c r="M21" s="57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86"/>
      <c r="B22" s="8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20</v>
      </c>
      <c r="K22" s="26">
        <f t="shared" si="0"/>
        <v>20</v>
      </c>
      <c r="L22" s="27" t="str">
        <f t="shared" si="1"/>
        <v>OK</v>
      </c>
      <c r="M22" s="57"/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86"/>
      <c r="B23" s="8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/>
      <c r="K23" s="26">
        <f t="shared" si="0"/>
        <v>0</v>
      </c>
      <c r="L23" s="27" t="str">
        <f t="shared" si="1"/>
        <v>OK</v>
      </c>
      <c r="M23" s="57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86"/>
      <c r="B24" s="8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>
        <v>3</v>
      </c>
      <c r="K24" s="26">
        <f t="shared" si="0"/>
        <v>3</v>
      </c>
      <c r="L24" s="27" t="str">
        <f t="shared" si="1"/>
        <v>OK</v>
      </c>
      <c r="M24" s="57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86"/>
      <c r="B25" s="8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/>
      <c r="K25" s="26">
        <f t="shared" si="0"/>
        <v>0</v>
      </c>
      <c r="L25" s="27" t="str">
        <f t="shared" si="1"/>
        <v>OK</v>
      </c>
      <c r="M25" s="57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86"/>
      <c r="B26" s="8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/>
      <c r="K26" s="26">
        <f t="shared" si="0"/>
        <v>0</v>
      </c>
      <c r="L26" s="27" t="str">
        <f t="shared" si="1"/>
        <v>OK</v>
      </c>
      <c r="M26" s="58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86"/>
      <c r="B27" s="8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/>
      <c r="K27" s="26">
        <f t="shared" si="0"/>
        <v>0</v>
      </c>
      <c r="L27" s="27" t="str">
        <f t="shared" si="1"/>
        <v>OK</v>
      </c>
      <c r="M27" s="58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86"/>
      <c r="B28" s="8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/>
      <c r="K28" s="26">
        <f t="shared" si="0"/>
        <v>0</v>
      </c>
      <c r="L28" s="27" t="str">
        <f t="shared" si="1"/>
        <v>OK</v>
      </c>
      <c r="M28" s="57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86"/>
      <c r="B29" s="8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/>
      <c r="K29" s="26">
        <f t="shared" si="0"/>
        <v>0</v>
      </c>
      <c r="L29" s="27" t="str">
        <f t="shared" si="1"/>
        <v>OK</v>
      </c>
      <c r="M29" s="57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86"/>
      <c r="B30" s="8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/>
      <c r="K30" s="26">
        <f t="shared" si="0"/>
        <v>0</v>
      </c>
      <c r="L30" s="27" t="str">
        <f t="shared" si="1"/>
        <v>OK</v>
      </c>
      <c r="M30" s="57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86"/>
      <c r="B31" s="8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/>
      <c r="K31" s="26">
        <f t="shared" si="0"/>
        <v>0</v>
      </c>
      <c r="L31" s="27" t="str">
        <f t="shared" si="1"/>
        <v>OK</v>
      </c>
      <c r="M31" s="57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86"/>
      <c r="B32" s="8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/>
      <c r="K32" s="26">
        <f t="shared" si="0"/>
        <v>0</v>
      </c>
      <c r="L32" s="27" t="str">
        <f t="shared" si="1"/>
        <v>OK</v>
      </c>
      <c r="M32" s="57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86"/>
      <c r="B33" s="8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/>
      <c r="K33" s="26">
        <f t="shared" si="0"/>
        <v>0</v>
      </c>
      <c r="L33" s="27" t="str">
        <f t="shared" si="1"/>
        <v>OK</v>
      </c>
      <c r="M33" s="57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86"/>
      <c r="B34" s="8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/>
      <c r="K34" s="26">
        <f t="shared" si="0"/>
        <v>0</v>
      </c>
      <c r="L34" s="27" t="str">
        <f t="shared" si="1"/>
        <v>OK</v>
      </c>
      <c r="M34" s="57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86"/>
      <c r="B35" s="8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/>
      <c r="K35" s="26">
        <f t="shared" si="0"/>
        <v>0</v>
      </c>
      <c r="L35" s="27" t="str">
        <f t="shared" si="1"/>
        <v>OK</v>
      </c>
      <c r="M35" s="57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86"/>
      <c r="B36" s="8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/>
      <c r="K36" s="26">
        <f t="shared" si="0"/>
        <v>0</v>
      </c>
      <c r="L36" s="27" t="str">
        <f t="shared" si="1"/>
        <v>OK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87"/>
      <c r="B37" s="9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/>
      <c r="K37" s="26">
        <f t="shared" si="0"/>
        <v>0</v>
      </c>
      <c r="L37" s="27" t="str">
        <f t="shared" si="1"/>
        <v>OK</v>
      </c>
      <c r="M37" s="57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8"/>
  <sheetViews>
    <sheetView zoomScale="80" zoomScaleNormal="80" workbookViewId="0">
      <selection activeCell="R16" sqref="R1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5.1406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93" t="s">
        <v>79</v>
      </c>
      <c r="B1" s="94"/>
      <c r="C1" s="95"/>
      <c r="D1" s="93" t="s">
        <v>58</v>
      </c>
      <c r="E1" s="94"/>
      <c r="F1" s="94"/>
      <c r="G1" s="94"/>
      <c r="H1" s="94"/>
      <c r="I1" s="95"/>
      <c r="J1" s="92" t="s">
        <v>80</v>
      </c>
      <c r="K1" s="92"/>
      <c r="L1" s="92"/>
      <c r="M1" s="91" t="s">
        <v>83</v>
      </c>
      <c r="N1" s="91" t="s">
        <v>77</v>
      </c>
      <c r="O1" s="91" t="s">
        <v>77</v>
      </c>
      <c r="P1" s="91" t="s">
        <v>77</v>
      </c>
      <c r="Q1" s="91" t="s">
        <v>77</v>
      </c>
      <c r="R1" s="91" t="s">
        <v>77</v>
      </c>
      <c r="S1" s="91" t="s">
        <v>77</v>
      </c>
      <c r="T1" s="91" t="s">
        <v>77</v>
      </c>
      <c r="U1" s="91" t="s">
        <v>77</v>
      </c>
    </row>
    <row r="2" spans="1:21" ht="30.75" customHeight="1" x14ac:dyDescent="0.25">
      <c r="A2" s="92" t="s">
        <v>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79">
        <v>44861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85">
        <v>1</v>
      </c>
      <c r="B4" s="8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/>
      <c r="K4" s="26">
        <f t="shared" ref="K4:K37" si="0">J4-(SUM(M4:U4))</f>
        <v>0</v>
      </c>
      <c r="L4" s="27" t="str">
        <f t="shared" ref="L4:L37" si="1">IF(K4&lt;0,"ATENÇÃO","OK")</f>
        <v>OK</v>
      </c>
      <c r="M4" s="77"/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86"/>
      <c r="B5" s="8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6</v>
      </c>
      <c r="K5" s="26">
        <f t="shared" si="0"/>
        <v>6</v>
      </c>
      <c r="L5" s="27" t="str">
        <f t="shared" si="1"/>
        <v>OK</v>
      </c>
      <c r="M5" s="77"/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86"/>
      <c r="B6" s="8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10</v>
      </c>
      <c r="K6" s="26">
        <f t="shared" si="0"/>
        <v>10</v>
      </c>
      <c r="L6" s="27" t="str">
        <f t="shared" si="1"/>
        <v>OK</v>
      </c>
      <c r="M6" s="77"/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86"/>
      <c r="B7" s="8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>
        <v>200</v>
      </c>
      <c r="K7" s="26">
        <f t="shared" si="0"/>
        <v>176</v>
      </c>
      <c r="L7" s="27" t="str">
        <f t="shared" si="1"/>
        <v>OK</v>
      </c>
      <c r="M7" s="80">
        <v>24</v>
      </c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86"/>
      <c r="B8" s="8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>
        <v>15</v>
      </c>
      <c r="K8" s="26">
        <f t="shared" si="0"/>
        <v>15</v>
      </c>
      <c r="L8" s="27" t="str">
        <f t="shared" si="1"/>
        <v>OK</v>
      </c>
      <c r="M8" s="77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86"/>
      <c r="B9" s="8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/>
      <c r="K9" s="26">
        <f t="shared" si="0"/>
        <v>0</v>
      </c>
      <c r="L9" s="27" t="str">
        <f t="shared" si="1"/>
        <v>OK</v>
      </c>
      <c r="M9" s="77"/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86"/>
      <c r="B10" s="8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/>
      <c r="K10" s="26">
        <f t="shared" si="0"/>
        <v>0</v>
      </c>
      <c r="L10" s="27" t="str">
        <f t="shared" si="1"/>
        <v>OK</v>
      </c>
      <c r="M10" s="77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86"/>
      <c r="B11" s="8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/>
      <c r="K11" s="26">
        <f t="shared" si="0"/>
        <v>0</v>
      </c>
      <c r="L11" s="27" t="str">
        <f t="shared" si="1"/>
        <v>OK</v>
      </c>
      <c r="M11" s="77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86"/>
      <c r="B12" s="8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>
        <v>30</v>
      </c>
      <c r="K12" s="26">
        <f t="shared" si="0"/>
        <v>6</v>
      </c>
      <c r="L12" s="27" t="str">
        <f t="shared" si="1"/>
        <v>OK</v>
      </c>
      <c r="M12" s="80">
        <v>24</v>
      </c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86"/>
      <c r="B13" s="8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>
        <v>200</v>
      </c>
      <c r="K13" s="26">
        <f t="shared" si="0"/>
        <v>200</v>
      </c>
      <c r="L13" s="27" t="str">
        <f t="shared" si="1"/>
        <v>OK</v>
      </c>
      <c r="M13" s="77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86"/>
      <c r="B14" s="8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/>
      <c r="K14" s="26">
        <f t="shared" si="0"/>
        <v>0</v>
      </c>
      <c r="L14" s="27" t="str">
        <f t="shared" si="1"/>
        <v>OK</v>
      </c>
      <c r="M14" s="77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86"/>
      <c r="B15" s="8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>
        <v>50</v>
      </c>
      <c r="K15" s="26">
        <f t="shared" si="0"/>
        <v>50</v>
      </c>
      <c r="L15" s="27" t="str">
        <f t="shared" si="1"/>
        <v>OK</v>
      </c>
      <c r="M15" s="77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86"/>
      <c r="B16" s="8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>
        <v>50</v>
      </c>
      <c r="K16" s="26">
        <f t="shared" si="0"/>
        <v>50</v>
      </c>
      <c r="L16" s="27" t="str">
        <f t="shared" si="1"/>
        <v>OK</v>
      </c>
      <c r="M16" s="77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86"/>
      <c r="B17" s="8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/>
      <c r="K17" s="26">
        <f t="shared" si="0"/>
        <v>0</v>
      </c>
      <c r="L17" s="27" t="str">
        <f t="shared" si="1"/>
        <v>OK</v>
      </c>
      <c r="M17" s="77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86"/>
      <c r="B18" s="8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/>
      <c r="K18" s="26">
        <f t="shared" si="0"/>
        <v>0</v>
      </c>
      <c r="L18" s="27" t="str">
        <f t="shared" si="1"/>
        <v>OK</v>
      </c>
      <c r="M18" s="77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86"/>
      <c r="B19" s="8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/>
      <c r="K19" s="26">
        <f t="shared" si="0"/>
        <v>0</v>
      </c>
      <c r="L19" s="27" t="str">
        <f t="shared" si="1"/>
        <v>OK</v>
      </c>
      <c r="M19" s="77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86"/>
      <c r="B20" s="8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/>
      <c r="K20" s="26">
        <f t="shared" si="0"/>
        <v>0</v>
      </c>
      <c r="L20" s="27" t="str">
        <f t="shared" si="1"/>
        <v>OK</v>
      </c>
      <c r="M20" s="77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86"/>
      <c r="B21" s="8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/>
      <c r="K21" s="26">
        <f t="shared" si="0"/>
        <v>0</v>
      </c>
      <c r="L21" s="27" t="str">
        <f t="shared" si="1"/>
        <v>OK</v>
      </c>
      <c r="M21" s="77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86"/>
      <c r="B22" s="8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10</v>
      </c>
      <c r="K22" s="26">
        <f t="shared" si="0"/>
        <v>10</v>
      </c>
      <c r="L22" s="27" t="str">
        <f t="shared" si="1"/>
        <v>OK</v>
      </c>
      <c r="M22" s="77"/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86"/>
      <c r="B23" s="8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>
        <v>100</v>
      </c>
      <c r="K23" s="26">
        <f t="shared" si="0"/>
        <v>100</v>
      </c>
      <c r="L23" s="27" t="str">
        <f t="shared" si="1"/>
        <v>OK</v>
      </c>
      <c r="M23" s="77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86"/>
      <c r="B24" s="8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>
        <v>50</v>
      </c>
      <c r="K24" s="26">
        <f t="shared" si="0"/>
        <v>50</v>
      </c>
      <c r="L24" s="27" t="str">
        <f t="shared" si="1"/>
        <v>OK</v>
      </c>
      <c r="M24" s="77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86"/>
      <c r="B25" s="8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/>
      <c r="K25" s="26">
        <f t="shared" si="0"/>
        <v>0</v>
      </c>
      <c r="L25" s="27" t="str">
        <f t="shared" si="1"/>
        <v>OK</v>
      </c>
      <c r="M25" s="77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86"/>
      <c r="B26" s="8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/>
      <c r="K26" s="26">
        <f t="shared" si="0"/>
        <v>0</v>
      </c>
      <c r="L26" s="27" t="str">
        <f t="shared" si="1"/>
        <v>OK</v>
      </c>
      <c r="M26" s="78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86"/>
      <c r="B27" s="8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/>
      <c r="K27" s="26">
        <f t="shared" si="0"/>
        <v>0</v>
      </c>
      <c r="L27" s="27" t="str">
        <f t="shared" si="1"/>
        <v>OK</v>
      </c>
      <c r="M27" s="78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86"/>
      <c r="B28" s="8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/>
      <c r="K28" s="26">
        <f t="shared" si="0"/>
        <v>0</v>
      </c>
      <c r="L28" s="27" t="str">
        <f t="shared" si="1"/>
        <v>OK</v>
      </c>
      <c r="M28" s="77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86"/>
      <c r="B29" s="8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>
        <v>100</v>
      </c>
      <c r="K29" s="26">
        <f t="shared" si="0"/>
        <v>100</v>
      </c>
      <c r="L29" s="27" t="str">
        <f t="shared" si="1"/>
        <v>OK</v>
      </c>
      <c r="M29" s="77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86"/>
      <c r="B30" s="8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/>
      <c r="K30" s="26">
        <f t="shared" si="0"/>
        <v>0</v>
      </c>
      <c r="L30" s="27" t="str">
        <f t="shared" si="1"/>
        <v>OK</v>
      </c>
      <c r="M30" s="77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86"/>
      <c r="B31" s="8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/>
      <c r="K31" s="26">
        <f t="shared" si="0"/>
        <v>0</v>
      </c>
      <c r="L31" s="27" t="str">
        <f t="shared" si="1"/>
        <v>OK</v>
      </c>
      <c r="M31" s="77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86"/>
      <c r="B32" s="8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/>
      <c r="K32" s="26">
        <f t="shared" si="0"/>
        <v>0</v>
      </c>
      <c r="L32" s="27" t="str">
        <f t="shared" si="1"/>
        <v>OK</v>
      </c>
      <c r="M32" s="77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86"/>
      <c r="B33" s="8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/>
      <c r="K33" s="26">
        <f t="shared" si="0"/>
        <v>0</v>
      </c>
      <c r="L33" s="27" t="str">
        <f t="shared" si="1"/>
        <v>OK</v>
      </c>
      <c r="M33" s="77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86"/>
      <c r="B34" s="8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/>
      <c r="K34" s="26">
        <f t="shared" si="0"/>
        <v>0</v>
      </c>
      <c r="L34" s="27" t="str">
        <f t="shared" si="1"/>
        <v>OK</v>
      </c>
      <c r="M34" s="77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86"/>
      <c r="B35" s="8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/>
      <c r="K35" s="26">
        <f t="shared" si="0"/>
        <v>0</v>
      </c>
      <c r="L35" s="27" t="str">
        <f t="shared" si="1"/>
        <v>OK</v>
      </c>
      <c r="M35" s="77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86"/>
      <c r="B36" s="8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>
        <v>200</v>
      </c>
      <c r="K36" s="26">
        <f t="shared" si="0"/>
        <v>200</v>
      </c>
      <c r="L36" s="27" t="str">
        <f t="shared" si="1"/>
        <v>OK</v>
      </c>
      <c r="M36" s="77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87"/>
      <c r="B37" s="9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>
        <v>6</v>
      </c>
      <c r="K37" s="26">
        <f t="shared" si="0"/>
        <v>6</v>
      </c>
      <c r="L37" s="27" t="str">
        <f t="shared" si="1"/>
        <v>OK</v>
      </c>
      <c r="M37" s="77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J1:L1"/>
    <mergeCell ref="T1:T2"/>
    <mergeCell ref="U1:U2"/>
    <mergeCell ref="A2:L2"/>
    <mergeCell ref="A4:A37"/>
    <mergeCell ref="B4:B37"/>
    <mergeCell ref="Q1:Q2"/>
    <mergeCell ref="S1:S2"/>
    <mergeCell ref="R1:R2"/>
    <mergeCell ref="N1:N2"/>
    <mergeCell ref="A1:C1"/>
    <mergeCell ref="O1:O2"/>
    <mergeCell ref="P1:P2"/>
    <mergeCell ref="D1:I1"/>
    <mergeCell ref="M1:M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8"/>
  <sheetViews>
    <sheetView zoomScale="80" zoomScaleNormal="80" workbookViewId="0">
      <selection activeCell="O12" sqref="O12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7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93" t="s">
        <v>78</v>
      </c>
      <c r="B1" s="94"/>
      <c r="C1" s="95"/>
      <c r="D1" s="93" t="s">
        <v>58</v>
      </c>
      <c r="E1" s="94"/>
      <c r="F1" s="94"/>
      <c r="G1" s="94"/>
      <c r="H1" s="94"/>
      <c r="I1" s="95"/>
      <c r="J1" s="92" t="s">
        <v>80</v>
      </c>
      <c r="K1" s="92"/>
      <c r="L1" s="92"/>
      <c r="M1" s="91" t="s">
        <v>77</v>
      </c>
      <c r="N1" s="91" t="s">
        <v>77</v>
      </c>
      <c r="O1" s="91" t="s">
        <v>77</v>
      </c>
      <c r="P1" s="91" t="s">
        <v>77</v>
      </c>
      <c r="Q1" s="91" t="s">
        <v>77</v>
      </c>
      <c r="R1" s="91" t="s">
        <v>77</v>
      </c>
      <c r="S1" s="91" t="s">
        <v>77</v>
      </c>
      <c r="T1" s="91" t="s">
        <v>77</v>
      </c>
      <c r="U1" s="91" t="s">
        <v>77</v>
      </c>
    </row>
    <row r="2" spans="1:21" ht="30.75" customHeight="1" x14ac:dyDescent="0.25">
      <c r="A2" s="92" t="s">
        <v>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85">
        <v>1</v>
      </c>
      <c r="B4" s="8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>
        <v>150</v>
      </c>
      <c r="K4" s="26">
        <f t="shared" ref="K4:K37" si="0">J4-(SUM(M4:U4))</f>
        <v>150</v>
      </c>
      <c r="L4" s="27" t="str">
        <f t="shared" ref="L4:L37" si="1">IF(K4&lt;0,"ATENÇÃO","OK")</f>
        <v>OK</v>
      </c>
      <c r="M4" s="57"/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86"/>
      <c r="B5" s="8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15</v>
      </c>
      <c r="K5" s="26">
        <f t="shared" si="0"/>
        <v>15</v>
      </c>
      <c r="L5" s="27" t="str">
        <f t="shared" si="1"/>
        <v>OK</v>
      </c>
      <c r="M5" s="57"/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86"/>
      <c r="B6" s="8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15</v>
      </c>
      <c r="K6" s="26">
        <f t="shared" si="0"/>
        <v>15</v>
      </c>
      <c r="L6" s="27" t="str">
        <f t="shared" si="1"/>
        <v>OK</v>
      </c>
      <c r="M6" s="57"/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86"/>
      <c r="B7" s="8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>
        <v>150</v>
      </c>
      <c r="K7" s="26">
        <f t="shared" si="0"/>
        <v>150</v>
      </c>
      <c r="L7" s="27" t="str">
        <f t="shared" si="1"/>
        <v>OK</v>
      </c>
      <c r="M7" s="57"/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86"/>
      <c r="B8" s="8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>
        <v>20</v>
      </c>
      <c r="K8" s="26">
        <f t="shared" si="0"/>
        <v>20</v>
      </c>
      <c r="L8" s="27" t="str">
        <f t="shared" si="1"/>
        <v>OK</v>
      </c>
      <c r="M8" s="57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86"/>
      <c r="B9" s="8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>
        <v>20</v>
      </c>
      <c r="K9" s="26">
        <f t="shared" si="0"/>
        <v>20</v>
      </c>
      <c r="L9" s="27" t="str">
        <f t="shared" si="1"/>
        <v>OK</v>
      </c>
      <c r="M9" s="57"/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86"/>
      <c r="B10" s="8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>
        <v>50</v>
      </c>
      <c r="K10" s="26">
        <f t="shared" si="0"/>
        <v>50</v>
      </c>
      <c r="L10" s="27" t="str">
        <f t="shared" si="1"/>
        <v>OK</v>
      </c>
      <c r="M10" s="57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86"/>
      <c r="B11" s="8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>
        <v>20</v>
      </c>
      <c r="K11" s="26">
        <f t="shared" si="0"/>
        <v>20</v>
      </c>
      <c r="L11" s="27" t="str">
        <f t="shared" si="1"/>
        <v>OK</v>
      </c>
      <c r="M11" s="57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86"/>
      <c r="B12" s="8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>
        <v>50</v>
      </c>
      <c r="K12" s="26">
        <f t="shared" si="0"/>
        <v>50</v>
      </c>
      <c r="L12" s="27" t="str">
        <f t="shared" si="1"/>
        <v>OK</v>
      </c>
      <c r="M12" s="57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86"/>
      <c r="B13" s="8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>
        <v>150</v>
      </c>
      <c r="K13" s="26">
        <f t="shared" si="0"/>
        <v>150</v>
      </c>
      <c r="L13" s="27" t="str">
        <f t="shared" si="1"/>
        <v>OK</v>
      </c>
      <c r="M13" s="57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86"/>
      <c r="B14" s="8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/>
      <c r="K14" s="26">
        <f t="shared" si="0"/>
        <v>0</v>
      </c>
      <c r="L14" s="27" t="str">
        <f t="shared" si="1"/>
        <v>OK</v>
      </c>
      <c r="M14" s="57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86"/>
      <c r="B15" s="8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>
        <v>500</v>
      </c>
      <c r="K15" s="26">
        <f t="shared" si="0"/>
        <v>500</v>
      </c>
      <c r="L15" s="27" t="str">
        <f t="shared" si="1"/>
        <v>OK</v>
      </c>
      <c r="M15" s="57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86"/>
      <c r="B16" s="8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>
        <v>80</v>
      </c>
      <c r="K16" s="26">
        <f t="shared" si="0"/>
        <v>80</v>
      </c>
      <c r="L16" s="27" t="str">
        <f t="shared" si="1"/>
        <v>OK</v>
      </c>
      <c r="M16" s="57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86"/>
      <c r="B17" s="8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>
        <v>15</v>
      </c>
      <c r="K17" s="26">
        <f t="shared" si="0"/>
        <v>15</v>
      </c>
      <c r="L17" s="27" t="str">
        <f t="shared" si="1"/>
        <v>OK</v>
      </c>
      <c r="M17" s="57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86"/>
      <c r="B18" s="8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>
        <v>15</v>
      </c>
      <c r="K18" s="26">
        <f t="shared" si="0"/>
        <v>15</v>
      </c>
      <c r="L18" s="27" t="str">
        <f t="shared" si="1"/>
        <v>OK</v>
      </c>
      <c r="M18" s="57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86"/>
      <c r="B19" s="8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>
        <v>40</v>
      </c>
      <c r="K19" s="26">
        <f t="shared" si="0"/>
        <v>40</v>
      </c>
      <c r="L19" s="27" t="str">
        <f t="shared" si="1"/>
        <v>OK</v>
      </c>
      <c r="M19" s="57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86"/>
      <c r="B20" s="8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/>
      <c r="K20" s="26">
        <f t="shared" si="0"/>
        <v>0</v>
      </c>
      <c r="L20" s="27" t="str">
        <f t="shared" si="1"/>
        <v>OK</v>
      </c>
      <c r="M20" s="57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86"/>
      <c r="B21" s="8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/>
      <c r="K21" s="26">
        <f t="shared" si="0"/>
        <v>0</v>
      </c>
      <c r="L21" s="27" t="str">
        <f t="shared" si="1"/>
        <v>OK</v>
      </c>
      <c r="M21" s="57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86"/>
      <c r="B22" s="8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10</v>
      </c>
      <c r="K22" s="26">
        <f t="shared" si="0"/>
        <v>10</v>
      </c>
      <c r="L22" s="27" t="str">
        <f t="shared" si="1"/>
        <v>OK</v>
      </c>
      <c r="M22" s="57"/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86"/>
      <c r="B23" s="8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>
        <v>30</v>
      </c>
      <c r="K23" s="26">
        <f t="shared" si="0"/>
        <v>30</v>
      </c>
      <c r="L23" s="27" t="str">
        <f t="shared" si="1"/>
        <v>OK</v>
      </c>
      <c r="M23" s="57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86"/>
      <c r="B24" s="8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/>
      <c r="K24" s="26">
        <f t="shared" si="0"/>
        <v>0</v>
      </c>
      <c r="L24" s="27" t="str">
        <f t="shared" si="1"/>
        <v>OK</v>
      </c>
      <c r="M24" s="57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86"/>
      <c r="B25" s="8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/>
      <c r="K25" s="26">
        <f t="shared" si="0"/>
        <v>0</v>
      </c>
      <c r="L25" s="27" t="str">
        <f t="shared" si="1"/>
        <v>OK</v>
      </c>
      <c r="M25" s="57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86"/>
      <c r="B26" s="8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/>
      <c r="K26" s="26">
        <f t="shared" si="0"/>
        <v>0</v>
      </c>
      <c r="L26" s="27" t="str">
        <f t="shared" si="1"/>
        <v>OK</v>
      </c>
      <c r="M26" s="58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86"/>
      <c r="B27" s="8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/>
      <c r="K27" s="26">
        <f t="shared" si="0"/>
        <v>0</v>
      </c>
      <c r="L27" s="27" t="str">
        <f t="shared" si="1"/>
        <v>OK</v>
      </c>
      <c r="M27" s="58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86"/>
      <c r="B28" s="8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/>
      <c r="K28" s="26">
        <f t="shared" si="0"/>
        <v>0</v>
      </c>
      <c r="L28" s="27" t="str">
        <f t="shared" si="1"/>
        <v>OK</v>
      </c>
      <c r="M28" s="57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86"/>
      <c r="B29" s="8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>
        <v>20</v>
      </c>
      <c r="K29" s="26">
        <f t="shared" si="0"/>
        <v>20</v>
      </c>
      <c r="L29" s="27" t="str">
        <f t="shared" si="1"/>
        <v>OK</v>
      </c>
      <c r="M29" s="57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86"/>
      <c r="B30" s="8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>
        <v>3000</v>
      </c>
      <c r="K30" s="26">
        <f t="shared" si="0"/>
        <v>3000</v>
      </c>
      <c r="L30" s="27" t="str">
        <f t="shared" si="1"/>
        <v>OK</v>
      </c>
      <c r="M30" s="57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86"/>
      <c r="B31" s="8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>
        <v>3000</v>
      </c>
      <c r="K31" s="26">
        <f t="shared" si="0"/>
        <v>3000</v>
      </c>
      <c r="L31" s="27" t="str">
        <f t="shared" si="1"/>
        <v>OK</v>
      </c>
      <c r="M31" s="57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86"/>
      <c r="B32" s="8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>
        <v>4000</v>
      </c>
      <c r="K32" s="26">
        <f t="shared" si="0"/>
        <v>4000</v>
      </c>
      <c r="L32" s="27" t="str">
        <f t="shared" si="1"/>
        <v>OK</v>
      </c>
      <c r="M32" s="57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86"/>
      <c r="B33" s="8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>
        <v>4000</v>
      </c>
      <c r="K33" s="26">
        <f t="shared" si="0"/>
        <v>4000</v>
      </c>
      <c r="L33" s="27" t="str">
        <f t="shared" si="1"/>
        <v>OK</v>
      </c>
      <c r="M33" s="57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86"/>
      <c r="B34" s="8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>
        <v>150</v>
      </c>
      <c r="K34" s="26">
        <f t="shared" si="0"/>
        <v>150</v>
      </c>
      <c r="L34" s="27" t="str">
        <f t="shared" si="1"/>
        <v>OK</v>
      </c>
      <c r="M34" s="57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86"/>
      <c r="B35" s="8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>
        <v>50</v>
      </c>
      <c r="K35" s="26">
        <f t="shared" si="0"/>
        <v>50</v>
      </c>
      <c r="L35" s="27" t="str">
        <f t="shared" si="1"/>
        <v>OK</v>
      </c>
      <c r="M35" s="57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86"/>
      <c r="B36" s="8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>
        <v>80</v>
      </c>
      <c r="K36" s="26">
        <f t="shared" si="0"/>
        <v>80</v>
      </c>
      <c r="L36" s="27" t="str">
        <f t="shared" si="1"/>
        <v>OK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87"/>
      <c r="B37" s="9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/>
      <c r="K37" s="26">
        <f t="shared" si="0"/>
        <v>0</v>
      </c>
      <c r="L37" s="27" t="str">
        <f t="shared" si="1"/>
        <v>OK</v>
      </c>
      <c r="M37" s="57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8"/>
  <sheetViews>
    <sheetView zoomScale="80" zoomScaleNormal="80" workbookViewId="0">
      <selection activeCell="N8" sqref="N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49.42578125" style="28" customWidth="1"/>
    <col min="5" max="5" width="8.140625" style="28" customWidth="1"/>
    <col min="6" max="6" width="13.7109375" style="28" customWidth="1"/>
    <col min="7" max="7" width="10.85546875" style="1" customWidth="1"/>
    <col min="8" max="8" width="17.5703125" style="1" customWidth="1"/>
    <col min="9" max="9" width="13.5703125" style="1" customWidth="1"/>
    <col min="10" max="10" width="12.5703125" style="6" customWidth="1"/>
    <col min="11" max="11" width="13.28515625" style="29" customWidth="1"/>
    <col min="12" max="12" width="12.5703125" style="4" customWidth="1"/>
    <col min="13" max="13" width="12.5703125" style="5" customWidth="1"/>
    <col min="14" max="14" width="14" style="5" customWidth="1"/>
    <col min="15" max="21" width="12" style="5" customWidth="1"/>
    <col min="22" max="16384" width="9.7109375" style="2"/>
  </cols>
  <sheetData>
    <row r="1" spans="1:21" ht="33.75" customHeight="1" x14ac:dyDescent="0.25">
      <c r="A1" s="93" t="s">
        <v>78</v>
      </c>
      <c r="B1" s="94"/>
      <c r="C1" s="95"/>
      <c r="D1" s="93" t="s">
        <v>58</v>
      </c>
      <c r="E1" s="94"/>
      <c r="F1" s="94"/>
      <c r="G1" s="94"/>
      <c r="H1" s="94"/>
      <c r="I1" s="95"/>
      <c r="J1" s="92" t="s">
        <v>80</v>
      </c>
      <c r="K1" s="92"/>
      <c r="L1" s="92"/>
      <c r="M1" s="91" t="s">
        <v>77</v>
      </c>
      <c r="N1" s="91" t="s">
        <v>77</v>
      </c>
      <c r="O1" s="91" t="s">
        <v>77</v>
      </c>
      <c r="P1" s="91" t="s">
        <v>77</v>
      </c>
      <c r="Q1" s="91" t="s">
        <v>77</v>
      </c>
      <c r="R1" s="91" t="s">
        <v>77</v>
      </c>
      <c r="S1" s="91" t="s">
        <v>77</v>
      </c>
      <c r="T1" s="91" t="s">
        <v>77</v>
      </c>
      <c r="U1" s="91" t="s">
        <v>77</v>
      </c>
    </row>
    <row r="2" spans="1:21" ht="30.75" customHeight="1" x14ac:dyDescent="0.25">
      <c r="A2" s="92" t="s">
        <v>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1"/>
      <c r="N2" s="91"/>
      <c r="O2" s="91"/>
      <c r="P2" s="91"/>
      <c r="Q2" s="91"/>
      <c r="R2" s="91"/>
      <c r="S2" s="91"/>
      <c r="T2" s="91"/>
      <c r="U2" s="91"/>
    </row>
    <row r="3" spans="1:21" s="3" customFormat="1" ht="48" customHeight="1" x14ac:dyDescent="0.2">
      <c r="A3" s="54" t="s">
        <v>7</v>
      </c>
      <c r="B3" s="55" t="s">
        <v>68</v>
      </c>
      <c r="C3" s="53" t="s">
        <v>5</v>
      </c>
      <c r="D3" s="52" t="s">
        <v>69</v>
      </c>
      <c r="E3" s="46" t="s">
        <v>6</v>
      </c>
      <c r="F3" s="46" t="s">
        <v>72</v>
      </c>
      <c r="G3" s="45" t="s">
        <v>70</v>
      </c>
      <c r="H3" s="45" t="s">
        <v>71</v>
      </c>
      <c r="I3" s="23" t="s">
        <v>3</v>
      </c>
      <c r="J3" s="24" t="s">
        <v>8</v>
      </c>
      <c r="K3" s="25" t="s">
        <v>0</v>
      </c>
      <c r="L3" s="21" t="s">
        <v>4</v>
      </c>
      <c r="M3" s="20" t="s">
        <v>2</v>
      </c>
      <c r="N3" s="20" t="s">
        <v>2</v>
      </c>
      <c r="O3" s="20" t="s">
        <v>2</v>
      </c>
      <c r="P3" s="20" t="s">
        <v>2</v>
      </c>
      <c r="Q3" s="20" t="s">
        <v>2</v>
      </c>
      <c r="R3" s="20" t="s">
        <v>2</v>
      </c>
      <c r="S3" s="20" t="s">
        <v>2</v>
      </c>
      <c r="T3" s="20" t="s">
        <v>2</v>
      </c>
      <c r="U3" s="20" t="s">
        <v>2</v>
      </c>
    </row>
    <row r="4" spans="1:21" s="37" customFormat="1" ht="30" customHeight="1" x14ac:dyDescent="0.2">
      <c r="A4" s="85">
        <v>1</v>
      </c>
      <c r="B4" s="88" t="s">
        <v>66</v>
      </c>
      <c r="C4" s="56">
        <v>1</v>
      </c>
      <c r="D4" s="59" t="s">
        <v>21</v>
      </c>
      <c r="E4" s="32" t="s">
        <v>51</v>
      </c>
      <c r="F4" s="35" t="s">
        <v>57</v>
      </c>
      <c r="G4" s="66" t="s">
        <v>67</v>
      </c>
      <c r="H4" s="66" t="s">
        <v>73</v>
      </c>
      <c r="I4" s="39">
        <f>GESTOR!G4</f>
        <v>17.75</v>
      </c>
      <c r="J4" s="71">
        <v>150</v>
      </c>
      <c r="K4" s="26">
        <f t="shared" ref="K4:K37" si="0">J4-(SUM(M4:U4))</f>
        <v>150</v>
      </c>
      <c r="L4" s="27" t="str">
        <f t="shared" ref="L4:L37" si="1">IF(K4&lt;0,"ATENÇÃO","OK")</f>
        <v>OK</v>
      </c>
      <c r="M4" s="57"/>
      <c r="N4" s="57"/>
      <c r="O4" s="57"/>
      <c r="P4" s="57"/>
      <c r="Q4" s="57"/>
      <c r="R4" s="57"/>
      <c r="S4" s="57"/>
      <c r="T4" s="57"/>
      <c r="U4" s="57"/>
    </row>
    <row r="5" spans="1:21" s="37" customFormat="1" ht="30" customHeight="1" x14ac:dyDescent="0.2">
      <c r="A5" s="86"/>
      <c r="B5" s="89"/>
      <c r="C5" s="56">
        <v>2</v>
      </c>
      <c r="D5" s="60" t="s">
        <v>22</v>
      </c>
      <c r="E5" s="32" t="s">
        <v>51</v>
      </c>
      <c r="F5" s="35" t="s">
        <v>57</v>
      </c>
      <c r="G5" s="66" t="s">
        <v>67</v>
      </c>
      <c r="H5" s="66" t="s">
        <v>73</v>
      </c>
      <c r="I5" s="39">
        <f>GESTOR!G5</f>
        <v>26.62</v>
      </c>
      <c r="J5" s="71">
        <v>20</v>
      </c>
      <c r="K5" s="26">
        <f t="shared" si="0"/>
        <v>20</v>
      </c>
      <c r="L5" s="27" t="str">
        <f t="shared" si="1"/>
        <v>OK</v>
      </c>
      <c r="M5" s="57"/>
      <c r="N5" s="57"/>
      <c r="O5" s="57"/>
      <c r="P5" s="57"/>
      <c r="Q5" s="57"/>
      <c r="R5" s="57"/>
      <c r="S5" s="57"/>
      <c r="T5" s="57"/>
      <c r="U5" s="57"/>
    </row>
    <row r="6" spans="1:21" s="37" customFormat="1" ht="30" customHeight="1" x14ac:dyDescent="0.2">
      <c r="A6" s="86"/>
      <c r="B6" s="89"/>
      <c r="C6" s="56">
        <v>3</v>
      </c>
      <c r="D6" s="60" t="s">
        <v>23</v>
      </c>
      <c r="E6" s="32" t="s">
        <v>51</v>
      </c>
      <c r="F6" s="35" t="s">
        <v>57</v>
      </c>
      <c r="G6" s="66" t="s">
        <v>67</v>
      </c>
      <c r="H6" s="66" t="s">
        <v>73</v>
      </c>
      <c r="I6" s="39">
        <f>GESTOR!G6</f>
        <v>25.22</v>
      </c>
      <c r="J6" s="71">
        <v>100</v>
      </c>
      <c r="K6" s="26">
        <f t="shared" si="0"/>
        <v>100</v>
      </c>
      <c r="L6" s="27" t="str">
        <f t="shared" si="1"/>
        <v>OK</v>
      </c>
      <c r="M6" s="57"/>
      <c r="N6" s="57"/>
      <c r="O6" s="57"/>
      <c r="P6" s="57"/>
      <c r="Q6" s="57"/>
      <c r="R6" s="57"/>
      <c r="S6" s="57"/>
      <c r="T6" s="57"/>
      <c r="U6" s="57"/>
    </row>
    <row r="7" spans="1:21" s="3" customFormat="1" ht="30" customHeight="1" x14ac:dyDescent="0.2">
      <c r="A7" s="86"/>
      <c r="B7" s="89"/>
      <c r="C7" s="56">
        <v>4</v>
      </c>
      <c r="D7" s="59" t="s">
        <v>24</v>
      </c>
      <c r="E7" s="32" t="s">
        <v>51</v>
      </c>
      <c r="F7" s="35" t="s">
        <v>57</v>
      </c>
      <c r="G7" s="66" t="s">
        <v>67</v>
      </c>
      <c r="H7" s="66" t="s">
        <v>73</v>
      </c>
      <c r="I7" s="39">
        <f>GESTOR!G7</f>
        <v>9.1</v>
      </c>
      <c r="J7" s="71">
        <v>400</v>
      </c>
      <c r="K7" s="26">
        <f t="shared" si="0"/>
        <v>400</v>
      </c>
      <c r="L7" s="27" t="str">
        <f t="shared" si="1"/>
        <v>OK</v>
      </c>
      <c r="M7" s="57"/>
      <c r="N7" s="57"/>
      <c r="O7" s="57"/>
      <c r="P7" s="57"/>
      <c r="Q7" s="57"/>
      <c r="R7" s="57"/>
      <c r="S7" s="57"/>
      <c r="T7" s="57"/>
      <c r="U7" s="57"/>
    </row>
    <row r="8" spans="1:21" s="3" customFormat="1" ht="30" customHeight="1" x14ac:dyDescent="0.2">
      <c r="A8" s="86"/>
      <c r="B8" s="89"/>
      <c r="C8" s="56">
        <v>5</v>
      </c>
      <c r="D8" s="61" t="s">
        <v>25</v>
      </c>
      <c r="E8" s="32" t="s">
        <v>51</v>
      </c>
      <c r="F8" s="35" t="s">
        <v>57</v>
      </c>
      <c r="G8" s="66" t="s">
        <v>67</v>
      </c>
      <c r="H8" s="66" t="s">
        <v>73</v>
      </c>
      <c r="I8" s="39">
        <f>GESTOR!G8</f>
        <v>10.32</v>
      </c>
      <c r="J8" s="71">
        <v>30</v>
      </c>
      <c r="K8" s="26">
        <f t="shared" si="0"/>
        <v>30</v>
      </c>
      <c r="L8" s="27" t="str">
        <f t="shared" si="1"/>
        <v>OK</v>
      </c>
      <c r="M8" s="57"/>
      <c r="N8" s="57"/>
      <c r="O8" s="57"/>
      <c r="P8" s="57"/>
      <c r="Q8" s="57"/>
      <c r="R8" s="57"/>
      <c r="S8" s="57"/>
      <c r="T8" s="57"/>
      <c r="U8" s="57"/>
    </row>
    <row r="9" spans="1:21" s="3" customFormat="1" ht="30" customHeight="1" x14ac:dyDescent="0.2">
      <c r="A9" s="86"/>
      <c r="B9" s="89"/>
      <c r="C9" s="56">
        <v>6</v>
      </c>
      <c r="D9" s="59" t="s">
        <v>26</v>
      </c>
      <c r="E9" s="32" t="s">
        <v>51</v>
      </c>
      <c r="F9" s="35" t="s">
        <v>57</v>
      </c>
      <c r="G9" s="66" t="s">
        <v>67</v>
      </c>
      <c r="H9" s="66" t="s">
        <v>73</v>
      </c>
      <c r="I9" s="39">
        <f>GESTOR!G9</f>
        <v>10.65</v>
      </c>
      <c r="J9" s="71">
        <v>150</v>
      </c>
      <c r="K9" s="26">
        <f t="shared" si="0"/>
        <v>150</v>
      </c>
      <c r="L9" s="27" t="str">
        <f t="shared" si="1"/>
        <v>OK</v>
      </c>
      <c r="M9" s="57"/>
      <c r="N9" s="57"/>
      <c r="O9" s="57"/>
      <c r="P9" s="57"/>
      <c r="Q9" s="57"/>
      <c r="R9" s="57"/>
      <c r="S9" s="57"/>
      <c r="T9" s="57"/>
      <c r="U9" s="57"/>
    </row>
    <row r="10" spans="1:21" s="3" customFormat="1" ht="30" customHeight="1" x14ac:dyDescent="0.2">
      <c r="A10" s="86"/>
      <c r="B10" s="89"/>
      <c r="C10" s="56">
        <v>7</v>
      </c>
      <c r="D10" s="59" t="s">
        <v>27</v>
      </c>
      <c r="E10" s="32" t="s">
        <v>51</v>
      </c>
      <c r="F10" s="35" t="s">
        <v>57</v>
      </c>
      <c r="G10" s="66" t="s">
        <v>67</v>
      </c>
      <c r="H10" s="66" t="s">
        <v>73</v>
      </c>
      <c r="I10" s="39">
        <f>GESTOR!G10</f>
        <v>10.29</v>
      </c>
      <c r="J10" s="71"/>
      <c r="K10" s="26">
        <f t="shared" si="0"/>
        <v>0</v>
      </c>
      <c r="L10" s="27" t="str">
        <f t="shared" si="1"/>
        <v>OK</v>
      </c>
      <c r="M10" s="57"/>
      <c r="N10" s="57"/>
      <c r="O10" s="57"/>
      <c r="P10" s="57"/>
      <c r="Q10" s="57"/>
      <c r="R10" s="57"/>
      <c r="S10" s="57"/>
      <c r="T10" s="57"/>
      <c r="U10" s="57"/>
    </row>
    <row r="11" spans="1:21" s="37" customFormat="1" ht="30" customHeight="1" x14ac:dyDescent="0.2">
      <c r="A11" s="86"/>
      <c r="B11" s="89"/>
      <c r="C11" s="56">
        <v>8</v>
      </c>
      <c r="D11" s="59" t="s">
        <v>28</v>
      </c>
      <c r="E11" s="32" t="s">
        <v>51</v>
      </c>
      <c r="F11" s="35" t="s">
        <v>57</v>
      </c>
      <c r="G11" s="66" t="s">
        <v>67</v>
      </c>
      <c r="H11" s="66" t="s">
        <v>73</v>
      </c>
      <c r="I11" s="39">
        <f>GESTOR!G11</f>
        <v>9.93</v>
      </c>
      <c r="J11" s="71"/>
      <c r="K11" s="26">
        <f t="shared" si="0"/>
        <v>0</v>
      </c>
      <c r="L11" s="27" t="str">
        <f t="shared" si="1"/>
        <v>OK</v>
      </c>
      <c r="M11" s="57"/>
      <c r="N11" s="57"/>
      <c r="O11" s="57"/>
      <c r="P11" s="57"/>
      <c r="Q11" s="57"/>
      <c r="R11" s="57"/>
      <c r="S11" s="57"/>
      <c r="T11" s="57"/>
      <c r="U11" s="57"/>
    </row>
    <row r="12" spans="1:21" s="37" customFormat="1" ht="30" customHeight="1" x14ac:dyDescent="0.2">
      <c r="A12" s="86"/>
      <c r="B12" s="89"/>
      <c r="C12" s="56">
        <v>9</v>
      </c>
      <c r="D12" s="59" t="s">
        <v>29</v>
      </c>
      <c r="E12" s="32" t="s">
        <v>51</v>
      </c>
      <c r="F12" s="35" t="s">
        <v>57</v>
      </c>
      <c r="G12" s="66" t="s">
        <v>67</v>
      </c>
      <c r="H12" s="66" t="s">
        <v>73</v>
      </c>
      <c r="I12" s="39">
        <f>GESTOR!G12</f>
        <v>8.89</v>
      </c>
      <c r="J12" s="71">
        <v>80</v>
      </c>
      <c r="K12" s="26">
        <f t="shared" si="0"/>
        <v>80</v>
      </c>
      <c r="L12" s="27" t="str">
        <f t="shared" si="1"/>
        <v>OK</v>
      </c>
      <c r="M12" s="57"/>
      <c r="N12" s="57"/>
      <c r="O12" s="57"/>
      <c r="P12" s="57"/>
      <c r="Q12" s="57"/>
      <c r="R12" s="57"/>
      <c r="S12" s="57"/>
      <c r="T12" s="57"/>
      <c r="U12" s="57"/>
    </row>
    <row r="13" spans="1:21" s="37" customFormat="1" ht="30" customHeight="1" x14ac:dyDescent="0.2">
      <c r="A13" s="86"/>
      <c r="B13" s="89"/>
      <c r="C13" s="56">
        <v>10</v>
      </c>
      <c r="D13" s="59" t="s">
        <v>30</v>
      </c>
      <c r="E13" s="32" t="s">
        <v>51</v>
      </c>
      <c r="F13" s="35" t="s">
        <v>57</v>
      </c>
      <c r="G13" s="66" t="s">
        <v>67</v>
      </c>
      <c r="H13" s="66" t="s">
        <v>73</v>
      </c>
      <c r="I13" s="39">
        <f>GESTOR!G13</f>
        <v>8.5299999999999994</v>
      </c>
      <c r="J13" s="71">
        <v>400</v>
      </c>
      <c r="K13" s="26">
        <f t="shared" si="0"/>
        <v>400</v>
      </c>
      <c r="L13" s="27" t="str">
        <f t="shared" si="1"/>
        <v>OK</v>
      </c>
      <c r="M13" s="57"/>
      <c r="N13" s="57"/>
      <c r="O13" s="57"/>
      <c r="P13" s="57"/>
      <c r="Q13" s="57"/>
      <c r="R13" s="57"/>
      <c r="S13" s="57"/>
      <c r="T13" s="57"/>
      <c r="U13" s="57"/>
    </row>
    <row r="14" spans="1:21" s="37" customFormat="1" ht="30" customHeight="1" x14ac:dyDescent="0.2">
      <c r="A14" s="86"/>
      <c r="B14" s="89"/>
      <c r="C14" s="56">
        <v>11</v>
      </c>
      <c r="D14" s="62" t="s">
        <v>31</v>
      </c>
      <c r="E14" s="33" t="s">
        <v>51</v>
      </c>
      <c r="F14" s="35" t="s">
        <v>57</v>
      </c>
      <c r="G14" s="66" t="s">
        <v>67</v>
      </c>
      <c r="H14" s="66" t="s">
        <v>73</v>
      </c>
      <c r="I14" s="39">
        <f>GESTOR!G14</f>
        <v>27.85</v>
      </c>
      <c r="J14" s="71"/>
      <c r="K14" s="26">
        <f t="shared" si="0"/>
        <v>0</v>
      </c>
      <c r="L14" s="27" t="str">
        <f t="shared" si="1"/>
        <v>OK</v>
      </c>
      <c r="M14" s="57"/>
      <c r="N14" s="57"/>
      <c r="O14" s="57"/>
      <c r="P14" s="57"/>
      <c r="Q14" s="57"/>
      <c r="R14" s="57"/>
      <c r="S14" s="57"/>
      <c r="T14" s="57"/>
      <c r="U14" s="57"/>
    </row>
    <row r="15" spans="1:21" s="37" customFormat="1" ht="30" customHeight="1" x14ac:dyDescent="0.2">
      <c r="A15" s="86"/>
      <c r="B15" s="89"/>
      <c r="C15" s="56">
        <v>12</v>
      </c>
      <c r="D15" s="59" t="s">
        <v>32</v>
      </c>
      <c r="E15" s="32" t="s">
        <v>51</v>
      </c>
      <c r="F15" s="35" t="s">
        <v>57</v>
      </c>
      <c r="G15" s="66" t="s">
        <v>67</v>
      </c>
      <c r="H15" s="66" t="s">
        <v>73</v>
      </c>
      <c r="I15" s="39">
        <f>GESTOR!G15</f>
        <v>9.59</v>
      </c>
      <c r="J15" s="71">
        <v>400</v>
      </c>
      <c r="K15" s="26">
        <f t="shared" si="0"/>
        <v>400</v>
      </c>
      <c r="L15" s="27" t="str">
        <f t="shared" si="1"/>
        <v>OK</v>
      </c>
      <c r="M15" s="57"/>
      <c r="N15" s="57"/>
      <c r="O15" s="57"/>
      <c r="P15" s="57"/>
      <c r="Q15" s="57"/>
      <c r="R15" s="57"/>
      <c r="S15" s="57"/>
      <c r="T15" s="57"/>
      <c r="U15" s="57"/>
    </row>
    <row r="16" spans="1:21" s="37" customFormat="1" ht="30" customHeight="1" x14ac:dyDescent="0.2">
      <c r="A16" s="86"/>
      <c r="B16" s="89"/>
      <c r="C16" s="56">
        <v>13</v>
      </c>
      <c r="D16" s="60" t="s">
        <v>33</v>
      </c>
      <c r="E16" s="67" t="s">
        <v>52</v>
      </c>
      <c r="F16" s="35" t="s">
        <v>57</v>
      </c>
      <c r="G16" s="66" t="s">
        <v>67</v>
      </c>
      <c r="H16" s="66" t="s">
        <v>74</v>
      </c>
      <c r="I16" s="39">
        <f>GESTOR!G16</f>
        <v>29.21</v>
      </c>
      <c r="J16" s="71"/>
      <c r="K16" s="26">
        <f t="shared" si="0"/>
        <v>0</v>
      </c>
      <c r="L16" s="27" t="str">
        <f t="shared" si="1"/>
        <v>OK</v>
      </c>
      <c r="M16" s="57"/>
      <c r="N16" s="57"/>
      <c r="O16" s="57"/>
      <c r="P16" s="57"/>
      <c r="Q16" s="57"/>
      <c r="R16" s="57"/>
      <c r="S16" s="57"/>
      <c r="T16" s="57"/>
      <c r="U16" s="57"/>
    </row>
    <row r="17" spans="1:21" s="37" customFormat="1" ht="30" customHeight="1" x14ac:dyDescent="0.2">
      <c r="A17" s="86"/>
      <c r="B17" s="89"/>
      <c r="C17" s="56">
        <v>14</v>
      </c>
      <c r="D17" s="62" t="s">
        <v>34</v>
      </c>
      <c r="E17" s="33" t="s">
        <v>51</v>
      </c>
      <c r="F17" s="35" t="s">
        <v>57</v>
      </c>
      <c r="G17" s="66" t="s">
        <v>67</v>
      </c>
      <c r="H17" s="66" t="s">
        <v>73</v>
      </c>
      <c r="I17" s="39">
        <f>GESTOR!G17</f>
        <v>6.6</v>
      </c>
      <c r="J17" s="71">
        <v>100</v>
      </c>
      <c r="K17" s="26">
        <f t="shared" si="0"/>
        <v>100</v>
      </c>
      <c r="L17" s="27" t="str">
        <f t="shared" si="1"/>
        <v>OK</v>
      </c>
      <c r="M17" s="57"/>
      <c r="N17" s="57"/>
      <c r="O17" s="57"/>
      <c r="P17" s="57"/>
      <c r="Q17" s="57"/>
      <c r="R17" s="57"/>
      <c r="S17" s="57"/>
      <c r="T17" s="57"/>
      <c r="U17" s="57"/>
    </row>
    <row r="18" spans="1:21" s="37" customFormat="1" ht="30" customHeight="1" x14ac:dyDescent="0.2">
      <c r="A18" s="86"/>
      <c r="B18" s="89"/>
      <c r="C18" s="56">
        <v>15</v>
      </c>
      <c r="D18" s="63" t="s">
        <v>35</v>
      </c>
      <c r="E18" s="34" t="s">
        <v>51</v>
      </c>
      <c r="F18" s="35" t="s">
        <v>57</v>
      </c>
      <c r="G18" s="66" t="s">
        <v>67</v>
      </c>
      <c r="H18" s="66" t="s">
        <v>73</v>
      </c>
      <c r="I18" s="39">
        <f>GESTOR!G18</f>
        <v>14.25</v>
      </c>
      <c r="J18" s="71">
        <v>10</v>
      </c>
      <c r="K18" s="26">
        <f t="shared" si="0"/>
        <v>10</v>
      </c>
      <c r="L18" s="27" t="str">
        <f t="shared" si="1"/>
        <v>OK</v>
      </c>
      <c r="M18" s="57"/>
      <c r="N18" s="57"/>
      <c r="O18" s="57"/>
      <c r="P18" s="57"/>
      <c r="Q18" s="57"/>
      <c r="R18" s="57"/>
      <c r="S18" s="57"/>
      <c r="T18" s="57"/>
      <c r="U18" s="57"/>
    </row>
    <row r="19" spans="1:21" s="37" customFormat="1" ht="30" customHeight="1" x14ac:dyDescent="0.2">
      <c r="A19" s="86"/>
      <c r="B19" s="89"/>
      <c r="C19" s="56">
        <v>16</v>
      </c>
      <c r="D19" s="59" t="s">
        <v>36</v>
      </c>
      <c r="E19" s="32" t="s">
        <v>51</v>
      </c>
      <c r="F19" s="35" t="s">
        <v>57</v>
      </c>
      <c r="G19" s="66" t="s">
        <v>67</v>
      </c>
      <c r="H19" s="66" t="s">
        <v>73</v>
      </c>
      <c r="I19" s="39">
        <f>GESTOR!G19</f>
        <v>4.71</v>
      </c>
      <c r="J19" s="71">
        <v>400</v>
      </c>
      <c r="K19" s="26">
        <f t="shared" si="0"/>
        <v>400</v>
      </c>
      <c r="L19" s="27" t="str">
        <f t="shared" si="1"/>
        <v>OK</v>
      </c>
      <c r="M19" s="57"/>
      <c r="N19" s="57"/>
      <c r="O19" s="57"/>
      <c r="P19" s="57"/>
      <c r="Q19" s="57"/>
      <c r="R19" s="57"/>
      <c r="S19" s="57"/>
      <c r="T19" s="57"/>
      <c r="U19" s="57"/>
    </row>
    <row r="20" spans="1:21" s="37" customFormat="1" ht="30" customHeight="1" x14ac:dyDescent="0.2">
      <c r="A20" s="86"/>
      <c r="B20" s="89"/>
      <c r="C20" s="56">
        <v>17</v>
      </c>
      <c r="D20" s="62" t="s">
        <v>37</v>
      </c>
      <c r="E20" s="32" t="s">
        <v>51</v>
      </c>
      <c r="F20" s="35" t="s">
        <v>57</v>
      </c>
      <c r="G20" s="66" t="s">
        <v>67</v>
      </c>
      <c r="H20" s="66" t="s">
        <v>73</v>
      </c>
      <c r="I20" s="39">
        <f>GESTOR!G20</f>
        <v>29.45</v>
      </c>
      <c r="J20" s="71"/>
      <c r="K20" s="26">
        <f t="shared" si="0"/>
        <v>0</v>
      </c>
      <c r="L20" s="27" t="str">
        <f t="shared" si="1"/>
        <v>OK</v>
      </c>
      <c r="M20" s="57"/>
      <c r="N20" s="57"/>
      <c r="O20" s="57"/>
      <c r="P20" s="57"/>
      <c r="Q20" s="57"/>
      <c r="R20" s="57"/>
      <c r="S20" s="57"/>
      <c r="T20" s="57"/>
      <c r="U20" s="57"/>
    </row>
    <row r="21" spans="1:21" s="37" customFormat="1" ht="30" customHeight="1" x14ac:dyDescent="0.2">
      <c r="A21" s="86"/>
      <c r="B21" s="89"/>
      <c r="C21" s="56">
        <v>18</v>
      </c>
      <c r="D21" s="64" t="s">
        <v>38</v>
      </c>
      <c r="E21" s="32" t="s">
        <v>51</v>
      </c>
      <c r="F21" s="35" t="s">
        <v>57</v>
      </c>
      <c r="G21" s="66" t="s">
        <v>67</v>
      </c>
      <c r="H21" s="66" t="s">
        <v>73</v>
      </c>
      <c r="I21" s="39">
        <f>GESTOR!G21</f>
        <v>20.29</v>
      </c>
      <c r="J21" s="71"/>
      <c r="K21" s="26">
        <f t="shared" si="0"/>
        <v>0</v>
      </c>
      <c r="L21" s="27" t="str">
        <f t="shared" si="1"/>
        <v>OK</v>
      </c>
      <c r="M21" s="57"/>
      <c r="N21" s="57"/>
      <c r="O21" s="57"/>
      <c r="P21" s="57"/>
      <c r="Q21" s="57"/>
      <c r="R21" s="57"/>
      <c r="S21" s="57"/>
      <c r="T21" s="57"/>
      <c r="U21" s="57"/>
    </row>
    <row r="22" spans="1:21" s="37" customFormat="1" ht="30" customHeight="1" x14ac:dyDescent="0.2">
      <c r="A22" s="86"/>
      <c r="B22" s="89"/>
      <c r="C22" s="56">
        <v>19</v>
      </c>
      <c r="D22" s="62" t="s">
        <v>39</v>
      </c>
      <c r="E22" s="32" t="s">
        <v>51</v>
      </c>
      <c r="F22" s="35" t="s">
        <v>57</v>
      </c>
      <c r="G22" s="66" t="s">
        <v>67</v>
      </c>
      <c r="H22" s="66" t="s">
        <v>73</v>
      </c>
      <c r="I22" s="39">
        <f>GESTOR!G22</f>
        <v>13.62</v>
      </c>
      <c r="J22" s="71">
        <v>10</v>
      </c>
      <c r="K22" s="26">
        <f t="shared" si="0"/>
        <v>10</v>
      </c>
      <c r="L22" s="27" t="str">
        <f t="shared" si="1"/>
        <v>OK</v>
      </c>
      <c r="M22" s="57"/>
      <c r="N22" s="57"/>
      <c r="O22" s="57"/>
      <c r="P22" s="57"/>
      <c r="Q22" s="57"/>
      <c r="R22" s="57"/>
      <c r="S22" s="57"/>
      <c r="T22" s="57"/>
      <c r="U22" s="57"/>
    </row>
    <row r="23" spans="1:21" s="37" customFormat="1" ht="30" customHeight="1" x14ac:dyDescent="0.2">
      <c r="A23" s="86"/>
      <c r="B23" s="89"/>
      <c r="C23" s="56">
        <v>20</v>
      </c>
      <c r="D23" s="60" t="s">
        <v>40</v>
      </c>
      <c r="E23" s="67" t="s">
        <v>53</v>
      </c>
      <c r="F23" s="35" t="s">
        <v>57</v>
      </c>
      <c r="G23" s="66" t="s">
        <v>67</v>
      </c>
      <c r="H23" s="66" t="s">
        <v>75</v>
      </c>
      <c r="I23" s="39">
        <f>GESTOR!G23</f>
        <v>37.11</v>
      </c>
      <c r="J23" s="71"/>
      <c r="K23" s="26">
        <f t="shared" si="0"/>
        <v>0</v>
      </c>
      <c r="L23" s="27" t="str">
        <f t="shared" si="1"/>
        <v>OK</v>
      </c>
      <c r="M23" s="57"/>
      <c r="N23" s="57"/>
      <c r="O23" s="57"/>
      <c r="P23" s="57"/>
      <c r="Q23" s="57"/>
      <c r="R23" s="57"/>
      <c r="S23" s="57"/>
      <c r="T23" s="57"/>
      <c r="U23" s="57"/>
    </row>
    <row r="24" spans="1:21" s="37" customFormat="1" ht="30" customHeight="1" x14ac:dyDescent="0.2">
      <c r="A24" s="86"/>
      <c r="B24" s="89"/>
      <c r="C24" s="56">
        <v>21</v>
      </c>
      <c r="D24" s="60" t="s">
        <v>41</v>
      </c>
      <c r="E24" s="68" t="s">
        <v>52</v>
      </c>
      <c r="F24" s="35" t="s">
        <v>57</v>
      </c>
      <c r="G24" s="66" t="s">
        <v>67</v>
      </c>
      <c r="H24" s="66" t="s">
        <v>74</v>
      </c>
      <c r="I24" s="39">
        <f>GESTOR!G24</f>
        <v>21.63</v>
      </c>
      <c r="J24" s="71">
        <v>50</v>
      </c>
      <c r="K24" s="26">
        <f t="shared" si="0"/>
        <v>50</v>
      </c>
      <c r="L24" s="27" t="str">
        <f t="shared" si="1"/>
        <v>OK</v>
      </c>
      <c r="M24" s="57"/>
      <c r="N24" s="57"/>
      <c r="O24" s="57"/>
      <c r="P24" s="57"/>
      <c r="Q24" s="57"/>
      <c r="R24" s="57"/>
      <c r="S24" s="57"/>
      <c r="T24" s="57"/>
      <c r="U24" s="57"/>
    </row>
    <row r="25" spans="1:21" s="37" customFormat="1" ht="30" customHeight="1" x14ac:dyDescent="0.2">
      <c r="A25" s="86"/>
      <c r="B25" s="89"/>
      <c r="C25" s="56">
        <v>22</v>
      </c>
      <c r="D25" s="65" t="s">
        <v>42</v>
      </c>
      <c r="E25" s="33" t="s">
        <v>51</v>
      </c>
      <c r="F25" s="35" t="s">
        <v>57</v>
      </c>
      <c r="G25" s="66" t="s">
        <v>67</v>
      </c>
      <c r="H25" s="66" t="s">
        <v>73</v>
      </c>
      <c r="I25" s="39">
        <f>GESTOR!G25</f>
        <v>10.91</v>
      </c>
      <c r="J25" s="71"/>
      <c r="K25" s="26">
        <f t="shared" si="0"/>
        <v>0</v>
      </c>
      <c r="L25" s="27" t="str">
        <f t="shared" si="1"/>
        <v>OK</v>
      </c>
      <c r="M25" s="57"/>
      <c r="N25" s="57"/>
      <c r="O25" s="57"/>
      <c r="P25" s="57"/>
      <c r="Q25" s="57"/>
      <c r="R25" s="57"/>
      <c r="S25" s="57"/>
      <c r="T25" s="57"/>
      <c r="U25" s="57"/>
    </row>
    <row r="26" spans="1:21" s="37" customFormat="1" ht="30" customHeight="1" x14ac:dyDescent="0.2">
      <c r="A26" s="86"/>
      <c r="B26" s="89"/>
      <c r="C26" s="56">
        <v>23</v>
      </c>
      <c r="D26" s="60" t="s">
        <v>60</v>
      </c>
      <c r="E26" s="33" t="s">
        <v>51</v>
      </c>
      <c r="F26" s="35" t="s">
        <v>57</v>
      </c>
      <c r="G26" s="66" t="s">
        <v>67</v>
      </c>
      <c r="H26" s="66" t="s">
        <v>73</v>
      </c>
      <c r="I26" s="39">
        <f>GESTOR!G26</f>
        <v>8.2899999999999991</v>
      </c>
      <c r="J26" s="71"/>
      <c r="K26" s="26">
        <f t="shared" si="0"/>
        <v>0</v>
      </c>
      <c r="L26" s="27" t="str">
        <f t="shared" si="1"/>
        <v>OK</v>
      </c>
      <c r="M26" s="58"/>
      <c r="N26" s="58"/>
      <c r="O26" s="57"/>
      <c r="P26" s="57"/>
      <c r="Q26" s="57"/>
      <c r="R26" s="57"/>
      <c r="S26" s="57"/>
      <c r="T26" s="57"/>
      <c r="U26" s="57"/>
    </row>
    <row r="27" spans="1:21" s="37" customFormat="1" ht="30" customHeight="1" x14ac:dyDescent="0.2">
      <c r="A27" s="86"/>
      <c r="B27" s="89"/>
      <c r="C27" s="56">
        <v>24</v>
      </c>
      <c r="D27" s="59" t="s">
        <v>43</v>
      </c>
      <c r="E27" s="69" t="s">
        <v>54</v>
      </c>
      <c r="F27" s="35" t="s">
        <v>57</v>
      </c>
      <c r="G27" s="66" t="s">
        <v>67</v>
      </c>
      <c r="H27" s="66" t="s">
        <v>74</v>
      </c>
      <c r="I27" s="39">
        <f>GESTOR!G27</f>
        <v>24.77</v>
      </c>
      <c r="J27" s="71"/>
      <c r="K27" s="26">
        <f t="shared" si="0"/>
        <v>0</v>
      </c>
      <c r="L27" s="27" t="str">
        <f t="shared" si="1"/>
        <v>OK</v>
      </c>
      <c r="M27" s="58"/>
      <c r="N27" s="58"/>
      <c r="O27" s="57"/>
      <c r="P27" s="57"/>
      <c r="Q27" s="57"/>
      <c r="R27" s="57"/>
      <c r="S27" s="57"/>
      <c r="T27" s="57"/>
      <c r="U27" s="57"/>
    </row>
    <row r="28" spans="1:21" s="37" customFormat="1" ht="30" customHeight="1" x14ac:dyDescent="0.2">
      <c r="A28" s="86"/>
      <c r="B28" s="89"/>
      <c r="C28" s="56">
        <v>25</v>
      </c>
      <c r="D28" s="59" t="s">
        <v>63</v>
      </c>
      <c r="E28" s="69" t="s">
        <v>54</v>
      </c>
      <c r="F28" s="35" t="s">
        <v>57</v>
      </c>
      <c r="G28" s="66" t="s">
        <v>67</v>
      </c>
      <c r="H28" s="66" t="s">
        <v>74</v>
      </c>
      <c r="I28" s="39">
        <f>GESTOR!G28</f>
        <v>25.76</v>
      </c>
      <c r="J28" s="71"/>
      <c r="K28" s="26">
        <f t="shared" si="0"/>
        <v>0</v>
      </c>
      <c r="L28" s="27" t="str">
        <f t="shared" si="1"/>
        <v>OK</v>
      </c>
      <c r="M28" s="57"/>
      <c r="N28" s="57"/>
      <c r="O28" s="57"/>
      <c r="P28" s="57"/>
      <c r="Q28" s="57"/>
      <c r="R28" s="57"/>
      <c r="S28" s="57"/>
      <c r="T28" s="57"/>
      <c r="U28" s="57"/>
    </row>
    <row r="29" spans="1:21" s="37" customFormat="1" ht="30" customHeight="1" x14ac:dyDescent="0.2">
      <c r="A29" s="86"/>
      <c r="B29" s="89"/>
      <c r="C29" s="56">
        <v>26</v>
      </c>
      <c r="D29" s="59" t="s">
        <v>40</v>
      </c>
      <c r="E29" s="69" t="s">
        <v>54</v>
      </c>
      <c r="F29" s="35" t="s">
        <v>57</v>
      </c>
      <c r="G29" s="66" t="s">
        <v>67</v>
      </c>
      <c r="H29" s="66" t="s">
        <v>74</v>
      </c>
      <c r="I29" s="39">
        <f>GESTOR!G29</f>
        <v>28.42</v>
      </c>
      <c r="J29" s="71"/>
      <c r="K29" s="26">
        <f t="shared" si="0"/>
        <v>0</v>
      </c>
      <c r="L29" s="27" t="str">
        <f t="shared" si="1"/>
        <v>OK</v>
      </c>
      <c r="M29" s="57"/>
      <c r="N29" s="57"/>
      <c r="O29" s="57"/>
      <c r="P29" s="57"/>
      <c r="Q29" s="57"/>
      <c r="R29" s="57"/>
      <c r="S29" s="57"/>
      <c r="T29" s="57"/>
      <c r="U29" s="57"/>
    </row>
    <row r="30" spans="1:21" s="37" customFormat="1" ht="30" customHeight="1" x14ac:dyDescent="0.2">
      <c r="A30" s="86"/>
      <c r="B30" s="89"/>
      <c r="C30" s="56">
        <v>27</v>
      </c>
      <c r="D30" s="59" t="s">
        <v>44</v>
      </c>
      <c r="E30" s="33" t="s">
        <v>55</v>
      </c>
      <c r="F30" s="35" t="s">
        <v>57</v>
      </c>
      <c r="G30" s="66" t="s">
        <v>67</v>
      </c>
      <c r="H30" s="66" t="s">
        <v>73</v>
      </c>
      <c r="I30" s="39">
        <f>GESTOR!G30</f>
        <v>10.83</v>
      </c>
      <c r="J30" s="71"/>
      <c r="K30" s="26">
        <f t="shared" si="0"/>
        <v>0</v>
      </c>
      <c r="L30" s="27" t="str">
        <f t="shared" si="1"/>
        <v>OK</v>
      </c>
      <c r="M30" s="57"/>
      <c r="N30" s="57"/>
      <c r="O30" s="57"/>
      <c r="P30" s="57"/>
      <c r="Q30" s="57"/>
      <c r="R30" s="57"/>
      <c r="S30" s="57"/>
      <c r="T30" s="57"/>
      <c r="U30" s="57"/>
    </row>
    <row r="31" spans="1:21" s="37" customFormat="1" ht="30" customHeight="1" x14ac:dyDescent="0.2">
      <c r="A31" s="86"/>
      <c r="B31" s="89"/>
      <c r="C31" s="56">
        <v>28</v>
      </c>
      <c r="D31" s="60" t="s">
        <v>45</v>
      </c>
      <c r="E31" s="33" t="s">
        <v>55</v>
      </c>
      <c r="F31" s="35" t="s">
        <v>57</v>
      </c>
      <c r="G31" s="66" t="s">
        <v>67</v>
      </c>
      <c r="H31" s="66" t="s">
        <v>73</v>
      </c>
      <c r="I31" s="39">
        <f>GESTOR!G31</f>
        <v>7.74</v>
      </c>
      <c r="J31" s="71"/>
      <c r="K31" s="26">
        <f t="shared" si="0"/>
        <v>0</v>
      </c>
      <c r="L31" s="27" t="str">
        <f t="shared" si="1"/>
        <v>OK</v>
      </c>
      <c r="M31" s="57"/>
      <c r="N31" s="57"/>
      <c r="O31" s="57"/>
      <c r="P31" s="57"/>
      <c r="Q31" s="57"/>
      <c r="R31" s="57"/>
      <c r="S31" s="57"/>
      <c r="T31" s="57"/>
      <c r="U31" s="57"/>
    </row>
    <row r="32" spans="1:21" s="37" customFormat="1" ht="30" customHeight="1" x14ac:dyDescent="0.2">
      <c r="A32" s="86"/>
      <c r="B32" s="89"/>
      <c r="C32" s="56">
        <v>29</v>
      </c>
      <c r="D32" s="60" t="s">
        <v>46</v>
      </c>
      <c r="E32" s="33" t="s">
        <v>55</v>
      </c>
      <c r="F32" s="35" t="s">
        <v>57</v>
      </c>
      <c r="G32" s="66" t="s">
        <v>67</v>
      </c>
      <c r="H32" s="66" t="s">
        <v>73</v>
      </c>
      <c r="I32" s="39">
        <f>GESTOR!G32</f>
        <v>7.31</v>
      </c>
      <c r="J32" s="71"/>
      <c r="K32" s="26">
        <f t="shared" si="0"/>
        <v>0</v>
      </c>
      <c r="L32" s="27" t="str">
        <f t="shared" si="1"/>
        <v>OK</v>
      </c>
      <c r="M32" s="57"/>
      <c r="N32" s="57"/>
      <c r="O32" s="57"/>
      <c r="P32" s="57"/>
      <c r="Q32" s="57"/>
      <c r="R32" s="57"/>
      <c r="S32" s="57"/>
      <c r="T32" s="57"/>
      <c r="U32" s="57"/>
    </row>
    <row r="33" spans="1:21" s="37" customFormat="1" ht="30" customHeight="1" x14ac:dyDescent="0.2">
      <c r="A33" s="86"/>
      <c r="B33" s="89"/>
      <c r="C33" s="56">
        <v>30</v>
      </c>
      <c r="D33" s="60" t="s">
        <v>47</v>
      </c>
      <c r="E33" s="33" t="s">
        <v>55</v>
      </c>
      <c r="F33" s="35" t="s">
        <v>57</v>
      </c>
      <c r="G33" s="66" t="s">
        <v>67</v>
      </c>
      <c r="H33" s="66" t="s">
        <v>73</v>
      </c>
      <c r="I33" s="39">
        <f>GESTOR!G33</f>
        <v>9.7200000000000006</v>
      </c>
      <c r="J33" s="71"/>
      <c r="K33" s="26">
        <f t="shared" si="0"/>
        <v>0</v>
      </c>
      <c r="L33" s="27" t="str">
        <f t="shared" si="1"/>
        <v>OK</v>
      </c>
      <c r="M33" s="57"/>
      <c r="N33" s="57"/>
      <c r="O33" s="57"/>
      <c r="P33" s="57"/>
      <c r="Q33" s="57"/>
      <c r="R33" s="57"/>
      <c r="S33" s="57"/>
      <c r="T33" s="57"/>
      <c r="U33" s="57"/>
    </row>
    <row r="34" spans="1:21" s="37" customFormat="1" ht="30" customHeight="1" x14ac:dyDescent="0.2">
      <c r="A34" s="86"/>
      <c r="B34" s="89"/>
      <c r="C34" s="56">
        <v>31</v>
      </c>
      <c r="D34" s="60" t="s">
        <v>48</v>
      </c>
      <c r="E34" s="33" t="s">
        <v>55</v>
      </c>
      <c r="F34" s="35" t="s">
        <v>57</v>
      </c>
      <c r="G34" s="66" t="s">
        <v>67</v>
      </c>
      <c r="H34" s="66" t="s">
        <v>73</v>
      </c>
      <c r="I34" s="39">
        <f>GESTOR!G34</f>
        <v>12.61</v>
      </c>
      <c r="J34" s="71"/>
      <c r="K34" s="26">
        <f t="shared" si="0"/>
        <v>0</v>
      </c>
      <c r="L34" s="27" t="str">
        <f t="shared" si="1"/>
        <v>OK</v>
      </c>
      <c r="M34" s="57"/>
      <c r="N34" s="57"/>
      <c r="O34" s="57"/>
      <c r="P34" s="57"/>
      <c r="Q34" s="57"/>
      <c r="R34" s="57"/>
      <c r="S34" s="57"/>
      <c r="T34" s="57"/>
      <c r="U34" s="57"/>
    </row>
    <row r="35" spans="1:21" s="37" customFormat="1" ht="30" customHeight="1" x14ac:dyDescent="0.2">
      <c r="A35" s="86"/>
      <c r="B35" s="89"/>
      <c r="C35" s="56">
        <v>32</v>
      </c>
      <c r="D35" s="60" t="s">
        <v>49</v>
      </c>
      <c r="E35" s="33" t="s">
        <v>55</v>
      </c>
      <c r="F35" s="35" t="s">
        <v>57</v>
      </c>
      <c r="G35" s="66" t="s">
        <v>67</v>
      </c>
      <c r="H35" s="66" t="s">
        <v>73</v>
      </c>
      <c r="I35" s="39">
        <f>GESTOR!G35</f>
        <v>7.7</v>
      </c>
      <c r="J35" s="71"/>
      <c r="K35" s="26">
        <f t="shared" si="0"/>
        <v>0</v>
      </c>
      <c r="L35" s="27" t="str">
        <f t="shared" si="1"/>
        <v>OK</v>
      </c>
      <c r="M35" s="57"/>
      <c r="N35" s="57"/>
      <c r="O35" s="57"/>
      <c r="P35" s="57"/>
      <c r="Q35" s="57"/>
      <c r="R35" s="57"/>
      <c r="S35" s="57"/>
      <c r="T35" s="57"/>
      <c r="U35" s="57"/>
    </row>
    <row r="36" spans="1:21" s="37" customFormat="1" ht="30" customHeight="1" x14ac:dyDescent="0.2">
      <c r="A36" s="86"/>
      <c r="B36" s="89"/>
      <c r="C36" s="56">
        <v>33</v>
      </c>
      <c r="D36" s="60" t="s">
        <v>50</v>
      </c>
      <c r="E36" s="69" t="s">
        <v>56</v>
      </c>
      <c r="F36" s="35" t="s">
        <v>57</v>
      </c>
      <c r="G36" s="66" t="s">
        <v>67</v>
      </c>
      <c r="H36" s="66" t="s">
        <v>76</v>
      </c>
      <c r="I36" s="39">
        <f>GESTOR!G36</f>
        <v>42.9</v>
      </c>
      <c r="J36" s="71">
        <v>300</v>
      </c>
      <c r="K36" s="26">
        <f t="shared" si="0"/>
        <v>300</v>
      </c>
      <c r="L36" s="27" t="str">
        <f t="shared" si="1"/>
        <v>OK</v>
      </c>
      <c r="M36" s="57"/>
      <c r="N36" s="57"/>
      <c r="O36" s="57"/>
      <c r="P36" s="57"/>
      <c r="Q36" s="57"/>
      <c r="R36" s="57"/>
      <c r="S36" s="57"/>
      <c r="T36" s="57"/>
      <c r="U36" s="57"/>
    </row>
    <row r="37" spans="1:21" s="37" customFormat="1" ht="30" customHeight="1" x14ac:dyDescent="0.2">
      <c r="A37" s="87"/>
      <c r="B37" s="90"/>
      <c r="C37" s="56">
        <v>34</v>
      </c>
      <c r="D37" s="60" t="s">
        <v>64</v>
      </c>
      <c r="E37" s="33" t="s">
        <v>55</v>
      </c>
      <c r="F37" s="35" t="s">
        <v>57</v>
      </c>
      <c r="G37" s="66" t="s">
        <v>67</v>
      </c>
      <c r="H37" s="66" t="s">
        <v>73</v>
      </c>
      <c r="I37" s="39">
        <f>GESTOR!G37</f>
        <v>33.090000000000003</v>
      </c>
      <c r="J37" s="71">
        <v>10</v>
      </c>
      <c r="K37" s="26">
        <f t="shared" si="0"/>
        <v>10</v>
      </c>
      <c r="L37" s="27" t="str">
        <f t="shared" si="1"/>
        <v>OK</v>
      </c>
      <c r="M37" s="57"/>
      <c r="N37" s="57"/>
      <c r="O37" s="57"/>
      <c r="P37" s="57"/>
      <c r="Q37" s="57"/>
      <c r="R37" s="57"/>
      <c r="S37" s="57"/>
      <c r="T37" s="57"/>
      <c r="U37" s="57"/>
    </row>
    <row r="38" spans="1:21" x14ac:dyDescent="0.25">
      <c r="I38" s="44"/>
      <c r="M38" s="42"/>
      <c r="N38" s="42"/>
    </row>
  </sheetData>
  <mergeCells count="15">
    <mergeCell ref="T1:T2"/>
    <mergeCell ref="U1:U2"/>
    <mergeCell ref="A2:L2"/>
    <mergeCell ref="A4:A37"/>
    <mergeCell ref="B4:B37"/>
    <mergeCell ref="P1:P2"/>
    <mergeCell ref="Q1:Q2"/>
    <mergeCell ref="R1:R2"/>
    <mergeCell ref="D1:I1"/>
    <mergeCell ref="J1:L1"/>
    <mergeCell ref="S1:S2"/>
    <mergeCell ref="N1:N2"/>
    <mergeCell ref="O1:O2"/>
    <mergeCell ref="A1:C1"/>
    <mergeCell ref="M1:M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ESAG</vt:lpstr>
      <vt:lpstr>COVEST</vt:lpstr>
      <vt:lpstr>Reitoria_PROEX</vt:lpstr>
      <vt:lpstr>Reitoria_MUSEU</vt:lpstr>
      <vt:lpstr>CEART</vt:lpstr>
      <vt:lpstr>CEAD</vt:lpstr>
      <vt:lpstr>FAED</vt:lpstr>
      <vt:lpstr>CEFID</vt:lpstr>
      <vt:lpstr>CESFI</vt:lpstr>
      <vt:lpstr>CERES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2023-01-24T17:42:21Z</dcterms:modified>
</cp:coreProperties>
</file>