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Vigência Expirada\PE 1086.2020 SRP SGPE 34069.2020 - Ferramentas - SRP Vig 11.02.2022\"/>
    </mc:Choice>
  </mc:AlternateContent>
  <xr:revisionPtr revIDLastSave="0" documentId="13_ncr:1_{86FC43E2-F90E-41BD-A187-AFCB8B997F07}" xr6:coauthVersionLast="36" xr6:coauthVersionMax="47" xr10:uidLastSave="{00000000-0000-0000-0000-000000000000}"/>
  <bookViews>
    <workbookView xWindow="-105" yWindow="-105" windowWidth="21795" windowHeight="11745" tabRatio="857" activeTab="9" xr2:uid="{00000000-000D-0000-FFFF-FFFF00000000}"/>
  </bookViews>
  <sheets>
    <sheet name="REITORIA" sheetId="113" r:id="rId1"/>
    <sheet name="MUSEU" sheetId="129" r:id="rId2"/>
    <sheet name="ESAG" sheetId="105" r:id="rId3"/>
    <sheet name="CEART" sheetId="111" r:id="rId4"/>
    <sheet name="CEAD" sheetId="114" r:id="rId5"/>
    <sheet name="FAED" sheetId="112" r:id="rId6"/>
    <sheet name="CEFID" sheetId="110" r:id="rId7"/>
    <sheet name="CERES" sheetId="117" r:id="rId8"/>
    <sheet name="CESFI" sheetId="121" r:id="rId9"/>
    <sheet name="GESTOR" sheetId="128" r:id="rId10"/>
  </sheets>
  <definedNames>
    <definedName name="CEPLAN" localSheetId="9">#REF!</definedName>
    <definedName name="CEPLAN" localSheetId="1">#REF!</definedName>
    <definedName name="CEPLAN">#REF!</definedName>
    <definedName name="diasuteis" localSheetId="9">#REF!</definedName>
    <definedName name="diasuteis" localSheetId="1">#REF!</definedName>
    <definedName name="diasuteis">#REF!</definedName>
    <definedName name="Ferias" localSheetId="9">#REF!</definedName>
    <definedName name="Ferias" localSheetId="1">#REF!</definedName>
    <definedName name="Ferias">#REF!</definedName>
    <definedName name="RD" localSheetId="9">OFFSET(#REF!,(MATCH(SMALL(#REF!,ROW()-10),#REF!,0)-1),0)</definedName>
    <definedName name="RD" localSheetId="1">OFFSET(#REF!,(MATCH(SMALL(#REF!,ROW()-10),#REF!,0)-1),0)</definedName>
    <definedName name="RD">OFFSET(#REF!,(MATCH(SMALL(#REF!,ROW()-10),#REF!,0)-1),0)</definedName>
  </definedNames>
  <calcPr calcId="191029"/>
</workbook>
</file>

<file path=xl/calcChain.xml><?xml version="1.0" encoding="utf-8"?>
<calcChain xmlns="http://schemas.openxmlformats.org/spreadsheetml/2006/main">
  <c r="O443" i="113" l="1"/>
  <c r="N443" i="113"/>
  <c r="I63" i="112" l="1"/>
  <c r="I63" i="111"/>
  <c r="I349" i="110" l="1"/>
  <c r="I349" i="112"/>
  <c r="I362" i="110"/>
  <c r="I361" i="110"/>
  <c r="I362" i="112"/>
  <c r="I361" i="112"/>
  <c r="I326" i="111" l="1"/>
  <c r="I325" i="111"/>
  <c r="I325" i="121"/>
  <c r="I326" i="121"/>
  <c r="I221" i="121" l="1"/>
  <c r="I413" i="117" l="1"/>
  <c r="I15" i="117"/>
  <c r="I60" i="117" l="1"/>
  <c r="I60" i="111"/>
  <c r="M443" i="113" l="1"/>
  <c r="L443" i="113"/>
  <c r="I59" i="105" l="1"/>
  <c r="I59" i="117"/>
  <c r="I59" i="111"/>
  <c r="I61" i="113"/>
  <c r="I61" i="121"/>
  <c r="I433" i="121"/>
  <c r="I433" i="117"/>
  <c r="H433" i="128" s="1"/>
  <c r="I362" i="117"/>
  <c r="H362" i="128" s="1"/>
  <c r="I362" i="105"/>
  <c r="I356" i="117"/>
  <c r="I347" i="117"/>
  <c r="I317" i="117"/>
  <c r="I356" i="110"/>
  <c r="I347" i="110"/>
  <c r="I317" i="110"/>
  <c r="H317" i="128" s="1"/>
  <c r="H113" i="128"/>
  <c r="H114" i="128"/>
  <c r="H115" i="128"/>
  <c r="H116" i="128"/>
  <c r="H117" i="128"/>
  <c r="H118" i="128"/>
  <c r="H119" i="128"/>
  <c r="H120" i="128"/>
  <c r="H121" i="128"/>
  <c r="H122" i="128"/>
  <c r="H123" i="128"/>
  <c r="H124" i="128"/>
  <c r="H125" i="128"/>
  <c r="H126" i="128"/>
  <c r="H127" i="128"/>
  <c r="H128" i="128"/>
  <c r="H129" i="128"/>
  <c r="H130" i="128"/>
  <c r="H131" i="128"/>
  <c r="H132" i="128"/>
  <c r="H133" i="128"/>
  <c r="H134" i="128"/>
  <c r="H135" i="128"/>
  <c r="H136" i="128"/>
  <c r="H137" i="128"/>
  <c r="H138" i="128"/>
  <c r="H139" i="128"/>
  <c r="H140" i="128"/>
  <c r="H141" i="128"/>
  <c r="H142" i="128"/>
  <c r="H143" i="128"/>
  <c r="H144" i="128"/>
  <c r="H145" i="128"/>
  <c r="H146" i="128"/>
  <c r="H147" i="128"/>
  <c r="H148" i="128"/>
  <c r="H149" i="128"/>
  <c r="H150" i="128"/>
  <c r="H151" i="128"/>
  <c r="H152" i="128"/>
  <c r="H153" i="128"/>
  <c r="H154" i="128"/>
  <c r="H155" i="128"/>
  <c r="H156" i="128"/>
  <c r="H157" i="128"/>
  <c r="H158" i="128"/>
  <c r="H159" i="128"/>
  <c r="H160" i="128"/>
  <c r="H161" i="128"/>
  <c r="H162" i="128"/>
  <c r="H163" i="128"/>
  <c r="H164" i="128"/>
  <c r="H165" i="128"/>
  <c r="H166" i="128"/>
  <c r="H167" i="128"/>
  <c r="H168" i="128"/>
  <c r="H169" i="128"/>
  <c r="H170" i="128"/>
  <c r="H171" i="128"/>
  <c r="H172" i="128"/>
  <c r="H173" i="128"/>
  <c r="H174" i="128"/>
  <c r="H175" i="128"/>
  <c r="H176" i="128"/>
  <c r="H177" i="128"/>
  <c r="H178" i="128"/>
  <c r="H179" i="128"/>
  <c r="H180" i="128"/>
  <c r="H181" i="128"/>
  <c r="H182" i="128"/>
  <c r="H183" i="128"/>
  <c r="H184" i="128"/>
  <c r="H185" i="128"/>
  <c r="H186" i="128"/>
  <c r="H187" i="128"/>
  <c r="H188" i="128"/>
  <c r="H189" i="128"/>
  <c r="H190" i="128"/>
  <c r="H191" i="128"/>
  <c r="H192" i="128"/>
  <c r="H193" i="128"/>
  <c r="H194" i="128"/>
  <c r="H195" i="128"/>
  <c r="H196" i="128"/>
  <c r="H197" i="128"/>
  <c r="H198" i="128"/>
  <c r="H199" i="128"/>
  <c r="H200" i="128"/>
  <c r="H201" i="128"/>
  <c r="H202" i="128"/>
  <c r="H203" i="128"/>
  <c r="H204" i="128"/>
  <c r="H205" i="128"/>
  <c r="H206" i="128"/>
  <c r="H207" i="128"/>
  <c r="H208" i="128"/>
  <c r="H209" i="128"/>
  <c r="H210" i="128"/>
  <c r="H211" i="128"/>
  <c r="H212" i="128"/>
  <c r="H213" i="128"/>
  <c r="H214" i="128"/>
  <c r="H215" i="128"/>
  <c r="H216" i="128"/>
  <c r="H217" i="128"/>
  <c r="H218" i="128"/>
  <c r="H219" i="128"/>
  <c r="H220" i="128"/>
  <c r="H221" i="128"/>
  <c r="H222" i="128"/>
  <c r="H223" i="128"/>
  <c r="H224" i="128"/>
  <c r="H225" i="128"/>
  <c r="H226" i="128"/>
  <c r="H227" i="128"/>
  <c r="H228" i="128"/>
  <c r="H229" i="128"/>
  <c r="H230" i="128"/>
  <c r="H231" i="128"/>
  <c r="H232" i="128"/>
  <c r="H233" i="128"/>
  <c r="H234" i="128"/>
  <c r="H235" i="128"/>
  <c r="H236" i="128"/>
  <c r="H237" i="128"/>
  <c r="H238" i="128"/>
  <c r="H239" i="128"/>
  <c r="H240" i="128"/>
  <c r="H241" i="128"/>
  <c r="H242" i="128"/>
  <c r="H243" i="128"/>
  <c r="H244" i="128"/>
  <c r="H245" i="128"/>
  <c r="H246" i="128"/>
  <c r="H247" i="128"/>
  <c r="H248" i="128"/>
  <c r="H249" i="128"/>
  <c r="H250" i="128"/>
  <c r="H251" i="128"/>
  <c r="H252" i="128"/>
  <c r="H253" i="128"/>
  <c r="H254" i="128"/>
  <c r="H255" i="128"/>
  <c r="H256" i="128"/>
  <c r="H257" i="128"/>
  <c r="H258" i="128"/>
  <c r="H259" i="128"/>
  <c r="H260" i="128"/>
  <c r="H261" i="128"/>
  <c r="H262" i="128"/>
  <c r="H263" i="128"/>
  <c r="H264" i="128"/>
  <c r="H265" i="128"/>
  <c r="H266" i="128"/>
  <c r="H267" i="128"/>
  <c r="H268" i="128"/>
  <c r="H269" i="128"/>
  <c r="H270" i="128"/>
  <c r="H271" i="128"/>
  <c r="H272" i="128"/>
  <c r="H273" i="128"/>
  <c r="H274" i="128"/>
  <c r="H275" i="128"/>
  <c r="H276" i="128"/>
  <c r="H277" i="128"/>
  <c r="H278" i="128"/>
  <c r="H279" i="128"/>
  <c r="H280" i="128"/>
  <c r="H281" i="128"/>
  <c r="H282" i="128"/>
  <c r="H283" i="128"/>
  <c r="H284" i="128"/>
  <c r="H285" i="128"/>
  <c r="H286" i="128"/>
  <c r="H287" i="128"/>
  <c r="H288" i="128"/>
  <c r="H289" i="128"/>
  <c r="H290" i="128"/>
  <c r="H291" i="128"/>
  <c r="H292" i="128"/>
  <c r="H293" i="128"/>
  <c r="H294" i="128"/>
  <c r="H295" i="128"/>
  <c r="H296" i="128"/>
  <c r="H297" i="128"/>
  <c r="H298" i="128"/>
  <c r="H299" i="128"/>
  <c r="H300" i="128"/>
  <c r="H301" i="128"/>
  <c r="H302" i="128"/>
  <c r="H303" i="128"/>
  <c r="H304" i="128"/>
  <c r="H305" i="128"/>
  <c r="H306" i="128"/>
  <c r="H307" i="128"/>
  <c r="H308" i="128"/>
  <c r="H309" i="128"/>
  <c r="H310" i="128"/>
  <c r="H311" i="128"/>
  <c r="H312" i="128"/>
  <c r="H313" i="128"/>
  <c r="H314" i="128"/>
  <c r="H315" i="128"/>
  <c r="H316" i="128"/>
  <c r="H318" i="128"/>
  <c r="H319" i="128"/>
  <c r="H320" i="128"/>
  <c r="H321" i="128"/>
  <c r="H322" i="128"/>
  <c r="H323" i="128"/>
  <c r="H324" i="128"/>
  <c r="H325" i="128"/>
  <c r="H326" i="128"/>
  <c r="H327" i="128"/>
  <c r="H328" i="128"/>
  <c r="H329" i="128"/>
  <c r="H330" i="128"/>
  <c r="H331" i="128"/>
  <c r="H332" i="128"/>
  <c r="H333" i="128"/>
  <c r="H334" i="128"/>
  <c r="H335" i="128"/>
  <c r="H336" i="128"/>
  <c r="H337" i="128"/>
  <c r="H338" i="128"/>
  <c r="H339" i="128"/>
  <c r="H340" i="128"/>
  <c r="H341" i="128"/>
  <c r="H342" i="128"/>
  <c r="H343" i="128"/>
  <c r="H344" i="128"/>
  <c r="H345" i="128"/>
  <c r="H346" i="128"/>
  <c r="H348" i="128"/>
  <c r="H349" i="128"/>
  <c r="H350" i="128"/>
  <c r="H351" i="128"/>
  <c r="H352" i="128"/>
  <c r="H353" i="128"/>
  <c r="H354" i="128"/>
  <c r="H355" i="128"/>
  <c r="H357" i="128"/>
  <c r="H358" i="128"/>
  <c r="H359" i="128"/>
  <c r="H360" i="128"/>
  <c r="H361" i="128"/>
  <c r="H363" i="128"/>
  <c r="H364" i="128"/>
  <c r="H365" i="128"/>
  <c r="H366" i="128"/>
  <c r="H367" i="128"/>
  <c r="H368" i="128"/>
  <c r="H369" i="128"/>
  <c r="H370" i="128"/>
  <c r="H371" i="128"/>
  <c r="H372" i="128"/>
  <c r="H373" i="128"/>
  <c r="H374" i="128"/>
  <c r="H375" i="128"/>
  <c r="H376" i="128"/>
  <c r="H377" i="128"/>
  <c r="H378" i="128"/>
  <c r="H379" i="128"/>
  <c r="H380" i="128"/>
  <c r="H381" i="128"/>
  <c r="H382" i="128"/>
  <c r="H383" i="128"/>
  <c r="H384" i="128"/>
  <c r="H385" i="128"/>
  <c r="H386" i="128"/>
  <c r="H387" i="128"/>
  <c r="H388" i="128"/>
  <c r="H389" i="128"/>
  <c r="H390" i="128"/>
  <c r="H391" i="128"/>
  <c r="H392" i="128"/>
  <c r="H393" i="128"/>
  <c r="H394" i="128"/>
  <c r="H395" i="128"/>
  <c r="H396" i="128"/>
  <c r="H397" i="128"/>
  <c r="H398" i="128"/>
  <c r="H399" i="128"/>
  <c r="H400" i="128"/>
  <c r="H401" i="128"/>
  <c r="H402" i="128"/>
  <c r="H403" i="128"/>
  <c r="H404" i="128"/>
  <c r="H405" i="128"/>
  <c r="H406" i="128"/>
  <c r="H407" i="128"/>
  <c r="H408" i="128"/>
  <c r="H409" i="128"/>
  <c r="H410" i="128"/>
  <c r="H411" i="128"/>
  <c r="H412" i="128"/>
  <c r="H413" i="128"/>
  <c r="H414" i="128"/>
  <c r="H415" i="128"/>
  <c r="H416" i="128"/>
  <c r="H417" i="128"/>
  <c r="H418" i="128"/>
  <c r="H419" i="128"/>
  <c r="H420" i="128"/>
  <c r="H421" i="128"/>
  <c r="H422" i="128"/>
  <c r="H423" i="128"/>
  <c r="H424" i="128"/>
  <c r="H425" i="128"/>
  <c r="H426" i="128"/>
  <c r="H427" i="128"/>
  <c r="H428" i="128"/>
  <c r="H429" i="128"/>
  <c r="H430" i="128"/>
  <c r="H431" i="128"/>
  <c r="H432" i="128"/>
  <c r="H434" i="128"/>
  <c r="H435" i="128"/>
  <c r="H436" i="128"/>
  <c r="H437" i="128"/>
  <c r="H438" i="128"/>
  <c r="H439" i="128"/>
  <c r="H440" i="128"/>
  <c r="H441" i="128"/>
  <c r="H442" i="128"/>
  <c r="H67" i="128"/>
  <c r="H68" i="128"/>
  <c r="H69" i="128"/>
  <c r="H70" i="128"/>
  <c r="H71" i="128"/>
  <c r="H72" i="128"/>
  <c r="H73" i="128"/>
  <c r="H74" i="128"/>
  <c r="H75" i="128"/>
  <c r="H76" i="128"/>
  <c r="H77" i="128"/>
  <c r="H78" i="128"/>
  <c r="H79" i="128"/>
  <c r="H80" i="128"/>
  <c r="H81" i="128"/>
  <c r="H82" i="128"/>
  <c r="H83" i="128"/>
  <c r="H84" i="128"/>
  <c r="H85" i="128"/>
  <c r="H86" i="128"/>
  <c r="H87" i="128"/>
  <c r="H88" i="128"/>
  <c r="H89" i="128"/>
  <c r="H90" i="128"/>
  <c r="H91" i="128"/>
  <c r="H92" i="128"/>
  <c r="H93" i="128"/>
  <c r="H94" i="128"/>
  <c r="H95" i="128"/>
  <c r="H96" i="128"/>
  <c r="H97" i="128"/>
  <c r="H98" i="128"/>
  <c r="H99" i="128"/>
  <c r="H100" i="128"/>
  <c r="H101" i="128"/>
  <c r="H102" i="128"/>
  <c r="H103" i="128"/>
  <c r="H104" i="128"/>
  <c r="H105" i="128"/>
  <c r="H106" i="128"/>
  <c r="H107" i="128"/>
  <c r="H108" i="128"/>
  <c r="H109" i="128"/>
  <c r="H110" i="128"/>
  <c r="H111" i="128"/>
  <c r="H112" i="128"/>
  <c r="H356" i="128" l="1"/>
  <c r="H347" i="128"/>
  <c r="L429" i="128"/>
  <c r="L430" i="128"/>
  <c r="L431" i="128"/>
  <c r="L432" i="128"/>
  <c r="L118" i="128"/>
  <c r="L119" i="128"/>
  <c r="L123" i="128"/>
  <c r="L124" i="128"/>
  <c r="L125" i="128"/>
  <c r="L130" i="128"/>
  <c r="L131" i="128"/>
  <c r="L136" i="128"/>
  <c r="L137" i="128"/>
  <c r="L141" i="128"/>
  <c r="L142" i="128"/>
  <c r="L143" i="128"/>
  <c r="L148" i="128"/>
  <c r="L149" i="128"/>
  <c r="L154" i="128"/>
  <c r="L155" i="128"/>
  <c r="L159" i="128"/>
  <c r="L160" i="128"/>
  <c r="L161" i="128"/>
  <c r="L166" i="128"/>
  <c r="L167" i="128"/>
  <c r="L172" i="128"/>
  <c r="L293" i="128"/>
  <c r="L299" i="128"/>
  <c r="L305" i="128"/>
  <c r="L311" i="128"/>
  <c r="L317" i="128"/>
  <c r="L323" i="128"/>
  <c r="H443" i="121"/>
  <c r="J442" i="121"/>
  <c r="K442" i="121" s="1"/>
  <c r="J441" i="121"/>
  <c r="K441" i="121" s="1"/>
  <c r="J440" i="121"/>
  <c r="K440" i="121" s="1"/>
  <c r="J439" i="121"/>
  <c r="K439" i="121" s="1"/>
  <c r="J438" i="121"/>
  <c r="K438" i="121" s="1"/>
  <c r="J437" i="121"/>
  <c r="K437" i="121" s="1"/>
  <c r="J436" i="121"/>
  <c r="K436" i="121" s="1"/>
  <c r="J435" i="121"/>
  <c r="K435" i="121" s="1"/>
  <c r="J434" i="121"/>
  <c r="K434" i="121" s="1"/>
  <c r="J433" i="121"/>
  <c r="K433" i="121" s="1"/>
  <c r="J432" i="121"/>
  <c r="K432" i="121" s="1"/>
  <c r="J431" i="121"/>
  <c r="K431" i="121" s="1"/>
  <c r="J430" i="121"/>
  <c r="K430" i="121" s="1"/>
  <c r="J429" i="121"/>
  <c r="K429" i="121" s="1"/>
  <c r="J428" i="121"/>
  <c r="K428" i="121" s="1"/>
  <c r="J427" i="121"/>
  <c r="K427" i="121" s="1"/>
  <c r="J426" i="121"/>
  <c r="K426" i="121" s="1"/>
  <c r="J425" i="121"/>
  <c r="K425" i="121" s="1"/>
  <c r="J424" i="121"/>
  <c r="K424" i="121" s="1"/>
  <c r="J423" i="121"/>
  <c r="K423" i="121" s="1"/>
  <c r="J422" i="121"/>
  <c r="K422" i="121" s="1"/>
  <c r="J421" i="121"/>
  <c r="K421" i="121" s="1"/>
  <c r="J420" i="121"/>
  <c r="K420" i="121" s="1"/>
  <c r="J419" i="121"/>
  <c r="K419" i="121" s="1"/>
  <c r="J418" i="121"/>
  <c r="K418" i="121" s="1"/>
  <c r="J417" i="121"/>
  <c r="K417" i="121" s="1"/>
  <c r="J416" i="121"/>
  <c r="K416" i="121" s="1"/>
  <c r="J415" i="121"/>
  <c r="K415" i="121" s="1"/>
  <c r="J414" i="121"/>
  <c r="K414" i="121" s="1"/>
  <c r="J413" i="121"/>
  <c r="K413" i="121" s="1"/>
  <c r="J412" i="121"/>
  <c r="K412" i="121" s="1"/>
  <c r="J411" i="121"/>
  <c r="K411" i="121" s="1"/>
  <c r="J410" i="121"/>
  <c r="K410" i="121" s="1"/>
  <c r="J409" i="121"/>
  <c r="K409" i="121" s="1"/>
  <c r="J408" i="121"/>
  <c r="K408" i="121" s="1"/>
  <c r="J407" i="121"/>
  <c r="K407" i="121" s="1"/>
  <c r="J406" i="121"/>
  <c r="K406" i="121" s="1"/>
  <c r="J405" i="121"/>
  <c r="K405" i="121" s="1"/>
  <c r="J404" i="121"/>
  <c r="K404" i="121" s="1"/>
  <c r="J403" i="121"/>
  <c r="K403" i="121" s="1"/>
  <c r="J402" i="121"/>
  <c r="K402" i="121" s="1"/>
  <c r="J401" i="121"/>
  <c r="K401" i="121" s="1"/>
  <c r="J400" i="121"/>
  <c r="K400" i="121" s="1"/>
  <c r="J399" i="121"/>
  <c r="K399" i="121" s="1"/>
  <c r="J398" i="121"/>
  <c r="K398" i="121" s="1"/>
  <c r="J397" i="121"/>
  <c r="K397" i="121" s="1"/>
  <c r="J396" i="121"/>
  <c r="K396" i="121" s="1"/>
  <c r="J395" i="121"/>
  <c r="K395" i="121" s="1"/>
  <c r="J394" i="121"/>
  <c r="K394" i="121" s="1"/>
  <c r="J393" i="121"/>
  <c r="K393" i="121" s="1"/>
  <c r="J392" i="121"/>
  <c r="K392" i="121" s="1"/>
  <c r="J391" i="121"/>
  <c r="K391" i="121" s="1"/>
  <c r="J390" i="121"/>
  <c r="K390" i="121" s="1"/>
  <c r="J389" i="121"/>
  <c r="K389" i="121" s="1"/>
  <c r="J388" i="121"/>
  <c r="K388" i="121" s="1"/>
  <c r="J387" i="121"/>
  <c r="K387" i="121" s="1"/>
  <c r="J386" i="121"/>
  <c r="K386" i="121" s="1"/>
  <c r="J385" i="121"/>
  <c r="K385" i="121" s="1"/>
  <c r="J384" i="121"/>
  <c r="K384" i="121" s="1"/>
  <c r="J383" i="121"/>
  <c r="K383" i="121" s="1"/>
  <c r="J382" i="121"/>
  <c r="K382" i="121" s="1"/>
  <c r="J381" i="121"/>
  <c r="K381" i="121" s="1"/>
  <c r="J380" i="121"/>
  <c r="K380" i="121" s="1"/>
  <c r="J379" i="121"/>
  <c r="K379" i="121" s="1"/>
  <c r="J378" i="121"/>
  <c r="K378" i="121" s="1"/>
  <c r="J377" i="121"/>
  <c r="K377" i="121" s="1"/>
  <c r="J376" i="121"/>
  <c r="K376" i="121" s="1"/>
  <c r="J375" i="121"/>
  <c r="K375" i="121" s="1"/>
  <c r="J374" i="121"/>
  <c r="K374" i="121" s="1"/>
  <c r="J373" i="121"/>
  <c r="K373" i="121" s="1"/>
  <c r="J372" i="121"/>
  <c r="K372" i="121" s="1"/>
  <c r="J371" i="121"/>
  <c r="K371" i="121" s="1"/>
  <c r="J370" i="121"/>
  <c r="K370" i="121" s="1"/>
  <c r="J369" i="121"/>
  <c r="K369" i="121" s="1"/>
  <c r="J368" i="121"/>
  <c r="K368" i="121" s="1"/>
  <c r="J367" i="121"/>
  <c r="K367" i="121" s="1"/>
  <c r="J366" i="121"/>
  <c r="K366" i="121" s="1"/>
  <c r="J365" i="121"/>
  <c r="K365" i="121" s="1"/>
  <c r="J364" i="121"/>
  <c r="K364" i="121" s="1"/>
  <c r="J363" i="121"/>
  <c r="K363" i="121" s="1"/>
  <c r="J362" i="121"/>
  <c r="K362" i="121" s="1"/>
  <c r="J361" i="121"/>
  <c r="K361" i="121" s="1"/>
  <c r="J360" i="121"/>
  <c r="K360" i="121" s="1"/>
  <c r="J359" i="121"/>
  <c r="K359" i="121" s="1"/>
  <c r="J358" i="121"/>
  <c r="K358" i="121" s="1"/>
  <c r="J357" i="121"/>
  <c r="K357" i="121" s="1"/>
  <c r="J356" i="121"/>
  <c r="K356" i="121" s="1"/>
  <c r="J355" i="121"/>
  <c r="K355" i="121" s="1"/>
  <c r="J354" i="121"/>
  <c r="K354" i="121" s="1"/>
  <c r="J353" i="121"/>
  <c r="K353" i="121" s="1"/>
  <c r="J352" i="121"/>
  <c r="K352" i="121" s="1"/>
  <c r="J351" i="121"/>
  <c r="K351" i="121" s="1"/>
  <c r="J350" i="121"/>
  <c r="K350" i="121" s="1"/>
  <c r="J349" i="121"/>
  <c r="K349" i="121" s="1"/>
  <c r="J348" i="121"/>
  <c r="K348" i="121" s="1"/>
  <c r="J347" i="121"/>
  <c r="K347" i="121" s="1"/>
  <c r="J346" i="121"/>
  <c r="K346" i="121" s="1"/>
  <c r="J345" i="121"/>
  <c r="K345" i="121" s="1"/>
  <c r="J344" i="121"/>
  <c r="K344" i="121" s="1"/>
  <c r="J343" i="121"/>
  <c r="K343" i="121" s="1"/>
  <c r="J342" i="121"/>
  <c r="K342" i="121" s="1"/>
  <c r="J341" i="121"/>
  <c r="K341" i="121" s="1"/>
  <c r="J340" i="121"/>
  <c r="K340" i="121" s="1"/>
  <c r="J339" i="121"/>
  <c r="K339" i="121" s="1"/>
  <c r="J338" i="121"/>
  <c r="K338" i="121" s="1"/>
  <c r="J337" i="121"/>
  <c r="K337" i="121" s="1"/>
  <c r="J336" i="121"/>
  <c r="K336" i="121" s="1"/>
  <c r="J335" i="121"/>
  <c r="K335" i="121" s="1"/>
  <c r="J334" i="121"/>
  <c r="K334" i="121" s="1"/>
  <c r="J333" i="121"/>
  <c r="K333" i="121" s="1"/>
  <c r="J332" i="121"/>
  <c r="K332" i="121" s="1"/>
  <c r="J331" i="121"/>
  <c r="K331" i="121" s="1"/>
  <c r="J330" i="121"/>
  <c r="K330" i="121" s="1"/>
  <c r="J329" i="121"/>
  <c r="K329" i="121" s="1"/>
  <c r="J328" i="121"/>
  <c r="K328" i="121" s="1"/>
  <c r="J327" i="121"/>
  <c r="K327" i="121" s="1"/>
  <c r="J326" i="121"/>
  <c r="J325" i="121"/>
  <c r="J324" i="121"/>
  <c r="K324" i="121" s="1"/>
  <c r="J323" i="121"/>
  <c r="K323" i="121" s="1"/>
  <c r="J322" i="121"/>
  <c r="K322" i="121" s="1"/>
  <c r="J321" i="121"/>
  <c r="K321" i="121" s="1"/>
  <c r="J320" i="121"/>
  <c r="K320" i="121" s="1"/>
  <c r="J319" i="121"/>
  <c r="K319" i="121" s="1"/>
  <c r="J318" i="121"/>
  <c r="K318" i="121" s="1"/>
  <c r="J317" i="121"/>
  <c r="K317" i="121" s="1"/>
  <c r="J316" i="121"/>
  <c r="K316" i="121" s="1"/>
  <c r="J315" i="121"/>
  <c r="K315" i="121" s="1"/>
  <c r="J314" i="121"/>
  <c r="K314" i="121" s="1"/>
  <c r="J313" i="121"/>
  <c r="K313" i="121" s="1"/>
  <c r="J312" i="121"/>
  <c r="K312" i="121" s="1"/>
  <c r="J311" i="121"/>
  <c r="K311" i="121" s="1"/>
  <c r="J310" i="121"/>
  <c r="K310" i="121" s="1"/>
  <c r="J309" i="121"/>
  <c r="K309" i="121" s="1"/>
  <c r="J308" i="121"/>
  <c r="K308" i="121" s="1"/>
  <c r="J307" i="121"/>
  <c r="K307" i="121" s="1"/>
  <c r="J306" i="121"/>
  <c r="K306" i="121" s="1"/>
  <c r="J305" i="121"/>
  <c r="K305" i="121" s="1"/>
  <c r="J304" i="121"/>
  <c r="K304" i="121" s="1"/>
  <c r="J303" i="121"/>
  <c r="K303" i="121" s="1"/>
  <c r="J302" i="121"/>
  <c r="K302" i="121" s="1"/>
  <c r="J301" i="121"/>
  <c r="K301" i="121" s="1"/>
  <c r="J300" i="121"/>
  <c r="K300" i="121" s="1"/>
  <c r="J299" i="121"/>
  <c r="K299" i="121" s="1"/>
  <c r="J298" i="121"/>
  <c r="K298" i="121" s="1"/>
  <c r="J297" i="121"/>
  <c r="K297" i="121" s="1"/>
  <c r="J296" i="121"/>
  <c r="K296" i="121" s="1"/>
  <c r="J295" i="121"/>
  <c r="K295" i="121" s="1"/>
  <c r="J294" i="121"/>
  <c r="K294" i="121" s="1"/>
  <c r="J293" i="121"/>
  <c r="K293" i="121" s="1"/>
  <c r="J292" i="121"/>
  <c r="K292" i="121" s="1"/>
  <c r="J291" i="121"/>
  <c r="K291" i="121" s="1"/>
  <c r="J290" i="121"/>
  <c r="K290" i="121" s="1"/>
  <c r="J289" i="121"/>
  <c r="K289" i="121" s="1"/>
  <c r="J288" i="121"/>
  <c r="K288" i="121" s="1"/>
  <c r="J287" i="121"/>
  <c r="K287" i="121" s="1"/>
  <c r="J286" i="121"/>
  <c r="K286" i="121" s="1"/>
  <c r="J285" i="121"/>
  <c r="K285" i="121" s="1"/>
  <c r="J284" i="121"/>
  <c r="K284" i="121" s="1"/>
  <c r="J283" i="121"/>
  <c r="K283" i="121" s="1"/>
  <c r="J282" i="121"/>
  <c r="K282" i="121" s="1"/>
  <c r="J281" i="121"/>
  <c r="K281" i="121" s="1"/>
  <c r="J280" i="121"/>
  <c r="K280" i="121" s="1"/>
  <c r="J279" i="121"/>
  <c r="K279" i="121" s="1"/>
  <c r="J278" i="121"/>
  <c r="K278" i="121" s="1"/>
  <c r="J277" i="121"/>
  <c r="K277" i="121" s="1"/>
  <c r="J276" i="121"/>
  <c r="K276" i="121" s="1"/>
  <c r="J275" i="121"/>
  <c r="K275" i="121" s="1"/>
  <c r="J274" i="121"/>
  <c r="K274" i="121" s="1"/>
  <c r="J273" i="121"/>
  <c r="K273" i="121" s="1"/>
  <c r="J272" i="121"/>
  <c r="K272" i="121" s="1"/>
  <c r="J271" i="121"/>
  <c r="K271" i="121" s="1"/>
  <c r="J270" i="121"/>
  <c r="K270" i="121" s="1"/>
  <c r="J269" i="121"/>
  <c r="K269" i="121" s="1"/>
  <c r="J268" i="121"/>
  <c r="K268" i="121" s="1"/>
  <c r="J267" i="121"/>
  <c r="K267" i="121" s="1"/>
  <c r="J266" i="121"/>
  <c r="K266" i="121" s="1"/>
  <c r="J265" i="121"/>
  <c r="K265" i="121" s="1"/>
  <c r="J264" i="121"/>
  <c r="K264" i="121" s="1"/>
  <c r="J263" i="121"/>
  <c r="K263" i="121" s="1"/>
  <c r="J262" i="121"/>
  <c r="K262" i="121" s="1"/>
  <c r="J261" i="121"/>
  <c r="K261" i="121" s="1"/>
  <c r="J260" i="121"/>
  <c r="K260" i="121" s="1"/>
  <c r="J259" i="121"/>
  <c r="K259" i="121" s="1"/>
  <c r="J258" i="121"/>
  <c r="K258" i="121" s="1"/>
  <c r="J257" i="121"/>
  <c r="K257" i="121" s="1"/>
  <c r="J256" i="121"/>
  <c r="K256" i="121" s="1"/>
  <c r="J255" i="121"/>
  <c r="K255" i="121" s="1"/>
  <c r="J254" i="121"/>
  <c r="K254" i="121" s="1"/>
  <c r="J253" i="121"/>
  <c r="K253" i="121" s="1"/>
  <c r="J252" i="121"/>
  <c r="K252" i="121" s="1"/>
  <c r="J251" i="121"/>
  <c r="K251" i="121" s="1"/>
  <c r="J250" i="121"/>
  <c r="K250" i="121" s="1"/>
  <c r="J249" i="121"/>
  <c r="K249" i="121" s="1"/>
  <c r="J248" i="121"/>
  <c r="K248" i="121" s="1"/>
  <c r="J247" i="121"/>
  <c r="K247" i="121" s="1"/>
  <c r="J246" i="121"/>
  <c r="K246" i="121" s="1"/>
  <c r="J245" i="121"/>
  <c r="K245" i="121" s="1"/>
  <c r="J244" i="121"/>
  <c r="K244" i="121" s="1"/>
  <c r="J243" i="121"/>
  <c r="K243" i="121" s="1"/>
  <c r="J242" i="121"/>
  <c r="K242" i="121" s="1"/>
  <c r="J241" i="121"/>
  <c r="K241" i="121" s="1"/>
  <c r="J240" i="121"/>
  <c r="K240" i="121" s="1"/>
  <c r="J239" i="121"/>
  <c r="K239" i="121" s="1"/>
  <c r="J238" i="121"/>
  <c r="K238" i="121" s="1"/>
  <c r="J237" i="121"/>
  <c r="K237" i="121" s="1"/>
  <c r="J236" i="121"/>
  <c r="K236" i="121" s="1"/>
  <c r="J235" i="121"/>
  <c r="K235" i="121" s="1"/>
  <c r="J234" i="121"/>
  <c r="K234" i="121" s="1"/>
  <c r="J233" i="121"/>
  <c r="K233" i="121" s="1"/>
  <c r="J232" i="121"/>
  <c r="K232" i="121" s="1"/>
  <c r="J231" i="121"/>
  <c r="K231" i="121" s="1"/>
  <c r="J230" i="121"/>
  <c r="K230" i="121" s="1"/>
  <c r="J229" i="121"/>
  <c r="K229" i="121" s="1"/>
  <c r="J228" i="121"/>
  <c r="K228" i="121" s="1"/>
  <c r="J227" i="121"/>
  <c r="K227" i="121" s="1"/>
  <c r="J226" i="121"/>
  <c r="K226" i="121" s="1"/>
  <c r="J225" i="121"/>
  <c r="K225" i="121" s="1"/>
  <c r="J224" i="121"/>
  <c r="K224" i="121" s="1"/>
  <c r="J223" i="121"/>
  <c r="K223" i="121" s="1"/>
  <c r="J222" i="121"/>
  <c r="K222" i="121" s="1"/>
  <c r="J221" i="121"/>
  <c r="J220" i="121"/>
  <c r="K220" i="121" s="1"/>
  <c r="J219" i="121"/>
  <c r="K219" i="121" s="1"/>
  <c r="J218" i="121"/>
  <c r="K218" i="121" s="1"/>
  <c r="J217" i="121"/>
  <c r="K217" i="121" s="1"/>
  <c r="J216" i="121"/>
  <c r="K216" i="121" s="1"/>
  <c r="J215" i="121"/>
  <c r="K215" i="121" s="1"/>
  <c r="J214" i="121"/>
  <c r="K214" i="121" s="1"/>
  <c r="J213" i="121"/>
  <c r="K213" i="121" s="1"/>
  <c r="J212" i="121"/>
  <c r="K212" i="121" s="1"/>
  <c r="J211" i="121"/>
  <c r="K211" i="121" s="1"/>
  <c r="J210" i="121"/>
  <c r="K210" i="121" s="1"/>
  <c r="J209" i="121"/>
  <c r="K209" i="121" s="1"/>
  <c r="J208" i="121"/>
  <c r="K208" i="121" s="1"/>
  <c r="J207" i="121"/>
  <c r="K207" i="121" s="1"/>
  <c r="J206" i="121"/>
  <c r="K206" i="121" s="1"/>
  <c r="J205" i="121"/>
  <c r="K205" i="121" s="1"/>
  <c r="J204" i="121"/>
  <c r="K204" i="121" s="1"/>
  <c r="J203" i="121"/>
  <c r="K203" i="121" s="1"/>
  <c r="J202" i="121"/>
  <c r="K202" i="121" s="1"/>
  <c r="J201" i="121"/>
  <c r="K201" i="121" s="1"/>
  <c r="J200" i="121"/>
  <c r="K200" i="121" s="1"/>
  <c r="J199" i="121"/>
  <c r="K199" i="121" s="1"/>
  <c r="J198" i="121"/>
  <c r="K198" i="121" s="1"/>
  <c r="J197" i="121"/>
  <c r="K197" i="121" s="1"/>
  <c r="J196" i="121"/>
  <c r="K196" i="121" s="1"/>
  <c r="J195" i="121"/>
  <c r="K195" i="121" s="1"/>
  <c r="J194" i="121"/>
  <c r="K194" i="121" s="1"/>
  <c r="J193" i="121"/>
  <c r="K193" i="121" s="1"/>
  <c r="J192" i="121"/>
  <c r="K192" i="121" s="1"/>
  <c r="J191" i="121"/>
  <c r="K191" i="121" s="1"/>
  <c r="J190" i="121"/>
  <c r="K190" i="121" s="1"/>
  <c r="J189" i="121"/>
  <c r="K189" i="121" s="1"/>
  <c r="J188" i="121"/>
  <c r="K188" i="121" s="1"/>
  <c r="J187" i="121"/>
  <c r="K187" i="121" s="1"/>
  <c r="J186" i="121"/>
  <c r="K186" i="121" s="1"/>
  <c r="J185" i="121"/>
  <c r="K185" i="121" s="1"/>
  <c r="J184" i="121"/>
  <c r="K184" i="121" s="1"/>
  <c r="J183" i="121"/>
  <c r="K183" i="121" s="1"/>
  <c r="J182" i="121"/>
  <c r="K182" i="121" s="1"/>
  <c r="J181" i="121"/>
  <c r="K181" i="121" s="1"/>
  <c r="J180" i="121"/>
  <c r="K180" i="121" s="1"/>
  <c r="J179" i="121"/>
  <c r="K179" i="121" s="1"/>
  <c r="J178" i="121"/>
  <c r="K178" i="121" s="1"/>
  <c r="J177" i="121"/>
  <c r="K177" i="121" s="1"/>
  <c r="J176" i="121"/>
  <c r="K176" i="121" s="1"/>
  <c r="J175" i="121"/>
  <c r="K175" i="121" s="1"/>
  <c r="J174" i="121"/>
  <c r="K174" i="121" s="1"/>
  <c r="J173" i="121"/>
  <c r="K173" i="121" s="1"/>
  <c r="J172" i="121"/>
  <c r="K172" i="121" s="1"/>
  <c r="J171" i="121"/>
  <c r="K171" i="121" s="1"/>
  <c r="J170" i="121"/>
  <c r="K170" i="121" s="1"/>
  <c r="J169" i="121"/>
  <c r="K169" i="121" s="1"/>
  <c r="J168" i="121"/>
  <c r="K168" i="121" s="1"/>
  <c r="J167" i="121"/>
  <c r="K167" i="121" s="1"/>
  <c r="J166" i="121"/>
  <c r="K166" i="121" s="1"/>
  <c r="J165" i="121"/>
  <c r="K165" i="121" s="1"/>
  <c r="J164" i="121"/>
  <c r="K164" i="121" s="1"/>
  <c r="J163" i="121"/>
  <c r="K163" i="121" s="1"/>
  <c r="J162" i="121"/>
  <c r="K162" i="121" s="1"/>
  <c r="J161" i="121"/>
  <c r="K161" i="121" s="1"/>
  <c r="J160" i="121"/>
  <c r="K160" i="121" s="1"/>
  <c r="J159" i="121"/>
  <c r="K159" i="121" s="1"/>
  <c r="J158" i="121"/>
  <c r="K158" i="121" s="1"/>
  <c r="J157" i="121"/>
  <c r="K157" i="121" s="1"/>
  <c r="J156" i="121"/>
  <c r="K156" i="121" s="1"/>
  <c r="J155" i="121"/>
  <c r="K155" i="121" s="1"/>
  <c r="J154" i="121"/>
  <c r="K154" i="121" s="1"/>
  <c r="J153" i="121"/>
  <c r="K153" i="121" s="1"/>
  <c r="J152" i="121"/>
  <c r="K152" i="121" s="1"/>
  <c r="J151" i="121"/>
  <c r="K151" i="121" s="1"/>
  <c r="J150" i="121"/>
  <c r="K150" i="121" s="1"/>
  <c r="J149" i="121"/>
  <c r="K149" i="121" s="1"/>
  <c r="J148" i="121"/>
  <c r="K148" i="121" s="1"/>
  <c r="J147" i="121"/>
  <c r="K147" i="121" s="1"/>
  <c r="J146" i="121"/>
  <c r="K146" i="121" s="1"/>
  <c r="J145" i="121"/>
  <c r="K145" i="121" s="1"/>
  <c r="J144" i="121"/>
  <c r="K144" i="121" s="1"/>
  <c r="J143" i="121"/>
  <c r="K143" i="121" s="1"/>
  <c r="J142" i="121"/>
  <c r="K142" i="121" s="1"/>
  <c r="J141" i="121"/>
  <c r="K141" i="121" s="1"/>
  <c r="J140" i="121"/>
  <c r="K140" i="121" s="1"/>
  <c r="J139" i="121"/>
  <c r="K139" i="121" s="1"/>
  <c r="J138" i="121"/>
  <c r="K138" i="121" s="1"/>
  <c r="J137" i="121"/>
  <c r="K137" i="121" s="1"/>
  <c r="J136" i="121"/>
  <c r="K136" i="121" s="1"/>
  <c r="J135" i="121"/>
  <c r="K135" i="121" s="1"/>
  <c r="J134" i="121"/>
  <c r="K134" i="121" s="1"/>
  <c r="J133" i="121"/>
  <c r="K133" i="121" s="1"/>
  <c r="J132" i="121"/>
  <c r="K132" i="121" s="1"/>
  <c r="J131" i="121"/>
  <c r="K131" i="121" s="1"/>
  <c r="J130" i="121"/>
  <c r="K130" i="121" s="1"/>
  <c r="J129" i="121"/>
  <c r="K129" i="121" s="1"/>
  <c r="J128" i="121"/>
  <c r="K128" i="121" s="1"/>
  <c r="J127" i="121"/>
  <c r="K127" i="121" s="1"/>
  <c r="J126" i="121"/>
  <c r="K126" i="121" s="1"/>
  <c r="J125" i="121"/>
  <c r="K125" i="121" s="1"/>
  <c r="J124" i="121"/>
  <c r="K124" i="121" s="1"/>
  <c r="J123" i="121"/>
  <c r="K123" i="121" s="1"/>
  <c r="J122" i="121"/>
  <c r="K122" i="121" s="1"/>
  <c r="J121" i="121"/>
  <c r="K121" i="121" s="1"/>
  <c r="J120" i="121"/>
  <c r="K120" i="121" s="1"/>
  <c r="J119" i="121"/>
  <c r="K119" i="121" s="1"/>
  <c r="J118" i="121"/>
  <c r="K118" i="121" s="1"/>
  <c r="J117" i="121"/>
  <c r="K117" i="121" s="1"/>
  <c r="J116" i="121"/>
  <c r="K116" i="121" s="1"/>
  <c r="J115" i="121"/>
  <c r="K115" i="121" s="1"/>
  <c r="J114" i="121"/>
  <c r="K114" i="121" s="1"/>
  <c r="J113" i="121"/>
  <c r="K113" i="121" s="1"/>
  <c r="J112" i="121"/>
  <c r="K112" i="121" s="1"/>
  <c r="J111" i="121"/>
  <c r="K111" i="121" s="1"/>
  <c r="J110" i="121"/>
  <c r="K110" i="121" s="1"/>
  <c r="J109" i="121"/>
  <c r="K109" i="121" s="1"/>
  <c r="J108" i="121"/>
  <c r="K108" i="121" s="1"/>
  <c r="J107" i="121"/>
  <c r="K107" i="121" s="1"/>
  <c r="J106" i="121"/>
  <c r="K106" i="121" s="1"/>
  <c r="J105" i="121"/>
  <c r="K105" i="121" s="1"/>
  <c r="J104" i="121"/>
  <c r="K104" i="121" s="1"/>
  <c r="J103" i="121"/>
  <c r="K103" i="121" s="1"/>
  <c r="J102" i="121"/>
  <c r="K102" i="121" s="1"/>
  <c r="J101" i="121"/>
  <c r="K101" i="121" s="1"/>
  <c r="J100" i="121"/>
  <c r="K100" i="121" s="1"/>
  <c r="J99" i="121"/>
  <c r="K99" i="121" s="1"/>
  <c r="J98" i="121"/>
  <c r="K98" i="121" s="1"/>
  <c r="J97" i="121"/>
  <c r="K97" i="121" s="1"/>
  <c r="J96" i="121"/>
  <c r="K96" i="121" s="1"/>
  <c r="J95" i="121"/>
  <c r="K95" i="121" s="1"/>
  <c r="J94" i="121"/>
  <c r="K94" i="121" s="1"/>
  <c r="J93" i="121"/>
  <c r="K93" i="121" s="1"/>
  <c r="J92" i="121"/>
  <c r="K92" i="121" s="1"/>
  <c r="J91" i="121"/>
  <c r="K91" i="121" s="1"/>
  <c r="J90" i="121"/>
  <c r="K90" i="121" s="1"/>
  <c r="J89" i="121"/>
  <c r="K89" i="121" s="1"/>
  <c r="J88" i="121"/>
  <c r="K88" i="121" s="1"/>
  <c r="J87" i="121"/>
  <c r="K87" i="121" s="1"/>
  <c r="J86" i="121"/>
  <c r="K86" i="121" s="1"/>
  <c r="J85" i="121"/>
  <c r="K85" i="121" s="1"/>
  <c r="J84" i="121"/>
  <c r="K84" i="121" s="1"/>
  <c r="J83" i="121"/>
  <c r="K83" i="121" s="1"/>
  <c r="J82" i="121"/>
  <c r="K82" i="121" s="1"/>
  <c r="J81" i="121"/>
  <c r="K81" i="121" s="1"/>
  <c r="J80" i="121"/>
  <c r="K80" i="121" s="1"/>
  <c r="J79" i="121"/>
  <c r="K79" i="121" s="1"/>
  <c r="J78" i="121"/>
  <c r="K78" i="121" s="1"/>
  <c r="J77" i="121"/>
  <c r="K77" i="121" s="1"/>
  <c r="J76" i="121"/>
  <c r="K76" i="121" s="1"/>
  <c r="J75" i="121"/>
  <c r="K75" i="121" s="1"/>
  <c r="J74" i="121"/>
  <c r="K74" i="121" s="1"/>
  <c r="J73" i="121"/>
  <c r="K73" i="121" s="1"/>
  <c r="J72" i="121"/>
  <c r="K72" i="121" s="1"/>
  <c r="J71" i="121"/>
  <c r="K71" i="121" s="1"/>
  <c r="J70" i="121"/>
  <c r="K70" i="121" s="1"/>
  <c r="J69" i="121"/>
  <c r="K69" i="121" s="1"/>
  <c r="J68" i="121"/>
  <c r="K68" i="121" s="1"/>
  <c r="J67" i="121"/>
  <c r="K67" i="121" s="1"/>
  <c r="J66" i="121"/>
  <c r="K66" i="121" s="1"/>
  <c r="J65" i="121"/>
  <c r="K65" i="121" s="1"/>
  <c r="J64" i="121"/>
  <c r="K64" i="121" s="1"/>
  <c r="J63" i="121"/>
  <c r="K63" i="121" s="1"/>
  <c r="J62" i="121"/>
  <c r="K62" i="121" s="1"/>
  <c r="J61" i="121"/>
  <c r="K61" i="121" s="1"/>
  <c r="J60" i="121"/>
  <c r="K60" i="121" s="1"/>
  <c r="J59" i="121"/>
  <c r="K59" i="121" s="1"/>
  <c r="J58" i="121"/>
  <c r="K58" i="121" s="1"/>
  <c r="J57" i="121"/>
  <c r="K57" i="121" s="1"/>
  <c r="J56" i="121"/>
  <c r="K56" i="121" s="1"/>
  <c r="J55" i="121"/>
  <c r="K55" i="121" s="1"/>
  <c r="J54" i="121"/>
  <c r="K54" i="121" s="1"/>
  <c r="J53" i="121"/>
  <c r="K53" i="121" s="1"/>
  <c r="J52" i="121"/>
  <c r="K52" i="121" s="1"/>
  <c r="J51" i="121"/>
  <c r="K51" i="121" s="1"/>
  <c r="J50" i="121"/>
  <c r="K50" i="121" s="1"/>
  <c r="J49" i="121"/>
  <c r="K49" i="121" s="1"/>
  <c r="J48" i="121"/>
  <c r="K48" i="121" s="1"/>
  <c r="J47" i="121"/>
  <c r="K47" i="121" s="1"/>
  <c r="J46" i="121"/>
  <c r="K46" i="121" s="1"/>
  <c r="J45" i="121"/>
  <c r="K45" i="121" s="1"/>
  <c r="J44" i="121"/>
  <c r="K44" i="121" s="1"/>
  <c r="J43" i="121"/>
  <c r="K43" i="121" s="1"/>
  <c r="J42" i="121"/>
  <c r="K42" i="121" s="1"/>
  <c r="J41" i="121"/>
  <c r="K41" i="121" s="1"/>
  <c r="J40" i="121"/>
  <c r="K40" i="121" s="1"/>
  <c r="J39" i="121"/>
  <c r="K39" i="121" s="1"/>
  <c r="J38" i="121"/>
  <c r="K38" i="121" s="1"/>
  <c r="J37" i="121"/>
  <c r="K37" i="121" s="1"/>
  <c r="J36" i="121"/>
  <c r="K36" i="121" s="1"/>
  <c r="J35" i="121"/>
  <c r="K35" i="121" s="1"/>
  <c r="J34" i="121"/>
  <c r="K34" i="121" s="1"/>
  <c r="J33" i="121"/>
  <c r="K33" i="121" s="1"/>
  <c r="J32" i="121"/>
  <c r="K32" i="121" s="1"/>
  <c r="J31" i="121"/>
  <c r="K31" i="121" s="1"/>
  <c r="J30" i="121"/>
  <c r="K30" i="121" s="1"/>
  <c r="J29" i="121"/>
  <c r="K29" i="121" s="1"/>
  <c r="J28" i="121"/>
  <c r="K28" i="121" s="1"/>
  <c r="J27" i="121"/>
  <c r="K27" i="121" s="1"/>
  <c r="J26" i="121"/>
  <c r="K26" i="121" s="1"/>
  <c r="J25" i="121"/>
  <c r="K25" i="121" s="1"/>
  <c r="J24" i="121"/>
  <c r="K24" i="121" s="1"/>
  <c r="J23" i="121"/>
  <c r="K23" i="121" s="1"/>
  <c r="J22" i="121"/>
  <c r="K22" i="121" s="1"/>
  <c r="J21" i="121"/>
  <c r="K21" i="121" s="1"/>
  <c r="J20" i="121"/>
  <c r="K20" i="121" s="1"/>
  <c r="J19" i="121"/>
  <c r="K19" i="121" s="1"/>
  <c r="J18" i="121"/>
  <c r="K18" i="121" s="1"/>
  <c r="J17" i="121"/>
  <c r="K17" i="121" s="1"/>
  <c r="J16" i="121"/>
  <c r="K16" i="121" s="1"/>
  <c r="J15" i="121"/>
  <c r="K15" i="121" s="1"/>
  <c r="J14" i="121"/>
  <c r="K14" i="121" s="1"/>
  <c r="J13" i="121"/>
  <c r="K13" i="121" s="1"/>
  <c r="J12" i="121"/>
  <c r="K12" i="121" s="1"/>
  <c r="J11" i="121"/>
  <c r="K11" i="121" s="1"/>
  <c r="J10" i="121"/>
  <c r="K10" i="121" s="1"/>
  <c r="J9" i="121"/>
  <c r="K9" i="121" s="1"/>
  <c r="J8" i="121"/>
  <c r="K8" i="121" s="1"/>
  <c r="J7" i="121"/>
  <c r="K7" i="121" s="1"/>
  <c r="J6" i="121"/>
  <c r="K6" i="121" s="1"/>
  <c r="J5" i="121"/>
  <c r="K5" i="121" s="1"/>
  <c r="J4" i="121"/>
  <c r="K4" i="121" s="1"/>
  <c r="H443" i="117"/>
  <c r="J442" i="117"/>
  <c r="K442" i="117" s="1"/>
  <c r="J441" i="117"/>
  <c r="K441" i="117" s="1"/>
  <c r="J440" i="117"/>
  <c r="K440" i="117" s="1"/>
  <c r="J439" i="117"/>
  <c r="K439" i="117" s="1"/>
  <c r="J438" i="117"/>
  <c r="K438" i="117" s="1"/>
  <c r="J437" i="117"/>
  <c r="K437" i="117" s="1"/>
  <c r="J436" i="117"/>
  <c r="K436" i="117" s="1"/>
  <c r="J435" i="117"/>
  <c r="K435" i="117" s="1"/>
  <c r="J434" i="117"/>
  <c r="K434" i="117" s="1"/>
  <c r="J433" i="117"/>
  <c r="K433" i="117" s="1"/>
  <c r="J432" i="117"/>
  <c r="K432" i="117" s="1"/>
  <c r="J431" i="117"/>
  <c r="K431" i="117" s="1"/>
  <c r="J430" i="117"/>
  <c r="K430" i="117" s="1"/>
  <c r="J429" i="117"/>
  <c r="K429" i="117" s="1"/>
  <c r="J428" i="117"/>
  <c r="K428" i="117" s="1"/>
  <c r="J427" i="117"/>
  <c r="K427" i="117" s="1"/>
  <c r="J426" i="117"/>
  <c r="K426" i="117" s="1"/>
  <c r="J425" i="117"/>
  <c r="K425" i="117" s="1"/>
  <c r="J424" i="117"/>
  <c r="K424" i="117" s="1"/>
  <c r="J423" i="117"/>
  <c r="K423" i="117" s="1"/>
  <c r="J422" i="117"/>
  <c r="K422" i="117" s="1"/>
  <c r="J421" i="117"/>
  <c r="K421" i="117" s="1"/>
  <c r="J420" i="117"/>
  <c r="K420" i="117" s="1"/>
  <c r="J419" i="117"/>
  <c r="K419" i="117" s="1"/>
  <c r="J418" i="117"/>
  <c r="K418" i="117" s="1"/>
  <c r="J417" i="117"/>
  <c r="K417" i="117" s="1"/>
  <c r="J416" i="117"/>
  <c r="K416" i="117" s="1"/>
  <c r="J415" i="117"/>
  <c r="K415" i="117" s="1"/>
  <c r="J414" i="117"/>
  <c r="K414" i="117" s="1"/>
  <c r="J413" i="117"/>
  <c r="K413" i="117" s="1"/>
  <c r="J412" i="117"/>
  <c r="K412" i="117" s="1"/>
  <c r="K411" i="117"/>
  <c r="J411" i="117"/>
  <c r="J410" i="117"/>
  <c r="K410" i="117" s="1"/>
  <c r="J409" i="117"/>
  <c r="K409" i="117" s="1"/>
  <c r="K408" i="117"/>
  <c r="J408" i="117"/>
  <c r="J407" i="117"/>
  <c r="K407" i="117" s="1"/>
  <c r="J406" i="117"/>
  <c r="K406" i="117" s="1"/>
  <c r="J405" i="117"/>
  <c r="K405" i="117" s="1"/>
  <c r="J404" i="117"/>
  <c r="K404" i="117" s="1"/>
  <c r="J403" i="117"/>
  <c r="K403" i="117" s="1"/>
  <c r="J402" i="117"/>
  <c r="K402" i="117" s="1"/>
  <c r="J401" i="117"/>
  <c r="K401" i="117" s="1"/>
  <c r="J400" i="117"/>
  <c r="K400" i="117" s="1"/>
  <c r="J399" i="117"/>
  <c r="K399" i="117" s="1"/>
  <c r="J398" i="117"/>
  <c r="K398" i="117" s="1"/>
  <c r="J397" i="117"/>
  <c r="K397" i="117" s="1"/>
  <c r="J396" i="117"/>
  <c r="K396" i="117" s="1"/>
  <c r="J395" i="117"/>
  <c r="K395" i="117" s="1"/>
  <c r="J394" i="117"/>
  <c r="K394" i="117" s="1"/>
  <c r="J393" i="117"/>
  <c r="K393" i="117" s="1"/>
  <c r="J392" i="117"/>
  <c r="K392" i="117" s="1"/>
  <c r="J391" i="117"/>
  <c r="K391" i="117" s="1"/>
  <c r="J390" i="117"/>
  <c r="K390" i="117" s="1"/>
  <c r="J389" i="117"/>
  <c r="K389" i="117" s="1"/>
  <c r="J388" i="117"/>
  <c r="K388" i="117" s="1"/>
  <c r="J387" i="117"/>
  <c r="K387" i="117" s="1"/>
  <c r="J386" i="117"/>
  <c r="K386" i="117" s="1"/>
  <c r="J385" i="117"/>
  <c r="K385" i="117" s="1"/>
  <c r="J384" i="117"/>
  <c r="K384" i="117" s="1"/>
  <c r="J383" i="117"/>
  <c r="K383" i="117" s="1"/>
  <c r="J382" i="117"/>
  <c r="K382" i="117" s="1"/>
  <c r="J381" i="117"/>
  <c r="K381" i="117" s="1"/>
  <c r="J380" i="117"/>
  <c r="K380" i="117" s="1"/>
  <c r="J379" i="117"/>
  <c r="K379" i="117" s="1"/>
  <c r="J378" i="117"/>
  <c r="K378" i="117" s="1"/>
  <c r="J377" i="117"/>
  <c r="K377" i="117" s="1"/>
  <c r="J376" i="117"/>
  <c r="K376" i="117" s="1"/>
  <c r="J375" i="117"/>
  <c r="K375" i="117" s="1"/>
  <c r="J374" i="117"/>
  <c r="K374" i="117" s="1"/>
  <c r="J373" i="117"/>
  <c r="K373" i="117" s="1"/>
  <c r="J372" i="117"/>
  <c r="K372" i="117" s="1"/>
  <c r="J371" i="117"/>
  <c r="K371" i="117" s="1"/>
  <c r="J370" i="117"/>
  <c r="K370" i="117" s="1"/>
  <c r="J369" i="117"/>
  <c r="K369" i="117" s="1"/>
  <c r="J368" i="117"/>
  <c r="K368" i="117" s="1"/>
  <c r="J367" i="117"/>
  <c r="K367" i="117" s="1"/>
  <c r="J366" i="117"/>
  <c r="K366" i="117" s="1"/>
  <c r="J365" i="117"/>
  <c r="K365" i="117" s="1"/>
  <c r="J364" i="117"/>
  <c r="K364" i="117" s="1"/>
  <c r="J363" i="117"/>
  <c r="K363" i="117" s="1"/>
  <c r="J362" i="117"/>
  <c r="K362" i="117" s="1"/>
  <c r="J361" i="117"/>
  <c r="K361" i="117" s="1"/>
  <c r="J360" i="117"/>
  <c r="K360" i="117" s="1"/>
  <c r="J359" i="117"/>
  <c r="K359" i="117" s="1"/>
  <c r="J358" i="117"/>
  <c r="K358" i="117" s="1"/>
  <c r="J357" i="117"/>
  <c r="K357" i="117" s="1"/>
  <c r="J356" i="117"/>
  <c r="K356" i="117" s="1"/>
  <c r="J355" i="117"/>
  <c r="K355" i="117" s="1"/>
  <c r="J354" i="117"/>
  <c r="K354" i="117" s="1"/>
  <c r="J353" i="117"/>
  <c r="K353" i="117" s="1"/>
  <c r="J352" i="117"/>
  <c r="K352" i="117" s="1"/>
  <c r="J351" i="117"/>
  <c r="K351" i="117" s="1"/>
  <c r="J350" i="117"/>
  <c r="K350" i="117" s="1"/>
  <c r="J349" i="117"/>
  <c r="K349" i="117" s="1"/>
  <c r="J348" i="117"/>
  <c r="K348" i="117" s="1"/>
  <c r="J347" i="117"/>
  <c r="K347" i="117" s="1"/>
  <c r="J346" i="117"/>
  <c r="K346" i="117" s="1"/>
  <c r="J345" i="117"/>
  <c r="K345" i="117" s="1"/>
  <c r="J344" i="117"/>
  <c r="K344" i="117" s="1"/>
  <c r="J343" i="117"/>
  <c r="K343" i="117" s="1"/>
  <c r="J342" i="117"/>
  <c r="K342" i="117" s="1"/>
  <c r="J341" i="117"/>
  <c r="K341" i="117" s="1"/>
  <c r="J340" i="117"/>
  <c r="K340" i="117" s="1"/>
  <c r="J339" i="117"/>
  <c r="K339" i="117" s="1"/>
  <c r="J338" i="117"/>
  <c r="K338" i="117" s="1"/>
  <c r="J337" i="117"/>
  <c r="K337" i="117" s="1"/>
  <c r="J336" i="117"/>
  <c r="K336" i="117" s="1"/>
  <c r="J335" i="117"/>
  <c r="K335" i="117" s="1"/>
  <c r="J334" i="117"/>
  <c r="K334" i="117" s="1"/>
  <c r="J333" i="117"/>
  <c r="K333" i="117" s="1"/>
  <c r="J332" i="117"/>
  <c r="K332" i="117" s="1"/>
  <c r="J331" i="117"/>
  <c r="K331" i="117" s="1"/>
  <c r="J330" i="117"/>
  <c r="K330" i="117" s="1"/>
  <c r="J329" i="117"/>
  <c r="K329" i="117" s="1"/>
  <c r="J328" i="117"/>
  <c r="K328" i="117" s="1"/>
  <c r="J327" i="117"/>
  <c r="K327" i="117" s="1"/>
  <c r="J326" i="117"/>
  <c r="K326" i="117" s="1"/>
  <c r="J325" i="117"/>
  <c r="K325" i="117" s="1"/>
  <c r="J324" i="117"/>
  <c r="K324" i="117" s="1"/>
  <c r="J323" i="117"/>
  <c r="K323" i="117" s="1"/>
  <c r="J322" i="117"/>
  <c r="K322" i="117" s="1"/>
  <c r="J321" i="117"/>
  <c r="K321" i="117" s="1"/>
  <c r="J320" i="117"/>
  <c r="K320" i="117" s="1"/>
  <c r="J319" i="117"/>
  <c r="K319" i="117" s="1"/>
  <c r="J318" i="117"/>
  <c r="K318" i="117" s="1"/>
  <c r="J317" i="117"/>
  <c r="K317" i="117" s="1"/>
  <c r="J316" i="117"/>
  <c r="K316" i="117" s="1"/>
  <c r="J315" i="117"/>
  <c r="K315" i="117" s="1"/>
  <c r="J314" i="117"/>
  <c r="K314" i="117" s="1"/>
  <c r="J313" i="117"/>
  <c r="K313" i="117" s="1"/>
  <c r="J312" i="117"/>
  <c r="K312" i="117" s="1"/>
  <c r="J311" i="117"/>
  <c r="K311" i="117" s="1"/>
  <c r="J310" i="117"/>
  <c r="K310" i="117" s="1"/>
  <c r="J309" i="117"/>
  <c r="K309" i="117" s="1"/>
  <c r="J308" i="117"/>
  <c r="K308" i="117" s="1"/>
  <c r="J307" i="117"/>
  <c r="K307" i="117" s="1"/>
  <c r="J306" i="117"/>
  <c r="K306" i="117" s="1"/>
  <c r="J305" i="117"/>
  <c r="K305" i="117" s="1"/>
  <c r="J304" i="117"/>
  <c r="K304" i="117" s="1"/>
  <c r="J303" i="117"/>
  <c r="K303" i="117" s="1"/>
  <c r="J302" i="117"/>
  <c r="K302" i="117" s="1"/>
  <c r="J301" i="117"/>
  <c r="K301" i="117" s="1"/>
  <c r="J300" i="117"/>
  <c r="K300" i="117" s="1"/>
  <c r="J299" i="117"/>
  <c r="K299" i="117" s="1"/>
  <c r="J298" i="117"/>
  <c r="K298" i="117" s="1"/>
  <c r="J297" i="117"/>
  <c r="K297" i="117" s="1"/>
  <c r="J296" i="117"/>
  <c r="K296" i="117" s="1"/>
  <c r="J295" i="117"/>
  <c r="K295" i="117" s="1"/>
  <c r="J294" i="117"/>
  <c r="K294" i="117" s="1"/>
  <c r="J293" i="117"/>
  <c r="K293" i="117" s="1"/>
  <c r="J292" i="117"/>
  <c r="K292" i="117" s="1"/>
  <c r="J291" i="117"/>
  <c r="K291" i="117" s="1"/>
  <c r="J290" i="117"/>
  <c r="K290" i="117" s="1"/>
  <c r="J289" i="117"/>
  <c r="K289" i="117" s="1"/>
  <c r="J288" i="117"/>
  <c r="K288" i="117" s="1"/>
  <c r="J287" i="117"/>
  <c r="K287" i="117" s="1"/>
  <c r="J286" i="117"/>
  <c r="K286" i="117" s="1"/>
  <c r="J285" i="117"/>
  <c r="K285" i="117" s="1"/>
  <c r="J284" i="117"/>
  <c r="K284" i="117" s="1"/>
  <c r="J283" i="117"/>
  <c r="K283" i="117" s="1"/>
  <c r="J282" i="117"/>
  <c r="K282" i="117" s="1"/>
  <c r="J281" i="117"/>
  <c r="K281" i="117" s="1"/>
  <c r="J280" i="117"/>
  <c r="K280" i="117" s="1"/>
  <c r="J279" i="117"/>
  <c r="K279" i="117" s="1"/>
  <c r="J278" i="117"/>
  <c r="K278" i="117" s="1"/>
  <c r="J277" i="117"/>
  <c r="K277" i="117" s="1"/>
  <c r="J276" i="117"/>
  <c r="K276" i="117" s="1"/>
  <c r="J275" i="117"/>
  <c r="K275" i="117" s="1"/>
  <c r="J274" i="117"/>
  <c r="K274" i="117" s="1"/>
  <c r="J273" i="117"/>
  <c r="K273" i="117" s="1"/>
  <c r="J272" i="117"/>
  <c r="K272" i="117" s="1"/>
  <c r="J271" i="117"/>
  <c r="K271" i="117" s="1"/>
  <c r="J270" i="117"/>
  <c r="K270" i="117" s="1"/>
  <c r="J269" i="117"/>
  <c r="K269" i="117" s="1"/>
  <c r="J268" i="117"/>
  <c r="K268" i="117" s="1"/>
  <c r="J267" i="117"/>
  <c r="K267" i="117" s="1"/>
  <c r="J266" i="117"/>
  <c r="K266" i="117" s="1"/>
  <c r="J265" i="117"/>
  <c r="K265" i="117" s="1"/>
  <c r="J264" i="117"/>
  <c r="K264" i="117" s="1"/>
  <c r="J263" i="117"/>
  <c r="K263" i="117" s="1"/>
  <c r="J262" i="117"/>
  <c r="K262" i="117" s="1"/>
  <c r="J261" i="117"/>
  <c r="K261" i="117" s="1"/>
  <c r="J260" i="117"/>
  <c r="K260" i="117" s="1"/>
  <c r="J259" i="117"/>
  <c r="K259" i="117" s="1"/>
  <c r="J258" i="117"/>
  <c r="K258" i="117" s="1"/>
  <c r="J257" i="117"/>
  <c r="K257" i="117" s="1"/>
  <c r="J256" i="117"/>
  <c r="K256" i="117" s="1"/>
  <c r="J255" i="117"/>
  <c r="K255" i="117" s="1"/>
  <c r="J254" i="117"/>
  <c r="K254" i="117" s="1"/>
  <c r="J253" i="117"/>
  <c r="K253" i="117" s="1"/>
  <c r="J252" i="117"/>
  <c r="K252" i="117" s="1"/>
  <c r="J251" i="117"/>
  <c r="K251" i="117" s="1"/>
  <c r="J250" i="117"/>
  <c r="K250" i="117" s="1"/>
  <c r="J249" i="117"/>
  <c r="K249" i="117" s="1"/>
  <c r="J248" i="117"/>
  <c r="K248" i="117" s="1"/>
  <c r="J247" i="117"/>
  <c r="K247" i="117" s="1"/>
  <c r="J246" i="117"/>
  <c r="K246" i="117" s="1"/>
  <c r="J245" i="117"/>
  <c r="K245" i="117" s="1"/>
  <c r="J244" i="117"/>
  <c r="K244" i="117" s="1"/>
  <c r="J243" i="117"/>
  <c r="K243" i="117" s="1"/>
  <c r="J242" i="117"/>
  <c r="K242" i="117" s="1"/>
  <c r="J241" i="117"/>
  <c r="K241" i="117" s="1"/>
  <c r="J240" i="117"/>
  <c r="K240" i="117" s="1"/>
  <c r="J239" i="117"/>
  <c r="K239" i="117" s="1"/>
  <c r="J238" i="117"/>
  <c r="K238" i="117" s="1"/>
  <c r="J237" i="117"/>
  <c r="K237" i="117" s="1"/>
  <c r="J236" i="117"/>
  <c r="K236" i="117" s="1"/>
  <c r="J235" i="117"/>
  <c r="K235" i="117" s="1"/>
  <c r="J234" i="117"/>
  <c r="K234" i="117" s="1"/>
  <c r="J233" i="117"/>
  <c r="K233" i="117" s="1"/>
  <c r="J232" i="117"/>
  <c r="K232" i="117" s="1"/>
  <c r="J231" i="117"/>
  <c r="K231" i="117" s="1"/>
  <c r="J230" i="117"/>
  <c r="K230" i="117" s="1"/>
  <c r="J229" i="117"/>
  <c r="K229" i="117" s="1"/>
  <c r="J228" i="117"/>
  <c r="K228" i="117" s="1"/>
  <c r="J227" i="117"/>
  <c r="K227" i="117" s="1"/>
  <c r="J226" i="117"/>
  <c r="K226" i="117" s="1"/>
  <c r="J225" i="117"/>
  <c r="K225" i="117" s="1"/>
  <c r="J224" i="117"/>
  <c r="K224" i="117" s="1"/>
  <c r="J223" i="117"/>
  <c r="K223" i="117" s="1"/>
  <c r="J222" i="117"/>
  <c r="K222" i="117" s="1"/>
  <c r="J221" i="117"/>
  <c r="K221" i="117" s="1"/>
  <c r="J220" i="117"/>
  <c r="K220" i="117" s="1"/>
  <c r="J219" i="117"/>
  <c r="K219" i="117" s="1"/>
  <c r="J218" i="117"/>
  <c r="K218" i="117" s="1"/>
  <c r="J217" i="117"/>
  <c r="K217" i="117" s="1"/>
  <c r="J216" i="117"/>
  <c r="K216" i="117" s="1"/>
  <c r="J215" i="117"/>
  <c r="K215" i="117" s="1"/>
  <c r="J214" i="117"/>
  <c r="K214" i="117" s="1"/>
  <c r="J213" i="117"/>
  <c r="K213" i="117" s="1"/>
  <c r="J212" i="117"/>
  <c r="K212" i="117" s="1"/>
  <c r="J211" i="117"/>
  <c r="K211" i="117" s="1"/>
  <c r="J210" i="117"/>
  <c r="K210" i="117" s="1"/>
  <c r="J209" i="117"/>
  <c r="K209" i="117" s="1"/>
  <c r="J208" i="117"/>
  <c r="K208" i="117" s="1"/>
  <c r="J207" i="117"/>
  <c r="K207" i="117" s="1"/>
  <c r="J206" i="117"/>
  <c r="K206" i="117" s="1"/>
  <c r="J205" i="117"/>
  <c r="K205" i="117" s="1"/>
  <c r="J204" i="117"/>
  <c r="K204" i="117" s="1"/>
  <c r="J203" i="117"/>
  <c r="K203" i="117" s="1"/>
  <c r="J202" i="117"/>
  <c r="K202" i="117" s="1"/>
  <c r="J201" i="117"/>
  <c r="K201" i="117" s="1"/>
  <c r="J200" i="117"/>
  <c r="K200" i="117" s="1"/>
  <c r="J199" i="117"/>
  <c r="K199" i="117" s="1"/>
  <c r="J198" i="117"/>
  <c r="K198" i="117" s="1"/>
  <c r="J197" i="117"/>
  <c r="K197" i="117" s="1"/>
  <c r="J196" i="117"/>
  <c r="K196" i="117" s="1"/>
  <c r="J195" i="117"/>
  <c r="K195" i="117" s="1"/>
  <c r="J194" i="117"/>
  <c r="K194" i="117" s="1"/>
  <c r="J193" i="117"/>
  <c r="K193" i="117" s="1"/>
  <c r="J192" i="117"/>
  <c r="K192" i="117" s="1"/>
  <c r="J191" i="117"/>
  <c r="K191" i="117" s="1"/>
  <c r="J190" i="117"/>
  <c r="K190" i="117" s="1"/>
  <c r="J189" i="117"/>
  <c r="K189" i="117" s="1"/>
  <c r="J188" i="117"/>
  <c r="K188" i="117" s="1"/>
  <c r="J187" i="117"/>
  <c r="K187" i="117" s="1"/>
  <c r="J186" i="117"/>
  <c r="K186" i="117" s="1"/>
  <c r="J185" i="117"/>
  <c r="K185" i="117" s="1"/>
  <c r="J184" i="117"/>
  <c r="K184" i="117" s="1"/>
  <c r="J183" i="117"/>
  <c r="K183" i="117" s="1"/>
  <c r="J182" i="117"/>
  <c r="K182" i="117" s="1"/>
  <c r="J181" i="117"/>
  <c r="K181" i="117" s="1"/>
  <c r="J180" i="117"/>
  <c r="K180" i="117" s="1"/>
  <c r="J179" i="117"/>
  <c r="K179" i="117" s="1"/>
  <c r="J178" i="117"/>
  <c r="K178" i="117" s="1"/>
  <c r="J177" i="117"/>
  <c r="K177" i="117" s="1"/>
  <c r="J176" i="117"/>
  <c r="K176" i="117" s="1"/>
  <c r="J175" i="117"/>
  <c r="K175" i="117" s="1"/>
  <c r="J174" i="117"/>
  <c r="K174" i="117" s="1"/>
  <c r="J173" i="117"/>
  <c r="K173" i="117" s="1"/>
  <c r="J172" i="117"/>
  <c r="K172" i="117" s="1"/>
  <c r="J171" i="117"/>
  <c r="K171" i="117" s="1"/>
  <c r="J170" i="117"/>
  <c r="K170" i="117" s="1"/>
  <c r="J169" i="117"/>
  <c r="K169" i="117" s="1"/>
  <c r="J168" i="117"/>
  <c r="K168" i="117" s="1"/>
  <c r="J167" i="117"/>
  <c r="K167" i="117" s="1"/>
  <c r="J166" i="117"/>
  <c r="K166" i="117" s="1"/>
  <c r="J165" i="117"/>
  <c r="K165" i="117" s="1"/>
  <c r="J164" i="117"/>
  <c r="K164" i="117" s="1"/>
  <c r="J163" i="117"/>
  <c r="K163" i="117" s="1"/>
  <c r="J162" i="117"/>
  <c r="K162" i="117" s="1"/>
  <c r="J161" i="117"/>
  <c r="K161" i="117" s="1"/>
  <c r="J160" i="117"/>
  <c r="K160" i="117" s="1"/>
  <c r="J159" i="117"/>
  <c r="K159" i="117" s="1"/>
  <c r="J158" i="117"/>
  <c r="K158" i="117" s="1"/>
  <c r="J157" i="117"/>
  <c r="K157" i="117" s="1"/>
  <c r="J156" i="117"/>
  <c r="K156" i="117" s="1"/>
  <c r="J155" i="117"/>
  <c r="K155" i="117" s="1"/>
  <c r="J154" i="117"/>
  <c r="K154" i="117" s="1"/>
  <c r="J153" i="117"/>
  <c r="K153" i="117" s="1"/>
  <c r="J152" i="117"/>
  <c r="K152" i="117" s="1"/>
  <c r="J151" i="117"/>
  <c r="K151" i="117" s="1"/>
  <c r="J150" i="117"/>
  <c r="K150" i="117" s="1"/>
  <c r="J149" i="117"/>
  <c r="K149" i="117" s="1"/>
  <c r="J148" i="117"/>
  <c r="K148" i="117" s="1"/>
  <c r="J147" i="117"/>
  <c r="K147" i="117" s="1"/>
  <c r="J146" i="117"/>
  <c r="K146" i="117" s="1"/>
  <c r="J145" i="117"/>
  <c r="K145" i="117" s="1"/>
  <c r="J144" i="117"/>
  <c r="K144" i="117" s="1"/>
  <c r="J143" i="117"/>
  <c r="K143" i="117" s="1"/>
  <c r="J142" i="117"/>
  <c r="K142" i="117" s="1"/>
  <c r="J141" i="117"/>
  <c r="K141" i="117" s="1"/>
  <c r="J140" i="117"/>
  <c r="K140" i="117" s="1"/>
  <c r="J139" i="117"/>
  <c r="K139" i="117" s="1"/>
  <c r="J138" i="117"/>
  <c r="K138" i="117" s="1"/>
  <c r="J137" i="117"/>
  <c r="K137" i="117" s="1"/>
  <c r="J136" i="117"/>
  <c r="K136" i="117" s="1"/>
  <c r="J135" i="117"/>
  <c r="K135" i="117" s="1"/>
  <c r="J134" i="117"/>
  <c r="K134" i="117" s="1"/>
  <c r="J133" i="117"/>
  <c r="K133" i="117" s="1"/>
  <c r="J132" i="117"/>
  <c r="K132" i="117" s="1"/>
  <c r="J131" i="117"/>
  <c r="K131" i="117" s="1"/>
  <c r="J130" i="117"/>
  <c r="K130" i="117" s="1"/>
  <c r="J129" i="117"/>
  <c r="K129" i="117" s="1"/>
  <c r="J128" i="117"/>
  <c r="K128" i="117" s="1"/>
  <c r="J127" i="117"/>
  <c r="K127" i="117" s="1"/>
  <c r="J126" i="117"/>
  <c r="K126" i="117" s="1"/>
  <c r="J125" i="117"/>
  <c r="K125" i="117" s="1"/>
  <c r="J124" i="117"/>
  <c r="K124" i="117" s="1"/>
  <c r="J123" i="117"/>
  <c r="K123" i="117" s="1"/>
  <c r="J122" i="117"/>
  <c r="K122" i="117" s="1"/>
  <c r="J121" i="117"/>
  <c r="K121" i="117" s="1"/>
  <c r="J120" i="117"/>
  <c r="K120" i="117" s="1"/>
  <c r="J119" i="117"/>
  <c r="K119" i="117" s="1"/>
  <c r="J118" i="117"/>
  <c r="K118" i="117" s="1"/>
  <c r="J117" i="117"/>
  <c r="K117" i="117" s="1"/>
  <c r="J116" i="117"/>
  <c r="K116" i="117" s="1"/>
  <c r="J115" i="117"/>
  <c r="K115" i="117" s="1"/>
  <c r="J114" i="117"/>
  <c r="K114" i="117" s="1"/>
  <c r="J113" i="117"/>
  <c r="K113" i="117" s="1"/>
  <c r="J112" i="117"/>
  <c r="K112" i="117" s="1"/>
  <c r="J111" i="117"/>
  <c r="K111" i="117" s="1"/>
  <c r="J110" i="117"/>
  <c r="K110" i="117" s="1"/>
  <c r="J109" i="117"/>
  <c r="K109" i="117" s="1"/>
  <c r="J108" i="117"/>
  <c r="K108" i="117" s="1"/>
  <c r="J107" i="117"/>
  <c r="K107" i="117" s="1"/>
  <c r="J106" i="117"/>
  <c r="K106" i="117" s="1"/>
  <c r="J105" i="117"/>
  <c r="K105" i="117" s="1"/>
  <c r="J104" i="117"/>
  <c r="K104" i="117" s="1"/>
  <c r="J103" i="117"/>
  <c r="K103" i="117" s="1"/>
  <c r="J102" i="117"/>
  <c r="K102" i="117" s="1"/>
  <c r="J101" i="117"/>
  <c r="K101" i="117" s="1"/>
  <c r="J100" i="117"/>
  <c r="K100" i="117" s="1"/>
  <c r="J99" i="117"/>
  <c r="K99" i="117" s="1"/>
  <c r="J98" i="117"/>
  <c r="K98" i="117" s="1"/>
  <c r="J97" i="117"/>
  <c r="K97" i="117" s="1"/>
  <c r="J96" i="117"/>
  <c r="K96" i="117" s="1"/>
  <c r="J95" i="117"/>
  <c r="K95" i="117" s="1"/>
  <c r="J94" i="117"/>
  <c r="K94" i="117" s="1"/>
  <c r="J93" i="117"/>
  <c r="K93" i="117" s="1"/>
  <c r="J92" i="117"/>
  <c r="K92" i="117" s="1"/>
  <c r="J91" i="117"/>
  <c r="K91" i="117" s="1"/>
  <c r="J90" i="117"/>
  <c r="K90" i="117" s="1"/>
  <c r="J89" i="117"/>
  <c r="K89" i="117" s="1"/>
  <c r="J88" i="117"/>
  <c r="K88" i="117" s="1"/>
  <c r="J87" i="117"/>
  <c r="K87" i="117" s="1"/>
  <c r="J86" i="117"/>
  <c r="K86" i="117" s="1"/>
  <c r="J85" i="117"/>
  <c r="K85" i="117" s="1"/>
  <c r="J84" i="117"/>
  <c r="K84" i="117" s="1"/>
  <c r="J83" i="117"/>
  <c r="K83" i="117" s="1"/>
  <c r="J82" i="117"/>
  <c r="K82" i="117" s="1"/>
  <c r="J81" i="117"/>
  <c r="K81" i="117" s="1"/>
  <c r="J80" i="117"/>
  <c r="K80" i="117" s="1"/>
  <c r="J79" i="117"/>
  <c r="K79" i="117" s="1"/>
  <c r="J78" i="117"/>
  <c r="K78" i="117" s="1"/>
  <c r="J77" i="117"/>
  <c r="K77" i="117" s="1"/>
  <c r="J76" i="117"/>
  <c r="K76" i="117" s="1"/>
  <c r="J75" i="117"/>
  <c r="K75" i="117" s="1"/>
  <c r="J74" i="117"/>
  <c r="K74" i="117" s="1"/>
  <c r="J73" i="117"/>
  <c r="K73" i="117" s="1"/>
  <c r="J72" i="117"/>
  <c r="K72" i="117" s="1"/>
  <c r="J71" i="117"/>
  <c r="K71" i="117" s="1"/>
  <c r="J70" i="117"/>
  <c r="K70" i="117" s="1"/>
  <c r="J69" i="117"/>
  <c r="K69" i="117" s="1"/>
  <c r="J68" i="117"/>
  <c r="K68" i="117" s="1"/>
  <c r="J67" i="117"/>
  <c r="K67" i="117" s="1"/>
  <c r="J66" i="117"/>
  <c r="K66" i="117" s="1"/>
  <c r="J65" i="117"/>
  <c r="K65" i="117" s="1"/>
  <c r="J64" i="117"/>
  <c r="K64" i="117" s="1"/>
  <c r="J63" i="117"/>
  <c r="K63" i="117" s="1"/>
  <c r="J62" i="117"/>
  <c r="K62" i="117" s="1"/>
  <c r="J61" i="117"/>
  <c r="K61" i="117" s="1"/>
  <c r="J60" i="117"/>
  <c r="K60" i="117" s="1"/>
  <c r="J59" i="117"/>
  <c r="K59" i="117" s="1"/>
  <c r="J58" i="117"/>
  <c r="K58" i="117" s="1"/>
  <c r="J57" i="117"/>
  <c r="K57" i="117" s="1"/>
  <c r="J56" i="117"/>
  <c r="K56" i="117" s="1"/>
  <c r="J55" i="117"/>
  <c r="K55" i="117" s="1"/>
  <c r="J54" i="117"/>
  <c r="K54" i="117" s="1"/>
  <c r="J53" i="117"/>
  <c r="K53" i="117" s="1"/>
  <c r="J52" i="117"/>
  <c r="K52" i="117" s="1"/>
  <c r="J51" i="117"/>
  <c r="K51" i="117" s="1"/>
  <c r="J50" i="117"/>
  <c r="K50" i="117" s="1"/>
  <c r="J49" i="117"/>
  <c r="K49" i="117" s="1"/>
  <c r="J48" i="117"/>
  <c r="K48" i="117" s="1"/>
  <c r="J47" i="117"/>
  <c r="K47" i="117" s="1"/>
  <c r="J46" i="117"/>
  <c r="K46" i="117" s="1"/>
  <c r="J45" i="117"/>
  <c r="K45" i="117" s="1"/>
  <c r="J44" i="117"/>
  <c r="K44" i="117" s="1"/>
  <c r="J43" i="117"/>
  <c r="K43" i="117" s="1"/>
  <c r="J42" i="117"/>
  <c r="K42" i="117" s="1"/>
  <c r="J41" i="117"/>
  <c r="K41" i="117" s="1"/>
  <c r="J40" i="117"/>
  <c r="K40" i="117" s="1"/>
  <c r="J39" i="117"/>
  <c r="K39" i="117" s="1"/>
  <c r="J38" i="117"/>
  <c r="K38" i="117" s="1"/>
  <c r="J37" i="117"/>
  <c r="K37" i="117" s="1"/>
  <c r="J36" i="117"/>
  <c r="K36" i="117" s="1"/>
  <c r="J35" i="117"/>
  <c r="K35" i="117" s="1"/>
  <c r="J34" i="117"/>
  <c r="K34" i="117" s="1"/>
  <c r="J33" i="117"/>
  <c r="K33" i="117" s="1"/>
  <c r="J32" i="117"/>
  <c r="K32" i="117" s="1"/>
  <c r="J31" i="117"/>
  <c r="K31" i="117" s="1"/>
  <c r="J30" i="117"/>
  <c r="K30" i="117" s="1"/>
  <c r="J29" i="117"/>
  <c r="K29" i="117" s="1"/>
  <c r="J28" i="117"/>
  <c r="K28" i="117" s="1"/>
  <c r="J27" i="117"/>
  <c r="K27" i="117" s="1"/>
  <c r="J26" i="117"/>
  <c r="K26" i="117" s="1"/>
  <c r="J25" i="117"/>
  <c r="K25" i="117" s="1"/>
  <c r="J24" i="117"/>
  <c r="K24" i="117" s="1"/>
  <c r="J23" i="117"/>
  <c r="K23" i="117" s="1"/>
  <c r="J22" i="117"/>
  <c r="K22" i="117" s="1"/>
  <c r="J21" i="117"/>
  <c r="K21" i="117" s="1"/>
  <c r="J20" i="117"/>
  <c r="K20" i="117" s="1"/>
  <c r="J19" i="117"/>
  <c r="K19" i="117" s="1"/>
  <c r="J18" i="117"/>
  <c r="K18" i="117" s="1"/>
  <c r="J17" i="117"/>
  <c r="K17" i="117" s="1"/>
  <c r="J16" i="117"/>
  <c r="K16" i="117" s="1"/>
  <c r="J15" i="117"/>
  <c r="K15" i="117" s="1"/>
  <c r="J14" i="117"/>
  <c r="K14" i="117" s="1"/>
  <c r="J13" i="117"/>
  <c r="K13" i="117" s="1"/>
  <c r="J12" i="117"/>
  <c r="K12" i="117" s="1"/>
  <c r="J11" i="117"/>
  <c r="K11" i="117" s="1"/>
  <c r="J10" i="117"/>
  <c r="K10" i="117" s="1"/>
  <c r="J9" i="117"/>
  <c r="K9" i="117" s="1"/>
  <c r="J8" i="117"/>
  <c r="K8" i="117" s="1"/>
  <c r="J7" i="117"/>
  <c r="K7" i="117" s="1"/>
  <c r="J6" i="117"/>
  <c r="K6" i="117" s="1"/>
  <c r="J5" i="117"/>
  <c r="K5" i="117" s="1"/>
  <c r="J4" i="117"/>
  <c r="H443" i="110"/>
  <c r="J442" i="110"/>
  <c r="K442" i="110" s="1"/>
  <c r="J441" i="110"/>
  <c r="K441" i="110" s="1"/>
  <c r="J440" i="110"/>
  <c r="K440" i="110" s="1"/>
  <c r="J439" i="110"/>
  <c r="K439" i="110" s="1"/>
  <c r="J438" i="110"/>
  <c r="K438" i="110" s="1"/>
  <c r="J437" i="110"/>
  <c r="K437" i="110" s="1"/>
  <c r="J436" i="110"/>
  <c r="K436" i="110" s="1"/>
  <c r="J435" i="110"/>
  <c r="K435" i="110" s="1"/>
  <c r="J434" i="110"/>
  <c r="K434" i="110" s="1"/>
  <c r="J433" i="110"/>
  <c r="K433" i="110" s="1"/>
  <c r="J432" i="110"/>
  <c r="K432" i="110" s="1"/>
  <c r="J431" i="110"/>
  <c r="K431" i="110" s="1"/>
  <c r="J430" i="110"/>
  <c r="K430" i="110" s="1"/>
  <c r="J429" i="110"/>
  <c r="K429" i="110" s="1"/>
  <c r="J428" i="110"/>
  <c r="K428" i="110" s="1"/>
  <c r="J427" i="110"/>
  <c r="K427" i="110" s="1"/>
  <c r="J426" i="110"/>
  <c r="K426" i="110" s="1"/>
  <c r="J425" i="110"/>
  <c r="K425" i="110" s="1"/>
  <c r="J424" i="110"/>
  <c r="K424" i="110" s="1"/>
  <c r="J423" i="110"/>
  <c r="K423" i="110" s="1"/>
  <c r="J422" i="110"/>
  <c r="K422" i="110" s="1"/>
  <c r="J421" i="110"/>
  <c r="K421" i="110" s="1"/>
  <c r="J420" i="110"/>
  <c r="K420" i="110" s="1"/>
  <c r="J419" i="110"/>
  <c r="K419" i="110" s="1"/>
  <c r="J418" i="110"/>
  <c r="K418" i="110" s="1"/>
  <c r="J417" i="110"/>
  <c r="K417" i="110" s="1"/>
  <c r="J416" i="110"/>
  <c r="K416" i="110" s="1"/>
  <c r="J415" i="110"/>
  <c r="K415" i="110" s="1"/>
  <c r="J414" i="110"/>
  <c r="K414" i="110" s="1"/>
  <c r="J413" i="110"/>
  <c r="K413" i="110" s="1"/>
  <c r="J412" i="110"/>
  <c r="K412" i="110" s="1"/>
  <c r="J411" i="110"/>
  <c r="K411" i="110" s="1"/>
  <c r="J410" i="110"/>
  <c r="K410" i="110" s="1"/>
  <c r="J409" i="110"/>
  <c r="K409" i="110" s="1"/>
  <c r="J408" i="110"/>
  <c r="K408" i="110" s="1"/>
  <c r="J407" i="110"/>
  <c r="K407" i="110" s="1"/>
  <c r="J406" i="110"/>
  <c r="K406" i="110" s="1"/>
  <c r="J405" i="110"/>
  <c r="K405" i="110" s="1"/>
  <c r="J404" i="110"/>
  <c r="K404" i="110" s="1"/>
  <c r="J403" i="110"/>
  <c r="K403" i="110" s="1"/>
  <c r="J402" i="110"/>
  <c r="K402" i="110" s="1"/>
  <c r="J401" i="110"/>
  <c r="K401" i="110" s="1"/>
  <c r="J400" i="110"/>
  <c r="K400" i="110" s="1"/>
  <c r="J399" i="110"/>
  <c r="K399" i="110" s="1"/>
  <c r="J398" i="110"/>
  <c r="K398" i="110" s="1"/>
  <c r="J397" i="110"/>
  <c r="K397" i="110" s="1"/>
  <c r="J396" i="110"/>
  <c r="K396" i="110" s="1"/>
  <c r="J395" i="110"/>
  <c r="K395" i="110" s="1"/>
  <c r="J394" i="110"/>
  <c r="K394" i="110" s="1"/>
  <c r="J393" i="110"/>
  <c r="K393" i="110" s="1"/>
  <c r="J392" i="110"/>
  <c r="K392" i="110" s="1"/>
  <c r="J391" i="110"/>
  <c r="K391" i="110" s="1"/>
  <c r="J390" i="110"/>
  <c r="K390" i="110" s="1"/>
  <c r="J389" i="110"/>
  <c r="K389" i="110" s="1"/>
  <c r="J388" i="110"/>
  <c r="K388" i="110" s="1"/>
  <c r="J387" i="110"/>
  <c r="K387" i="110" s="1"/>
  <c r="J386" i="110"/>
  <c r="K386" i="110" s="1"/>
  <c r="J385" i="110"/>
  <c r="K385" i="110" s="1"/>
  <c r="J384" i="110"/>
  <c r="K384" i="110" s="1"/>
  <c r="J383" i="110"/>
  <c r="K383" i="110" s="1"/>
  <c r="J382" i="110"/>
  <c r="K382" i="110" s="1"/>
  <c r="J381" i="110"/>
  <c r="K381" i="110" s="1"/>
  <c r="J380" i="110"/>
  <c r="K380" i="110" s="1"/>
  <c r="J379" i="110"/>
  <c r="K379" i="110" s="1"/>
  <c r="J378" i="110"/>
  <c r="K378" i="110" s="1"/>
  <c r="J377" i="110"/>
  <c r="K377" i="110" s="1"/>
  <c r="J376" i="110"/>
  <c r="K376" i="110" s="1"/>
  <c r="J375" i="110"/>
  <c r="K375" i="110" s="1"/>
  <c r="J374" i="110"/>
  <c r="K374" i="110" s="1"/>
  <c r="J373" i="110"/>
  <c r="K373" i="110" s="1"/>
  <c r="J372" i="110"/>
  <c r="K372" i="110" s="1"/>
  <c r="J371" i="110"/>
  <c r="K371" i="110" s="1"/>
  <c r="J370" i="110"/>
  <c r="K370" i="110" s="1"/>
  <c r="J369" i="110"/>
  <c r="K369" i="110" s="1"/>
  <c r="J368" i="110"/>
  <c r="K368" i="110" s="1"/>
  <c r="J367" i="110"/>
  <c r="K367" i="110" s="1"/>
  <c r="J366" i="110"/>
  <c r="K366" i="110" s="1"/>
  <c r="J365" i="110"/>
  <c r="K365" i="110" s="1"/>
  <c r="J364" i="110"/>
  <c r="K364" i="110" s="1"/>
  <c r="J363" i="110"/>
  <c r="K363" i="110" s="1"/>
  <c r="J362" i="110"/>
  <c r="J361" i="110"/>
  <c r="K361" i="110" s="1"/>
  <c r="J360" i="110"/>
  <c r="K360" i="110" s="1"/>
  <c r="J359" i="110"/>
  <c r="K359" i="110" s="1"/>
  <c r="J358" i="110"/>
  <c r="K358" i="110" s="1"/>
  <c r="J357" i="110"/>
  <c r="K357" i="110" s="1"/>
  <c r="J356" i="110"/>
  <c r="J355" i="110"/>
  <c r="K355" i="110" s="1"/>
  <c r="J354" i="110"/>
  <c r="K354" i="110" s="1"/>
  <c r="J353" i="110"/>
  <c r="K353" i="110" s="1"/>
  <c r="J352" i="110"/>
  <c r="K352" i="110" s="1"/>
  <c r="J351" i="110"/>
  <c r="K351" i="110" s="1"/>
  <c r="J350" i="110"/>
  <c r="K350" i="110" s="1"/>
  <c r="J349" i="110"/>
  <c r="K349" i="110" s="1"/>
  <c r="J348" i="110"/>
  <c r="K348" i="110" s="1"/>
  <c r="J347" i="110"/>
  <c r="K347" i="110" s="1"/>
  <c r="J346" i="110"/>
  <c r="K346" i="110" s="1"/>
  <c r="J345" i="110"/>
  <c r="K345" i="110" s="1"/>
  <c r="J344" i="110"/>
  <c r="K344" i="110" s="1"/>
  <c r="J343" i="110"/>
  <c r="K343" i="110" s="1"/>
  <c r="J342" i="110"/>
  <c r="K342" i="110" s="1"/>
  <c r="J341" i="110"/>
  <c r="K341" i="110" s="1"/>
  <c r="J340" i="110"/>
  <c r="K340" i="110" s="1"/>
  <c r="J339" i="110"/>
  <c r="K339" i="110" s="1"/>
  <c r="J338" i="110"/>
  <c r="K338" i="110" s="1"/>
  <c r="J337" i="110"/>
  <c r="K337" i="110" s="1"/>
  <c r="J336" i="110"/>
  <c r="K336" i="110" s="1"/>
  <c r="J335" i="110"/>
  <c r="K335" i="110" s="1"/>
  <c r="J334" i="110"/>
  <c r="K334" i="110" s="1"/>
  <c r="J333" i="110"/>
  <c r="K333" i="110" s="1"/>
  <c r="J332" i="110"/>
  <c r="K332" i="110" s="1"/>
  <c r="J331" i="110"/>
  <c r="K331" i="110" s="1"/>
  <c r="J330" i="110"/>
  <c r="K330" i="110" s="1"/>
  <c r="J329" i="110"/>
  <c r="K329" i="110" s="1"/>
  <c r="J328" i="110"/>
  <c r="K328" i="110" s="1"/>
  <c r="J327" i="110"/>
  <c r="K327" i="110" s="1"/>
  <c r="J326" i="110"/>
  <c r="K326" i="110" s="1"/>
  <c r="J325" i="110"/>
  <c r="K325" i="110" s="1"/>
  <c r="J324" i="110"/>
  <c r="K324" i="110" s="1"/>
  <c r="J323" i="110"/>
  <c r="K323" i="110" s="1"/>
  <c r="J322" i="110"/>
  <c r="K322" i="110" s="1"/>
  <c r="J321" i="110"/>
  <c r="K321" i="110" s="1"/>
  <c r="J320" i="110"/>
  <c r="K320" i="110" s="1"/>
  <c r="J319" i="110"/>
  <c r="K319" i="110" s="1"/>
  <c r="J318" i="110"/>
  <c r="K318" i="110" s="1"/>
  <c r="J317" i="110"/>
  <c r="K317" i="110" s="1"/>
  <c r="J316" i="110"/>
  <c r="K316" i="110" s="1"/>
  <c r="J315" i="110"/>
  <c r="K315" i="110" s="1"/>
  <c r="J314" i="110"/>
  <c r="K314" i="110" s="1"/>
  <c r="J313" i="110"/>
  <c r="K313" i="110" s="1"/>
  <c r="J312" i="110"/>
  <c r="K312" i="110" s="1"/>
  <c r="J311" i="110"/>
  <c r="K311" i="110" s="1"/>
  <c r="J310" i="110"/>
  <c r="K310" i="110" s="1"/>
  <c r="J309" i="110"/>
  <c r="K309" i="110" s="1"/>
  <c r="J308" i="110"/>
  <c r="K308" i="110" s="1"/>
  <c r="J307" i="110"/>
  <c r="K307" i="110" s="1"/>
  <c r="J306" i="110"/>
  <c r="K306" i="110" s="1"/>
  <c r="J305" i="110"/>
  <c r="K305" i="110" s="1"/>
  <c r="J304" i="110"/>
  <c r="K304" i="110" s="1"/>
  <c r="J303" i="110"/>
  <c r="K303" i="110" s="1"/>
  <c r="J302" i="110"/>
  <c r="K302" i="110" s="1"/>
  <c r="J301" i="110"/>
  <c r="K301" i="110" s="1"/>
  <c r="J300" i="110"/>
  <c r="K300" i="110" s="1"/>
  <c r="J299" i="110"/>
  <c r="K299" i="110" s="1"/>
  <c r="J298" i="110"/>
  <c r="K298" i="110" s="1"/>
  <c r="J297" i="110"/>
  <c r="K297" i="110" s="1"/>
  <c r="J296" i="110"/>
  <c r="K296" i="110" s="1"/>
  <c r="J295" i="110"/>
  <c r="K295" i="110" s="1"/>
  <c r="J294" i="110"/>
  <c r="K294" i="110" s="1"/>
  <c r="J293" i="110"/>
  <c r="K293" i="110" s="1"/>
  <c r="J292" i="110"/>
  <c r="K292" i="110" s="1"/>
  <c r="J291" i="110"/>
  <c r="K291" i="110" s="1"/>
  <c r="J290" i="110"/>
  <c r="K290" i="110" s="1"/>
  <c r="J289" i="110"/>
  <c r="K289" i="110" s="1"/>
  <c r="J288" i="110"/>
  <c r="K288" i="110" s="1"/>
  <c r="J287" i="110"/>
  <c r="K287" i="110" s="1"/>
  <c r="J286" i="110"/>
  <c r="K286" i="110" s="1"/>
  <c r="J285" i="110"/>
  <c r="K285" i="110" s="1"/>
  <c r="J284" i="110"/>
  <c r="K284" i="110" s="1"/>
  <c r="J283" i="110"/>
  <c r="K283" i="110" s="1"/>
  <c r="J282" i="110"/>
  <c r="K282" i="110" s="1"/>
  <c r="J281" i="110"/>
  <c r="K281" i="110" s="1"/>
  <c r="J280" i="110"/>
  <c r="K280" i="110" s="1"/>
  <c r="J279" i="110"/>
  <c r="K279" i="110" s="1"/>
  <c r="J278" i="110"/>
  <c r="K278" i="110" s="1"/>
  <c r="J277" i="110"/>
  <c r="K277" i="110" s="1"/>
  <c r="J276" i="110"/>
  <c r="K276" i="110" s="1"/>
  <c r="J275" i="110"/>
  <c r="K275" i="110" s="1"/>
  <c r="J274" i="110"/>
  <c r="K274" i="110" s="1"/>
  <c r="J273" i="110"/>
  <c r="K273" i="110" s="1"/>
  <c r="J272" i="110"/>
  <c r="K272" i="110" s="1"/>
  <c r="J271" i="110"/>
  <c r="K271" i="110" s="1"/>
  <c r="J270" i="110"/>
  <c r="K270" i="110" s="1"/>
  <c r="J269" i="110"/>
  <c r="K269" i="110" s="1"/>
  <c r="J268" i="110"/>
  <c r="K268" i="110" s="1"/>
  <c r="J267" i="110"/>
  <c r="K267" i="110" s="1"/>
  <c r="J266" i="110"/>
  <c r="K266" i="110" s="1"/>
  <c r="J265" i="110"/>
  <c r="K265" i="110" s="1"/>
  <c r="J264" i="110"/>
  <c r="K264" i="110" s="1"/>
  <c r="J263" i="110"/>
  <c r="K263" i="110" s="1"/>
  <c r="J262" i="110"/>
  <c r="K262" i="110" s="1"/>
  <c r="J261" i="110"/>
  <c r="K261" i="110" s="1"/>
  <c r="J260" i="110"/>
  <c r="K260" i="110" s="1"/>
  <c r="J259" i="110"/>
  <c r="K259" i="110" s="1"/>
  <c r="J258" i="110"/>
  <c r="K258" i="110" s="1"/>
  <c r="J257" i="110"/>
  <c r="K257" i="110" s="1"/>
  <c r="J256" i="110"/>
  <c r="K256" i="110" s="1"/>
  <c r="J255" i="110"/>
  <c r="K255" i="110" s="1"/>
  <c r="J254" i="110"/>
  <c r="K254" i="110" s="1"/>
  <c r="J253" i="110"/>
  <c r="K253" i="110" s="1"/>
  <c r="J252" i="110"/>
  <c r="K252" i="110" s="1"/>
  <c r="J251" i="110"/>
  <c r="K251" i="110" s="1"/>
  <c r="J250" i="110"/>
  <c r="K250" i="110" s="1"/>
  <c r="J249" i="110"/>
  <c r="K249" i="110" s="1"/>
  <c r="J248" i="110"/>
  <c r="K248" i="110" s="1"/>
  <c r="J247" i="110"/>
  <c r="K247" i="110" s="1"/>
  <c r="J246" i="110"/>
  <c r="K246" i="110" s="1"/>
  <c r="J245" i="110"/>
  <c r="K245" i="110" s="1"/>
  <c r="J244" i="110"/>
  <c r="K244" i="110" s="1"/>
  <c r="J243" i="110"/>
  <c r="K243" i="110" s="1"/>
  <c r="J242" i="110"/>
  <c r="K242" i="110" s="1"/>
  <c r="J241" i="110"/>
  <c r="K241" i="110" s="1"/>
  <c r="J240" i="110"/>
  <c r="K240" i="110" s="1"/>
  <c r="J239" i="110"/>
  <c r="K239" i="110" s="1"/>
  <c r="J238" i="110"/>
  <c r="K238" i="110" s="1"/>
  <c r="J237" i="110"/>
  <c r="K237" i="110" s="1"/>
  <c r="J236" i="110"/>
  <c r="K236" i="110" s="1"/>
  <c r="J235" i="110"/>
  <c r="K235" i="110" s="1"/>
  <c r="J234" i="110"/>
  <c r="K234" i="110" s="1"/>
  <c r="J233" i="110"/>
  <c r="K233" i="110" s="1"/>
  <c r="J232" i="110"/>
  <c r="K232" i="110" s="1"/>
  <c r="J231" i="110"/>
  <c r="K231" i="110" s="1"/>
  <c r="J230" i="110"/>
  <c r="K230" i="110" s="1"/>
  <c r="J229" i="110"/>
  <c r="K229" i="110" s="1"/>
  <c r="J228" i="110"/>
  <c r="K228" i="110" s="1"/>
  <c r="J227" i="110"/>
  <c r="K227" i="110" s="1"/>
  <c r="J226" i="110"/>
  <c r="K226" i="110" s="1"/>
  <c r="J225" i="110"/>
  <c r="K225" i="110" s="1"/>
  <c r="J224" i="110"/>
  <c r="K224" i="110" s="1"/>
  <c r="J223" i="110"/>
  <c r="K223" i="110" s="1"/>
  <c r="J222" i="110"/>
  <c r="K222" i="110" s="1"/>
  <c r="J221" i="110"/>
  <c r="K221" i="110" s="1"/>
  <c r="J220" i="110"/>
  <c r="K220" i="110" s="1"/>
  <c r="J219" i="110"/>
  <c r="K219" i="110" s="1"/>
  <c r="J218" i="110"/>
  <c r="K218" i="110" s="1"/>
  <c r="J217" i="110"/>
  <c r="K217" i="110" s="1"/>
  <c r="J216" i="110"/>
  <c r="K216" i="110" s="1"/>
  <c r="J215" i="110"/>
  <c r="K215" i="110" s="1"/>
  <c r="J214" i="110"/>
  <c r="K214" i="110" s="1"/>
  <c r="J213" i="110"/>
  <c r="K213" i="110" s="1"/>
  <c r="J212" i="110"/>
  <c r="K212" i="110" s="1"/>
  <c r="J211" i="110"/>
  <c r="K211" i="110" s="1"/>
  <c r="J210" i="110"/>
  <c r="K210" i="110" s="1"/>
  <c r="J209" i="110"/>
  <c r="K209" i="110" s="1"/>
  <c r="J208" i="110"/>
  <c r="K208" i="110" s="1"/>
  <c r="J207" i="110"/>
  <c r="K207" i="110" s="1"/>
  <c r="J206" i="110"/>
  <c r="K206" i="110" s="1"/>
  <c r="J205" i="110"/>
  <c r="K205" i="110" s="1"/>
  <c r="J204" i="110"/>
  <c r="K204" i="110" s="1"/>
  <c r="J203" i="110"/>
  <c r="K203" i="110" s="1"/>
  <c r="J202" i="110"/>
  <c r="K202" i="110" s="1"/>
  <c r="J201" i="110"/>
  <c r="K201" i="110" s="1"/>
  <c r="J200" i="110"/>
  <c r="K200" i="110" s="1"/>
  <c r="J199" i="110"/>
  <c r="K199" i="110" s="1"/>
  <c r="J198" i="110"/>
  <c r="K198" i="110" s="1"/>
  <c r="J197" i="110"/>
  <c r="K197" i="110" s="1"/>
  <c r="J196" i="110"/>
  <c r="K196" i="110" s="1"/>
  <c r="J195" i="110"/>
  <c r="K195" i="110" s="1"/>
  <c r="J194" i="110"/>
  <c r="K194" i="110" s="1"/>
  <c r="J193" i="110"/>
  <c r="K193" i="110" s="1"/>
  <c r="J192" i="110"/>
  <c r="K192" i="110" s="1"/>
  <c r="J191" i="110"/>
  <c r="K191" i="110" s="1"/>
  <c r="J190" i="110"/>
  <c r="K190" i="110" s="1"/>
  <c r="J189" i="110"/>
  <c r="K189" i="110" s="1"/>
  <c r="J188" i="110"/>
  <c r="K188" i="110" s="1"/>
  <c r="J187" i="110"/>
  <c r="K187" i="110" s="1"/>
  <c r="J186" i="110"/>
  <c r="K186" i="110" s="1"/>
  <c r="J185" i="110"/>
  <c r="K185" i="110" s="1"/>
  <c r="J184" i="110"/>
  <c r="K184" i="110" s="1"/>
  <c r="J183" i="110"/>
  <c r="K183" i="110" s="1"/>
  <c r="J182" i="110"/>
  <c r="K182" i="110" s="1"/>
  <c r="J181" i="110"/>
  <c r="K181" i="110" s="1"/>
  <c r="J180" i="110"/>
  <c r="K180" i="110" s="1"/>
  <c r="J179" i="110"/>
  <c r="K179" i="110" s="1"/>
  <c r="J178" i="110"/>
  <c r="K178" i="110" s="1"/>
  <c r="J177" i="110"/>
  <c r="K177" i="110" s="1"/>
  <c r="J176" i="110"/>
  <c r="K176" i="110" s="1"/>
  <c r="J175" i="110"/>
  <c r="K175" i="110" s="1"/>
  <c r="J174" i="110"/>
  <c r="K174" i="110" s="1"/>
  <c r="J173" i="110"/>
  <c r="K173" i="110" s="1"/>
  <c r="J172" i="110"/>
  <c r="K172" i="110" s="1"/>
  <c r="J171" i="110"/>
  <c r="K171" i="110" s="1"/>
  <c r="J170" i="110"/>
  <c r="K170" i="110" s="1"/>
  <c r="J169" i="110"/>
  <c r="K169" i="110" s="1"/>
  <c r="J168" i="110"/>
  <c r="K168" i="110" s="1"/>
  <c r="J167" i="110"/>
  <c r="K167" i="110" s="1"/>
  <c r="J166" i="110"/>
  <c r="K166" i="110" s="1"/>
  <c r="J165" i="110"/>
  <c r="K165" i="110" s="1"/>
  <c r="J164" i="110"/>
  <c r="K164" i="110" s="1"/>
  <c r="J163" i="110"/>
  <c r="K163" i="110" s="1"/>
  <c r="J162" i="110"/>
  <c r="K162" i="110" s="1"/>
  <c r="J161" i="110"/>
  <c r="K161" i="110" s="1"/>
  <c r="J160" i="110"/>
  <c r="K160" i="110" s="1"/>
  <c r="J159" i="110"/>
  <c r="K159" i="110" s="1"/>
  <c r="J158" i="110"/>
  <c r="K158" i="110" s="1"/>
  <c r="J157" i="110"/>
  <c r="K157" i="110" s="1"/>
  <c r="J156" i="110"/>
  <c r="K156" i="110" s="1"/>
  <c r="J155" i="110"/>
  <c r="K155" i="110" s="1"/>
  <c r="J154" i="110"/>
  <c r="K154" i="110" s="1"/>
  <c r="J153" i="110"/>
  <c r="K153" i="110" s="1"/>
  <c r="J152" i="110"/>
  <c r="K152" i="110" s="1"/>
  <c r="J151" i="110"/>
  <c r="K151" i="110" s="1"/>
  <c r="J150" i="110"/>
  <c r="K150" i="110" s="1"/>
  <c r="J149" i="110"/>
  <c r="K149" i="110" s="1"/>
  <c r="J148" i="110"/>
  <c r="K148" i="110" s="1"/>
  <c r="J147" i="110"/>
  <c r="K147" i="110" s="1"/>
  <c r="J146" i="110"/>
  <c r="K146" i="110" s="1"/>
  <c r="J145" i="110"/>
  <c r="K145" i="110" s="1"/>
  <c r="J144" i="110"/>
  <c r="K144" i="110" s="1"/>
  <c r="J143" i="110"/>
  <c r="K143" i="110" s="1"/>
  <c r="J142" i="110"/>
  <c r="K142" i="110" s="1"/>
  <c r="J141" i="110"/>
  <c r="K141" i="110" s="1"/>
  <c r="J140" i="110"/>
  <c r="K140" i="110" s="1"/>
  <c r="J139" i="110"/>
  <c r="K139" i="110" s="1"/>
  <c r="J138" i="110"/>
  <c r="K138" i="110" s="1"/>
  <c r="J137" i="110"/>
  <c r="K137" i="110" s="1"/>
  <c r="J136" i="110"/>
  <c r="K136" i="110" s="1"/>
  <c r="J135" i="110"/>
  <c r="K135" i="110" s="1"/>
  <c r="J134" i="110"/>
  <c r="K134" i="110" s="1"/>
  <c r="J133" i="110"/>
  <c r="K133" i="110" s="1"/>
  <c r="J132" i="110"/>
  <c r="K132" i="110" s="1"/>
  <c r="J131" i="110"/>
  <c r="K131" i="110" s="1"/>
  <c r="J130" i="110"/>
  <c r="K130" i="110" s="1"/>
  <c r="J129" i="110"/>
  <c r="K129" i="110" s="1"/>
  <c r="J128" i="110"/>
  <c r="K128" i="110" s="1"/>
  <c r="J127" i="110"/>
  <c r="K127" i="110" s="1"/>
  <c r="J126" i="110"/>
  <c r="K126" i="110" s="1"/>
  <c r="J125" i="110"/>
  <c r="K125" i="110" s="1"/>
  <c r="J124" i="110"/>
  <c r="K124" i="110" s="1"/>
  <c r="J123" i="110"/>
  <c r="K123" i="110" s="1"/>
  <c r="J122" i="110"/>
  <c r="K122" i="110" s="1"/>
  <c r="J121" i="110"/>
  <c r="K121" i="110" s="1"/>
  <c r="J120" i="110"/>
  <c r="K120" i="110" s="1"/>
  <c r="J119" i="110"/>
  <c r="K119" i="110" s="1"/>
  <c r="J118" i="110"/>
  <c r="K118" i="110" s="1"/>
  <c r="J117" i="110"/>
  <c r="K117" i="110" s="1"/>
  <c r="J116" i="110"/>
  <c r="K116" i="110" s="1"/>
  <c r="J115" i="110"/>
  <c r="K115" i="110" s="1"/>
  <c r="J114" i="110"/>
  <c r="K114" i="110" s="1"/>
  <c r="J113" i="110"/>
  <c r="K113" i="110" s="1"/>
  <c r="J112" i="110"/>
  <c r="K112" i="110" s="1"/>
  <c r="J111" i="110"/>
  <c r="K111" i="110" s="1"/>
  <c r="J110" i="110"/>
  <c r="K110" i="110" s="1"/>
  <c r="J109" i="110"/>
  <c r="K109" i="110" s="1"/>
  <c r="J108" i="110"/>
  <c r="K108" i="110" s="1"/>
  <c r="J107" i="110"/>
  <c r="K107" i="110" s="1"/>
  <c r="J106" i="110"/>
  <c r="K106" i="110" s="1"/>
  <c r="J105" i="110"/>
  <c r="K105" i="110" s="1"/>
  <c r="J104" i="110"/>
  <c r="K104" i="110" s="1"/>
  <c r="J103" i="110"/>
  <c r="K103" i="110" s="1"/>
  <c r="J102" i="110"/>
  <c r="K102" i="110" s="1"/>
  <c r="J101" i="110"/>
  <c r="K101" i="110" s="1"/>
  <c r="J100" i="110"/>
  <c r="K100" i="110" s="1"/>
  <c r="J99" i="110"/>
  <c r="K99" i="110" s="1"/>
  <c r="J98" i="110"/>
  <c r="K98" i="110" s="1"/>
  <c r="J97" i="110"/>
  <c r="K97" i="110" s="1"/>
  <c r="J96" i="110"/>
  <c r="K96" i="110" s="1"/>
  <c r="J95" i="110"/>
  <c r="K95" i="110" s="1"/>
  <c r="J94" i="110"/>
  <c r="K94" i="110" s="1"/>
  <c r="J93" i="110"/>
  <c r="K93" i="110" s="1"/>
  <c r="J92" i="110"/>
  <c r="K92" i="110" s="1"/>
  <c r="J91" i="110"/>
  <c r="K91" i="110" s="1"/>
  <c r="J90" i="110"/>
  <c r="K90" i="110" s="1"/>
  <c r="J89" i="110"/>
  <c r="K89" i="110" s="1"/>
  <c r="J88" i="110"/>
  <c r="K88" i="110" s="1"/>
  <c r="J87" i="110"/>
  <c r="K87" i="110" s="1"/>
  <c r="J86" i="110"/>
  <c r="K86" i="110" s="1"/>
  <c r="J85" i="110"/>
  <c r="K85" i="110" s="1"/>
  <c r="J84" i="110"/>
  <c r="K84" i="110" s="1"/>
  <c r="J83" i="110"/>
  <c r="K83" i="110" s="1"/>
  <c r="J82" i="110"/>
  <c r="K82" i="110" s="1"/>
  <c r="J81" i="110"/>
  <c r="K81" i="110" s="1"/>
  <c r="J80" i="110"/>
  <c r="K80" i="110" s="1"/>
  <c r="J79" i="110"/>
  <c r="K79" i="110" s="1"/>
  <c r="J78" i="110"/>
  <c r="K78" i="110" s="1"/>
  <c r="J77" i="110"/>
  <c r="K77" i="110" s="1"/>
  <c r="J76" i="110"/>
  <c r="K76" i="110" s="1"/>
  <c r="J75" i="110"/>
  <c r="K75" i="110" s="1"/>
  <c r="J74" i="110"/>
  <c r="K74" i="110" s="1"/>
  <c r="J73" i="110"/>
  <c r="K73" i="110" s="1"/>
  <c r="J72" i="110"/>
  <c r="K72" i="110" s="1"/>
  <c r="J71" i="110"/>
  <c r="K71" i="110" s="1"/>
  <c r="J70" i="110"/>
  <c r="K70" i="110" s="1"/>
  <c r="J69" i="110"/>
  <c r="K69" i="110" s="1"/>
  <c r="J68" i="110"/>
  <c r="K68" i="110" s="1"/>
  <c r="J67" i="110"/>
  <c r="K67" i="110" s="1"/>
  <c r="J66" i="110"/>
  <c r="K66" i="110" s="1"/>
  <c r="J65" i="110"/>
  <c r="K65" i="110" s="1"/>
  <c r="J64" i="110"/>
  <c r="K64" i="110" s="1"/>
  <c r="J63" i="110"/>
  <c r="K63" i="110" s="1"/>
  <c r="J62" i="110"/>
  <c r="K62" i="110" s="1"/>
  <c r="J61" i="110"/>
  <c r="K61" i="110" s="1"/>
  <c r="J60" i="110"/>
  <c r="K60" i="110" s="1"/>
  <c r="J59" i="110"/>
  <c r="K59" i="110" s="1"/>
  <c r="J58" i="110"/>
  <c r="K58" i="110" s="1"/>
  <c r="J57" i="110"/>
  <c r="K57" i="110" s="1"/>
  <c r="J56" i="110"/>
  <c r="K56" i="110" s="1"/>
  <c r="J55" i="110"/>
  <c r="K55" i="110" s="1"/>
  <c r="J54" i="110"/>
  <c r="K54" i="110" s="1"/>
  <c r="J53" i="110"/>
  <c r="K53" i="110" s="1"/>
  <c r="J52" i="110"/>
  <c r="K52" i="110" s="1"/>
  <c r="J51" i="110"/>
  <c r="K51" i="110" s="1"/>
  <c r="J50" i="110"/>
  <c r="K50" i="110" s="1"/>
  <c r="J49" i="110"/>
  <c r="K49" i="110" s="1"/>
  <c r="J48" i="110"/>
  <c r="K48" i="110" s="1"/>
  <c r="J47" i="110"/>
  <c r="K47" i="110" s="1"/>
  <c r="J46" i="110"/>
  <c r="K46" i="110" s="1"/>
  <c r="J45" i="110"/>
  <c r="K45" i="110" s="1"/>
  <c r="J44" i="110"/>
  <c r="K44" i="110" s="1"/>
  <c r="J43" i="110"/>
  <c r="K43" i="110" s="1"/>
  <c r="J42" i="110"/>
  <c r="K42" i="110" s="1"/>
  <c r="J41" i="110"/>
  <c r="K41" i="110" s="1"/>
  <c r="J40" i="110"/>
  <c r="K40" i="110" s="1"/>
  <c r="J39" i="110"/>
  <c r="K39" i="110" s="1"/>
  <c r="J38" i="110"/>
  <c r="K38" i="110" s="1"/>
  <c r="J37" i="110"/>
  <c r="K37" i="110" s="1"/>
  <c r="J36" i="110"/>
  <c r="K36" i="110" s="1"/>
  <c r="J35" i="110"/>
  <c r="K35" i="110" s="1"/>
  <c r="J34" i="110"/>
  <c r="K34" i="110" s="1"/>
  <c r="J33" i="110"/>
  <c r="K33" i="110" s="1"/>
  <c r="J32" i="110"/>
  <c r="K32" i="110" s="1"/>
  <c r="J31" i="110"/>
  <c r="K31" i="110" s="1"/>
  <c r="J30" i="110"/>
  <c r="K30" i="110" s="1"/>
  <c r="J29" i="110"/>
  <c r="K29" i="110" s="1"/>
  <c r="J28" i="110"/>
  <c r="K28" i="110" s="1"/>
  <c r="J27" i="110"/>
  <c r="K27" i="110" s="1"/>
  <c r="J26" i="110"/>
  <c r="K26" i="110" s="1"/>
  <c r="J25" i="110"/>
  <c r="K25" i="110" s="1"/>
  <c r="J24" i="110"/>
  <c r="K24" i="110" s="1"/>
  <c r="J23" i="110"/>
  <c r="K23" i="110" s="1"/>
  <c r="J22" i="110"/>
  <c r="K22" i="110" s="1"/>
  <c r="J21" i="110"/>
  <c r="K21" i="110" s="1"/>
  <c r="J20" i="110"/>
  <c r="K20" i="110" s="1"/>
  <c r="J19" i="110"/>
  <c r="K19" i="110" s="1"/>
  <c r="J18" i="110"/>
  <c r="K18" i="110" s="1"/>
  <c r="J17" i="110"/>
  <c r="K17" i="110" s="1"/>
  <c r="J16" i="110"/>
  <c r="K16" i="110" s="1"/>
  <c r="J15" i="110"/>
  <c r="K15" i="110" s="1"/>
  <c r="J14" i="110"/>
  <c r="K14" i="110" s="1"/>
  <c r="J13" i="110"/>
  <c r="K13" i="110" s="1"/>
  <c r="J12" i="110"/>
  <c r="K12" i="110" s="1"/>
  <c r="J11" i="110"/>
  <c r="K11" i="110" s="1"/>
  <c r="J10" i="110"/>
  <c r="K10" i="110" s="1"/>
  <c r="J9" i="110"/>
  <c r="K9" i="110" s="1"/>
  <c r="J8" i="110"/>
  <c r="K8" i="110" s="1"/>
  <c r="J7" i="110"/>
  <c r="K7" i="110" s="1"/>
  <c r="J6" i="110"/>
  <c r="K6" i="110" s="1"/>
  <c r="J5" i="110"/>
  <c r="K5" i="110" s="1"/>
  <c r="J4" i="110"/>
  <c r="K4" i="110" s="1"/>
  <c r="H443" i="112"/>
  <c r="J442" i="112"/>
  <c r="K442" i="112" s="1"/>
  <c r="J441" i="112"/>
  <c r="K441" i="112" s="1"/>
  <c r="J440" i="112"/>
  <c r="K440" i="112" s="1"/>
  <c r="J439" i="112"/>
  <c r="K439" i="112" s="1"/>
  <c r="J438" i="112"/>
  <c r="K438" i="112" s="1"/>
  <c r="J437" i="112"/>
  <c r="K437" i="112" s="1"/>
  <c r="J436" i="112"/>
  <c r="K436" i="112" s="1"/>
  <c r="J435" i="112"/>
  <c r="K435" i="112" s="1"/>
  <c r="J434" i="112"/>
  <c r="K434" i="112" s="1"/>
  <c r="J433" i="112"/>
  <c r="K433" i="112" s="1"/>
  <c r="J432" i="112"/>
  <c r="K432" i="112" s="1"/>
  <c r="J431" i="112"/>
  <c r="K431" i="112" s="1"/>
  <c r="J430" i="112"/>
  <c r="K430" i="112" s="1"/>
  <c r="J429" i="112"/>
  <c r="K429" i="112" s="1"/>
  <c r="J428" i="112"/>
  <c r="K428" i="112" s="1"/>
  <c r="J427" i="112"/>
  <c r="K427" i="112" s="1"/>
  <c r="J426" i="112"/>
  <c r="K426" i="112" s="1"/>
  <c r="J425" i="112"/>
  <c r="K425" i="112" s="1"/>
  <c r="J424" i="112"/>
  <c r="K424" i="112" s="1"/>
  <c r="J423" i="112"/>
  <c r="K423" i="112" s="1"/>
  <c r="J422" i="112"/>
  <c r="K422" i="112" s="1"/>
  <c r="J421" i="112"/>
  <c r="K421" i="112" s="1"/>
  <c r="J420" i="112"/>
  <c r="K420" i="112" s="1"/>
  <c r="J419" i="112"/>
  <c r="K419" i="112" s="1"/>
  <c r="J418" i="112"/>
  <c r="K418" i="112" s="1"/>
  <c r="K417" i="112"/>
  <c r="J417" i="112"/>
  <c r="J416" i="112"/>
  <c r="K416" i="112" s="1"/>
  <c r="J415" i="112"/>
  <c r="K415" i="112" s="1"/>
  <c r="J414" i="112"/>
  <c r="K414" i="112" s="1"/>
  <c r="J413" i="112"/>
  <c r="K413" i="112" s="1"/>
  <c r="J412" i="112"/>
  <c r="K412" i="112" s="1"/>
  <c r="J411" i="112"/>
  <c r="K411" i="112" s="1"/>
  <c r="J410" i="112"/>
  <c r="K410" i="112" s="1"/>
  <c r="J409" i="112"/>
  <c r="K409" i="112" s="1"/>
  <c r="J408" i="112"/>
  <c r="K408" i="112" s="1"/>
  <c r="J407" i="112"/>
  <c r="K407" i="112" s="1"/>
  <c r="J406" i="112"/>
  <c r="K406" i="112" s="1"/>
  <c r="J405" i="112"/>
  <c r="K405" i="112" s="1"/>
  <c r="J404" i="112"/>
  <c r="K404" i="112" s="1"/>
  <c r="J403" i="112"/>
  <c r="K403" i="112" s="1"/>
  <c r="J402" i="112"/>
  <c r="K402" i="112" s="1"/>
  <c r="J401" i="112"/>
  <c r="K401" i="112" s="1"/>
  <c r="J400" i="112"/>
  <c r="K400" i="112" s="1"/>
  <c r="J399" i="112"/>
  <c r="K399" i="112" s="1"/>
  <c r="J398" i="112"/>
  <c r="K398" i="112" s="1"/>
  <c r="J397" i="112"/>
  <c r="K397" i="112" s="1"/>
  <c r="J396" i="112"/>
  <c r="K396" i="112" s="1"/>
  <c r="J395" i="112"/>
  <c r="K395" i="112" s="1"/>
  <c r="J394" i="112"/>
  <c r="K394" i="112" s="1"/>
  <c r="J393" i="112"/>
  <c r="K393" i="112" s="1"/>
  <c r="J392" i="112"/>
  <c r="K392" i="112" s="1"/>
  <c r="J391" i="112"/>
  <c r="K391" i="112" s="1"/>
  <c r="J390" i="112"/>
  <c r="K390" i="112" s="1"/>
  <c r="J389" i="112"/>
  <c r="K389" i="112" s="1"/>
  <c r="J388" i="112"/>
  <c r="K388" i="112" s="1"/>
  <c r="J387" i="112"/>
  <c r="K387" i="112" s="1"/>
  <c r="J386" i="112"/>
  <c r="K386" i="112" s="1"/>
  <c r="J385" i="112"/>
  <c r="K385" i="112" s="1"/>
  <c r="J384" i="112"/>
  <c r="K384" i="112" s="1"/>
  <c r="J383" i="112"/>
  <c r="K383" i="112" s="1"/>
  <c r="J382" i="112"/>
  <c r="K382" i="112" s="1"/>
  <c r="J381" i="112"/>
  <c r="K381" i="112" s="1"/>
  <c r="J380" i="112"/>
  <c r="K380" i="112" s="1"/>
  <c r="J379" i="112"/>
  <c r="K379" i="112" s="1"/>
  <c r="J378" i="112"/>
  <c r="K378" i="112" s="1"/>
  <c r="J377" i="112"/>
  <c r="K377" i="112" s="1"/>
  <c r="J376" i="112"/>
  <c r="K376" i="112" s="1"/>
  <c r="J375" i="112"/>
  <c r="K375" i="112" s="1"/>
  <c r="J374" i="112"/>
  <c r="K374" i="112" s="1"/>
  <c r="J373" i="112"/>
  <c r="K373" i="112" s="1"/>
  <c r="J372" i="112"/>
  <c r="K372" i="112" s="1"/>
  <c r="J371" i="112"/>
  <c r="K371" i="112" s="1"/>
  <c r="J370" i="112"/>
  <c r="K370" i="112" s="1"/>
  <c r="J369" i="112"/>
  <c r="K369" i="112" s="1"/>
  <c r="J368" i="112"/>
  <c r="K368" i="112" s="1"/>
  <c r="J367" i="112"/>
  <c r="K367" i="112" s="1"/>
  <c r="J366" i="112"/>
  <c r="K366" i="112" s="1"/>
  <c r="J365" i="112"/>
  <c r="K365" i="112" s="1"/>
  <c r="J364" i="112"/>
  <c r="K364" i="112" s="1"/>
  <c r="J363" i="112"/>
  <c r="K363" i="112" s="1"/>
  <c r="J362" i="112"/>
  <c r="J361" i="112"/>
  <c r="J360" i="112"/>
  <c r="K360" i="112" s="1"/>
  <c r="J359" i="112"/>
  <c r="K359" i="112" s="1"/>
  <c r="J358" i="112"/>
  <c r="K358" i="112" s="1"/>
  <c r="J357" i="112"/>
  <c r="K357" i="112" s="1"/>
  <c r="J356" i="112"/>
  <c r="K356" i="112" s="1"/>
  <c r="J355" i="112"/>
  <c r="K355" i="112" s="1"/>
  <c r="J354" i="112"/>
  <c r="K354" i="112" s="1"/>
  <c r="J353" i="112"/>
  <c r="K353" i="112" s="1"/>
  <c r="J352" i="112"/>
  <c r="K352" i="112" s="1"/>
  <c r="J351" i="112"/>
  <c r="K351" i="112" s="1"/>
  <c r="J350" i="112"/>
  <c r="K350" i="112" s="1"/>
  <c r="J349" i="112"/>
  <c r="K349" i="112" s="1"/>
  <c r="J348" i="112"/>
  <c r="K348" i="112" s="1"/>
  <c r="J347" i="112"/>
  <c r="K347" i="112" s="1"/>
  <c r="J346" i="112"/>
  <c r="K346" i="112" s="1"/>
  <c r="J345" i="112"/>
  <c r="K345" i="112" s="1"/>
  <c r="J344" i="112"/>
  <c r="K344" i="112" s="1"/>
  <c r="J343" i="112"/>
  <c r="K343" i="112" s="1"/>
  <c r="J342" i="112"/>
  <c r="K342" i="112" s="1"/>
  <c r="J341" i="112"/>
  <c r="K341" i="112" s="1"/>
  <c r="J340" i="112"/>
  <c r="K340" i="112" s="1"/>
  <c r="J339" i="112"/>
  <c r="K339" i="112" s="1"/>
  <c r="J338" i="112"/>
  <c r="K338" i="112" s="1"/>
  <c r="J337" i="112"/>
  <c r="K337" i="112" s="1"/>
  <c r="J336" i="112"/>
  <c r="K336" i="112" s="1"/>
  <c r="J335" i="112"/>
  <c r="K335" i="112" s="1"/>
  <c r="J334" i="112"/>
  <c r="K334" i="112" s="1"/>
  <c r="J333" i="112"/>
  <c r="K333" i="112" s="1"/>
  <c r="J332" i="112"/>
  <c r="K332" i="112" s="1"/>
  <c r="J331" i="112"/>
  <c r="K331" i="112" s="1"/>
  <c r="J330" i="112"/>
  <c r="K330" i="112" s="1"/>
  <c r="J329" i="112"/>
  <c r="K329" i="112" s="1"/>
  <c r="J328" i="112"/>
  <c r="K328" i="112" s="1"/>
  <c r="J327" i="112"/>
  <c r="K327" i="112" s="1"/>
  <c r="J326" i="112"/>
  <c r="K326" i="112" s="1"/>
  <c r="J325" i="112"/>
  <c r="K325" i="112" s="1"/>
  <c r="J324" i="112"/>
  <c r="K324" i="112" s="1"/>
  <c r="J323" i="112"/>
  <c r="K323" i="112" s="1"/>
  <c r="J322" i="112"/>
  <c r="K322" i="112" s="1"/>
  <c r="J321" i="112"/>
  <c r="K321" i="112" s="1"/>
  <c r="J320" i="112"/>
  <c r="K320" i="112" s="1"/>
  <c r="J319" i="112"/>
  <c r="K319" i="112" s="1"/>
  <c r="J318" i="112"/>
  <c r="K318" i="112" s="1"/>
  <c r="J317" i="112"/>
  <c r="K317" i="112" s="1"/>
  <c r="J316" i="112"/>
  <c r="K316" i="112" s="1"/>
  <c r="J315" i="112"/>
  <c r="K315" i="112" s="1"/>
  <c r="J314" i="112"/>
  <c r="K314" i="112" s="1"/>
  <c r="J313" i="112"/>
  <c r="K313" i="112" s="1"/>
  <c r="J312" i="112"/>
  <c r="K312" i="112" s="1"/>
  <c r="J311" i="112"/>
  <c r="K311" i="112" s="1"/>
  <c r="J310" i="112"/>
  <c r="K310" i="112" s="1"/>
  <c r="J309" i="112"/>
  <c r="K309" i="112" s="1"/>
  <c r="J308" i="112"/>
  <c r="K308" i="112" s="1"/>
  <c r="J307" i="112"/>
  <c r="K307" i="112" s="1"/>
  <c r="J306" i="112"/>
  <c r="K306" i="112" s="1"/>
  <c r="J305" i="112"/>
  <c r="K305" i="112" s="1"/>
  <c r="J304" i="112"/>
  <c r="K304" i="112" s="1"/>
  <c r="J303" i="112"/>
  <c r="K303" i="112" s="1"/>
  <c r="J302" i="112"/>
  <c r="K302" i="112" s="1"/>
  <c r="J301" i="112"/>
  <c r="K301" i="112" s="1"/>
  <c r="J300" i="112"/>
  <c r="K300" i="112" s="1"/>
  <c r="J299" i="112"/>
  <c r="K299" i="112" s="1"/>
  <c r="J298" i="112"/>
  <c r="K298" i="112" s="1"/>
  <c r="J297" i="112"/>
  <c r="K297" i="112" s="1"/>
  <c r="J296" i="112"/>
  <c r="K296" i="112" s="1"/>
  <c r="J295" i="112"/>
  <c r="K295" i="112" s="1"/>
  <c r="J294" i="112"/>
  <c r="K294" i="112" s="1"/>
  <c r="J293" i="112"/>
  <c r="K293" i="112" s="1"/>
  <c r="J292" i="112"/>
  <c r="K292" i="112" s="1"/>
  <c r="J291" i="112"/>
  <c r="K291" i="112" s="1"/>
  <c r="J290" i="112"/>
  <c r="K290" i="112" s="1"/>
  <c r="J289" i="112"/>
  <c r="K289" i="112" s="1"/>
  <c r="J288" i="112"/>
  <c r="K288" i="112" s="1"/>
  <c r="J287" i="112"/>
  <c r="K287" i="112" s="1"/>
  <c r="J286" i="112"/>
  <c r="K286" i="112" s="1"/>
  <c r="J285" i="112"/>
  <c r="K285" i="112" s="1"/>
  <c r="J284" i="112"/>
  <c r="K284" i="112" s="1"/>
  <c r="J283" i="112"/>
  <c r="K283" i="112" s="1"/>
  <c r="J282" i="112"/>
  <c r="K282" i="112" s="1"/>
  <c r="J281" i="112"/>
  <c r="K281" i="112" s="1"/>
  <c r="J280" i="112"/>
  <c r="K280" i="112" s="1"/>
  <c r="J279" i="112"/>
  <c r="K279" i="112" s="1"/>
  <c r="J278" i="112"/>
  <c r="K278" i="112" s="1"/>
  <c r="J277" i="112"/>
  <c r="K277" i="112" s="1"/>
  <c r="J276" i="112"/>
  <c r="K276" i="112" s="1"/>
  <c r="J275" i="112"/>
  <c r="K275" i="112" s="1"/>
  <c r="J274" i="112"/>
  <c r="K274" i="112" s="1"/>
  <c r="J273" i="112"/>
  <c r="K273" i="112" s="1"/>
  <c r="J272" i="112"/>
  <c r="K272" i="112" s="1"/>
  <c r="J271" i="112"/>
  <c r="K271" i="112" s="1"/>
  <c r="J270" i="112"/>
  <c r="K270" i="112" s="1"/>
  <c r="J269" i="112"/>
  <c r="K269" i="112" s="1"/>
  <c r="J268" i="112"/>
  <c r="K268" i="112" s="1"/>
  <c r="J267" i="112"/>
  <c r="K267" i="112" s="1"/>
  <c r="J266" i="112"/>
  <c r="K266" i="112" s="1"/>
  <c r="J265" i="112"/>
  <c r="K265" i="112" s="1"/>
  <c r="J264" i="112"/>
  <c r="K264" i="112" s="1"/>
  <c r="J263" i="112"/>
  <c r="K263" i="112" s="1"/>
  <c r="J262" i="112"/>
  <c r="K262" i="112" s="1"/>
  <c r="J261" i="112"/>
  <c r="K261" i="112" s="1"/>
  <c r="J260" i="112"/>
  <c r="K260" i="112" s="1"/>
  <c r="J259" i="112"/>
  <c r="K259" i="112" s="1"/>
  <c r="J258" i="112"/>
  <c r="K258" i="112" s="1"/>
  <c r="J257" i="112"/>
  <c r="K257" i="112" s="1"/>
  <c r="J256" i="112"/>
  <c r="K256" i="112" s="1"/>
  <c r="J255" i="112"/>
  <c r="K255" i="112" s="1"/>
  <c r="J254" i="112"/>
  <c r="K254" i="112" s="1"/>
  <c r="J253" i="112"/>
  <c r="K253" i="112" s="1"/>
  <c r="J252" i="112"/>
  <c r="K252" i="112" s="1"/>
  <c r="J251" i="112"/>
  <c r="K251" i="112" s="1"/>
  <c r="J250" i="112"/>
  <c r="K250" i="112" s="1"/>
  <c r="J249" i="112"/>
  <c r="K249" i="112" s="1"/>
  <c r="J248" i="112"/>
  <c r="K248" i="112" s="1"/>
  <c r="J247" i="112"/>
  <c r="K247" i="112" s="1"/>
  <c r="J246" i="112"/>
  <c r="K246" i="112" s="1"/>
  <c r="J245" i="112"/>
  <c r="K245" i="112" s="1"/>
  <c r="J244" i="112"/>
  <c r="K244" i="112" s="1"/>
  <c r="J243" i="112"/>
  <c r="K243" i="112" s="1"/>
  <c r="J242" i="112"/>
  <c r="K242" i="112" s="1"/>
  <c r="J241" i="112"/>
  <c r="K241" i="112" s="1"/>
  <c r="J240" i="112"/>
  <c r="K240" i="112" s="1"/>
  <c r="J239" i="112"/>
  <c r="K239" i="112" s="1"/>
  <c r="J238" i="112"/>
  <c r="K238" i="112" s="1"/>
  <c r="J237" i="112"/>
  <c r="K237" i="112" s="1"/>
  <c r="J236" i="112"/>
  <c r="K236" i="112" s="1"/>
  <c r="J235" i="112"/>
  <c r="K235" i="112" s="1"/>
  <c r="J234" i="112"/>
  <c r="K234" i="112" s="1"/>
  <c r="J233" i="112"/>
  <c r="K233" i="112" s="1"/>
  <c r="J232" i="112"/>
  <c r="K232" i="112" s="1"/>
  <c r="J231" i="112"/>
  <c r="K231" i="112" s="1"/>
  <c r="J230" i="112"/>
  <c r="K230" i="112" s="1"/>
  <c r="J229" i="112"/>
  <c r="K229" i="112" s="1"/>
  <c r="J228" i="112"/>
  <c r="K228" i="112" s="1"/>
  <c r="J227" i="112"/>
  <c r="K227" i="112" s="1"/>
  <c r="J226" i="112"/>
  <c r="K226" i="112" s="1"/>
  <c r="J225" i="112"/>
  <c r="K225" i="112" s="1"/>
  <c r="J224" i="112"/>
  <c r="K224" i="112" s="1"/>
  <c r="J223" i="112"/>
  <c r="K223" i="112" s="1"/>
  <c r="J222" i="112"/>
  <c r="K222" i="112" s="1"/>
  <c r="J221" i="112"/>
  <c r="K221" i="112" s="1"/>
  <c r="J220" i="112"/>
  <c r="K220" i="112" s="1"/>
  <c r="J219" i="112"/>
  <c r="K219" i="112" s="1"/>
  <c r="J218" i="112"/>
  <c r="K218" i="112" s="1"/>
  <c r="J217" i="112"/>
  <c r="K217" i="112" s="1"/>
  <c r="J216" i="112"/>
  <c r="K216" i="112" s="1"/>
  <c r="J215" i="112"/>
  <c r="K215" i="112" s="1"/>
  <c r="J214" i="112"/>
  <c r="K214" i="112" s="1"/>
  <c r="J213" i="112"/>
  <c r="K213" i="112" s="1"/>
  <c r="J212" i="112"/>
  <c r="K212" i="112" s="1"/>
  <c r="J211" i="112"/>
  <c r="K211" i="112" s="1"/>
  <c r="J210" i="112"/>
  <c r="K210" i="112" s="1"/>
  <c r="J209" i="112"/>
  <c r="K209" i="112" s="1"/>
  <c r="J208" i="112"/>
  <c r="K208" i="112" s="1"/>
  <c r="J207" i="112"/>
  <c r="K207" i="112" s="1"/>
  <c r="J206" i="112"/>
  <c r="K206" i="112" s="1"/>
  <c r="J205" i="112"/>
  <c r="K205" i="112" s="1"/>
  <c r="J204" i="112"/>
  <c r="K204" i="112" s="1"/>
  <c r="J203" i="112"/>
  <c r="K203" i="112" s="1"/>
  <c r="J202" i="112"/>
  <c r="K202" i="112" s="1"/>
  <c r="J201" i="112"/>
  <c r="K201" i="112" s="1"/>
  <c r="J200" i="112"/>
  <c r="K200" i="112" s="1"/>
  <c r="J199" i="112"/>
  <c r="K199" i="112" s="1"/>
  <c r="J198" i="112"/>
  <c r="K198" i="112" s="1"/>
  <c r="J197" i="112"/>
  <c r="K197" i="112" s="1"/>
  <c r="J196" i="112"/>
  <c r="K196" i="112" s="1"/>
  <c r="J195" i="112"/>
  <c r="K195" i="112" s="1"/>
  <c r="J194" i="112"/>
  <c r="K194" i="112" s="1"/>
  <c r="J193" i="112"/>
  <c r="K193" i="112" s="1"/>
  <c r="J192" i="112"/>
  <c r="K192" i="112" s="1"/>
  <c r="J191" i="112"/>
  <c r="K191" i="112" s="1"/>
  <c r="J190" i="112"/>
  <c r="K190" i="112" s="1"/>
  <c r="J189" i="112"/>
  <c r="K189" i="112" s="1"/>
  <c r="J188" i="112"/>
  <c r="K188" i="112" s="1"/>
  <c r="J187" i="112"/>
  <c r="K187" i="112" s="1"/>
  <c r="J186" i="112"/>
  <c r="K186" i="112" s="1"/>
  <c r="J185" i="112"/>
  <c r="K185" i="112" s="1"/>
  <c r="J184" i="112"/>
  <c r="K184" i="112" s="1"/>
  <c r="J183" i="112"/>
  <c r="K183" i="112" s="1"/>
  <c r="J182" i="112"/>
  <c r="K182" i="112" s="1"/>
  <c r="J181" i="112"/>
  <c r="K181" i="112" s="1"/>
  <c r="J180" i="112"/>
  <c r="K180" i="112" s="1"/>
  <c r="J179" i="112"/>
  <c r="K179" i="112" s="1"/>
  <c r="J178" i="112"/>
  <c r="K178" i="112" s="1"/>
  <c r="J177" i="112"/>
  <c r="K177" i="112" s="1"/>
  <c r="J176" i="112"/>
  <c r="K176" i="112" s="1"/>
  <c r="J175" i="112"/>
  <c r="K175" i="112" s="1"/>
  <c r="J174" i="112"/>
  <c r="K174" i="112" s="1"/>
  <c r="J173" i="112"/>
  <c r="K173" i="112" s="1"/>
  <c r="J172" i="112"/>
  <c r="K172" i="112" s="1"/>
  <c r="J171" i="112"/>
  <c r="K171" i="112" s="1"/>
  <c r="J170" i="112"/>
  <c r="K170" i="112" s="1"/>
  <c r="J169" i="112"/>
  <c r="K169" i="112" s="1"/>
  <c r="J168" i="112"/>
  <c r="K168" i="112" s="1"/>
  <c r="J167" i="112"/>
  <c r="K167" i="112" s="1"/>
  <c r="J166" i="112"/>
  <c r="K166" i="112" s="1"/>
  <c r="J165" i="112"/>
  <c r="K165" i="112" s="1"/>
  <c r="J164" i="112"/>
  <c r="K164" i="112" s="1"/>
  <c r="J163" i="112"/>
  <c r="K163" i="112" s="1"/>
  <c r="J162" i="112"/>
  <c r="K162" i="112" s="1"/>
  <c r="J161" i="112"/>
  <c r="K161" i="112" s="1"/>
  <c r="J160" i="112"/>
  <c r="K160" i="112" s="1"/>
  <c r="J159" i="112"/>
  <c r="K159" i="112" s="1"/>
  <c r="J158" i="112"/>
  <c r="K158" i="112" s="1"/>
  <c r="J157" i="112"/>
  <c r="K157" i="112" s="1"/>
  <c r="J156" i="112"/>
  <c r="K156" i="112" s="1"/>
  <c r="J155" i="112"/>
  <c r="K155" i="112" s="1"/>
  <c r="J154" i="112"/>
  <c r="K154" i="112" s="1"/>
  <c r="J153" i="112"/>
  <c r="K153" i="112" s="1"/>
  <c r="J152" i="112"/>
  <c r="K152" i="112" s="1"/>
  <c r="J151" i="112"/>
  <c r="K151" i="112" s="1"/>
  <c r="J150" i="112"/>
  <c r="K150" i="112" s="1"/>
  <c r="J149" i="112"/>
  <c r="K149" i="112" s="1"/>
  <c r="J148" i="112"/>
  <c r="K148" i="112" s="1"/>
  <c r="J147" i="112"/>
  <c r="K147" i="112" s="1"/>
  <c r="J146" i="112"/>
  <c r="K146" i="112" s="1"/>
  <c r="J145" i="112"/>
  <c r="K145" i="112" s="1"/>
  <c r="J144" i="112"/>
  <c r="K144" i="112" s="1"/>
  <c r="J143" i="112"/>
  <c r="K143" i="112" s="1"/>
  <c r="J142" i="112"/>
  <c r="K142" i="112" s="1"/>
  <c r="J141" i="112"/>
  <c r="K141" i="112" s="1"/>
  <c r="J140" i="112"/>
  <c r="K140" i="112" s="1"/>
  <c r="J139" i="112"/>
  <c r="K139" i="112" s="1"/>
  <c r="J138" i="112"/>
  <c r="K138" i="112" s="1"/>
  <c r="J137" i="112"/>
  <c r="K137" i="112" s="1"/>
  <c r="J136" i="112"/>
  <c r="K136" i="112" s="1"/>
  <c r="J135" i="112"/>
  <c r="K135" i="112" s="1"/>
  <c r="J134" i="112"/>
  <c r="K134" i="112" s="1"/>
  <c r="J133" i="112"/>
  <c r="K133" i="112" s="1"/>
  <c r="J132" i="112"/>
  <c r="K132" i="112" s="1"/>
  <c r="J131" i="112"/>
  <c r="K131" i="112" s="1"/>
  <c r="J130" i="112"/>
  <c r="K130" i="112" s="1"/>
  <c r="J129" i="112"/>
  <c r="K129" i="112" s="1"/>
  <c r="J128" i="112"/>
  <c r="K128" i="112" s="1"/>
  <c r="J127" i="112"/>
  <c r="K127" i="112" s="1"/>
  <c r="J126" i="112"/>
  <c r="K126" i="112" s="1"/>
  <c r="J125" i="112"/>
  <c r="K125" i="112" s="1"/>
  <c r="J124" i="112"/>
  <c r="K124" i="112" s="1"/>
  <c r="J123" i="112"/>
  <c r="K123" i="112" s="1"/>
  <c r="J122" i="112"/>
  <c r="K122" i="112" s="1"/>
  <c r="J121" i="112"/>
  <c r="K121" i="112" s="1"/>
  <c r="J120" i="112"/>
  <c r="K120" i="112" s="1"/>
  <c r="J119" i="112"/>
  <c r="K119" i="112" s="1"/>
  <c r="J118" i="112"/>
  <c r="K118" i="112" s="1"/>
  <c r="J117" i="112"/>
  <c r="K117" i="112" s="1"/>
  <c r="J116" i="112"/>
  <c r="K116" i="112" s="1"/>
  <c r="J115" i="112"/>
  <c r="K115" i="112" s="1"/>
  <c r="J114" i="112"/>
  <c r="K114" i="112" s="1"/>
  <c r="J113" i="112"/>
  <c r="K113" i="112" s="1"/>
  <c r="J112" i="112"/>
  <c r="K112" i="112" s="1"/>
  <c r="J111" i="112"/>
  <c r="K111" i="112" s="1"/>
  <c r="J110" i="112"/>
  <c r="K110" i="112" s="1"/>
  <c r="J109" i="112"/>
  <c r="K109" i="112" s="1"/>
  <c r="J108" i="112"/>
  <c r="K108" i="112" s="1"/>
  <c r="J107" i="112"/>
  <c r="K107" i="112" s="1"/>
  <c r="J106" i="112"/>
  <c r="K106" i="112" s="1"/>
  <c r="J105" i="112"/>
  <c r="K105" i="112" s="1"/>
  <c r="J104" i="112"/>
  <c r="K104" i="112" s="1"/>
  <c r="J103" i="112"/>
  <c r="K103" i="112" s="1"/>
  <c r="J102" i="112"/>
  <c r="K102" i="112" s="1"/>
  <c r="J101" i="112"/>
  <c r="K101" i="112" s="1"/>
  <c r="J100" i="112"/>
  <c r="K100" i="112" s="1"/>
  <c r="J99" i="112"/>
  <c r="K99" i="112" s="1"/>
  <c r="J98" i="112"/>
  <c r="K98" i="112" s="1"/>
  <c r="J97" i="112"/>
  <c r="K97" i="112" s="1"/>
  <c r="J96" i="112"/>
  <c r="K96" i="112" s="1"/>
  <c r="J95" i="112"/>
  <c r="K95" i="112" s="1"/>
  <c r="J94" i="112"/>
  <c r="K94" i="112" s="1"/>
  <c r="J93" i="112"/>
  <c r="K93" i="112" s="1"/>
  <c r="J92" i="112"/>
  <c r="K92" i="112" s="1"/>
  <c r="J91" i="112"/>
  <c r="K91" i="112" s="1"/>
  <c r="J90" i="112"/>
  <c r="K90" i="112" s="1"/>
  <c r="J89" i="112"/>
  <c r="K89" i="112" s="1"/>
  <c r="J88" i="112"/>
  <c r="K88" i="112" s="1"/>
  <c r="J87" i="112"/>
  <c r="K87" i="112" s="1"/>
  <c r="J86" i="112"/>
  <c r="K86" i="112" s="1"/>
  <c r="J85" i="112"/>
  <c r="K85" i="112" s="1"/>
  <c r="J84" i="112"/>
  <c r="K84" i="112" s="1"/>
  <c r="J83" i="112"/>
  <c r="K83" i="112" s="1"/>
  <c r="J82" i="112"/>
  <c r="K82" i="112" s="1"/>
  <c r="J81" i="112"/>
  <c r="K81" i="112" s="1"/>
  <c r="J80" i="112"/>
  <c r="K80" i="112" s="1"/>
  <c r="J79" i="112"/>
  <c r="K79" i="112" s="1"/>
  <c r="J78" i="112"/>
  <c r="K78" i="112" s="1"/>
  <c r="J77" i="112"/>
  <c r="K77" i="112" s="1"/>
  <c r="J76" i="112"/>
  <c r="K76" i="112" s="1"/>
  <c r="J75" i="112"/>
  <c r="K75" i="112" s="1"/>
  <c r="J74" i="112"/>
  <c r="K74" i="112" s="1"/>
  <c r="J73" i="112"/>
  <c r="K73" i="112" s="1"/>
  <c r="J72" i="112"/>
  <c r="K72" i="112" s="1"/>
  <c r="J71" i="112"/>
  <c r="K71" i="112" s="1"/>
  <c r="J70" i="112"/>
  <c r="K70" i="112" s="1"/>
  <c r="J69" i="112"/>
  <c r="K69" i="112" s="1"/>
  <c r="J68" i="112"/>
  <c r="K68" i="112" s="1"/>
  <c r="J67" i="112"/>
  <c r="K67" i="112" s="1"/>
  <c r="J66" i="112"/>
  <c r="K66" i="112" s="1"/>
  <c r="J65" i="112"/>
  <c r="K65" i="112" s="1"/>
  <c r="J64" i="112"/>
  <c r="K64" i="112" s="1"/>
  <c r="J63" i="112"/>
  <c r="K63" i="112" s="1"/>
  <c r="J62" i="112"/>
  <c r="K62" i="112" s="1"/>
  <c r="J61" i="112"/>
  <c r="K61" i="112" s="1"/>
  <c r="J60" i="112"/>
  <c r="K60" i="112" s="1"/>
  <c r="J59" i="112"/>
  <c r="K59" i="112" s="1"/>
  <c r="J58" i="112"/>
  <c r="K58" i="112" s="1"/>
  <c r="J57" i="112"/>
  <c r="K57" i="112" s="1"/>
  <c r="J56" i="112"/>
  <c r="K56" i="112" s="1"/>
  <c r="J55" i="112"/>
  <c r="K55" i="112" s="1"/>
  <c r="J54" i="112"/>
  <c r="K54" i="112" s="1"/>
  <c r="J53" i="112"/>
  <c r="K53" i="112" s="1"/>
  <c r="J52" i="112"/>
  <c r="K52" i="112" s="1"/>
  <c r="J51" i="112"/>
  <c r="K51" i="112" s="1"/>
  <c r="J50" i="112"/>
  <c r="K50" i="112" s="1"/>
  <c r="J49" i="112"/>
  <c r="K49" i="112" s="1"/>
  <c r="J48" i="112"/>
  <c r="K48" i="112" s="1"/>
  <c r="J47" i="112"/>
  <c r="K47" i="112" s="1"/>
  <c r="J46" i="112"/>
  <c r="K46" i="112" s="1"/>
  <c r="J45" i="112"/>
  <c r="K45" i="112" s="1"/>
  <c r="J44" i="112"/>
  <c r="K44" i="112" s="1"/>
  <c r="J43" i="112"/>
  <c r="K43" i="112" s="1"/>
  <c r="J42" i="112"/>
  <c r="K42" i="112" s="1"/>
  <c r="J41" i="112"/>
  <c r="K41" i="112" s="1"/>
  <c r="J40" i="112"/>
  <c r="K40" i="112" s="1"/>
  <c r="J39" i="112"/>
  <c r="K39" i="112" s="1"/>
  <c r="J38" i="112"/>
  <c r="K38" i="112" s="1"/>
  <c r="J37" i="112"/>
  <c r="K37" i="112" s="1"/>
  <c r="J36" i="112"/>
  <c r="K36" i="112" s="1"/>
  <c r="J35" i="112"/>
  <c r="K35" i="112" s="1"/>
  <c r="J34" i="112"/>
  <c r="K34" i="112" s="1"/>
  <c r="J33" i="112"/>
  <c r="K33" i="112" s="1"/>
  <c r="J32" i="112"/>
  <c r="K32" i="112" s="1"/>
  <c r="J31" i="112"/>
  <c r="K31" i="112" s="1"/>
  <c r="J30" i="112"/>
  <c r="K30" i="112" s="1"/>
  <c r="J29" i="112"/>
  <c r="K29" i="112" s="1"/>
  <c r="J28" i="112"/>
  <c r="K28" i="112" s="1"/>
  <c r="J27" i="112"/>
  <c r="K27" i="112" s="1"/>
  <c r="J26" i="112"/>
  <c r="K26" i="112" s="1"/>
  <c r="J25" i="112"/>
  <c r="K25" i="112" s="1"/>
  <c r="J24" i="112"/>
  <c r="K24" i="112" s="1"/>
  <c r="J23" i="112"/>
  <c r="K23" i="112" s="1"/>
  <c r="J22" i="112"/>
  <c r="K22" i="112" s="1"/>
  <c r="J21" i="112"/>
  <c r="K21" i="112" s="1"/>
  <c r="J20" i="112"/>
  <c r="K20" i="112" s="1"/>
  <c r="J19" i="112"/>
  <c r="K19" i="112" s="1"/>
  <c r="J18" i="112"/>
  <c r="K18" i="112" s="1"/>
  <c r="J17" i="112"/>
  <c r="K17" i="112" s="1"/>
  <c r="J16" i="112"/>
  <c r="K16" i="112" s="1"/>
  <c r="J15" i="112"/>
  <c r="K15" i="112" s="1"/>
  <c r="J14" i="112"/>
  <c r="K14" i="112" s="1"/>
  <c r="J13" i="112"/>
  <c r="K13" i="112" s="1"/>
  <c r="J12" i="112"/>
  <c r="K12" i="112" s="1"/>
  <c r="J11" i="112"/>
  <c r="K11" i="112" s="1"/>
  <c r="J10" i="112"/>
  <c r="K10" i="112" s="1"/>
  <c r="J9" i="112"/>
  <c r="K9" i="112" s="1"/>
  <c r="J8" i="112"/>
  <c r="K8" i="112" s="1"/>
  <c r="J7" i="112"/>
  <c r="K7" i="112" s="1"/>
  <c r="J6" i="112"/>
  <c r="K6" i="112" s="1"/>
  <c r="J5" i="112"/>
  <c r="K5" i="112" s="1"/>
  <c r="J4" i="112"/>
  <c r="K4" i="112" s="1"/>
  <c r="H443" i="114"/>
  <c r="J442" i="114"/>
  <c r="K442" i="114" s="1"/>
  <c r="J441" i="114"/>
  <c r="K441" i="114" s="1"/>
  <c r="J440" i="114"/>
  <c r="K440" i="114" s="1"/>
  <c r="J439" i="114"/>
  <c r="K439" i="114" s="1"/>
  <c r="J438" i="114"/>
  <c r="K438" i="114" s="1"/>
  <c r="J437" i="114"/>
  <c r="K437" i="114" s="1"/>
  <c r="J436" i="114"/>
  <c r="K436" i="114" s="1"/>
  <c r="J435" i="114"/>
  <c r="K435" i="114" s="1"/>
  <c r="J434" i="114"/>
  <c r="K434" i="114" s="1"/>
  <c r="J433" i="114"/>
  <c r="K433" i="114" s="1"/>
  <c r="J432" i="114"/>
  <c r="K432" i="114" s="1"/>
  <c r="J431" i="114"/>
  <c r="K431" i="114" s="1"/>
  <c r="J430" i="114"/>
  <c r="K430" i="114" s="1"/>
  <c r="J429" i="114"/>
  <c r="K429" i="114" s="1"/>
  <c r="J428" i="114"/>
  <c r="K428" i="114" s="1"/>
  <c r="J427" i="114"/>
  <c r="K427" i="114" s="1"/>
  <c r="J426" i="114"/>
  <c r="K426" i="114" s="1"/>
  <c r="J425" i="114"/>
  <c r="K425" i="114" s="1"/>
  <c r="J424" i="114"/>
  <c r="K424" i="114" s="1"/>
  <c r="J423" i="114"/>
  <c r="K423" i="114" s="1"/>
  <c r="J422" i="114"/>
  <c r="K422" i="114" s="1"/>
  <c r="J421" i="114"/>
  <c r="K421" i="114" s="1"/>
  <c r="J420" i="114"/>
  <c r="K420" i="114" s="1"/>
  <c r="J419" i="114"/>
  <c r="K419" i="114" s="1"/>
  <c r="J418" i="114"/>
  <c r="K418" i="114" s="1"/>
  <c r="J417" i="114"/>
  <c r="K417" i="114" s="1"/>
  <c r="J416" i="114"/>
  <c r="K416" i="114" s="1"/>
  <c r="J415" i="114"/>
  <c r="K415" i="114" s="1"/>
  <c r="J414" i="114"/>
  <c r="K414" i="114" s="1"/>
  <c r="J413" i="114"/>
  <c r="K413" i="114" s="1"/>
  <c r="J412" i="114"/>
  <c r="K412" i="114" s="1"/>
  <c r="J411" i="114"/>
  <c r="K411" i="114" s="1"/>
  <c r="J410" i="114"/>
  <c r="K410" i="114" s="1"/>
  <c r="J409" i="114"/>
  <c r="K409" i="114" s="1"/>
  <c r="J408" i="114"/>
  <c r="K408" i="114" s="1"/>
  <c r="J407" i="114"/>
  <c r="K407" i="114" s="1"/>
  <c r="J406" i="114"/>
  <c r="K406" i="114" s="1"/>
  <c r="J405" i="114"/>
  <c r="K405" i="114" s="1"/>
  <c r="J404" i="114"/>
  <c r="K404" i="114" s="1"/>
  <c r="J403" i="114"/>
  <c r="K403" i="114" s="1"/>
  <c r="J402" i="114"/>
  <c r="K402" i="114" s="1"/>
  <c r="J401" i="114"/>
  <c r="K401" i="114" s="1"/>
  <c r="J400" i="114"/>
  <c r="K400" i="114" s="1"/>
  <c r="J399" i="114"/>
  <c r="K399" i="114" s="1"/>
  <c r="J398" i="114"/>
  <c r="K398" i="114" s="1"/>
  <c r="J397" i="114"/>
  <c r="K397" i="114" s="1"/>
  <c r="J396" i="114"/>
  <c r="K396" i="114" s="1"/>
  <c r="J395" i="114"/>
  <c r="K395" i="114" s="1"/>
  <c r="J394" i="114"/>
  <c r="K394" i="114" s="1"/>
  <c r="J393" i="114"/>
  <c r="K393" i="114" s="1"/>
  <c r="J392" i="114"/>
  <c r="K392" i="114" s="1"/>
  <c r="J391" i="114"/>
  <c r="K391" i="114" s="1"/>
  <c r="J390" i="114"/>
  <c r="K390" i="114" s="1"/>
  <c r="J389" i="114"/>
  <c r="K389" i="114" s="1"/>
  <c r="J388" i="114"/>
  <c r="K388" i="114" s="1"/>
  <c r="J387" i="114"/>
  <c r="K387" i="114" s="1"/>
  <c r="J386" i="114"/>
  <c r="K386" i="114" s="1"/>
  <c r="J385" i="114"/>
  <c r="K385" i="114" s="1"/>
  <c r="J384" i="114"/>
  <c r="K384" i="114" s="1"/>
  <c r="J383" i="114"/>
  <c r="K383" i="114" s="1"/>
  <c r="J382" i="114"/>
  <c r="K382" i="114" s="1"/>
  <c r="J381" i="114"/>
  <c r="K381" i="114" s="1"/>
  <c r="J380" i="114"/>
  <c r="K380" i="114" s="1"/>
  <c r="J379" i="114"/>
  <c r="K379" i="114" s="1"/>
  <c r="J378" i="114"/>
  <c r="K378" i="114" s="1"/>
  <c r="J377" i="114"/>
  <c r="K377" i="114" s="1"/>
  <c r="J376" i="114"/>
  <c r="K376" i="114" s="1"/>
  <c r="J375" i="114"/>
  <c r="K375" i="114" s="1"/>
  <c r="J374" i="114"/>
  <c r="K374" i="114" s="1"/>
  <c r="J373" i="114"/>
  <c r="K373" i="114" s="1"/>
  <c r="J372" i="114"/>
  <c r="K372" i="114" s="1"/>
  <c r="J371" i="114"/>
  <c r="K371" i="114" s="1"/>
  <c r="J370" i="114"/>
  <c r="K370" i="114" s="1"/>
  <c r="J369" i="114"/>
  <c r="K369" i="114" s="1"/>
  <c r="J368" i="114"/>
  <c r="K368" i="114" s="1"/>
  <c r="J367" i="114"/>
  <c r="K367" i="114" s="1"/>
  <c r="J366" i="114"/>
  <c r="K366" i="114" s="1"/>
  <c r="J365" i="114"/>
  <c r="K365" i="114" s="1"/>
  <c r="J364" i="114"/>
  <c r="K364" i="114" s="1"/>
  <c r="J363" i="114"/>
  <c r="K363" i="114" s="1"/>
  <c r="J362" i="114"/>
  <c r="K362" i="114" s="1"/>
  <c r="J361" i="114"/>
  <c r="K361" i="114" s="1"/>
  <c r="J360" i="114"/>
  <c r="K360" i="114" s="1"/>
  <c r="J359" i="114"/>
  <c r="K359" i="114" s="1"/>
  <c r="J358" i="114"/>
  <c r="K358" i="114" s="1"/>
  <c r="J357" i="114"/>
  <c r="K357" i="114" s="1"/>
  <c r="J356" i="114"/>
  <c r="K356" i="114" s="1"/>
  <c r="J355" i="114"/>
  <c r="K355" i="114" s="1"/>
  <c r="J354" i="114"/>
  <c r="K354" i="114" s="1"/>
  <c r="J353" i="114"/>
  <c r="K353" i="114" s="1"/>
  <c r="J352" i="114"/>
  <c r="K352" i="114" s="1"/>
  <c r="J351" i="114"/>
  <c r="K351" i="114" s="1"/>
  <c r="J350" i="114"/>
  <c r="K350" i="114" s="1"/>
  <c r="J349" i="114"/>
  <c r="K349" i="114" s="1"/>
  <c r="J348" i="114"/>
  <c r="K348" i="114" s="1"/>
  <c r="J347" i="114"/>
  <c r="K347" i="114" s="1"/>
  <c r="J346" i="114"/>
  <c r="K346" i="114" s="1"/>
  <c r="J345" i="114"/>
  <c r="K345" i="114" s="1"/>
  <c r="J344" i="114"/>
  <c r="K344" i="114" s="1"/>
  <c r="J343" i="114"/>
  <c r="K343" i="114" s="1"/>
  <c r="J342" i="114"/>
  <c r="K342" i="114" s="1"/>
  <c r="J341" i="114"/>
  <c r="K341" i="114" s="1"/>
  <c r="J340" i="114"/>
  <c r="K340" i="114" s="1"/>
  <c r="J339" i="114"/>
  <c r="K339" i="114" s="1"/>
  <c r="J338" i="114"/>
  <c r="K338" i="114" s="1"/>
  <c r="J337" i="114"/>
  <c r="K337" i="114" s="1"/>
  <c r="J336" i="114"/>
  <c r="K336" i="114" s="1"/>
  <c r="J335" i="114"/>
  <c r="K335" i="114" s="1"/>
  <c r="J334" i="114"/>
  <c r="K334" i="114" s="1"/>
  <c r="J333" i="114"/>
  <c r="K333" i="114" s="1"/>
  <c r="J332" i="114"/>
  <c r="K332" i="114" s="1"/>
  <c r="J331" i="114"/>
  <c r="K331" i="114" s="1"/>
  <c r="J330" i="114"/>
  <c r="K330" i="114" s="1"/>
  <c r="J329" i="114"/>
  <c r="K329" i="114" s="1"/>
  <c r="J328" i="114"/>
  <c r="K328" i="114" s="1"/>
  <c r="J327" i="114"/>
  <c r="K327" i="114" s="1"/>
  <c r="J326" i="114"/>
  <c r="K326" i="114" s="1"/>
  <c r="J325" i="114"/>
  <c r="K325" i="114" s="1"/>
  <c r="J324" i="114"/>
  <c r="K324" i="114" s="1"/>
  <c r="J323" i="114"/>
  <c r="K323" i="114" s="1"/>
  <c r="K322" i="114"/>
  <c r="J322" i="114"/>
  <c r="J321" i="114"/>
  <c r="K321" i="114" s="1"/>
  <c r="J320" i="114"/>
  <c r="K320" i="114" s="1"/>
  <c r="J319" i="114"/>
  <c r="K319" i="114" s="1"/>
  <c r="J318" i="114"/>
  <c r="K318" i="114" s="1"/>
  <c r="J317" i="114"/>
  <c r="K317" i="114" s="1"/>
  <c r="J316" i="114"/>
  <c r="K316" i="114" s="1"/>
  <c r="J315" i="114"/>
  <c r="K315" i="114" s="1"/>
  <c r="J314" i="114"/>
  <c r="K314" i="114" s="1"/>
  <c r="J313" i="114"/>
  <c r="K313" i="114" s="1"/>
  <c r="J312" i="114"/>
  <c r="K312" i="114" s="1"/>
  <c r="J311" i="114"/>
  <c r="K311" i="114" s="1"/>
  <c r="J310" i="114"/>
  <c r="K310" i="114" s="1"/>
  <c r="J309" i="114"/>
  <c r="K309" i="114" s="1"/>
  <c r="J308" i="114"/>
  <c r="K308" i="114" s="1"/>
  <c r="K307" i="114"/>
  <c r="J307" i="114"/>
  <c r="J306" i="114"/>
  <c r="K306" i="114" s="1"/>
  <c r="J305" i="114"/>
  <c r="K305" i="114" s="1"/>
  <c r="J304" i="114"/>
  <c r="K304" i="114" s="1"/>
  <c r="J303" i="114"/>
  <c r="K303" i="114" s="1"/>
  <c r="J302" i="114"/>
  <c r="K302" i="114" s="1"/>
  <c r="J301" i="114"/>
  <c r="K301" i="114" s="1"/>
  <c r="J300" i="114"/>
  <c r="K300" i="114" s="1"/>
  <c r="J299" i="114"/>
  <c r="K299" i="114" s="1"/>
  <c r="J298" i="114"/>
  <c r="K298" i="114" s="1"/>
  <c r="J297" i="114"/>
  <c r="K297" i="114" s="1"/>
  <c r="J296" i="114"/>
  <c r="K296" i="114" s="1"/>
  <c r="J295" i="114"/>
  <c r="K295" i="114" s="1"/>
  <c r="J294" i="114"/>
  <c r="K294" i="114" s="1"/>
  <c r="J293" i="114"/>
  <c r="K293" i="114" s="1"/>
  <c r="J292" i="114"/>
  <c r="K292" i="114" s="1"/>
  <c r="J291" i="114"/>
  <c r="K291" i="114" s="1"/>
  <c r="J290" i="114"/>
  <c r="K290" i="114" s="1"/>
  <c r="J289" i="114"/>
  <c r="K289" i="114" s="1"/>
  <c r="J288" i="114"/>
  <c r="K288" i="114" s="1"/>
  <c r="J287" i="114"/>
  <c r="K287" i="114" s="1"/>
  <c r="J286" i="114"/>
  <c r="K286" i="114" s="1"/>
  <c r="J285" i="114"/>
  <c r="K285" i="114" s="1"/>
  <c r="J284" i="114"/>
  <c r="K284" i="114" s="1"/>
  <c r="J283" i="114"/>
  <c r="K283" i="114" s="1"/>
  <c r="J282" i="114"/>
  <c r="K282" i="114" s="1"/>
  <c r="J281" i="114"/>
  <c r="K281" i="114" s="1"/>
  <c r="J280" i="114"/>
  <c r="K280" i="114" s="1"/>
  <c r="J279" i="114"/>
  <c r="K279" i="114" s="1"/>
  <c r="J278" i="114"/>
  <c r="K278" i="114" s="1"/>
  <c r="J277" i="114"/>
  <c r="K277" i="114" s="1"/>
  <c r="J276" i="114"/>
  <c r="K276" i="114" s="1"/>
  <c r="J275" i="114"/>
  <c r="K275" i="114" s="1"/>
  <c r="J274" i="114"/>
  <c r="K274" i="114" s="1"/>
  <c r="J273" i="114"/>
  <c r="K273" i="114" s="1"/>
  <c r="J272" i="114"/>
  <c r="K272" i="114" s="1"/>
  <c r="J271" i="114"/>
  <c r="K271" i="114" s="1"/>
  <c r="J270" i="114"/>
  <c r="K270" i="114" s="1"/>
  <c r="J269" i="114"/>
  <c r="K269" i="114" s="1"/>
  <c r="J268" i="114"/>
  <c r="K268" i="114" s="1"/>
  <c r="J267" i="114"/>
  <c r="K267" i="114" s="1"/>
  <c r="J266" i="114"/>
  <c r="K266" i="114" s="1"/>
  <c r="J265" i="114"/>
  <c r="K265" i="114" s="1"/>
  <c r="J264" i="114"/>
  <c r="K264" i="114" s="1"/>
  <c r="J263" i="114"/>
  <c r="K263" i="114" s="1"/>
  <c r="J262" i="114"/>
  <c r="K262" i="114" s="1"/>
  <c r="J261" i="114"/>
  <c r="K261" i="114" s="1"/>
  <c r="J260" i="114"/>
  <c r="K260" i="114" s="1"/>
  <c r="J259" i="114"/>
  <c r="K259" i="114" s="1"/>
  <c r="J258" i="114"/>
  <c r="K258" i="114" s="1"/>
  <c r="J257" i="114"/>
  <c r="K257" i="114" s="1"/>
  <c r="J256" i="114"/>
  <c r="K256" i="114" s="1"/>
  <c r="J255" i="114"/>
  <c r="K255" i="114" s="1"/>
  <c r="J254" i="114"/>
  <c r="K254" i="114" s="1"/>
  <c r="J253" i="114"/>
  <c r="K253" i="114" s="1"/>
  <c r="J252" i="114"/>
  <c r="K252" i="114" s="1"/>
  <c r="J251" i="114"/>
  <c r="K251" i="114" s="1"/>
  <c r="J250" i="114"/>
  <c r="K250" i="114" s="1"/>
  <c r="J249" i="114"/>
  <c r="K249" i="114" s="1"/>
  <c r="J248" i="114"/>
  <c r="K248" i="114" s="1"/>
  <c r="J247" i="114"/>
  <c r="K247" i="114" s="1"/>
  <c r="J246" i="114"/>
  <c r="K246" i="114" s="1"/>
  <c r="J245" i="114"/>
  <c r="K245" i="114" s="1"/>
  <c r="J244" i="114"/>
  <c r="K244" i="114" s="1"/>
  <c r="J243" i="114"/>
  <c r="K243" i="114" s="1"/>
  <c r="J242" i="114"/>
  <c r="K242" i="114" s="1"/>
  <c r="J241" i="114"/>
  <c r="K241" i="114" s="1"/>
  <c r="J240" i="114"/>
  <c r="K240" i="114" s="1"/>
  <c r="J239" i="114"/>
  <c r="K239" i="114" s="1"/>
  <c r="J238" i="114"/>
  <c r="K238" i="114" s="1"/>
  <c r="J237" i="114"/>
  <c r="K237" i="114" s="1"/>
  <c r="J236" i="114"/>
  <c r="K236" i="114" s="1"/>
  <c r="J235" i="114"/>
  <c r="K235" i="114" s="1"/>
  <c r="J234" i="114"/>
  <c r="K234" i="114" s="1"/>
  <c r="J233" i="114"/>
  <c r="K233" i="114" s="1"/>
  <c r="J232" i="114"/>
  <c r="K232" i="114" s="1"/>
  <c r="J231" i="114"/>
  <c r="K231" i="114" s="1"/>
  <c r="J230" i="114"/>
  <c r="K230" i="114" s="1"/>
  <c r="J229" i="114"/>
  <c r="K229" i="114" s="1"/>
  <c r="J228" i="114"/>
  <c r="K228" i="114" s="1"/>
  <c r="J227" i="114"/>
  <c r="K227" i="114" s="1"/>
  <c r="J226" i="114"/>
  <c r="K226" i="114" s="1"/>
  <c r="J225" i="114"/>
  <c r="K225" i="114" s="1"/>
  <c r="J224" i="114"/>
  <c r="K224" i="114" s="1"/>
  <c r="J223" i="114"/>
  <c r="K223" i="114" s="1"/>
  <c r="J222" i="114"/>
  <c r="K222" i="114" s="1"/>
  <c r="J221" i="114"/>
  <c r="K221" i="114" s="1"/>
  <c r="J220" i="114"/>
  <c r="K220" i="114" s="1"/>
  <c r="J219" i="114"/>
  <c r="K219" i="114" s="1"/>
  <c r="J218" i="114"/>
  <c r="K218" i="114" s="1"/>
  <c r="J217" i="114"/>
  <c r="K217" i="114" s="1"/>
  <c r="J216" i="114"/>
  <c r="K216" i="114" s="1"/>
  <c r="J215" i="114"/>
  <c r="K215" i="114" s="1"/>
  <c r="J214" i="114"/>
  <c r="K214" i="114" s="1"/>
  <c r="J213" i="114"/>
  <c r="K213" i="114" s="1"/>
  <c r="J212" i="114"/>
  <c r="K212" i="114" s="1"/>
  <c r="J211" i="114"/>
  <c r="K211" i="114" s="1"/>
  <c r="J210" i="114"/>
  <c r="K210" i="114" s="1"/>
  <c r="J209" i="114"/>
  <c r="K209" i="114" s="1"/>
  <c r="J208" i="114"/>
  <c r="K208" i="114" s="1"/>
  <c r="J207" i="114"/>
  <c r="K207" i="114" s="1"/>
  <c r="J206" i="114"/>
  <c r="K206" i="114" s="1"/>
  <c r="J205" i="114"/>
  <c r="K205" i="114" s="1"/>
  <c r="J204" i="114"/>
  <c r="K204" i="114" s="1"/>
  <c r="J203" i="114"/>
  <c r="K203" i="114" s="1"/>
  <c r="J202" i="114"/>
  <c r="K202" i="114" s="1"/>
  <c r="J201" i="114"/>
  <c r="K201" i="114" s="1"/>
  <c r="J200" i="114"/>
  <c r="K200" i="114" s="1"/>
  <c r="J199" i="114"/>
  <c r="K199" i="114" s="1"/>
  <c r="J198" i="114"/>
  <c r="K198" i="114" s="1"/>
  <c r="J197" i="114"/>
  <c r="K197" i="114" s="1"/>
  <c r="J196" i="114"/>
  <c r="K196" i="114" s="1"/>
  <c r="J195" i="114"/>
  <c r="K195" i="114" s="1"/>
  <c r="J194" i="114"/>
  <c r="K194" i="114" s="1"/>
  <c r="J193" i="114"/>
  <c r="K193" i="114" s="1"/>
  <c r="J192" i="114"/>
  <c r="K192" i="114" s="1"/>
  <c r="J191" i="114"/>
  <c r="K191" i="114" s="1"/>
  <c r="J190" i="114"/>
  <c r="K190" i="114" s="1"/>
  <c r="J189" i="114"/>
  <c r="K189" i="114" s="1"/>
  <c r="J188" i="114"/>
  <c r="K188" i="114" s="1"/>
  <c r="J187" i="114"/>
  <c r="K187" i="114" s="1"/>
  <c r="J186" i="114"/>
  <c r="K186" i="114" s="1"/>
  <c r="J185" i="114"/>
  <c r="K185" i="114" s="1"/>
  <c r="J184" i="114"/>
  <c r="K184" i="114" s="1"/>
  <c r="J183" i="114"/>
  <c r="K183" i="114" s="1"/>
  <c r="J182" i="114"/>
  <c r="K182" i="114" s="1"/>
  <c r="J181" i="114"/>
  <c r="K181" i="114" s="1"/>
  <c r="J180" i="114"/>
  <c r="K180" i="114" s="1"/>
  <c r="J179" i="114"/>
  <c r="K179" i="114" s="1"/>
  <c r="J178" i="114"/>
  <c r="K178" i="114" s="1"/>
  <c r="J177" i="114"/>
  <c r="K177" i="114" s="1"/>
  <c r="J176" i="114"/>
  <c r="K176" i="114" s="1"/>
  <c r="J175" i="114"/>
  <c r="K175" i="114" s="1"/>
  <c r="J174" i="114"/>
  <c r="K174" i="114" s="1"/>
  <c r="J173" i="114"/>
  <c r="K173" i="114" s="1"/>
  <c r="J172" i="114"/>
  <c r="K172" i="114" s="1"/>
  <c r="J171" i="114"/>
  <c r="K171" i="114" s="1"/>
  <c r="J170" i="114"/>
  <c r="K170" i="114" s="1"/>
  <c r="J169" i="114"/>
  <c r="K169" i="114" s="1"/>
  <c r="J168" i="114"/>
  <c r="K168" i="114" s="1"/>
  <c r="J167" i="114"/>
  <c r="K167" i="114" s="1"/>
  <c r="J166" i="114"/>
  <c r="K166" i="114" s="1"/>
  <c r="J165" i="114"/>
  <c r="K165" i="114" s="1"/>
  <c r="J164" i="114"/>
  <c r="K164" i="114" s="1"/>
  <c r="J163" i="114"/>
  <c r="K163" i="114" s="1"/>
  <c r="J162" i="114"/>
  <c r="K162" i="114" s="1"/>
  <c r="J161" i="114"/>
  <c r="K161" i="114" s="1"/>
  <c r="J160" i="114"/>
  <c r="K160" i="114" s="1"/>
  <c r="J159" i="114"/>
  <c r="K159" i="114" s="1"/>
  <c r="J158" i="114"/>
  <c r="K158" i="114" s="1"/>
  <c r="J157" i="114"/>
  <c r="K157" i="114" s="1"/>
  <c r="J156" i="114"/>
  <c r="K156" i="114" s="1"/>
  <c r="J155" i="114"/>
  <c r="K155" i="114" s="1"/>
  <c r="J154" i="114"/>
  <c r="K154" i="114" s="1"/>
  <c r="J153" i="114"/>
  <c r="K153" i="114" s="1"/>
  <c r="J152" i="114"/>
  <c r="K152" i="114" s="1"/>
  <c r="J151" i="114"/>
  <c r="K151" i="114" s="1"/>
  <c r="J150" i="114"/>
  <c r="K150" i="114" s="1"/>
  <c r="J149" i="114"/>
  <c r="K149" i="114" s="1"/>
  <c r="J148" i="114"/>
  <c r="K148" i="114" s="1"/>
  <c r="J147" i="114"/>
  <c r="K147" i="114" s="1"/>
  <c r="J146" i="114"/>
  <c r="K146" i="114" s="1"/>
  <c r="J145" i="114"/>
  <c r="K145" i="114" s="1"/>
  <c r="J144" i="114"/>
  <c r="K144" i="114" s="1"/>
  <c r="J143" i="114"/>
  <c r="K143" i="114" s="1"/>
  <c r="J142" i="114"/>
  <c r="K142" i="114" s="1"/>
  <c r="J141" i="114"/>
  <c r="K141" i="114" s="1"/>
  <c r="J140" i="114"/>
  <c r="K140" i="114" s="1"/>
  <c r="J139" i="114"/>
  <c r="K139" i="114" s="1"/>
  <c r="J138" i="114"/>
  <c r="K138" i="114" s="1"/>
  <c r="J137" i="114"/>
  <c r="K137" i="114" s="1"/>
  <c r="J136" i="114"/>
  <c r="K136" i="114" s="1"/>
  <c r="J135" i="114"/>
  <c r="K135" i="114" s="1"/>
  <c r="J134" i="114"/>
  <c r="K134" i="114" s="1"/>
  <c r="J133" i="114"/>
  <c r="K133" i="114" s="1"/>
  <c r="J132" i="114"/>
  <c r="K132" i="114" s="1"/>
  <c r="J131" i="114"/>
  <c r="K131" i="114" s="1"/>
  <c r="J130" i="114"/>
  <c r="K130" i="114" s="1"/>
  <c r="J129" i="114"/>
  <c r="K129" i="114" s="1"/>
  <c r="J128" i="114"/>
  <c r="K128" i="114" s="1"/>
  <c r="J127" i="114"/>
  <c r="K127" i="114" s="1"/>
  <c r="J126" i="114"/>
  <c r="K126" i="114" s="1"/>
  <c r="J125" i="114"/>
  <c r="K125" i="114" s="1"/>
  <c r="J124" i="114"/>
  <c r="K124" i="114" s="1"/>
  <c r="J123" i="114"/>
  <c r="K123" i="114" s="1"/>
  <c r="J122" i="114"/>
  <c r="K122" i="114" s="1"/>
  <c r="J121" i="114"/>
  <c r="K121" i="114" s="1"/>
  <c r="J120" i="114"/>
  <c r="K120" i="114" s="1"/>
  <c r="J119" i="114"/>
  <c r="K119" i="114" s="1"/>
  <c r="J118" i="114"/>
  <c r="K118" i="114" s="1"/>
  <c r="J117" i="114"/>
  <c r="K117" i="114" s="1"/>
  <c r="J116" i="114"/>
  <c r="K116" i="114" s="1"/>
  <c r="J115" i="114"/>
  <c r="K115" i="114" s="1"/>
  <c r="J114" i="114"/>
  <c r="K114" i="114" s="1"/>
  <c r="J113" i="114"/>
  <c r="K113" i="114" s="1"/>
  <c r="J112" i="114"/>
  <c r="K112" i="114" s="1"/>
  <c r="J111" i="114"/>
  <c r="K111" i="114" s="1"/>
  <c r="J110" i="114"/>
  <c r="K110" i="114" s="1"/>
  <c r="J109" i="114"/>
  <c r="K109" i="114" s="1"/>
  <c r="J108" i="114"/>
  <c r="K108" i="114" s="1"/>
  <c r="J107" i="114"/>
  <c r="K107" i="114" s="1"/>
  <c r="J106" i="114"/>
  <c r="K106" i="114" s="1"/>
  <c r="J105" i="114"/>
  <c r="K105" i="114" s="1"/>
  <c r="J104" i="114"/>
  <c r="K104" i="114" s="1"/>
  <c r="J103" i="114"/>
  <c r="K103" i="114" s="1"/>
  <c r="J102" i="114"/>
  <c r="K102" i="114" s="1"/>
  <c r="J101" i="114"/>
  <c r="K101" i="114" s="1"/>
  <c r="J100" i="114"/>
  <c r="K100" i="114" s="1"/>
  <c r="J99" i="114"/>
  <c r="K99" i="114" s="1"/>
  <c r="J98" i="114"/>
  <c r="K98" i="114" s="1"/>
  <c r="J97" i="114"/>
  <c r="K97" i="114" s="1"/>
  <c r="J96" i="114"/>
  <c r="K96" i="114" s="1"/>
  <c r="J95" i="114"/>
  <c r="K95" i="114" s="1"/>
  <c r="J94" i="114"/>
  <c r="K94" i="114" s="1"/>
  <c r="J93" i="114"/>
  <c r="K93" i="114" s="1"/>
  <c r="J92" i="114"/>
  <c r="K92" i="114" s="1"/>
  <c r="J91" i="114"/>
  <c r="K91" i="114" s="1"/>
  <c r="J90" i="114"/>
  <c r="K90" i="114" s="1"/>
  <c r="J89" i="114"/>
  <c r="K89" i="114" s="1"/>
  <c r="J88" i="114"/>
  <c r="K88" i="114" s="1"/>
  <c r="J87" i="114"/>
  <c r="K87" i="114" s="1"/>
  <c r="J86" i="114"/>
  <c r="K86" i="114" s="1"/>
  <c r="J85" i="114"/>
  <c r="K85" i="114" s="1"/>
  <c r="J84" i="114"/>
  <c r="K84" i="114" s="1"/>
  <c r="J83" i="114"/>
  <c r="K83" i="114" s="1"/>
  <c r="J82" i="114"/>
  <c r="K82" i="114" s="1"/>
  <c r="J81" i="114"/>
  <c r="K81" i="114" s="1"/>
  <c r="J80" i="114"/>
  <c r="K80" i="114" s="1"/>
  <c r="J79" i="114"/>
  <c r="K79" i="114" s="1"/>
  <c r="J78" i="114"/>
  <c r="K78" i="114" s="1"/>
  <c r="J77" i="114"/>
  <c r="K77" i="114" s="1"/>
  <c r="J76" i="114"/>
  <c r="K76" i="114" s="1"/>
  <c r="J75" i="114"/>
  <c r="K75" i="114" s="1"/>
  <c r="J74" i="114"/>
  <c r="K74" i="114" s="1"/>
  <c r="J73" i="114"/>
  <c r="K73" i="114" s="1"/>
  <c r="J72" i="114"/>
  <c r="K72" i="114" s="1"/>
  <c r="J71" i="114"/>
  <c r="K71" i="114" s="1"/>
  <c r="J70" i="114"/>
  <c r="K70" i="114" s="1"/>
  <c r="J69" i="114"/>
  <c r="K69" i="114" s="1"/>
  <c r="J68" i="114"/>
  <c r="K68" i="114" s="1"/>
  <c r="J67" i="114"/>
  <c r="K67" i="114" s="1"/>
  <c r="J66" i="114"/>
  <c r="K66" i="114" s="1"/>
  <c r="J65" i="114"/>
  <c r="K65" i="114" s="1"/>
  <c r="J64" i="114"/>
  <c r="K64" i="114" s="1"/>
  <c r="J63" i="114"/>
  <c r="K63" i="114" s="1"/>
  <c r="J62" i="114"/>
  <c r="K62" i="114" s="1"/>
  <c r="J61" i="114"/>
  <c r="K61" i="114" s="1"/>
  <c r="J60" i="114"/>
  <c r="K60" i="114" s="1"/>
  <c r="J59" i="114"/>
  <c r="K59" i="114" s="1"/>
  <c r="J58" i="114"/>
  <c r="K58" i="114" s="1"/>
  <c r="J57" i="114"/>
  <c r="K57" i="114" s="1"/>
  <c r="J56" i="114"/>
  <c r="K56" i="114" s="1"/>
  <c r="J55" i="114"/>
  <c r="K55" i="114" s="1"/>
  <c r="J54" i="114"/>
  <c r="K54" i="114" s="1"/>
  <c r="J53" i="114"/>
  <c r="K53" i="114" s="1"/>
  <c r="J52" i="114"/>
  <c r="K52" i="114" s="1"/>
  <c r="J51" i="114"/>
  <c r="K51" i="114" s="1"/>
  <c r="J50" i="114"/>
  <c r="K50" i="114" s="1"/>
  <c r="J49" i="114"/>
  <c r="K49" i="114" s="1"/>
  <c r="J48" i="114"/>
  <c r="K48" i="114" s="1"/>
  <c r="J47" i="114"/>
  <c r="K47" i="114" s="1"/>
  <c r="J46" i="114"/>
  <c r="K46" i="114" s="1"/>
  <c r="J45" i="114"/>
  <c r="K45" i="114" s="1"/>
  <c r="J44" i="114"/>
  <c r="K44" i="114" s="1"/>
  <c r="J43" i="114"/>
  <c r="K43" i="114" s="1"/>
  <c r="J42" i="114"/>
  <c r="K42" i="114" s="1"/>
  <c r="J41" i="114"/>
  <c r="K41" i="114" s="1"/>
  <c r="J40" i="114"/>
  <c r="K40" i="114" s="1"/>
  <c r="J39" i="114"/>
  <c r="K39" i="114" s="1"/>
  <c r="J38" i="114"/>
  <c r="K38" i="114" s="1"/>
  <c r="J37" i="114"/>
  <c r="K37" i="114" s="1"/>
  <c r="J36" i="114"/>
  <c r="K36" i="114" s="1"/>
  <c r="J35" i="114"/>
  <c r="K35" i="114" s="1"/>
  <c r="J34" i="114"/>
  <c r="K34" i="114" s="1"/>
  <c r="J33" i="114"/>
  <c r="K33" i="114" s="1"/>
  <c r="J32" i="114"/>
  <c r="K32" i="114" s="1"/>
  <c r="J31" i="114"/>
  <c r="K31" i="114" s="1"/>
  <c r="J30" i="114"/>
  <c r="K30" i="114" s="1"/>
  <c r="J29" i="114"/>
  <c r="K29" i="114" s="1"/>
  <c r="J28" i="114"/>
  <c r="K28" i="114" s="1"/>
  <c r="J27" i="114"/>
  <c r="K27" i="114" s="1"/>
  <c r="J26" i="114"/>
  <c r="K26" i="114" s="1"/>
  <c r="J25" i="114"/>
  <c r="K25" i="114" s="1"/>
  <c r="J24" i="114"/>
  <c r="K24" i="114" s="1"/>
  <c r="J23" i="114"/>
  <c r="K23" i="114" s="1"/>
  <c r="J22" i="114"/>
  <c r="K22" i="114" s="1"/>
  <c r="J21" i="114"/>
  <c r="K21" i="114" s="1"/>
  <c r="J20" i="114"/>
  <c r="K20" i="114" s="1"/>
  <c r="J19" i="114"/>
  <c r="K19" i="114" s="1"/>
  <c r="J18" i="114"/>
  <c r="K18" i="114" s="1"/>
  <c r="J17" i="114"/>
  <c r="K17" i="114" s="1"/>
  <c r="J16" i="114"/>
  <c r="K16" i="114" s="1"/>
  <c r="J15" i="114"/>
  <c r="K15" i="114" s="1"/>
  <c r="J14" i="114"/>
  <c r="K14" i="114" s="1"/>
  <c r="J13" i="114"/>
  <c r="K13" i="114" s="1"/>
  <c r="J12" i="114"/>
  <c r="K12" i="114" s="1"/>
  <c r="J11" i="114"/>
  <c r="K11" i="114" s="1"/>
  <c r="J10" i="114"/>
  <c r="K10" i="114" s="1"/>
  <c r="J9" i="114"/>
  <c r="K9" i="114" s="1"/>
  <c r="J8" i="114"/>
  <c r="K8" i="114" s="1"/>
  <c r="J7" i="114"/>
  <c r="K7" i="114" s="1"/>
  <c r="J6" i="114"/>
  <c r="K6" i="114" s="1"/>
  <c r="J5" i="114"/>
  <c r="K5" i="114" s="1"/>
  <c r="J4" i="114"/>
  <c r="H443" i="111"/>
  <c r="J442" i="111"/>
  <c r="K442" i="111" s="1"/>
  <c r="J441" i="111"/>
  <c r="K441" i="111" s="1"/>
  <c r="J440" i="111"/>
  <c r="K440" i="111" s="1"/>
  <c r="J439" i="111"/>
  <c r="K439" i="111" s="1"/>
  <c r="J438" i="111"/>
  <c r="K438" i="111" s="1"/>
  <c r="J437" i="111"/>
  <c r="K437" i="111" s="1"/>
  <c r="J436" i="111"/>
  <c r="K436" i="111" s="1"/>
  <c r="J435" i="111"/>
  <c r="K435" i="111" s="1"/>
  <c r="J434" i="111"/>
  <c r="K434" i="111" s="1"/>
  <c r="J433" i="111"/>
  <c r="K433" i="111" s="1"/>
  <c r="J432" i="111"/>
  <c r="K432" i="111" s="1"/>
  <c r="J431" i="111"/>
  <c r="K431" i="111" s="1"/>
  <c r="J430" i="111"/>
  <c r="K430" i="111" s="1"/>
  <c r="J429" i="111"/>
  <c r="K429" i="111" s="1"/>
  <c r="J428" i="111"/>
  <c r="K428" i="111" s="1"/>
  <c r="J427" i="111"/>
  <c r="K427" i="111" s="1"/>
  <c r="J426" i="111"/>
  <c r="K426" i="111" s="1"/>
  <c r="J425" i="111"/>
  <c r="K425" i="111" s="1"/>
  <c r="J424" i="111"/>
  <c r="K424" i="111" s="1"/>
  <c r="J423" i="111"/>
  <c r="K423" i="111" s="1"/>
  <c r="J422" i="111"/>
  <c r="K422" i="111" s="1"/>
  <c r="J421" i="111"/>
  <c r="K421" i="111" s="1"/>
  <c r="J420" i="111"/>
  <c r="K420" i="111" s="1"/>
  <c r="J419" i="111"/>
  <c r="K419" i="111" s="1"/>
  <c r="J418" i="111"/>
  <c r="K418" i="111" s="1"/>
  <c r="J417" i="111"/>
  <c r="K417" i="111" s="1"/>
  <c r="J416" i="111"/>
  <c r="K416" i="111" s="1"/>
  <c r="J415" i="111"/>
  <c r="K415" i="111" s="1"/>
  <c r="J414" i="111"/>
  <c r="K414" i="111" s="1"/>
  <c r="J413" i="111"/>
  <c r="K413" i="111" s="1"/>
  <c r="J412" i="111"/>
  <c r="K412" i="111" s="1"/>
  <c r="J411" i="111"/>
  <c r="K411" i="111" s="1"/>
  <c r="J410" i="111"/>
  <c r="K410" i="111" s="1"/>
  <c r="J409" i="111"/>
  <c r="K409" i="111" s="1"/>
  <c r="J408" i="111"/>
  <c r="K408" i="111" s="1"/>
  <c r="J407" i="111"/>
  <c r="K407" i="111" s="1"/>
  <c r="J406" i="111"/>
  <c r="K406" i="111" s="1"/>
  <c r="J405" i="111"/>
  <c r="K405" i="111" s="1"/>
  <c r="J404" i="111"/>
  <c r="K404" i="111" s="1"/>
  <c r="J403" i="111"/>
  <c r="K403" i="111" s="1"/>
  <c r="J402" i="111"/>
  <c r="K402" i="111" s="1"/>
  <c r="J401" i="111"/>
  <c r="K401" i="111" s="1"/>
  <c r="J400" i="111"/>
  <c r="K400" i="111" s="1"/>
  <c r="J399" i="111"/>
  <c r="K399" i="111" s="1"/>
  <c r="J398" i="111"/>
  <c r="K398" i="111" s="1"/>
  <c r="J397" i="111"/>
  <c r="K397" i="111" s="1"/>
  <c r="J396" i="111"/>
  <c r="K396" i="111" s="1"/>
  <c r="J395" i="111"/>
  <c r="K395" i="111" s="1"/>
  <c r="J394" i="111"/>
  <c r="K394" i="111" s="1"/>
  <c r="J393" i="111"/>
  <c r="K393" i="111" s="1"/>
  <c r="J392" i="111"/>
  <c r="K392" i="111" s="1"/>
  <c r="J391" i="111"/>
  <c r="K391" i="111" s="1"/>
  <c r="J390" i="111"/>
  <c r="K390" i="111" s="1"/>
  <c r="J389" i="111"/>
  <c r="K389" i="111" s="1"/>
  <c r="J388" i="111"/>
  <c r="K388" i="111" s="1"/>
  <c r="J387" i="111"/>
  <c r="K387" i="111" s="1"/>
  <c r="J386" i="111"/>
  <c r="K386" i="111" s="1"/>
  <c r="J385" i="111"/>
  <c r="K385" i="111" s="1"/>
  <c r="J384" i="111"/>
  <c r="K384" i="111" s="1"/>
  <c r="J383" i="111"/>
  <c r="K383" i="111" s="1"/>
  <c r="J382" i="111"/>
  <c r="K382" i="111" s="1"/>
  <c r="J381" i="111"/>
  <c r="K381" i="111" s="1"/>
  <c r="J380" i="111"/>
  <c r="K380" i="111" s="1"/>
  <c r="J379" i="111"/>
  <c r="K379" i="111" s="1"/>
  <c r="J378" i="111"/>
  <c r="K378" i="111" s="1"/>
  <c r="J377" i="111"/>
  <c r="K377" i="111" s="1"/>
  <c r="J376" i="111"/>
  <c r="K376" i="111" s="1"/>
  <c r="J375" i="111"/>
  <c r="K375" i="111" s="1"/>
  <c r="J374" i="111"/>
  <c r="K374" i="111" s="1"/>
  <c r="J373" i="111"/>
  <c r="K373" i="111" s="1"/>
  <c r="J372" i="111"/>
  <c r="K372" i="111" s="1"/>
  <c r="J371" i="111"/>
  <c r="K371" i="111" s="1"/>
  <c r="J370" i="111"/>
  <c r="K370" i="111" s="1"/>
  <c r="J369" i="111"/>
  <c r="K369" i="111" s="1"/>
  <c r="J368" i="111"/>
  <c r="K368" i="111" s="1"/>
  <c r="J367" i="111"/>
  <c r="K367" i="111" s="1"/>
  <c r="J366" i="111"/>
  <c r="K366" i="111" s="1"/>
  <c r="J365" i="111"/>
  <c r="K365" i="111" s="1"/>
  <c r="J364" i="111"/>
  <c r="K364" i="111" s="1"/>
  <c r="J363" i="111"/>
  <c r="K363" i="111" s="1"/>
  <c r="J362" i="111"/>
  <c r="K362" i="111" s="1"/>
  <c r="J361" i="111"/>
  <c r="K361" i="111" s="1"/>
  <c r="J360" i="111"/>
  <c r="K360" i="111" s="1"/>
  <c r="J359" i="111"/>
  <c r="K359" i="111" s="1"/>
  <c r="J358" i="111"/>
  <c r="K358" i="111" s="1"/>
  <c r="J357" i="111"/>
  <c r="K357" i="111" s="1"/>
  <c r="J356" i="111"/>
  <c r="K356" i="111" s="1"/>
  <c r="J355" i="111"/>
  <c r="K355" i="111" s="1"/>
  <c r="J354" i="111"/>
  <c r="K354" i="111" s="1"/>
  <c r="J353" i="111"/>
  <c r="K353" i="111" s="1"/>
  <c r="J352" i="111"/>
  <c r="K352" i="111" s="1"/>
  <c r="J351" i="111"/>
  <c r="K351" i="111" s="1"/>
  <c r="J350" i="111"/>
  <c r="K350" i="111" s="1"/>
  <c r="J349" i="111"/>
  <c r="K349" i="111" s="1"/>
  <c r="J348" i="111"/>
  <c r="K348" i="111" s="1"/>
  <c r="J347" i="111"/>
  <c r="K347" i="111" s="1"/>
  <c r="J346" i="111"/>
  <c r="K346" i="111" s="1"/>
  <c r="J345" i="111"/>
  <c r="K345" i="111" s="1"/>
  <c r="J344" i="111"/>
  <c r="K344" i="111" s="1"/>
  <c r="J343" i="111"/>
  <c r="K343" i="111" s="1"/>
  <c r="J342" i="111"/>
  <c r="K342" i="111" s="1"/>
  <c r="J341" i="111"/>
  <c r="K341" i="111" s="1"/>
  <c r="J340" i="111"/>
  <c r="K340" i="111" s="1"/>
  <c r="J339" i="111"/>
  <c r="K339" i="111" s="1"/>
  <c r="J338" i="111"/>
  <c r="K338" i="111" s="1"/>
  <c r="J337" i="111"/>
  <c r="K337" i="111" s="1"/>
  <c r="J336" i="111"/>
  <c r="K336" i="111" s="1"/>
  <c r="J335" i="111"/>
  <c r="K335" i="111" s="1"/>
  <c r="J334" i="111"/>
  <c r="K334" i="111" s="1"/>
  <c r="J333" i="111"/>
  <c r="K333" i="111" s="1"/>
  <c r="J332" i="111"/>
  <c r="K332" i="111" s="1"/>
  <c r="J331" i="111"/>
  <c r="K331" i="111" s="1"/>
  <c r="J330" i="111"/>
  <c r="K330" i="111" s="1"/>
  <c r="J329" i="111"/>
  <c r="K329" i="111" s="1"/>
  <c r="J328" i="111"/>
  <c r="K328" i="111" s="1"/>
  <c r="J327" i="111"/>
  <c r="K327" i="111" s="1"/>
  <c r="J326" i="111"/>
  <c r="K326" i="111" s="1"/>
  <c r="J325" i="111"/>
  <c r="J324" i="111"/>
  <c r="K324" i="111" s="1"/>
  <c r="J323" i="111"/>
  <c r="K323" i="111" s="1"/>
  <c r="J322" i="111"/>
  <c r="K322" i="111" s="1"/>
  <c r="J321" i="111"/>
  <c r="K321" i="111" s="1"/>
  <c r="J320" i="111"/>
  <c r="K320" i="111" s="1"/>
  <c r="J319" i="111"/>
  <c r="K319" i="111" s="1"/>
  <c r="J318" i="111"/>
  <c r="K318" i="111" s="1"/>
  <c r="J317" i="111"/>
  <c r="K317" i="111" s="1"/>
  <c r="J316" i="111"/>
  <c r="K316" i="111" s="1"/>
  <c r="J315" i="111"/>
  <c r="K315" i="111" s="1"/>
  <c r="J314" i="111"/>
  <c r="K314" i="111" s="1"/>
  <c r="J313" i="111"/>
  <c r="K313" i="111" s="1"/>
  <c r="J312" i="111"/>
  <c r="K312" i="111" s="1"/>
  <c r="J311" i="111"/>
  <c r="K311" i="111" s="1"/>
  <c r="J310" i="111"/>
  <c r="K310" i="111" s="1"/>
  <c r="J309" i="111"/>
  <c r="K309" i="111" s="1"/>
  <c r="J308" i="111"/>
  <c r="K308" i="111" s="1"/>
  <c r="J307" i="111"/>
  <c r="K307" i="111" s="1"/>
  <c r="J306" i="111"/>
  <c r="K306" i="111" s="1"/>
  <c r="J305" i="111"/>
  <c r="K305" i="111" s="1"/>
  <c r="J304" i="111"/>
  <c r="K304" i="111" s="1"/>
  <c r="J303" i="111"/>
  <c r="K303" i="111" s="1"/>
  <c r="J302" i="111"/>
  <c r="K302" i="111" s="1"/>
  <c r="J301" i="111"/>
  <c r="K301" i="111" s="1"/>
  <c r="J300" i="111"/>
  <c r="K300" i="111" s="1"/>
  <c r="J299" i="111"/>
  <c r="K299" i="111" s="1"/>
  <c r="J298" i="111"/>
  <c r="K298" i="111" s="1"/>
  <c r="J297" i="111"/>
  <c r="K297" i="111" s="1"/>
  <c r="J296" i="111"/>
  <c r="K296" i="111" s="1"/>
  <c r="J295" i="111"/>
  <c r="K295" i="111" s="1"/>
  <c r="J294" i="111"/>
  <c r="K294" i="111" s="1"/>
  <c r="J293" i="111"/>
  <c r="K293" i="111" s="1"/>
  <c r="J292" i="111"/>
  <c r="K292" i="111" s="1"/>
  <c r="J291" i="111"/>
  <c r="K291" i="111" s="1"/>
  <c r="J290" i="111"/>
  <c r="K290" i="111" s="1"/>
  <c r="J289" i="111"/>
  <c r="K289" i="111" s="1"/>
  <c r="J288" i="111"/>
  <c r="K288" i="111" s="1"/>
  <c r="J287" i="111"/>
  <c r="K287" i="111" s="1"/>
  <c r="J286" i="111"/>
  <c r="K286" i="111" s="1"/>
  <c r="J285" i="111"/>
  <c r="K285" i="111" s="1"/>
  <c r="J284" i="111"/>
  <c r="K284" i="111" s="1"/>
  <c r="J283" i="111"/>
  <c r="K283" i="111" s="1"/>
  <c r="J282" i="111"/>
  <c r="K282" i="111" s="1"/>
  <c r="J281" i="111"/>
  <c r="K281" i="111" s="1"/>
  <c r="J280" i="111"/>
  <c r="K280" i="111" s="1"/>
  <c r="J279" i="111"/>
  <c r="K279" i="111" s="1"/>
  <c r="J278" i="111"/>
  <c r="K278" i="111" s="1"/>
  <c r="J277" i="111"/>
  <c r="K277" i="111" s="1"/>
  <c r="J276" i="111"/>
  <c r="K276" i="111" s="1"/>
  <c r="J275" i="111"/>
  <c r="K275" i="111" s="1"/>
  <c r="J274" i="111"/>
  <c r="K274" i="111" s="1"/>
  <c r="J273" i="111"/>
  <c r="K273" i="111" s="1"/>
  <c r="J272" i="111"/>
  <c r="K272" i="111" s="1"/>
  <c r="J271" i="111"/>
  <c r="K271" i="111" s="1"/>
  <c r="J270" i="111"/>
  <c r="K270" i="111" s="1"/>
  <c r="J269" i="111"/>
  <c r="K269" i="111" s="1"/>
  <c r="J268" i="111"/>
  <c r="K268" i="111" s="1"/>
  <c r="J267" i="111"/>
  <c r="K267" i="111" s="1"/>
  <c r="J266" i="111"/>
  <c r="K266" i="111" s="1"/>
  <c r="J265" i="111"/>
  <c r="K265" i="111" s="1"/>
  <c r="J264" i="111"/>
  <c r="K264" i="111" s="1"/>
  <c r="J263" i="111"/>
  <c r="K263" i="111" s="1"/>
  <c r="J262" i="111"/>
  <c r="K262" i="111" s="1"/>
  <c r="J261" i="111"/>
  <c r="K261" i="111" s="1"/>
  <c r="J260" i="111"/>
  <c r="K260" i="111" s="1"/>
  <c r="J259" i="111"/>
  <c r="K259" i="111" s="1"/>
  <c r="J258" i="111"/>
  <c r="K258" i="111" s="1"/>
  <c r="J257" i="111"/>
  <c r="K257" i="111" s="1"/>
  <c r="J256" i="111"/>
  <c r="K256" i="111" s="1"/>
  <c r="J255" i="111"/>
  <c r="K255" i="111" s="1"/>
  <c r="J254" i="111"/>
  <c r="K254" i="111" s="1"/>
  <c r="J253" i="111"/>
  <c r="K253" i="111" s="1"/>
  <c r="J252" i="111"/>
  <c r="K252" i="111" s="1"/>
  <c r="J251" i="111"/>
  <c r="K251" i="111" s="1"/>
  <c r="J250" i="111"/>
  <c r="K250" i="111" s="1"/>
  <c r="J249" i="111"/>
  <c r="K249" i="111" s="1"/>
  <c r="J248" i="111"/>
  <c r="K248" i="111" s="1"/>
  <c r="J247" i="111"/>
  <c r="K247" i="111" s="1"/>
  <c r="J246" i="111"/>
  <c r="K246" i="111" s="1"/>
  <c r="J245" i="111"/>
  <c r="K245" i="111" s="1"/>
  <c r="J244" i="111"/>
  <c r="K244" i="111" s="1"/>
  <c r="J243" i="111"/>
  <c r="K243" i="111" s="1"/>
  <c r="J242" i="111"/>
  <c r="K242" i="111" s="1"/>
  <c r="J241" i="111"/>
  <c r="K241" i="111" s="1"/>
  <c r="K240" i="111"/>
  <c r="J240" i="111"/>
  <c r="J239" i="111"/>
  <c r="K239" i="111" s="1"/>
  <c r="J238" i="111"/>
  <c r="K238" i="111" s="1"/>
  <c r="J237" i="111"/>
  <c r="K237" i="111" s="1"/>
  <c r="J236" i="111"/>
  <c r="K236" i="111" s="1"/>
  <c r="J235" i="111"/>
  <c r="K235" i="111" s="1"/>
  <c r="J234" i="111"/>
  <c r="K234" i="111" s="1"/>
  <c r="J233" i="111"/>
  <c r="K233" i="111" s="1"/>
  <c r="J232" i="111"/>
  <c r="K232" i="111" s="1"/>
  <c r="J231" i="111"/>
  <c r="K231" i="111" s="1"/>
  <c r="J230" i="111"/>
  <c r="K230" i="111" s="1"/>
  <c r="J229" i="111"/>
  <c r="K229" i="111" s="1"/>
  <c r="J228" i="111"/>
  <c r="K228" i="111" s="1"/>
  <c r="J227" i="111"/>
  <c r="K227" i="111" s="1"/>
  <c r="J226" i="111"/>
  <c r="K226" i="111" s="1"/>
  <c r="J225" i="111"/>
  <c r="K225" i="111" s="1"/>
  <c r="J224" i="111"/>
  <c r="K224" i="111" s="1"/>
  <c r="J223" i="111"/>
  <c r="K223" i="111" s="1"/>
  <c r="J222" i="111"/>
  <c r="K222" i="111" s="1"/>
  <c r="J221" i="111"/>
  <c r="K221" i="111" s="1"/>
  <c r="J220" i="111"/>
  <c r="K220" i="111" s="1"/>
  <c r="J219" i="111"/>
  <c r="K219" i="111" s="1"/>
  <c r="J218" i="111"/>
  <c r="K218" i="111" s="1"/>
  <c r="J217" i="111"/>
  <c r="K217" i="111" s="1"/>
  <c r="J216" i="111"/>
  <c r="K216" i="111" s="1"/>
  <c r="J215" i="111"/>
  <c r="K215" i="111" s="1"/>
  <c r="J214" i="111"/>
  <c r="K214" i="111" s="1"/>
  <c r="J213" i="111"/>
  <c r="K213" i="111" s="1"/>
  <c r="J212" i="111"/>
  <c r="K212" i="111" s="1"/>
  <c r="J211" i="111"/>
  <c r="K211" i="111" s="1"/>
  <c r="J210" i="111"/>
  <c r="K210" i="111" s="1"/>
  <c r="J209" i="111"/>
  <c r="K209" i="111" s="1"/>
  <c r="J208" i="111"/>
  <c r="K208" i="111" s="1"/>
  <c r="J207" i="111"/>
  <c r="K207" i="111" s="1"/>
  <c r="J206" i="111"/>
  <c r="K206" i="111" s="1"/>
  <c r="J205" i="111"/>
  <c r="K205" i="111" s="1"/>
  <c r="J204" i="111"/>
  <c r="K204" i="111" s="1"/>
  <c r="J203" i="111"/>
  <c r="K203" i="111" s="1"/>
  <c r="J202" i="111"/>
  <c r="K202" i="111" s="1"/>
  <c r="J201" i="111"/>
  <c r="K201" i="111" s="1"/>
  <c r="J200" i="111"/>
  <c r="K200" i="111" s="1"/>
  <c r="J199" i="111"/>
  <c r="K199" i="111" s="1"/>
  <c r="J198" i="111"/>
  <c r="K198" i="111" s="1"/>
  <c r="J197" i="111"/>
  <c r="K197" i="111" s="1"/>
  <c r="J196" i="111"/>
  <c r="K196" i="111" s="1"/>
  <c r="J195" i="111"/>
  <c r="K195" i="111" s="1"/>
  <c r="J194" i="111"/>
  <c r="K194" i="111" s="1"/>
  <c r="J193" i="111"/>
  <c r="K193" i="111" s="1"/>
  <c r="J192" i="111"/>
  <c r="K192" i="111" s="1"/>
  <c r="J191" i="111"/>
  <c r="K191" i="111" s="1"/>
  <c r="J190" i="111"/>
  <c r="K190" i="111" s="1"/>
  <c r="J189" i="111"/>
  <c r="K189" i="111" s="1"/>
  <c r="J188" i="111"/>
  <c r="K188" i="111" s="1"/>
  <c r="J187" i="111"/>
  <c r="K187" i="111" s="1"/>
  <c r="J186" i="111"/>
  <c r="K186" i="111" s="1"/>
  <c r="J185" i="111"/>
  <c r="K185" i="111" s="1"/>
  <c r="J184" i="111"/>
  <c r="K184" i="111" s="1"/>
  <c r="J183" i="111"/>
  <c r="K183" i="111" s="1"/>
  <c r="J182" i="111"/>
  <c r="K182" i="111" s="1"/>
  <c r="J181" i="111"/>
  <c r="K181" i="111" s="1"/>
  <c r="J180" i="111"/>
  <c r="K180" i="111" s="1"/>
  <c r="J179" i="111"/>
  <c r="K179" i="111" s="1"/>
  <c r="J178" i="111"/>
  <c r="K178" i="111" s="1"/>
  <c r="J177" i="111"/>
  <c r="K177" i="111" s="1"/>
  <c r="J176" i="111"/>
  <c r="K176" i="111" s="1"/>
  <c r="J175" i="111"/>
  <c r="K175" i="111" s="1"/>
  <c r="J174" i="111"/>
  <c r="K174" i="111" s="1"/>
  <c r="J173" i="111"/>
  <c r="K173" i="111" s="1"/>
  <c r="J172" i="111"/>
  <c r="K172" i="111" s="1"/>
  <c r="J171" i="111"/>
  <c r="K171" i="111" s="1"/>
  <c r="J170" i="111"/>
  <c r="K170" i="111" s="1"/>
  <c r="J169" i="111"/>
  <c r="K169" i="111" s="1"/>
  <c r="J168" i="111"/>
  <c r="K168" i="111" s="1"/>
  <c r="J167" i="111"/>
  <c r="K167" i="111" s="1"/>
  <c r="J166" i="111"/>
  <c r="K166" i="111" s="1"/>
  <c r="J165" i="111"/>
  <c r="K165" i="111" s="1"/>
  <c r="J164" i="111"/>
  <c r="K164" i="111" s="1"/>
  <c r="J163" i="111"/>
  <c r="K163" i="111" s="1"/>
  <c r="J162" i="111"/>
  <c r="K162" i="111" s="1"/>
  <c r="J161" i="111"/>
  <c r="K161" i="111" s="1"/>
  <c r="J160" i="111"/>
  <c r="K160" i="111" s="1"/>
  <c r="J159" i="111"/>
  <c r="K159" i="111" s="1"/>
  <c r="J158" i="111"/>
  <c r="K158" i="111" s="1"/>
  <c r="J157" i="111"/>
  <c r="K157" i="111" s="1"/>
  <c r="J156" i="111"/>
  <c r="K156" i="111" s="1"/>
  <c r="J155" i="111"/>
  <c r="K155" i="111" s="1"/>
  <c r="J154" i="111"/>
  <c r="K154" i="111" s="1"/>
  <c r="J153" i="111"/>
  <c r="K153" i="111" s="1"/>
  <c r="J152" i="111"/>
  <c r="K152" i="111" s="1"/>
  <c r="J151" i="111"/>
  <c r="K151" i="111" s="1"/>
  <c r="J150" i="111"/>
  <c r="K150" i="111" s="1"/>
  <c r="J149" i="111"/>
  <c r="K149" i="111" s="1"/>
  <c r="J148" i="111"/>
  <c r="K148" i="111" s="1"/>
  <c r="J147" i="111"/>
  <c r="K147" i="111" s="1"/>
  <c r="J146" i="111"/>
  <c r="K146" i="111" s="1"/>
  <c r="J145" i="111"/>
  <c r="K145" i="111" s="1"/>
  <c r="J144" i="111"/>
  <c r="K144" i="111" s="1"/>
  <c r="J143" i="111"/>
  <c r="K143" i="111" s="1"/>
  <c r="J142" i="111"/>
  <c r="K142" i="111" s="1"/>
  <c r="J141" i="111"/>
  <c r="K141" i="111" s="1"/>
  <c r="J140" i="111"/>
  <c r="K140" i="111" s="1"/>
  <c r="J139" i="111"/>
  <c r="K139" i="111" s="1"/>
  <c r="J138" i="111"/>
  <c r="K138" i="111" s="1"/>
  <c r="J137" i="111"/>
  <c r="K137" i="111" s="1"/>
  <c r="J136" i="111"/>
  <c r="K136" i="111" s="1"/>
  <c r="J135" i="111"/>
  <c r="K135" i="111" s="1"/>
  <c r="J134" i="111"/>
  <c r="K134" i="111" s="1"/>
  <c r="J133" i="111"/>
  <c r="K133" i="111" s="1"/>
  <c r="J132" i="111"/>
  <c r="K132" i="111" s="1"/>
  <c r="J131" i="111"/>
  <c r="K131" i="111" s="1"/>
  <c r="J130" i="111"/>
  <c r="K130" i="111" s="1"/>
  <c r="J129" i="111"/>
  <c r="K129" i="111" s="1"/>
  <c r="J128" i="111"/>
  <c r="K128" i="111" s="1"/>
  <c r="J127" i="111"/>
  <c r="K127" i="111" s="1"/>
  <c r="J126" i="111"/>
  <c r="K126" i="111" s="1"/>
  <c r="J125" i="111"/>
  <c r="K125" i="111" s="1"/>
  <c r="J124" i="111"/>
  <c r="K124" i="111" s="1"/>
  <c r="J123" i="111"/>
  <c r="K123" i="111" s="1"/>
  <c r="J122" i="111"/>
  <c r="K122" i="111" s="1"/>
  <c r="J121" i="111"/>
  <c r="K121" i="111" s="1"/>
  <c r="J120" i="111"/>
  <c r="K120" i="111" s="1"/>
  <c r="J119" i="111"/>
  <c r="K119" i="111" s="1"/>
  <c r="J118" i="111"/>
  <c r="K118" i="111" s="1"/>
  <c r="J117" i="111"/>
  <c r="K117" i="111" s="1"/>
  <c r="J116" i="111"/>
  <c r="K116" i="111" s="1"/>
  <c r="J115" i="111"/>
  <c r="K115" i="111" s="1"/>
  <c r="J114" i="111"/>
  <c r="K114" i="111" s="1"/>
  <c r="J113" i="111"/>
  <c r="K113" i="111" s="1"/>
  <c r="J112" i="111"/>
  <c r="K112" i="111" s="1"/>
  <c r="J111" i="111"/>
  <c r="K111" i="111" s="1"/>
  <c r="J110" i="111"/>
  <c r="K110" i="111" s="1"/>
  <c r="J109" i="111"/>
  <c r="K109" i="111" s="1"/>
  <c r="J108" i="111"/>
  <c r="K108" i="111" s="1"/>
  <c r="J107" i="111"/>
  <c r="K107" i="111" s="1"/>
  <c r="J106" i="111"/>
  <c r="K106" i="111" s="1"/>
  <c r="J105" i="111"/>
  <c r="K105" i="111" s="1"/>
  <c r="J104" i="111"/>
  <c r="K104" i="111" s="1"/>
  <c r="J103" i="111"/>
  <c r="K103" i="111" s="1"/>
  <c r="J102" i="111"/>
  <c r="K102" i="111" s="1"/>
  <c r="J101" i="111"/>
  <c r="K101" i="111" s="1"/>
  <c r="J100" i="111"/>
  <c r="K100" i="111" s="1"/>
  <c r="J99" i="111"/>
  <c r="K99" i="111" s="1"/>
  <c r="J98" i="111"/>
  <c r="K98" i="111" s="1"/>
  <c r="J97" i="111"/>
  <c r="K97" i="111" s="1"/>
  <c r="J96" i="111"/>
  <c r="K96" i="111" s="1"/>
  <c r="J95" i="111"/>
  <c r="K95" i="111" s="1"/>
  <c r="J94" i="111"/>
  <c r="K94" i="111" s="1"/>
  <c r="J93" i="111"/>
  <c r="K93" i="111" s="1"/>
  <c r="J92" i="111"/>
  <c r="K92" i="111" s="1"/>
  <c r="J91" i="111"/>
  <c r="K91" i="111" s="1"/>
  <c r="J90" i="111"/>
  <c r="K90" i="111" s="1"/>
  <c r="J89" i="111"/>
  <c r="K89" i="111" s="1"/>
  <c r="J88" i="111"/>
  <c r="K88" i="111" s="1"/>
  <c r="J87" i="111"/>
  <c r="K87" i="111" s="1"/>
  <c r="J86" i="111"/>
  <c r="K86" i="111" s="1"/>
  <c r="J85" i="111"/>
  <c r="K85" i="111" s="1"/>
  <c r="J84" i="111"/>
  <c r="K84" i="111" s="1"/>
  <c r="J83" i="111"/>
  <c r="K83" i="111" s="1"/>
  <c r="J82" i="111"/>
  <c r="K82" i="111" s="1"/>
  <c r="J81" i="111"/>
  <c r="K81" i="111" s="1"/>
  <c r="J80" i="111"/>
  <c r="K80" i="111" s="1"/>
  <c r="J79" i="111"/>
  <c r="K79" i="111" s="1"/>
  <c r="J78" i="111"/>
  <c r="K78" i="111" s="1"/>
  <c r="J77" i="111"/>
  <c r="K77" i="111" s="1"/>
  <c r="J76" i="111"/>
  <c r="K76" i="111" s="1"/>
  <c r="J75" i="111"/>
  <c r="K75" i="111" s="1"/>
  <c r="J74" i="111"/>
  <c r="K74" i="111" s="1"/>
  <c r="J73" i="111"/>
  <c r="K73" i="111" s="1"/>
  <c r="J72" i="111"/>
  <c r="K72" i="111" s="1"/>
  <c r="J71" i="111"/>
  <c r="K71" i="111" s="1"/>
  <c r="J70" i="111"/>
  <c r="K70" i="111" s="1"/>
  <c r="J69" i="111"/>
  <c r="K69" i="111" s="1"/>
  <c r="J68" i="111"/>
  <c r="K68" i="111" s="1"/>
  <c r="J67" i="111"/>
  <c r="K67" i="111" s="1"/>
  <c r="J66" i="111"/>
  <c r="K66" i="111" s="1"/>
  <c r="J65" i="111"/>
  <c r="K65" i="111" s="1"/>
  <c r="J64" i="111"/>
  <c r="K64" i="111" s="1"/>
  <c r="J63" i="111"/>
  <c r="K63" i="111" s="1"/>
  <c r="J62" i="111"/>
  <c r="K62" i="111" s="1"/>
  <c r="J61" i="111"/>
  <c r="K61" i="111" s="1"/>
  <c r="J60" i="111"/>
  <c r="K60" i="111" s="1"/>
  <c r="J59" i="111"/>
  <c r="K59" i="111" s="1"/>
  <c r="J58" i="111"/>
  <c r="K58" i="111" s="1"/>
  <c r="J57" i="111"/>
  <c r="K57" i="111" s="1"/>
  <c r="J56" i="111"/>
  <c r="K56" i="111" s="1"/>
  <c r="J55" i="111"/>
  <c r="K55" i="111" s="1"/>
  <c r="J54" i="111"/>
  <c r="K54" i="111" s="1"/>
  <c r="J53" i="111"/>
  <c r="K53" i="111" s="1"/>
  <c r="J52" i="111"/>
  <c r="K52" i="111" s="1"/>
  <c r="J51" i="111"/>
  <c r="K51" i="111" s="1"/>
  <c r="J50" i="111"/>
  <c r="K50" i="111" s="1"/>
  <c r="J49" i="111"/>
  <c r="K49" i="111" s="1"/>
  <c r="J48" i="111"/>
  <c r="K48" i="111" s="1"/>
  <c r="J47" i="111"/>
  <c r="K47" i="111" s="1"/>
  <c r="J46" i="111"/>
  <c r="K46" i="111" s="1"/>
  <c r="J45" i="111"/>
  <c r="K45" i="111" s="1"/>
  <c r="J44" i="111"/>
  <c r="K44" i="111" s="1"/>
  <c r="J43" i="111"/>
  <c r="K43" i="111" s="1"/>
  <c r="J42" i="111"/>
  <c r="K42" i="111" s="1"/>
  <c r="J41" i="111"/>
  <c r="K41" i="111" s="1"/>
  <c r="J40" i="111"/>
  <c r="K40" i="111" s="1"/>
  <c r="J39" i="111"/>
  <c r="K39" i="111" s="1"/>
  <c r="J38" i="111"/>
  <c r="K38" i="111" s="1"/>
  <c r="J37" i="111"/>
  <c r="K37" i="111" s="1"/>
  <c r="J36" i="111"/>
  <c r="K36" i="111" s="1"/>
  <c r="J35" i="111"/>
  <c r="K35" i="111" s="1"/>
  <c r="J34" i="111"/>
  <c r="K34" i="111" s="1"/>
  <c r="J33" i="111"/>
  <c r="K33" i="111" s="1"/>
  <c r="J32" i="111"/>
  <c r="K32" i="111" s="1"/>
  <c r="J31" i="111"/>
  <c r="K31" i="111" s="1"/>
  <c r="J30" i="111"/>
  <c r="K30" i="111" s="1"/>
  <c r="J29" i="111"/>
  <c r="K29" i="111" s="1"/>
  <c r="J28" i="111"/>
  <c r="K28" i="111" s="1"/>
  <c r="J27" i="111"/>
  <c r="K27" i="111" s="1"/>
  <c r="J26" i="111"/>
  <c r="K26" i="111" s="1"/>
  <c r="J25" i="111"/>
  <c r="K25" i="111" s="1"/>
  <c r="J24" i="111"/>
  <c r="K24" i="111" s="1"/>
  <c r="J23" i="111"/>
  <c r="K23" i="111" s="1"/>
  <c r="J22" i="111"/>
  <c r="K22" i="111" s="1"/>
  <c r="J21" i="111"/>
  <c r="K21" i="111" s="1"/>
  <c r="J20" i="111"/>
  <c r="K20" i="111" s="1"/>
  <c r="J19" i="111"/>
  <c r="K19" i="111" s="1"/>
  <c r="J18" i="111"/>
  <c r="K18" i="111" s="1"/>
  <c r="J17" i="111"/>
  <c r="K17" i="111" s="1"/>
  <c r="J16" i="111"/>
  <c r="K16" i="111" s="1"/>
  <c r="J15" i="111"/>
  <c r="K15" i="111" s="1"/>
  <c r="J14" i="111"/>
  <c r="K14" i="111" s="1"/>
  <c r="J13" i="111"/>
  <c r="K13" i="111" s="1"/>
  <c r="J12" i="111"/>
  <c r="K12" i="111" s="1"/>
  <c r="J11" i="111"/>
  <c r="K11" i="111" s="1"/>
  <c r="J10" i="111"/>
  <c r="K10" i="111" s="1"/>
  <c r="J9" i="111"/>
  <c r="K9" i="111" s="1"/>
  <c r="J8" i="111"/>
  <c r="K8" i="111" s="1"/>
  <c r="J7" i="111"/>
  <c r="K7" i="111" s="1"/>
  <c r="J6" i="111"/>
  <c r="K6" i="111" s="1"/>
  <c r="J5" i="111"/>
  <c r="K5" i="111" s="1"/>
  <c r="J4" i="111"/>
  <c r="K4" i="111" s="1"/>
  <c r="H443" i="105"/>
  <c r="J442" i="105"/>
  <c r="K442" i="105" s="1"/>
  <c r="J441" i="105"/>
  <c r="K441" i="105" s="1"/>
  <c r="J440" i="105"/>
  <c r="K440" i="105" s="1"/>
  <c r="J439" i="105"/>
  <c r="K439" i="105" s="1"/>
  <c r="J438" i="105"/>
  <c r="K438" i="105" s="1"/>
  <c r="J437" i="105"/>
  <c r="K437" i="105" s="1"/>
  <c r="J436" i="105"/>
  <c r="K436" i="105" s="1"/>
  <c r="J435" i="105"/>
  <c r="K435" i="105" s="1"/>
  <c r="J434" i="105"/>
  <c r="K434" i="105" s="1"/>
  <c r="J433" i="105"/>
  <c r="K433" i="105" s="1"/>
  <c r="J432" i="105"/>
  <c r="K432" i="105" s="1"/>
  <c r="J431" i="105"/>
  <c r="K431" i="105" s="1"/>
  <c r="J430" i="105"/>
  <c r="K430" i="105" s="1"/>
  <c r="J429" i="105"/>
  <c r="K429" i="105" s="1"/>
  <c r="J428" i="105"/>
  <c r="K428" i="105" s="1"/>
  <c r="J427" i="105"/>
  <c r="K427" i="105" s="1"/>
  <c r="J426" i="105"/>
  <c r="K426" i="105" s="1"/>
  <c r="K425" i="105"/>
  <c r="J425" i="105"/>
  <c r="J424" i="105"/>
  <c r="K424" i="105" s="1"/>
  <c r="J423" i="105"/>
  <c r="K423" i="105" s="1"/>
  <c r="J422" i="105"/>
  <c r="K422" i="105" s="1"/>
  <c r="J421" i="105"/>
  <c r="K421" i="105" s="1"/>
  <c r="J420" i="105"/>
  <c r="K420" i="105" s="1"/>
  <c r="J419" i="105"/>
  <c r="K419" i="105" s="1"/>
  <c r="J418" i="105"/>
  <c r="K418" i="105" s="1"/>
  <c r="J417" i="105"/>
  <c r="K417" i="105" s="1"/>
  <c r="J416" i="105"/>
  <c r="K416" i="105" s="1"/>
  <c r="J415" i="105"/>
  <c r="K415" i="105" s="1"/>
  <c r="J414" i="105"/>
  <c r="K414" i="105" s="1"/>
  <c r="J413" i="105"/>
  <c r="K413" i="105" s="1"/>
  <c r="J412" i="105"/>
  <c r="K412" i="105" s="1"/>
  <c r="J411" i="105"/>
  <c r="K411" i="105" s="1"/>
  <c r="J410" i="105"/>
  <c r="K410" i="105" s="1"/>
  <c r="J409" i="105"/>
  <c r="K409" i="105" s="1"/>
  <c r="J408" i="105"/>
  <c r="K408" i="105" s="1"/>
  <c r="J407" i="105"/>
  <c r="K407" i="105" s="1"/>
  <c r="J406" i="105"/>
  <c r="K406" i="105" s="1"/>
  <c r="J405" i="105"/>
  <c r="K405" i="105" s="1"/>
  <c r="J404" i="105"/>
  <c r="K404" i="105" s="1"/>
  <c r="J403" i="105"/>
  <c r="K403" i="105" s="1"/>
  <c r="J402" i="105"/>
  <c r="K402" i="105" s="1"/>
  <c r="J401" i="105"/>
  <c r="K401" i="105" s="1"/>
  <c r="J400" i="105"/>
  <c r="K400" i="105" s="1"/>
  <c r="J399" i="105"/>
  <c r="K399" i="105" s="1"/>
  <c r="J398" i="105"/>
  <c r="K398" i="105" s="1"/>
  <c r="J397" i="105"/>
  <c r="K397" i="105" s="1"/>
  <c r="J396" i="105"/>
  <c r="K396" i="105" s="1"/>
  <c r="J395" i="105"/>
  <c r="K395" i="105" s="1"/>
  <c r="J394" i="105"/>
  <c r="K394" i="105" s="1"/>
  <c r="J393" i="105"/>
  <c r="K393" i="105" s="1"/>
  <c r="J392" i="105"/>
  <c r="K392" i="105" s="1"/>
  <c r="J391" i="105"/>
  <c r="K391" i="105" s="1"/>
  <c r="J390" i="105"/>
  <c r="K390" i="105" s="1"/>
  <c r="J389" i="105"/>
  <c r="K389" i="105" s="1"/>
  <c r="J388" i="105"/>
  <c r="K388" i="105" s="1"/>
  <c r="J387" i="105"/>
  <c r="K387" i="105" s="1"/>
  <c r="J386" i="105"/>
  <c r="K386" i="105" s="1"/>
  <c r="J385" i="105"/>
  <c r="K385" i="105" s="1"/>
  <c r="J384" i="105"/>
  <c r="K384" i="105" s="1"/>
  <c r="J383" i="105"/>
  <c r="K383" i="105" s="1"/>
  <c r="J382" i="105"/>
  <c r="K382" i="105" s="1"/>
  <c r="J381" i="105"/>
  <c r="K381" i="105" s="1"/>
  <c r="J380" i="105"/>
  <c r="K380" i="105" s="1"/>
  <c r="J379" i="105"/>
  <c r="K379" i="105" s="1"/>
  <c r="J378" i="105"/>
  <c r="K378" i="105" s="1"/>
  <c r="J377" i="105"/>
  <c r="K377" i="105" s="1"/>
  <c r="J376" i="105"/>
  <c r="K376" i="105" s="1"/>
  <c r="J375" i="105"/>
  <c r="K375" i="105" s="1"/>
  <c r="J374" i="105"/>
  <c r="K374" i="105" s="1"/>
  <c r="J373" i="105"/>
  <c r="K373" i="105" s="1"/>
  <c r="J372" i="105"/>
  <c r="K372" i="105" s="1"/>
  <c r="J371" i="105"/>
  <c r="K371" i="105" s="1"/>
  <c r="J370" i="105"/>
  <c r="K370" i="105" s="1"/>
  <c r="J369" i="105"/>
  <c r="K369" i="105" s="1"/>
  <c r="J368" i="105"/>
  <c r="K368" i="105" s="1"/>
  <c r="J367" i="105"/>
  <c r="K367" i="105" s="1"/>
  <c r="J366" i="105"/>
  <c r="K366" i="105" s="1"/>
  <c r="J365" i="105"/>
  <c r="K365" i="105" s="1"/>
  <c r="J364" i="105"/>
  <c r="K364" i="105" s="1"/>
  <c r="J363" i="105"/>
  <c r="K363" i="105" s="1"/>
  <c r="J362" i="105"/>
  <c r="K362" i="105" s="1"/>
  <c r="J361" i="105"/>
  <c r="K361" i="105" s="1"/>
  <c r="J360" i="105"/>
  <c r="K360" i="105" s="1"/>
  <c r="J359" i="105"/>
  <c r="K359" i="105" s="1"/>
  <c r="J358" i="105"/>
  <c r="K358" i="105" s="1"/>
  <c r="J357" i="105"/>
  <c r="K357" i="105" s="1"/>
  <c r="J356" i="105"/>
  <c r="K356" i="105" s="1"/>
  <c r="J355" i="105"/>
  <c r="K355" i="105" s="1"/>
  <c r="J354" i="105"/>
  <c r="K354" i="105" s="1"/>
  <c r="J353" i="105"/>
  <c r="K353" i="105" s="1"/>
  <c r="J352" i="105"/>
  <c r="K352" i="105" s="1"/>
  <c r="J351" i="105"/>
  <c r="K351" i="105" s="1"/>
  <c r="J350" i="105"/>
  <c r="K350" i="105" s="1"/>
  <c r="J349" i="105"/>
  <c r="K349" i="105" s="1"/>
  <c r="J348" i="105"/>
  <c r="K348" i="105" s="1"/>
  <c r="J347" i="105"/>
  <c r="K347" i="105" s="1"/>
  <c r="J346" i="105"/>
  <c r="K346" i="105" s="1"/>
  <c r="J345" i="105"/>
  <c r="K345" i="105" s="1"/>
  <c r="J344" i="105"/>
  <c r="K344" i="105" s="1"/>
  <c r="J343" i="105"/>
  <c r="K343" i="105" s="1"/>
  <c r="J342" i="105"/>
  <c r="K342" i="105" s="1"/>
  <c r="J341" i="105"/>
  <c r="K341" i="105" s="1"/>
  <c r="J340" i="105"/>
  <c r="K340" i="105" s="1"/>
  <c r="J339" i="105"/>
  <c r="K339" i="105" s="1"/>
  <c r="J338" i="105"/>
  <c r="K338" i="105" s="1"/>
  <c r="J337" i="105"/>
  <c r="K337" i="105" s="1"/>
  <c r="J336" i="105"/>
  <c r="K336" i="105" s="1"/>
  <c r="J335" i="105"/>
  <c r="K335" i="105" s="1"/>
  <c r="J334" i="105"/>
  <c r="K334" i="105" s="1"/>
  <c r="J333" i="105"/>
  <c r="K333" i="105" s="1"/>
  <c r="J332" i="105"/>
  <c r="K332" i="105" s="1"/>
  <c r="J331" i="105"/>
  <c r="K331" i="105" s="1"/>
  <c r="J330" i="105"/>
  <c r="K330" i="105" s="1"/>
  <c r="J329" i="105"/>
  <c r="K329" i="105" s="1"/>
  <c r="J328" i="105"/>
  <c r="K328" i="105" s="1"/>
  <c r="J327" i="105"/>
  <c r="K327" i="105" s="1"/>
  <c r="J326" i="105"/>
  <c r="K326" i="105" s="1"/>
  <c r="J325" i="105"/>
  <c r="K325" i="105" s="1"/>
  <c r="J324" i="105"/>
  <c r="K324" i="105" s="1"/>
  <c r="J323" i="105"/>
  <c r="K323" i="105" s="1"/>
  <c r="J322" i="105"/>
  <c r="K322" i="105" s="1"/>
  <c r="J321" i="105"/>
  <c r="K321" i="105" s="1"/>
  <c r="J320" i="105"/>
  <c r="K320" i="105" s="1"/>
  <c r="J319" i="105"/>
  <c r="K319" i="105" s="1"/>
  <c r="J318" i="105"/>
  <c r="K318" i="105" s="1"/>
  <c r="J317" i="105"/>
  <c r="K317" i="105" s="1"/>
  <c r="J316" i="105"/>
  <c r="K316" i="105" s="1"/>
  <c r="J315" i="105"/>
  <c r="K315" i="105" s="1"/>
  <c r="J314" i="105"/>
  <c r="K314" i="105" s="1"/>
  <c r="J313" i="105"/>
  <c r="K313" i="105" s="1"/>
  <c r="J312" i="105"/>
  <c r="K312" i="105" s="1"/>
  <c r="J311" i="105"/>
  <c r="K311" i="105" s="1"/>
  <c r="J310" i="105"/>
  <c r="K310" i="105" s="1"/>
  <c r="J309" i="105"/>
  <c r="K309" i="105" s="1"/>
  <c r="J308" i="105"/>
  <c r="K308" i="105" s="1"/>
  <c r="J307" i="105"/>
  <c r="K307" i="105" s="1"/>
  <c r="J306" i="105"/>
  <c r="K306" i="105" s="1"/>
  <c r="J305" i="105"/>
  <c r="K305" i="105" s="1"/>
  <c r="J304" i="105"/>
  <c r="K304" i="105" s="1"/>
  <c r="J303" i="105"/>
  <c r="K303" i="105" s="1"/>
  <c r="J302" i="105"/>
  <c r="K302" i="105" s="1"/>
  <c r="J301" i="105"/>
  <c r="K301" i="105" s="1"/>
  <c r="J300" i="105"/>
  <c r="K300" i="105" s="1"/>
  <c r="J299" i="105"/>
  <c r="K299" i="105" s="1"/>
  <c r="J298" i="105"/>
  <c r="K298" i="105" s="1"/>
  <c r="J297" i="105"/>
  <c r="K297" i="105" s="1"/>
  <c r="J296" i="105"/>
  <c r="K296" i="105" s="1"/>
  <c r="J295" i="105"/>
  <c r="K295" i="105" s="1"/>
  <c r="J294" i="105"/>
  <c r="K294" i="105" s="1"/>
  <c r="J293" i="105"/>
  <c r="K293" i="105" s="1"/>
  <c r="J292" i="105"/>
  <c r="K292" i="105" s="1"/>
  <c r="J291" i="105"/>
  <c r="K291" i="105" s="1"/>
  <c r="J290" i="105"/>
  <c r="K290" i="105" s="1"/>
  <c r="J289" i="105"/>
  <c r="K289" i="105" s="1"/>
  <c r="J288" i="105"/>
  <c r="K288" i="105" s="1"/>
  <c r="J287" i="105"/>
  <c r="K287" i="105" s="1"/>
  <c r="J286" i="105"/>
  <c r="K286" i="105" s="1"/>
  <c r="J285" i="105"/>
  <c r="K285" i="105" s="1"/>
  <c r="J284" i="105"/>
  <c r="K284" i="105" s="1"/>
  <c r="J283" i="105"/>
  <c r="K283" i="105" s="1"/>
  <c r="J282" i="105"/>
  <c r="K282" i="105" s="1"/>
  <c r="J281" i="105"/>
  <c r="K281" i="105" s="1"/>
  <c r="J280" i="105"/>
  <c r="K280" i="105" s="1"/>
  <c r="J279" i="105"/>
  <c r="K279" i="105" s="1"/>
  <c r="J278" i="105"/>
  <c r="K278" i="105" s="1"/>
  <c r="J277" i="105"/>
  <c r="K277" i="105" s="1"/>
  <c r="J276" i="105"/>
  <c r="K276" i="105" s="1"/>
  <c r="J275" i="105"/>
  <c r="K275" i="105" s="1"/>
  <c r="J274" i="105"/>
  <c r="K274" i="105" s="1"/>
  <c r="J273" i="105"/>
  <c r="K273" i="105" s="1"/>
  <c r="J272" i="105"/>
  <c r="K272" i="105" s="1"/>
  <c r="J271" i="105"/>
  <c r="K271" i="105" s="1"/>
  <c r="J270" i="105"/>
  <c r="K270" i="105" s="1"/>
  <c r="J269" i="105"/>
  <c r="K269" i="105" s="1"/>
  <c r="J268" i="105"/>
  <c r="K268" i="105" s="1"/>
  <c r="J267" i="105"/>
  <c r="K267" i="105" s="1"/>
  <c r="J266" i="105"/>
  <c r="K266" i="105" s="1"/>
  <c r="J265" i="105"/>
  <c r="K265" i="105" s="1"/>
  <c r="J264" i="105"/>
  <c r="K264" i="105" s="1"/>
  <c r="J263" i="105"/>
  <c r="K263" i="105" s="1"/>
  <c r="J262" i="105"/>
  <c r="K262" i="105" s="1"/>
  <c r="J261" i="105"/>
  <c r="K261" i="105" s="1"/>
  <c r="J260" i="105"/>
  <c r="K260" i="105" s="1"/>
  <c r="J259" i="105"/>
  <c r="K259" i="105" s="1"/>
  <c r="J258" i="105"/>
  <c r="K258" i="105" s="1"/>
  <c r="J257" i="105"/>
  <c r="K257" i="105" s="1"/>
  <c r="J256" i="105"/>
  <c r="K256" i="105" s="1"/>
  <c r="J255" i="105"/>
  <c r="K255" i="105" s="1"/>
  <c r="J254" i="105"/>
  <c r="K254" i="105" s="1"/>
  <c r="J253" i="105"/>
  <c r="K253" i="105" s="1"/>
  <c r="J252" i="105"/>
  <c r="K252" i="105" s="1"/>
  <c r="J251" i="105"/>
  <c r="K251" i="105" s="1"/>
  <c r="J250" i="105"/>
  <c r="K250" i="105" s="1"/>
  <c r="J249" i="105"/>
  <c r="K249" i="105" s="1"/>
  <c r="J248" i="105"/>
  <c r="K248" i="105" s="1"/>
  <c r="J247" i="105"/>
  <c r="K247" i="105" s="1"/>
  <c r="J246" i="105"/>
  <c r="K246" i="105" s="1"/>
  <c r="J245" i="105"/>
  <c r="K245" i="105" s="1"/>
  <c r="J244" i="105"/>
  <c r="K244" i="105" s="1"/>
  <c r="J243" i="105"/>
  <c r="K243" i="105" s="1"/>
  <c r="J242" i="105"/>
  <c r="K242" i="105" s="1"/>
  <c r="J241" i="105"/>
  <c r="K241" i="105" s="1"/>
  <c r="J240" i="105"/>
  <c r="K240" i="105" s="1"/>
  <c r="J239" i="105"/>
  <c r="K239" i="105" s="1"/>
  <c r="J238" i="105"/>
  <c r="K238" i="105" s="1"/>
  <c r="J237" i="105"/>
  <c r="K237" i="105" s="1"/>
  <c r="J236" i="105"/>
  <c r="K236" i="105" s="1"/>
  <c r="J235" i="105"/>
  <c r="K235" i="105" s="1"/>
  <c r="J234" i="105"/>
  <c r="K234" i="105" s="1"/>
  <c r="J233" i="105"/>
  <c r="K233" i="105" s="1"/>
  <c r="J232" i="105"/>
  <c r="K232" i="105" s="1"/>
  <c r="J231" i="105"/>
  <c r="K231" i="105" s="1"/>
  <c r="J230" i="105"/>
  <c r="K230" i="105" s="1"/>
  <c r="J229" i="105"/>
  <c r="K229" i="105" s="1"/>
  <c r="J228" i="105"/>
  <c r="K228" i="105" s="1"/>
  <c r="J227" i="105"/>
  <c r="K227" i="105" s="1"/>
  <c r="J226" i="105"/>
  <c r="K226" i="105" s="1"/>
  <c r="J225" i="105"/>
  <c r="K225" i="105" s="1"/>
  <c r="J224" i="105"/>
  <c r="K224" i="105" s="1"/>
  <c r="J223" i="105"/>
  <c r="K223" i="105" s="1"/>
  <c r="J222" i="105"/>
  <c r="K222" i="105" s="1"/>
  <c r="J221" i="105"/>
  <c r="K221" i="105" s="1"/>
  <c r="J220" i="105"/>
  <c r="K220" i="105" s="1"/>
  <c r="J219" i="105"/>
  <c r="K219" i="105" s="1"/>
  <c r="J218" i="105"/>
  <c r="K218" i="105" s="1"/>
  <c r="J217" i="105"/>
  <c r="K217" i="105" s="1"/>
  <c r="J216" i="105"/>
  <c r="K216" i="105" s="1"/>
  <c r="J215" i="105"/>
  <c r="K215" i="105" s="1"/>
  <c r="J214" i="105"/>
  <c r="K214" i="105" s="1"/>
  <c r="J213" i="105"/>
  <c r="K213" i="105" s="1"/>
  <c r="J212" i="105"/>
  <c r="K212" i="105" s="1"/>
  <c r="J211" i="105"/>
  <c r="K211" i="105" s="1"/>
  <c r="J210" i="105"/>
  <c r="K210" i="105" s="1"/>
  <c r="J209" i="105"/>
  <c r="K209" i="105" s="1"/>
  <c r="J208" i="105"/>
  <c r="K208" i="105" s="1"/>
  <c r="J207" i="105"/>
  <c r="K207" i="105" s="1"/>
  <c r="J206" i="105"/>
  <c r="K206" i="105" s="1"/>
  <c r="J205" i="105"/>
  <c r="K205" i="105" s="1"/>
  <c r="J204" i="105"/>
  <c r="K204" i="105" s="1"/>
  <c r="J203" i="105"/>
  <c r="K203" i="105" s="1"/>
  <c r="J202" i="105"/>
  <c r="K202" i="105" s="1"/>
  <c r="J201" i="105"/>
  <c r="K201" i="105" s="1"/>
  <c r="J200" i="105"/>
  <c r="K200" i="105" s="1"/>
  <c r="J199" i="105"/>
  <c r="K199" i="105" s="1"/>
  <c r="J198" i="105"/>
  <c r="K198" i="105" s="1"/>
  <c r="J197" i="105"/>
  <c r="K197" i="105" s="1"/>
  <c r="J196" i="105"/>
  <c r="K196" i="105" s="1"/>
  <c r="J195" i="105"/>
  <c r="K195" i="105" s="1"/>
  <c r="J194" i="105"/>
  <c r="K194" i="105" s="1"/>
  <c r="J193" i="105"/>
  <c r="K193" i="105" s="1"/>
  <c r="J192" i="105"/>
  <c r="K192" i="105" s="1"/>
  <c r="J191" i="105"/>
  <c r="K191" i="105" s="1"/>
  <c r="J190" i="105"/>
  <c r="K190" i="105" s="1"/>
  <c r="J189" i="105"/>
  <c r="K189" i="105" s="1"/>
  <c r="J188" i="105"/>
  <c r="K188" i="105" s="1"/>
  <c r="J187" i="105"/>
  <c r="K187" i="105" s="1"/>
  <c r="J186" i="105"/>
  <c r="K186" i="105" s="1"/>
  <c r="J185" i="105"/>
  <c r="K185" i="105" s="1"/>
  <c r="J184" i="105"/>
  <c r="K184" i="105" s="1"/>
  <c r="J183" i="105"/>
  <c r="K183" i="105" s="1"/>
  <c r="J182" i="105"/>
  <c r="K182" i="105" s="1"/>
  <c r="J181" i="105"/>
  <c r="K181" i="105" s="1"/>
  <c r="J180" i="105"/>
  <c r="K180" i="105" s="1"/>
  <c r="J179" i="105"/>
  <c r="K179" i="105" s="1"/>
  <c r="J178" i="105"/>
  <c r="K178" i="105" s="1"/>
  <c r="J177" i="105"/>
  <c r="K177" i="105" s="1"/>
  <c r="J176" i="105"/>
  <c r="K176" i="105" s="1"/>
  <c r="J175" i="105"/>
  <c r="K175" i="105" s="1"/>
  <c r="J174" i="105"/>
  <c r="K174" i="105" s="1"/>
  <c r="J173" i="105"/>
  <c r="K173" i="105" s="1"/>
  <c r="J172" i="105"/>
  <c r="K172" i="105" s="1"/>
  <c r="J171" i="105"/>
  <c r="K171" i="105" s="1"/>
  <c r="J170" i="105"/>
  <c r="K170" i="105" s="1"/>
  <c r="J169" i="105"/>
  <c r="K169" i="105" s="1"/>
  <c r="J168" i="105"/>
  <c r="K168" i="105" s="1"/>
  <c r="J167" i="105"/>
  <c r="K167" i="105" s="1"/>
  <c r="J166" i="105"/>
  <c r="K166" i="105" s="1"/>
  <c r="J165" i="105"/>
  <c r="K165" i="105" s="1"/>
  <c r="J164" i="105"/>
  <c r="K164" i="105" s="1"/>
  <c r="J163" i="105"/>
  <c r="K163" i="105" s="1"/>
  <c r="J162" i="105"/>
  <c r="K162" i="105" s="1"/>
  <c r="J161" i="105"/>
  <c r="K161" i="105" s="1"/>
  <c r="J160" i="105"/>
  <c r="K160" i="105" s="1"/>
  <c r="J159" i="105"/>
  <c r="K159" i="105" s="1"/>
  <c r="J158" i="105"/>
  <c r="K158" i="105" s="1"/>
  <c r="J157" i="105"/>
  <c r="K157" i="105" s="1"/>
  <c r="J156" i="105"/>
  <c r="K156" i="105" s="1"/>
  <c r="J155" i="105"/>
  <c r="K155" i="105" s="1"/>
  <c r="J154" i="105"/>
  <c r="K154" i="105" s="1"/>
  <c r="J153" i="105"/>
  <c r="K153" i="105" s="1"/>
  <c r="J152" i="105"/>
  <c r="K152" i="105" s="1"/>
  <c r="J151" i="105"/>
  <c r="K151" i="105" s="1"/>
  <c r="J150" i="105"/>
  <c r="K150" i="105" s="1"/>
  <c r="J149" i="105"/>
  <c r="K149" i="105" s="1"/>
  <c r="J148" i="105"/>
  <c r="K148" i="105" s="1"/>
  <c r="J147" i="105"/>
  <c r="K147" i="105" s="1"/>
  <c r="J146" i="105"/>
  <c r="K146" i="105" s="1"/>
  <c r="J145" i="105"/>
  <c r="K145" i="105" s="1"/>
  <c r="J144" i="105"/>
  <c r="K144" i="105" s="1"/>
  <c r="J143" i="105"/>
  <c r="K143" i="105" s="1"/>
  <c r="J142" i="105"/>
  <c r="K142" i="105" s="1"/>
  <c r="J141" i="105"/>
  <c r="K141" i="105" s="1"/>
  <c r="J140" i="105"/>
  <c r="K140" i="105" s="1"/>
  <c r="J139" i="105"/>
  <c r="K139" i="105" s="1"/>
  <c r="J138" i="105"/>
  <c r="K138" i="105" s="1"/>
  <c r="J137" i="105"/>
  <c r="K137" i="105" s="1"/>
  <c r="J136" i="105"/>
  <c r="K136" i="105" s="1"/>
  <c r="J135" i="105"/>
  <c r="K135" i="105" s="1"/>
  <c r="J134" i="105"/>
  <c r="K134" i="105" s="1"/>
  <c r="J133" i="105"/>
  <c r="K133" i="105" s="1"/>
  <c r="J132" i="105"/>
  <c r="K132" i="105" s="1"/>
  <c r="J131" i="105"/>
  <c r="K131" i="105" s="1"/>
  <c r="J130" i="105"/>
  <c r="K130" i="105" s="1"/>
  <c r="J129" i="105"/>
  <c r="K129" i="105" s="1"/>
  <c r="J128" i="105"/>
  <c r="K128" i="105" s="1"/>
  <c r="J127" i="105"/>
  <c r="K127" i="105" s="1"/>
  <c r="J126" i="105"/>
  <c r="K126" i="105" s="1"/>
  <c r="J125" i="105"/>
  <c r="K125" i="105" s="1"/>
  <c r="J124" i="105"/>
  <c r="K124" i="105" s="1"/>
  <c r="J123" i="105"/>
  <c r="K123" i="105" s="1"/>
  <c r="J122" i="105"/>
  <c r="K122" i="105" s="1"/>
  <c r="J121" i="105"/>
  <c r="K121" i="105" s="1"/>
  <c r="J120" i="105"/>
  <c r="K120" i="105" s="1"/>
  <c r="J119" i="105"/>
  <c r="K119" i="105" s="1"/>
  <c r="J118" i="105"/>
  <c r="K118" i="105" s="1"/>
  <c r="J117" i="105"/>
  <c r="K117" i="105" s="1"/>
  <c r="J116" i="105"/>
  <c r="K116" i="105" s="1"/>
  <c r="J115" i="105"/>
  <c r="K115" i="105" s="1"/>
  <c r="J114" i="105"/>
  <c r="K114" i="105" s="1"/>
  <c r="J113" i="105"/>
  <c r="K113" i="105" s="1"/>
  <c r="J112" i="105"/>
  <c r="K112" i="105" s="1"/>
  <c r="J111" i="105"/>
  <c r="K111" i="105" s="1"/>
  <c r="J110" i="105"/>
  <c r="K110" i="105" s="1"/>
  <c r="J109" i="105"/>
  <c r="K109" i="105" s="1"/>
  <c r="J108" i="105"/>
  <c r="K108" i="105" s="1"/>
  <c r="J107" i="105"/>
  <c r="K107" i="105" s="1"/>
  <c r="J106" i="105"/>
  <c r="K106" i="105" s="1"/>
  <c r="J105" i="105"/>
  <c r="K105" i="105" s="1"/>
  <c r="J104" i="105"/>
  <c r="K104" i="105" s="1"/>
  <c r="J103" i="105"/>
  <c r="K103" i="105" s="1"/>
  <c r="J102" i="105"/>
  <c r="K102" i="105" s="1"/>
  <c r="J101" i="105"/>
  <c r="K101" i="105" s="1"/>
  <c r="J100" i="105"/>
  <c r="K100" i="105" s="1"/>
  <c r="J99" i="105"/>
  <c r="K99" i="105" s="1"/>
  <c r="J98" i="105"/>
  <c r="K98" i="105" s="1"/>
  <c r="J97" i="105"/>
  <c r="K97" i="105" s="1"/>
  <c r="J96" i="105"/>
  <c r="K96" i="105" s="1"/>
  <c r="J95" i="105"/>
  <c r="K95" i="105" s="1"/>
  <c r="J94" i="105"/>
  <c r="K94" i="105" s="1"/>
  <c r="J93" i="105"/>
  <c r="K93" i="105" s="1"/>
  <c r="J92" i="105"/>
  <c r="K92" i="105" s="1"/>
  <c r="J91" i="105"/>
  <c r="K91" i="105" s="1"/>
  <c r="J90" i="105"/>
  <c r="K90" i="105" s="1"/>
  <c r="J89" i="105"/>
  <c r="K89" i="105" s="1"/>
  <c r="J88" i="105"/>
  <c r="K88" i="105" s="1"/>
  <c r="J87" i="105"/>
  <c r="K87" i="105" s="1"/>
  <c r="J86" i="105"/>
  <c r="K86" i="105" s="1"/>
  <c r="J85" i="105"/>
  <c r="K85" i="105" s="1"/>
  <c r="J84" i="105"/>
  <c r="K84" i="105" s="1"/>
  <c r="J83" i="105"/>
  <c r="K83" i="105" s="1"/>
  <c r="J82" i="105"/>
  <c r="K82" i="105" s="1"/>
  <c r="J81" i="105"/>
  <c r="K81" i="105" s="1"/>
  <c r="J80" i="105"/>
  <c r="K80" i="105" s="1"/>
  <c r="J79" i="105"/>
  <c r="K79" i="105" s="1"/>
  <c r="J78" i="105"/>
  <c r="K78" i="105" s="1"/>
  <c r="J77" i="105"/>
  <c r="K77" i="105" s="1"/>
  <c r="J76" i="105"/>
  <c r="K76" i="105" s="1"/>
  <c r="J75" i="105"/>
  <c r="K75" i="105" s="1"/>
  <c r="J74" i="105"/>
  <c r="K74" i="105" s="1"/>
  <c r="J73" i="105"/>
  <c r="K73" i="105" s="1"/>
  <c r="J72" i="105"/>
  <c r="K72" i="105" s="1"/>
  <c r="J71" i="105"/>
  <c r="K71" i="105" s="1"/>
  <c r="J70" i="105"/>
  <c r="K70" i="105" s="1"/>
  <c r="J69" i="105"/>
  <c r="K69" i="105" s="1"/>
  <c r="J68" i="105"/>
  <c r="K68" i="105" s="1"/>
  <c r="J67" i="105"/>
  <c r="K67" i="105" s="1"/>
  <c r="J66" i="105"/>
  <c r="K66" i="105" s="1"/>
  <c r="J65" i="105"/>
  <c r="K65" i="105" s="1"/>
  <c r="J64" i="105"/>
  <c r="K64" i="105" s="1"/>
  <c r="J63" i="105"/>
  <c r="K63" i="105" s="1"/>
  <c r="J62" i="105"/>
  <c r="K62" i="105" s="1"/>
  <c r="J61" i="105"/>
  <c r="K61" i="105" s="1"/>
  <c r="J60" i="105"/>
  <c r="K60" i="105" s="1"/>
  <c r="J59" i="105"/>
  <c r="K59" i="105" s="1"/>
  <c r="J58" i="105"/>
  <c r="K58" i="105" s="1"/>
  <c r="J57" i="105"/>
  <c r="K57" i="105" s="1"/>
  <c r="J56" i="105"/>
  <c r="K56" i="105" s="1"/>
  <c r="J55" i="105"/>
  <c r="K55" i="105" s="1"/>
  <c r="J54" i="105"/>
  <c r="K54" i="105" s="1"/>
  <c r="J53" i="105"/>
  <c r="K53" i="105" s="1"/>
  <c r="J52" i="105"/>
  <c r="K52" i="105" s="1"/>
  <c r="J51" i="105"/>
  <c r="K51" i="105" s="1"/>
  <c r="J50" i="105"/>
  <c r="K50" i="105" s="1"/>
  <c r="J49" i="105"/>
  <c r="K49" i="105" s="1"/>
  <c r="J48" i="105"/>
  <c r="K48" i="105" s="1"/>
  <c r="J47" i="105"/>
  <c r="K47" i="105" s="1"/>
  <c r="J46" i="105"/>
  <c r="K46" i="105" s="1"/>
  <c r="J45" i="105"/>
  <c r="K45" i="105" s="1"/>
  <c r="J44" i="105"/>
  <c r="K44" i="105" s="1"/>
  <c r="J43" i="105"/>
  <c r="K43" i="105" s="1"/>
  <c r="J42" i="105"/>
  <c r="K42" i="105" s="1"/>
  <c r="J41" i="105"/>
  <c r="K41" i="105" s="1"/>
  <c r="J40" i="105"/>
  <c r="K40" i="105" s="1"/>
  <c r="J39" i="105"/>
  <c r="K39" i="105" s="1"/>
  <c r="J38" i="105"/>
  <c r="K38" i="105" s="1"/>
  <c r="J37" i="105"/>
  <c r="K37" i="105" s="1"/>
  <c r="J36" i="105"/>
  <c r="K36" i="105" s="1"/>
  <c r="J35" i="105"/>
  <c r="K35" i="105" s="1"/>
  <c r="J34" i="105"/>
  <c r="K34" i="105" s="1"/>
  <c r="J33" i="105"/>
  <c r="K33" i="105" s="1"/>
  <c r="J32" i="105"/>
  <c r="K32" i="105" s="1"/>
  <c r="J31" i="105"/>
  <c r="K31" i="105" s="1"/>
  <c r="J30" i="105"/>
  <c r="K30" i="105" s="1"/>
  <c r="J29" i="105"/>
  <c r="K29" i="105" s="1"/>
  <c r="J28" i="105"/>
  <c r="K28" i="105" s="1"/>
  <c r="J27" i="105"/>
  <c r="K27" i="105" s="1"/>
  <c r="J26" i="105"/>
  <c r="K26" i="105" s="1"/>
  <c r="J25" i="105"/>
  <c r="K25" i="105" s="1"/>
  <c r="J24" i="105"/>
  <c r="K24" i="105" s="1"/>
  <c r="J23" i="105"/>
  <c r="K23" i="105" s="1"/>
  <c r="J22" i="105"/>
  <c r="K22" i="105" s="1"/>
  <c r="J21" i="105"/>
  <c r="K21" i="105" s="1"/>
  <c r="J20" i="105"/>
  <c r="K20" i="105" s="1"/>
  <c r="J19" i="105"/>
  <c r="K19" i="105" s="1"/>
  <c r="J18" i="105"/>
  <c r="K18" i="105" s="1"/>
  <c r="J17" i="105"/>
  <c r="K17" i="105" s="1"/>
  <c r="J16" i="105"/>
  <c r="K16" i="105" s="1"/>
  <c r="J15" i="105"/>
  <c r="K15" i="105" s="1"/>
  <c r="J14" i="105"/>
  <c r="K14" i="105" s="1"/>
  <c r="J13" i="105"/>
  <c r="K13" i="105" s="1"/>
  <c r="J12" i="105"/>
  <c r="K12" i="105" s="1"/>
  <c r="J11" i="105"/>
  <c r="K11" i="105" s="1"/>
  <c r="J10" i="105"/>
  <c r="K10" i="105" s="1"/>
  <c r="J9" i="105"/>
  <c r="K9" i="105" s="1"/>
  <c r="J8" i="105"/>
  <c r="K8" i="105" s="1"/>
  <c r="J7" i="105"/>
  <c r="K7" i="105" s="1"/>
  <c r="J6" i="105"/>
  <c r="K6" i="105" s="1"/>
  <c r="J5" i="105"/>
  <c r="K5" i="105" s="1"/>
  <c r="J4" i="105"/>
  <c r="H443" i="129"/>
  <c r="J442" i="129"/>
  <c r="K442" i="129" s="1"/>
  <c r="J441" i="129"/>
  <c r="K441" i="129" s="1"/>
  <c r="J440" i="129"/>
  <c r="K440" i="129" s="1"/>
  <c r="J439" i="129"/>
  <c r="K439" i="129" s="1"/>
  <c r="J438" i="129"/>
  <c r="K438" i="129" s="1"/>
  <c r="J437" i="129"/>
  <c r="K437" i="129" s="1"/>
  <c r="J436" i="129"/>
  <c r="K436" i="129" s="1"/>
  <c r="J435" i="129"/>
  <c r="K435" i="129" s="1"/>
  <c r="J434" i="129"/>
  <c r="K434" i="129" s="1"/>
  <c r="J433" i="129"/>
  <c r="K433" i="129" s="1"/>
  <c r="J432" i="129"/>
  <c r="K432" i="129" s="1"/>
  <c r="J431" i="129"/>
  <c r="K431" i="129" s="1"/>
  <c r="J430" i="129"/>
  <c r="K430" i="129" s="1"/>
  <c r="J429" i="129"/>
  <c r="K429" i="129" s="1"/>
  <c r="J428" i="129"/>
  <c r="K428" i="129" s="1"/>
  <c r="J427" i="129"/>
  <c r="K427" i="129" s="1"/>
  <c r="J426" i="129"/>
  <c r="K426" i="129" s="1"/>
  <c r="J425" i="129"/>
  <c r="K425" i="129" s="1"/>
  <c r="J424" i="129"/>
  <c r="K424" i="129" s="1"/>
  <c r="J423" i="129"/>
  <c r="K423" i="129" s="1"/>
  <c r="J422" i="129"/>
  <c r="K422" i="129" s="1"/>
  <c r="J421" i="129"/>
  <c r="K421" i="129" s="1"/>
  <c r="J420" i="129"/>
  <c r="K420" i="129" s="1"/>
  <c r="J419" i="129"/>
  <c r="K419" i="129" s="1"/>
  <c r="J418" i="129"/>
  <c r="K418" i="129" s="1"/>
  <c r="J417" i="129"/>
  <c r="K417" i="129" s="1"/>
  <c r="J416" i="129"/>
  <c r="K416" i="129" s="1"/>
  <c r="J415" i="129"/>
  <c r="K415" i="129" s="1"/>
  <c r="J414" i="129"/>
  <c r="K414" i="129" s="1"/>
  <c r="J413" i="129"/>
  <c r="K413" i="129" s="1"/>
  <c r="J412" i="129"/>
  <c r="K412" i="129" s="1"/>
  <c r="J411" i="129"/>
  <c r="K411" i="129" s="1"/>
  <c r="J410" i="129"/>
  <c r="K410" i="129" s="1"/>
  <c r="J409" i="129"/>
  <c r="K409" i="129" s="1"/>
  <c r="J408" i="129"/>
  <c r="K408" i="129" s="1"/>
  <c r="J407" i="129"/>
  <c r="K407" i="129" s="1"/>
  <c r="J406" i="129"/>
  <c r="K406" i="129" s="1"/>
  <c r="J405" i="129"/>
  <c r="K405" i="129" s="1"/>
  <c r="J404" i="129"/>
  <c r="J403" i="129"/>
  <c r="J402" i="129"/>
  <c r="J401" i="129"/>
  <c r="J400" i="129"/>
  <c r="J399" i="129"/>
  <c r="K399" i="129" s="1"/>
  <c r="J398" i="129"/>
  <c r="J397" i="129"/>
  <c r="J396" i="129"/>
  <c r="K396" i="129" s="1"/>
  <c r="J395" i="129"/>
  <c r="J394" i="129"/>
  <c r="J393" i="129"/>
  <c r="J392" i="129"/>
  <c r="J391" i="129"/>
  <c r="J390" i="129"/>
  <c r="J389" i="129"/>
  <c r="J388" i="129"/>
  <c r="J387" i="129"/>
  <c r="J386" i="129"/>
  <c r="J385" i="129"/>
  <c r="J384" i="129"/>
  <c r="J383" i="129"/>
  <c r="J382" i="129"/>
  <c r="J381" i="129"/>
  <c r="K381" i="129" s="1"/>
  <c r="J380" i="129"/>
  <c r="J379" i="129"/>
  <c r="K379" i="129" s="1"/>
  <c r="J378" i="129"/>
  <c r="K378" i="129" s="1"/>
  <c r="J377" i="129"/>
  <c r="K377" i="129" s="1"/>
  <c r="J376" i="129"/>
  <c r="K376" i="129" s="1"/>
  <c r="J375" i="129"/>
  <c r="K375" i="129" s="1"/>
  <c r="J374" i="129"/>
  <c r="K374" i="129" s="1"/>
  <c r="J373" i="129"/>
  <c r="K373" i="129" s="1"/>
  <c r="J372" i="129"/>
  <c r="K372" i="129" s="1"/>
  <c r="J371" i="129"/>
  <c r="K371" i="129" s="1"/>
  <c r="J370" i="129"/>
  <c r="K370" i="129" s="1"/>
  <c r="J369" i="129"/>
  <c r="K369" i="129" s="1"/>
  <c r="J368" i="129"/>
  <c r="K368" i="129" s="1"/>
  <c r="J367" i="129"/>
  <c r="K367" i="129" s="1"/>
  <c r="J366" i="129"/>
  <c r="K366" i="129" s="1"/>
  <c r="J365" i="129"/>
  <c r="K365" i="129" s="1"/>
  <c r="J364" i="129"/>
  <c r="K364" i="129" s="1"/>
  <c r="J363" i="129"/>
  <c r="K363" i="129" s="1"/>
  <c r="J362" i="129"/>
  <c r="K362" i="129" s="1"/>
  <c r="J361" i="129"/>
  <c r="K361" i="129" s="1"/>
  <c r="J360" i="129"/>
  <c r="K360" i="129" s="1"/>
  <c r="J359" i="129"/>
  <c r="K359" i="129" s="1"/>
  <c r="J358" i="129"/>
  <c r="K358" i="129" s="1"/>
  <c r="J357" i="129"/>
  <c r="K357" i="129" s="1"/>
  <c r="J356" i="129"/>
  <c r="K356" i="129" s="1"/>
  <c r="J355" i="129"/>
  <c r="K355" i="129" s="1"/>
  <c r="J354" i="129"/>
  <c r="K354" i="129" s="1"/>
  <c r="J353" i="129"/>
  <c r="K353" i="129" s="1"/>
  <c r="J352" i="129"/>
  <c r="K352" i="129" s="1"/>
  <c r="J351" i="129"/>
  <c r="K351" i="129" s="1"/>
  <c r="J350" i="129"/>
  <c r="K350" i="129" s="1"/>
  <c r="J349" i="129"/>
  <c r="K349" i="129" s="1"/>
  <c r="J348" i="129"/>
  <c r="K348" i="129" s="1"/>
  <c r="J347" i="129"/>
  <c r="K347" i="129" s="1"/>
  <c r="J346" i="129"/>
  <c r="K346" i="129" s="1"/>
  <c r="J345" i="129"/>
  <c r="K345" i="129" s="1"/>
  <c r="J344" i="129"/>
  <c r="K344" i="129" s="1"/>
  <c r="J343" i="129"/>
  <c r="K343" i="129" s="1"/>
  <c r="J342" i="129"/>
  <c r="K342" i="129" s="1"/>
  <c r="J341" i="129"/>
  <c r="K341" i="129" s="1"/>
  <c r="J340" i="129"/>
  <c r="K340" i="129" s="1"/>
  <c r="J339" i="129"/>
  <c r="K339" i="129" s="1"/>
  <c r="J338" i="129"/>
  <c r="K338" i="129" s="1"/>
  <c r="J337" i="129"/>
  <c r="K337" i="129" s="1"/>
  <c r="J336" i="129"/>
  <c r="K336" i="129" s="1"/>
  <c r="J335" i="129"/>
  <c r="K335" i="129" s="1"/>
  <c r="J334" i="129"/>
  <c r="K334" i="129" s="1"/>
  <c r="J333" i="129"/>
  <c r="K333" i="129" s="1"/>
  <c r="J332" i="129"/>
  <c r="K332" i="129" s="1"/>
  <c r="J331" i="129"/>
  <c r="K331" i="129" s="1"/>
  <c r="J330" i="129"/>
  <c r="K330" i="129" s="1"/>
  <c r="J329" i="129"/>
  <c r="K329" i="129" s="1"/>
  <c r="J328" i="129"/>
  <c r="K328" i="129" s="1"/>
  <c r="J327" i="129"/>
  <c r="K327" i="129" s="1"/>
  <c r="J326" i="129"/>
  <c r="K326" i="129" s="1"/>
  <c r="J325" i="129"/>
  <c r="K325" i="129" s="1"/>
  <c r="J324" i="129"/>
  <c r="K324" i="129" s="1"/>
  <c r="J323" i="129"/>
  <c r="K323" i="129" s="1"/>
  <c r="J322" i="129"/>
  <c r="K322" i="129" s="1"/>
  <c r="J321" i="129"/>
  <c r="K321" i="129" s="1"/>
  <c r="J320" i="129"/>
  <c r="K320" i="129" s="1"/>
  <c r="J319" i="129"/>
  <c r="K319" i="129" s="1"/>
  <c r="J318" i="129"/>
  <c r="K318" i="129" s="1"/>
  <c r="J317" i="129"/>
  <c r="K317" i="129" s="1"/>
  <c r="J316" i="129"/>
  <c r="K316" i="129" s="1"/>
  <c r="J315" i="129"/>
  <c r="K315" i="129" s="1"/>
  <c r="J314" i="129"/>
  <c r="K314" i="129" s="1"/>
  <c r="J313" i="129"/>
  <c r="K313" i="129" s="1"/>
  <c r="J312" i="129"/>
  <c r="K312" i="129" s="1"/>
  <c r="J311" i="129"/>
  <c r="K311" i="129" s="1"/>
  <c r="J310" i="129"/>
  <c r="K310" i="129" s="1"/>
  <c r="J309" i="129"/>
  <c r="K309" i="129" s="1"/>
  <c r="J308" i="129"/>
  <c r="K308" i="129" s="1"/>
  <c r="J307" i="129"/>
  <c r="K307" i="129" s="1"/>
  <c r="J306" i="129"/>
  <c r="K306" i="129" s="1"/>
  <c r="J305" i="129"/>
  <c r="K305" i="129" s="1"/>
  <c r="J304" i="129"/>
  <c r="K304" i="129" s="1"/>
  <c r="J303" i="129"/>
  <c r="K303" i="129" s="1"/>
  <c r="J302" i="129"/>
  <c r="K302" i="129" s="1"/>
  <c r="J301" i="129"/>
  <c r="K301" i="129" s="1"/>
  <c r="J300" i="129"/>
  <c r="K300" i="129" s="1"/>
  <c r="J299" i="129"/>
  <c r="K299" i="129" s="1"/>
  <c r="J298" i="129"/>
  <c r="K298" i="129" s="1"/>
  <c r="J297" i="129"/>
  <c r="K297" i="129" s="1"/>
  <c r="J296" i="129"/>
  <c r="K296" i="129" s="1"/>
  <c r="J295" i="129"/>
  <c r="K295" i="129" s="1"/>
  <c r="J294" i="129"/>
  <c r="K294" i="129" s="1"/>
  <c r="J293" i="129"/>
  <c r="K293" i="129" s="1"/>
  <c r="J292" i="129"/>
  <c r="K292" i="129" s="1"/>
  <c r="J291" i="129"/>
  <c r="K291" i="129" s="1"/>
  <c r="J290" i="129"/>
  <c r="K290" i="129" s="1"/>
  <c r="J289" i="129"/>
  <c r="K289" i="129" s="1"/>
  <c r="J288" i="129"/>
  <c r="K288" i="129" s="1"/>
  <c r="J287" i="129"/>
  <c r="K287" i="129" s="1"/>
  <c r="J286" i="129"/>
  <c r="K286" i="129" s="1"/>
  <c r="J285" i="129"/>
  <c r="K285" i="129" s="1"/>
  <c r="J284" i="129"/>
  <c r="K284" i="129" s="1"/>
  <c r="J283" i="129"/>
  <c r="K283" i="129" s="1"/>
  <c r="J282" i="129"/>
  <c r="K282" i="129" s="1"/>
  <c r="J281" i="129"/>
  <c r="K281" i="129" s="1"/>
  <c r="J280" i="129"/>
  <c r="K280" i="129" s="1"/>
  <c r="J279" i="129"/>
  <c r="K279" i="129" s="1"/>
  <c r="J278" i="129"/>
  <c r="K278" i="129" s="1"/>
  <c r="J277" i="129"/>
  <c r="K277" i="129" s="1"/>
  <c r="J276" i="129"/>
  <c r="K276" i="129" s="1"/>
  <c r="J275" i="129"/>
  <c r="K275" i="129" s="1"/>
  <c r="J274" i="129"/>
  <c r="K274" i="129" s="1"/>
  <c r="J273" i="129"/>
  <c r="K273" i="129" s="1"/>
  <c r="J272" i="129"/>
  <c r="K272" i="129" s="1"/>
  <c r="J271" i="129"/>
  <c r="K271" i="129" s="1"/>
  <c r="J270" i="129"/>
  <c r="K270" i="129" s="1"/>
  <c r="J269" i="129"/>
  <c r="K269" i="129" s="1"/>
  <c r="J268" i="129"/>
  <c r="K268" i="129" s="1"/>
  <c r="J267" i="129"/>
  <c r="K267" i="129" s="1"/>
  <c r="J266" i="129"/>
  <c r="K266" i="129" s="1"/>
  <c r="J265" i="129"/>
  <c r="K265" i="129" s="1"/>
  <c r="J264" i="129"/>
  <c r="K264" i="129" s="1"/>
  <c r="J263" i="129"/>
  <c r="K263" i="129" s="1"/>
  <c r="J262" i="129"/>
  <c r="K262" i="129" s="1"/>
  <c r="J261" i="129"/>
  <c r="K261" i="129" s="1"/>
  <c r="J260" i="129"/>
  <c r="K260" i="129" s="1"/>
  <c r="J259" i="129"/>
  <c r="K259" i="129" s="1"/>
  <c r="J258" i="129"/>
  <c r="K258" i="129" s="1"/>
  <c r="J257" i="129"/>
  <c r="K257" i="129" s="1"/>
  <c r="J256" i="129"/>
  <c r="K256" i="129" s="1"/>
  <c r="J255" i="129"/>
  <c r="K255" i="129" s="1"/>
  <c r="J254" i="129"/>
  <c r="K254" i="129" s="1"/>
  <c r="J253" i="129"/>
  <c r="K253" i="129" s="1"/>
  <c r="J252" i="129"/>
  <c r="K252" i="129" s="1"/>
  <c r="J251" i="129"/>
  <c r="K251" i="129" s="1"/>
  <c r="J250" i="129"/>
  <c r="K250" i="129" s="1"/>
  <c r="J249" i="129"/>
  <c r="K249" i="129" s="1"/>
  <c r="J248" i="129"/>
  <c r="K248" i="129" s="1"/>
  <c r="J247" i="129"/>
  <c r="K247" i="129" s="1"/>
  <c r="J246" i="129"/>
  <c r="K246" i="129" s="1"/>
  <c r="J245" i="129"/>
  <c r="K245" i="129" s="1"/>
  <c r="J244" i="129"/>
  <c r="K244" i="129" s="1"/>
  <c r="J243" i="129"/>
  <c r="K243" i="129" s="1"/>
  <c r="J242" i="129"/>
  <c r="K242" i="129" s="1"/>
  <c r="J241" i="129"/>
  <c r="K241" i="129" s="1"/>
  <c r="J240" i="129"/>
  <c r="K240" i="129" s="1"/>
  <c r="J239" i="129"/>
  <c r="K239" i="129" s="1"/>
  <c r="J238" i="129"/>
  <c r="K238" i="129" s="1"/>
  <c r="J237" i="129"/>
  <c r="K237" i="129" s="1"/>
  <c r="J236" i="129"/>
  <c r="K236" i="129" s="1"/>
  <c r="J235" i="129"/>
  <c r="K235" i="129" s="1"/>
  <c r="J234" i="129"/>
  <c r="K234" i="129" s="1"/>
  <c r="J233" i="129"/>
  <c r="K233" i="129" s="1"/>
  <c r="J232" i="129"/>
  <c r="K232" i="129" s="1"/>
  <c r="J231" i="129"/>
  <c r="K231" i="129" s="1"/>
  <c r="J230" i="129"/>
  <c r="K230" i="129" s="1"/>
  <c r="J229" i="129"/>
  <c r="K229" i="129" s="1"/>
  <c r="J228" i="129"/>
  <c r="K228" i="129" s="1"/>
  <c r="J227" i="129"/>
  <c r="K227" i="129" s="1"/>
  <c r="J226" i="129"/>
  <c r="K226" i="129" s="1"/>
  <c r="J225" i="129"/>
  <c r="K225" i="129" s="1"/>
  <c r="J224" i="129"/>
  <c r="K224" i="129" s="1"/>
  <c r="J223" i="129"/>
  <c r="K223" i="129" s="1"/>
  <c r="J222" i="129"/>
  <c r="K222" i="129" s="1"/>
  <c r="J221" i="129"/>
  <c r="K221" i="129" s="1"/>
  <c r="J220" i="129"/>
  <c r="K220" i="129" s="1"/>
  <c r="J219" i="129"/>
  <c r="K219" i="129" s="1"/>
  <c r="J218" i="129"/>
  <c r="K218" i="129" s="1"/>
  <c r="J217" i="129"/>
  <c r="K217" i="129" s="1"/>
  <c r="J216" i="129"/>
  <c r="K216" i="129" s="1"/>
  <c r="J215" i="129"/>
  <c r="K215" i="129" s="1"/>
  <c r="J214" i="129"/>
  <c r="K214" i="129" s="1"/>
  <c r="J213" i="129"/>
  <c r="K213" i="129" s="1"/>
  <c r="J212" i="129"/>
  <c r="K212" i="129" s="1"/>
  <c r="J211" i="129"/>
  <c r="K211" i="129" s="1"/>
  <c r="J210" i="129"/>
  <c r="K210" i="129" s="1"/>
  <c r="J209" i="129"/>
  <c r="K209" i="129" s="1"/>
  <c r="J208" i="129"/>
  <c r="K208" i="129" s="1"/>
  <c r="J207" i="129"/>
  <c r="K207" i="129" s="1"/>
  <c r="J206" i="129"/>
  <c r="K206" i="129" s="1"/>
  <c r="J205" i="129"/>
  <c r="K205" i="129" s="1"/>
  <c r="J204" i="129"/>
  <c r="K204" i="129" s="1"/>
  <c r="J203" i="129"/>
  <c r="K203" i="129" s="1"/>
  <c r="J202" i="129"/>
  <c r="K202" i="129" s="1"/>
  <c r="J201" i="129"/>
  <c r="K201" i="129" s="1"/>
  <c r="J200" i="129"/>
  <c r="K200" i="129" s="1"/>
  <c r="J199" i="129"/>
  <c r="K199" i="129" s="1"/>
  <c r="J198" i="129"/>
  <c r="K198" i="129" s="1"/>
  <c r="J197" i="129"/>
  <c r="K197" i="129" s="1"/>
  <c r="J196" i="129"/>
  <c r="K196" i="129" s="1"/>
  <c r="J195" i="129"/>
  <c r="K195" i="129" s="1"/>
  <c r="J194" i="129"/>
  <c r="K194" i="129" s="1"/>
  <c r="J193" i="129"/>
  <c r="K193" i="129" s="1"/>
  <c r="J192" i="129"/>
  <c r="K192" i="129" s="1"/>
  <c r="J191" i="129"/>
  <c r="K191" i="129" s="1"/>
  <c r="J190" i="129"/>
  <c r="K190" i="129" s="1"/>
  <c r="J189" i="129"/>
  <c r="K189" i="129" s="1"/>
  <c r="J188" i="129"/>
  <c r="K188" i="129" s="1"/>
  <c r="J187" i="129"/>
  <c r="K187" i="129" s="1"/>
  <c r="J186" i="129"/>
  <c r="K186" i="129" s="1"/>
  <c r="J185" i="129"/>
  <c r="K185" i="129" s="1"/>
  <c r="J184" i="129"/>
  <c r="K184" i="129" s="1"/>
  <c r="J183" i="129"/>
  <c r="K183" i="129" s="1"/>
  <c r="J182" i="129"/>
  <c r="K182" i="129" s="1"/>
  <c r="J181" i="129"/>
  <c r="K181" i="129" s="1"/>
  <c r="J180" i="129"/>
  <c r="K180" i="129" s="1"/>
  <c r="J179" i="129"/>
  <c r="K179" i="129" s="1"/>
  <c r="J178" i="129"/>
  <c r="K178" i="129" s="1"/>
  <c r="J177" i="129"/>
  <c r="K177" i="129" s="1"/>
  <c r="J176" i="129"/>
  <c r="K176" i="129" s="1"/>
  <c r="J175" i="129"/>
  <c r="K175" i="129" s="1"/>
  <c r="J174" i="129"/>
  <c r="K174" i="129" s="1"/>
  <c r="J173" i="129"/>
  <c r="K173" i="129" s="1"/>
  <c r="J172" i="129"/>
  <c r="K172" i="129" s="1"/>
  <c r="J171" i="129"/>
  <c r="K171" i="129" s="1"/>
  <c r="J170" i="129"/>
  <c r="K170" i="129" s="1"/>
  <c r="J169" i="129"/>
  <c r="K169" i="129" s="1"/>
  <c r="J168" i="129"/>
  <c r="K168" i="129" s="1"/>
  <c r="J167" i="129"/>
  <c r="K167" i="129" s="1"/>
  <c r="J166" i="129"/>
  <c r="K166" i="129" s="1"/>
  <c r="J165" i="129"/>
  <c r="K165" i="129" s="1"/>
  <c r="J164" i="129"/>
  <c r="K164" i="129" s="1"/>
  <c r="J163" i="129"/>
  <c r="K163" i="129" s="1"/>
  <c r="J162" i="129"/>
  <c r="K162" i="129" s="1"/>
  <c r="J161" i="129"/>
  <c r="K161" i="129" s="1"/>
  <c r="J160" i="129"/>
  <c r="K160" i="129" s="1"/>
  <c r="J159" i="129"/>
  <c r="K159" i="129" s="1"/>
  <c r="J158" i="129"/>
  <c r="K158" i="129" s="1"/>
  <c r="J157" i="129"/>
  <c r="K157" i="129" s="1"/>
  <c r="J156" i="129"/>
  <c r="K156" i="129" s="1"/>
  <c r="J155" i="129"/>
  <c r="K155" i="129" s="1"/>
  <c r="J154" i="129"/>
  <c r="K154" i="129" s="1"/>
  <c r="J153" i="129"/>
  <c r="K153" i="129" s="1"/>
  <c r="J152" i="129"/>
  <c r="K152" i="129" s="1"/>
  <c r="J151" i="129"/>
  <c r="K151" i="129" s="1"/>
  <c r="J150" i="129"/>
  <c r="K150" i="129" s="1"/>
  <c r="J149" i="129"/>
  <c r="K149" i="129" s="1"/>
  <c r="J148" i="129"/>
  <c r="K148" i="129" s="1"/>
  <c r="J147" i="129"/>
  <c r="K147" i="129" s="1"/>
  <c r="J146" i="129"/>
  <c r="K146" i="129" s="1"/>
  <c r="J145" i="129"/>
  <c r="K145" i="129" s="1"/>
  <c r="J144" i="129"/>
  <c r="K144" i="129" s="1"/>
  <c r="J143" i="129"/>
  <c r="K143" i="129" s="1"/>
  <c r="J142" i="129"/>
  <c r="K142" i="129" s="1"/>
  <c r="J141" i="129"/>
  <c r="K141" i="129" s="1"/>
  <c r="J140" i="129"/>
  <c r="K140" i="129" s="1"/>
  <c r="J139" i="129"/>
  <c r="K139" i="129" s="1"/>
  <c r="J138" i="129"/>
  <c r="K138" i="129" s="1"/>
  <c r="J137" i="129"/>
  <c r="K137" i="129" s="1"/>
  <c r="J136" i="129"/>
  <c r="K136" i="129" s="1"/>
  <c r="J135" i="129"/>
  <c r="K135" i="129" s="1"/>
  <c r="J134" i="129"/>
  <c r="K134" i="129" s="1"/>
  <c r="J133" i="129"/>
  <c r="K133" i="129" s="1"/>
  <c r="J132" i="129"/>
  <c r="K132" i="129" s="1"/>
  <c r="J131" i="129"/>
  <c r="K131" i="129" s="1"/>
  <c r="J130" i="129"/>
  <c r="K130" i="129" s="1"/>
  <c r="J129" i="129"/>
  <c r="K129" i="129" s="1"/>
  <c r="J128" i="129"/>
  <c r="K128" i="129" s="1"/>
  <c r="J127" i="129"/>
  <c r="K127" i="129" s="1"/>
  <c r="J126" i="129"/>
  <c r="K126" i="129" s="1"/>
  <c r="J125" i="129"/>
  <c r="K125" i="129" s="1"/>
  <c r="J124" i="129"/>
  <c r="K124" i="129" s="1"/>
  <c r="J123" i="129"/>
  <c r="K123" i="129" s="1"/>
  <c r="J122" i="129"/>
  <c r="K122" i="129" s="1"/>
  <c r="J121" i="129"/>
  <c r="K121" i="129" s="1"/>
  <c r="J120" i="129"/>
  <c r="K120" i="129" s="1"/>
  <c r="J119" i="129"/>
  <c r="K119" i="129" s="1"/>
  <c r="J118" i="129"/>
  <c r="K118" i="129" s="1"/>
  <c r="J117" i="129"/>
  <c r="K117" i="129" s="1"/>
  <c r="J116" i="129"/>
  <c r="K116" i="129" s="1"/>
  <c r="J115" i="129"/>
  <c r="K115" i="129" s="1"/>
  <c r="J114" i="129"/>
  <c r="K114" i="129" s="1"/>
  <c r="J113" i="129"/>
  <c r="K113" i="129" s="1"/>
  <c r="J112" i="129"/>
  <c r="K112" i="129" s="1"/>
  <c r="J111" i="129"/>
  <c r="K111" i="129" s="1"/>
  <c r="J110" i="129"/>
  <c r="K110" i="129" s="1"/>
  <c r="J109" i="129"/>
  <c r="K109" i="129" s="1"/>
  <c r="J108" i="129"/>
  <c r="K108" i="129" s="1"/>
  <c r="J107" i="129"/>
  <c r="K107" i="129" s="1"/>
  <c r="J106" i="129"/>
  <c r="K106" i="129" s="1"/>
  <c r="J105" i="129"/>
  <c r="K105" i="129" s="1"/>
  <c r="J104" i="129"/>
  <c r="K104" i="129" s="1"/>
  <c r="J103" i="129"/>
  <c r="K103" i="129" s="1"/>
  <c r="J102" i="129"/>
  <c r="K102" i="129" s="1"/>
  <c r="J101" i="129"/>
  <c r="K101" i="129" s="1"/>
  <c r="J100" i="129"/>
  <c r="K100" i="129" s="1"/>
  <c r="J99" i="129"/>
  <c r="K99" i="129" s="1"/>
  <c r="J98" i="129"/>
  <c r="K98" i="129" s="1"/>
  <c r="J97" i="129"/>
  <c r="K97" i="129" s="1"/>
  <c r="J96" i="129"/>
  <c r="K96" i="129" s="1"/>
  <c r="J95" i="129"/>
  <c r="K95" i="129" s="1"/>
  <c r="J94" i="129"/>
  <c r="K94" i="129" s="1"/>
  <c r="J93" i="129"/>
  <c r="K93" i="129" s="1"/>
  <c r="J92" i="129"/>
  <c r="K92" i="129" s="1"/>
  <c r="J91" i="129"/>
  <c r="K91" i="129" s="1"/>
  <c r="J90" i="129"/>
  <c r="K90" i="129" s="1"/>
  <c r="J89" i="129"/>
  <c r="K89" i="129" s="1"/>
  <c r="J88" i="129"/>
  <c r="K88" i="129" s="1"/>
  <c r="J87" i="129"/>
  <c r="K87" i="129" s="1"/>
  <c r="J86" i="129"/>
  <c r="K86" i="129" s="1"/>
  <c r="J85" i="129"/>
  <c r="K85" i="129" s="1"/>
  <c r="J84" i="129"/>
  <c r="K84" i="129" s="1"/>
  <c r="J83" i="129"/>
  <c r="K83" i="129" s="1"/>
  <c r="J82" i="129"/>
  <c r="K82" i="129" s="1"/>
  <c r="J81" i="129"/>
  <c r="K81" i="129" s="1"/>
  <c r="J80" i="129"/>
  <c r="K80" i="129" s="1"/>
  <c r="J79" i="129"/>
  <c r="K79" i="129" s="1"/>
  <c r="J78" i="129"/>
  <c r="K78" i="129" s="1"/>
  <c r="J77" i="129"/>
  <c r="K77" i="129" s="1"/>
  <c r="J76" i="129"/>
  <c r="K76" i="129" s="1"/>
  <c r="J75" i="129"/>
  <c r="K75" i="129" s="1"/>
  <c r="J74" i="129"/>
  <c r="K74" i="129" s="1"/>
  <c r="J73" i="129"/>
  <c r="K73" i="129" s="1"/>
  <c r="J72" i="129"/>
  <c r="K72" i="129" s="1"/>
  <c r="J71" i="129"/>
  <c r="K71" i="129" s="1"/>
  <c r="J70" i="129"/>
  <c r="K70" i="129" s="1"/>
  <c r="J69" i="129"/>
  <c r="K69" i="129" s="1"/>
  <c r="J68" i="129"/>
  <c r="K68" i="129" s="1"/>
  <c r="J67" i="129"/>
  <c r="K67" i="129" s="1"/>
  <c r="J66" i="129"/>
  <c r="K66" i="129" s="1"/>
  <c r="J65" i="129"/>
  <c r="K65" i="129" s="1"/>
  <c r="J64" i="129"/>
  <c r="K64" i="129" s="1"/>
  <c r="J63" i="129"/>
  <c r="K63" i="129" s="1"/>
  <c r="J62" i="129"/>
  <c r="K62" i="129" s="1"/>
  <c r="J61" i="129"/>
  <c r="K61" i="129" s="1"/>
  <c r="J60" i="129"/>
  <c r="K60" i="129" s="1"/>
  <c r="J59" i="129"/>
  <c r="K59" i="129" s="1"/>
  <c r="J58" i="129"/>
  <c r="K58" i="129" s="1"/>
  <c r="J57" i="129"/>
  <c r="K57" i="129" s="1"/>
  <c r="J56" i="129"/>
  <c r="K56" i="129" s="1"/>
  <c r="J55" i="129"/>
  <c r="K55" i="129" s="1"/>
  <c r="J54" i="129"/>
  <c r="K54" i="129" s="1"/>
  <c r="J53" i="129"/>
  <c r="K53" i="129" s="1"/>
  <c r="J52" i="129"/>
  <c r="K52" i="129" s="1"/>
  <c r="J51" i="129"/>
  <c r="K51" i="129" s="1"/>
  <c r="J50" i="129"/>
  <c r="K50" i="129" s="1"/>
  <c r="J49" i="129"/>
  <c r="K49" i="129" s="1"/>
  <c r="J48" i="129"/>
  <c r="K48" i="129" s="1"/>
  <c r="J47" i="129"/>
  <c r="K47" i="129" s="1"/>
  <c r="J46" i="129"/>
  <c r="K46" i="129" s="1"/>
  <c r="J45" i="129"/>
  <c r="K45" i="129" s="1"/>
  <c r="J44" i="129"/>
  <c r="K44" i="129" s="1"/>
  <c r="J43" i="129"/>
  <c r="K43" i="129" s="1"/>
  <c r="J42" i="129"/>
  <c r="K42" i="129" s="1"/>
  <c r="J41" i="129"/>
  <c r="K41" i="129" s="1"/>
  <c r="J40" i="129"/>
  <c r="K40" i="129" s="1"/>
  <c r="J39" i="129"/>
  <c r="K39" i="129" s="1"/>
  <c r="J38" i="129"/>
  <c r="K38" i="129" s="1"/>
  <c r="J37" i="129"/>
  <c r="K37" i="129" s="1"/>
  <c r="J36" i="129"/>
  <c r="K36" i="129" s="1"/>
  <c r="J35" i="129"/>
  <c r="K35" i="129" s="1"/>
  <c r="J34" i="129"/>
  <c r="K34" i="129" s="1"/>
  <c r="J33" i="129"/>
  <c r="K33" i="129" s="1"/>
  <c r="J32" i="129"/>
  <c r="K32" i="129" s="1"/>
  <c r="J31" i="129"/>
  <c r="K31" i="129" s="1"/>
  <c r="J30" i="129"/>
  <c r="K30" i="129" s="1"/>
  <c r="J29" i="129"/>
  <c r="K29" i="129" s="1"/>
  <c r="J28" i="129"/>
  <c r="K28" i="129" s="1"/>
  <c r="J27" i="129"/>
  <c r="K27" i="129" s="1"/>
  <c r="J26" i="129"/>
  <c r="K26" i="129" s="1"/>
  <c r="J25" i="129"/>
  <c r="K25" i="129" s="1"/>
  <c r="J24" i="129"/>
  <c r="K24" i="129" s="1"/>
  <c r="J23" i="129"/>
  <c r="K23" i="129" s="1"/>
  <c r="J22" i="129"/>
  <c r="K22" i="129" s="1"/>
  <c r="J21" i="129"/>
  <c r="K21" i="129" s="1"/>
  <c r="J20" i="129"/>
  <c r="K20" i="129" s="1"/>
  <c r="J19" i="129"/>
  <c r="K19" i="129" s="1"/>
  <c r="J18" i="129"/>
  <c r="K18" i="129" s="1"/>
  <c r="J17" i="129"/>
  <c r="K17" i="129" s="1"/>
  <c r="J16" i="129"/>
  <c r="K16" i="129" s="1"/>
  <c r="J15" i="129"/>
  <c r="K15" i="129" s="1"/>
  <c r="J14" i="129"/>
  <c r="K14" i="129" s="1"/>
  <c r="J13" i="129"/>
  <c r="K13" i="129" s="1"/>
  <c r="J12" i="129"/>
  <c r="K12" i="129" s="1"/>
  <c r="J11" i="129"/>
  <c r="K11" i="129" s="1"/>
  <c r="J10" i="129"/>
  <c r="K10" i="129" s="1"/>
  <c r="J9" i="129"/>
  <c r="K9" i="129" s="1"/>
  <c r="J8" i="129"/>
  <c r="K8" i="129" s="1"/>
  <c r="J7" i="129"/>
  <c r="K7" i="129" s="1"/>
  <c r="J6" i="129"/>
  <c r="K6" i="129" s="1"/>
  <c r="J5" i="129"/>
  <c r="K5" i="129" s="1"/>
  <c r="J4" i="129"/>
  <c r="K4" i="129" s="1"/>
  <c r="J415" i="113"/>
  <c r="I415" i="128" s="1"/>
  <c r="J410" i="113"/>
  <c r="J411" i="113"/>
  <c r="J283" i="113"/>
  <c r="J284" i="113"/>
  <c r="J285" i="113"/>
  <c r="J286" i="113"/>
  <c r="J287" i="113"/>
  <c r="J288" i="113"/>
  <c r="I288" i="128" s="1"/>
  <c r="J289" i="113"/>
  <c r="J290" i="113"/>
  <c r="J291" i="113"/>
  <c r="J292" i="113"/>
  <c r="J293" i="113"/>
  <c r="J294" i="113"/>
  <c r="J295" i="113"/>
  <c r="J296" i="113"/>
  <c r="J297" i="113"/>
  <c r="J298" i="113"/>
  <c r="J299" i="113"/>
  <c r="J300" i="113"/>
  <c r="I300" i="128" s="1"/>
  <c r="J301" i="113"/>
  <c r="J302" i="113"/>
  <c r="J303" i="113"/>
  <c r="J304" i="113"/>
  <c r="J305" i="113"/>
  <c r="J306" i="113"/>
  <c r="J307" i="113"/>
  <c r="J308" i="113"/>
  <c r="J309" i="113"/>
  <c r="J310" i="113"/>
  <c r="J311" i="113"/>
  <c r="J312" i="113"/>
  <c r="I312" i="128" s="1"/>
  <c r="J313" i="113"/>
  <c r="J314" i="113"/>
  <c r="J315" i="113"/>
  <c r="J316" i="113"/>
  <c r="I316" i="128" s="1"/>
  <c r="J317" i="113"/>
  <c r="J318" i="113"/>
  <c r="J319" i="113"/>
  <c r="J320" i="113"/>
  <c r="J321" i="113"/>
  <c r="J322" i="113"/>
  <c r="I304" i="128" l="1"/>
  <c r="I292" i="128"/>
  <c r="I284" i="128"/>
  <c r="I308" i="128"/>
  <c r="I296" i="128"/>
  <c r="I320" i="128"/>
  <c r="I322" i="128"/>
  <c r="I318" i="128"/>
  <c r="I314" i="128"/>
  <c r="I310" i="128"/>
  <c r="I306" i="128"/>
  <c r="I302" i="128"/>
  <c r="I298" i="128"/>
  <c r="I294" i="128"/>
  <c r="I290" i="128"/>
  <c r="I286" i="128"/>
  <c r="K411" i="113"/>
  <c r="I411" i="128"/>
  <c r="K4" i="117"/>
  <c r="J444" i="117"/>
  <c r="I321" i="128"/>
  <c r="I317" i="128"/>
  <c r="I313" i="128"/>
  <c r="I309" i="128"/>
  <c r="I305" i="128"/>
  <c r="I301" i="128"/>
  <c r="I297" i="128"/>
  <c r="I293" i="128"/>
  <c r="I289" i="128"/>
  <c r="I285" i="128"/>
  <c r="K410" i="113"/>
  <c r="I410" i="128"/>
  <c r="K4" i="105"/>
  <c r="J443" i="105"/>
  <c r="K443" i="105" s="1"/>
  <c r="K4" i="114"/>
  <c r="J443" i="114"/>
  <c r="K443" i="114" s="1"/>
  <c r="I319" i="128"/>
  <c r="I315" i="128"/>
  <c r="I311" i="128"/>
  <c r="I307" i="128"/>
  <c r="I303" i="128"/>
  <c r="I299" i="128"/>
  <c r="I295" i="128"/>
  <c r="I291" i="128"/>
  <c r="I287" i="128"/>
  <c r="I283" i="128"/>
  <c r="K362" i="112"/>
  <c r="K361" i="112"/>
  <c r="K325" i="111"/>
  <c r="J443" i="111"/>
  <c r="K443" i="111" s="1"/>
  <c r="K325" i="121"/>
  <c r="K326" i="121"/>
  <c r="K221" i="121"/>
  <c r="J443" i="121"/>
  <c r="K443" i="121" s="1"/>
  <c r="K321" i="113"/>
  <c r="K319" i="113"/>
  <c r="K317" i="113"/>
  <c r="K315" i="113"/>
  <c r="K313" i="113"/>
  <c r="K311" i="113"/>
  <c r="K309" i="113"/>
  <c r="K307" i="113"/>
  <c r="K305" i="113"/>
  <c r="K303" i="113"/>
  <c r="K301" i="113"/>
  <c r="K297" i="113"/>
  <c r="K295" i="113"/>
  <c r="K293" i="113"/>
  <c r="K291" i="113"/>
  <c r="K289" i="113"/>
  <c r="K287" i="113"/>
  <c r="K285" i="113"/>
  <c r="K283" i="113"/>
  <c r="K388" i="129"/>
  <c r="K390" i="129"/>
  <c r="K322" i="113"/>
  <c r="K320" i="113"/>
  <c r="K318" i="113"/>
  <c r="K316" i="113"/>
  <c r="K314" i="113"/>
  <c r="K312" i="113"/>
  <c r="K310" i="113"/>
  <c r="K308" i="113"/>
  <c r="K306" i="113"/>
  <c r="K304" i="113"/>
  <c r="K302" i="113"/>
  <c r="K300" i="113"/>
  <c r="K296" i="113"/>
  <c r="K294" i="113"/>
  <c r="K292" i="113"/>
  <c r="K290" i="113"/>
  <c r="K288" i="113"/>
  <c r="K284" i="113"/>
  <c r="K299" i="113"/>
  <c r="K380" i="129"/>
  <c r="K383" i="129"/>
  <c r="K385" i="129"/>
  <c r="K387" i="129"/>
  <c r="K391" i="129"/>
  <c r="K393" i="129"/>
  <c r="K395" i="129"/>
  <c r="K398" i="129"/>
  <c r="K401" i="129"/>
  <c r="K403" i="129"/>
  <c r="K382" i="129"/>
  <c r="K384" i="129"/>
  <c r="K386" i="129"/>
  <c r="K389" i="129"/>
  <c r="K392" i="129"/>
  <c r="K394" i="129"/>
  <c r="K397" i="129"/>
  <c r="K400" i="129"/>
  <c r="K402" i="129"/>
  <c r="K404" i="129"/>
  <c r="K362" i="110"/>
  <c r="K356" i="110"/>
  <c r="K298" i="113"/>
  <c r="K286" i="113"/>
  <c r="L434" i="128"/>
  <c r="L433" i="128"/>
  <c r="L298" i="128"/>
  <c r="L322" i="128"/>
  <c r="L316" i="128"/>
  <c r="L310" i="128"/>
  <c r="L304" i="128"/>
  <c r="L171" i="128"/>
  <c r="L153" i="128"/>
  <c r="L129" i="128"/>
  <c r="L327" i="128"/>
  <c r="L321" i="128"/>
  <c r="L315" i="128"/>
  <c r="L309" i="128"/>
  <c r="L303" i="128"/>
  <c r="L297" i="128"/>
  <c r="L170" i="128"/>
  <c r="L164" i="128"/>
  <c r="L158" i="128"/>
  <c r="L152" i="128"/>
  <c r="L146" i="128"/>
  <c r="L140" i="128"/>
  <c r="L134" i="128"/>
  <c r="L128" i="128"/>
  <c r="L122" i="128"/>
  <c r="L116" i="128"/>
  <c r="L165" i="128"/>
  <c r="L147" i="128"/>
  <c r="L135" i="128"/>
  <c r="L117" i="128"/>
  <c r="L326" i="128"/>
  <c r="L320" i="128"/>
  <c r="L314" i="128"/>
  <c r="L308" i="128"/>
  <c r="L302" i="128"/>
  <c r="L296" i="128"/>
  <c r="L169" i="128"/>
  <c r="L163" i="128"/>
  <c r="L157" i="128"/>
  <c r="L151" i="128"/>
  <c r="L145" i="128"/>
  <c r="L139" i="128"/>
  <c r="L133" i="128"/>
  <c r="L127" i="128"/>
  <c r="L121" i="128"/>
  <c r="L115" i="128"/>
  <c r="L325" i="128"/>
  <c r="L319" i="128"/>
  <c r="L313" i="128"/>
  <c r="L307" i="128"/>
  <c r="L301" i="128"/>
  <c r="L295" i="128"/>
  <c r="L168" i="128"/>
  <c r="L162" i="128"/>
  <c r="L156" i="128"/>
  <c r="L150" i="128"/>
  <c r="L144" i="128"/>
  <c r="L138" i="128"/>
  <c r="L132" i="128"/>
  <c r="L126" i="128"/>
  <c r="L120" i="128"/>
  <c r="L324" i="128"/>
  <c r="L318" i="128"/>
  <c r="L312" i="128"/>
  <c r="L306" i="128"/>
  <c r="L300" i="128"/>
  <c r="L294" i="128"/>
  <c r="J175" i="113" l="1"/>
  <c r="J176" i="113"/>
  <c r="J177" i="113"/>
  <c r="J178" i="113"/>
  <c r="J179" i="113"/>
  <c r="J180" i="113"/>
  <c r="J181" i="113"/>
  <c r="J182" i="113"/>
  <c r="J183" i="113"/>
  <c r="J184" i="113"/>
  <c r="J185" i="113"/>
  <c r="J186" i="113"/>
  <c r="J187" i="113"/>
  <c r="J188" i="113"/>
  <c r="J189" i="113"/>
  <c r="J190" i="113"/>
  <c r="J191" i="113"/>
  <c r="J192" i="113"/>
  <c r="J193" i="113"/>
  <c r="J194" i="113"/>
  <c r="J195" i="113"/>
  <c r="J196" i="113"/>
  <c r="J197" i="113"/>
  <c r="J198" i="113"/>
  <c r="J199" i="113"/>
  <c r="J200" i="113"/>
  <c r="J201" i="113"/>
  <c r="J202" i="113"/>
  <c r="J203" i="113"/>
  <c r="J204" i="113"/>
  <c r="J205" i="113"/>
  <c r="J206" i="113"/>
  <c r="J207" i="113"/>
  <c r="J208" i="113"/>
  <c r="J209" i="113"/>
  <c r="J210" i="113"/>
  <c r="J115" i="113"/>
  <c r="J116" i="113"/>
  <c r="J117" i="113"/>
  <c r="J118" i="113"/>
  <c r="J119" i="113"/>
  <c r="J120" i="113"/>
  <c r="J121" i="113"/>
  <c r="J122" i="113"/>
  <c r="J123" i="113"/>
  <c r="J124" i="113"/>
  <c r="J125" i="113"/>
  <c r="J126" i="113"/>
  <c r="J127" i="113"/>
  <c r="J128" i="113"/>
  <c r="J129" i="113"/>
  <c r="J130" i="113"/>
  <c r="J131" i="113"/>
  <c r="J132" i="113"/>
  <c r="J133" i="113"/>
  <c r="J134" i="113"/>
  <c r="J135" i="113"/>
  <c r="J136" i="113"/>
  <c r="J137" i="113"/>
  <c r="J138" i="113"/>
  <c r="J139" i="113"/>
  <c r="J140" i="113"/>
  <c r="J141" i="113"/>
  <c r="J142" i="113"/>
  <c r="J143" i="113"/>
  <c r="J144" i="113"/>
  <c r="J145" i="113"/>
  <c r="J146" i="113"/>
  <c r="J147" i="113"/>
  <c r="J148" i="113"/>
  <c r="J149" i="113"/>
  <c r="J150" i="113"/>
  <c r="J151" i="113"/>
  <c r="J152" i="113"/>
  <c r="J153" i="113"/>
  <c r="J154" i="113"/>
  <c r="J155" i="113"/>
  <c r="J156" i="113"/>
  <c r="J157" i="113"/>
  <c r="J158" i="113"/>
  <c r="J159" i="113"/>
  <c r="J160" i="113"/>
  <c r="J161" i="113"/>
  <c r="J162" i="113"/>
  <c r="J163" i="113"/>
  <c r="J164" i="113"/>
  <c r="J165" i="113"/>
  <c r="J166" i="113"/>
  <c r="J167" i="113"/>
  <c r="J168" i="113"/>
  <c r="J169" i="113"/>
  <c r="J170" i="113"/>
  <c r="J171" i="113"/>
  <c r="J172" i="113"/>
  <c r="J173" i="113"/>
  <c r="J174" i="113"/>
  <c r="J211" i="113"/>
  <c r="J212" i="113"/>
  <c r="J213" i="113"/>
  <c r="J113" i="113"/>
  <c r="K172" i="113" l="1"/>
  <c r="I172" i="128"/>
  <c r="K168" i="113"/>
  <c r="I168" i="128"/>
  <c r="K164" i="113"/>
  <c r="I164" i="128"/>
  <c r="K160" i="113"/>
  <c r="I160" i="128"/>
  <c r="K156" i="113"/>
  <c r="I156" i="128"/>
  <c r="K152" i="113"/>
  <c r="I152" i="128"/>
  <c r="K148" i="113"/>
  <c r="I148" i="128"/>
  <c r="K144" i="113"/>
  <c r="I144" i="128"/>
  <c r="K140" i="113"/>
  <c r="I140" i="128"/>
  <c r="K136" i="113"/>
  <c r="I136" i="128"/>
  <c r="K132" i="113"/>
  <c r="I132" i="128"/>
  <c r="K128" i="113"/>
  <c r="I128" i="128"/>
  <c r="K124" i="113"/>
  <c r="I124" i="128"/>
  <c r="K120" i="113"/>
  <c r="I120" i="128"/>
  <c r="K116" i="113"/>
  <c r="I116" i="128"/>
  <c r="K208" i="113"/>
  <c r="I208" i="128"/>
  <c r="K204" i="113"/>
  <c r="I204" i="128"/>
  <c r="K200" i="113"/>
  <c r="I200" i="128"/>
  <c r="K196" i="113"/>
  <c r="I196" i="128"/>
  <c r="K192" i="113"/>
  <c r="I192" i="128"/>
  <c r="K188" i="113"/>
  <c r="I188" i="128"/>
  <c r="K184" i="113"/>
  <c r="I184" i="128"/>
  <c r="K180" i="113"/>
  <c r="I180" i="128"/>
  <c r="K176" i="113"/>
  <c r="I176" i="128"/>
  <c r="K212" i="113"/>
  <c r="I212" i="128"/>
  <c r="K211" i="113"/>
  <c r="I211" i="128"/>
  <c r="K171" i="113"/>
  <c r="I171" i="128"/>
  <c r="K167" i="113"/>
  <c r="I167" i="128"/>
  <c r="K163" i="113"/>
  <c r="I163" i="128"/>
  <c r="K159" i="113"/>
  <c r="I159" i="128"/>
  <c r="K155" i="113"/>
  <c r="I155" i="128"/>
  <c r="K151" i="113"/>
  <c r="I151" i="128"/>
  <c r="K147" i="113"/>
  <c r="I147" i="128"/>
  <c r="K143" i="113"/>
  <c r="I143" i="128"/>
  <c r="K139" i="113"/>
  <c r="I139" i="128"/>
  <c r="K135" i="113"/>
  <c r="I135" i="128"/>
  <c r="K131" i="113"/>
  <c r="I131" i="128"/>
  <c r="K127" i="113"/>
  <c r="I127" i="128"/>
  <c r="K123" i="113"/>
  <c r="I123" i="128"/>
  <c r="K119" i="113"/>
  <c r="I119" i="128"/>
  <c r="K115" i="113"/>
  <c r="I115" i="128"/>
  <c r="K207" i="113"/>
  <c r="I207" i="128"/>
  <c r="K203" i="113"/>
  <c r="I203" i="128"/>
  <c r="K199" i="113"/>
  <c r="I199" i="128"/>
  <c r="K195" i="113"/>
  <c r="I195" i="128"/>
  <c r="K191" i="113"/>
  <c r="I191" i="128"/>
  <c r="K187" i="113"/>
  <c r="I187" i="128"/>
  <c r="K183" i="113"/>
  <c r="I183" i="128"/>
  <c r="K179" i="113"/>
  <c r="I179" i="128"/>
  <c r="K175" i="113"/>
  <c r="I175" i="128"/>
  <c r="K113" i="113"/>
  <c r="I113" i="128"/>
  <c r="K170" i="113"/>
  <c r="I170" i="128"/>
  <c r="K166" i="113"/>
  <c r="I166" i="128"/>
  <c r="K162" i="113"/>
  <c r="I162" i="128"/>
  <c r="K158" i="113"/>
  <c r="I158" i="128"/>
  <c r="K154" i="113"/>
  <c r="I154" i="128"/>
  <c r="K150" i="113"/>
  <c r="I150" i="128"/>
  <c r="K146" i="113"/>
  <c r="I146" i="128"/>
  <c r="K142" i="113"/>
  <c r="I142" i="128"/>
  <c r="K138" i="113"/>
  <c r="I138" i="128"/>
  <c r="K134" i="113"/>
  <c r="I134" i="128"/>
  <c r="K130" i="113"/>
  <c r="I130" i="128"/>
  <c r="K126" i="113"/>
  <c r="I126" i="128"/>
  <c r="K122" i="113"/>
  <c r="I122" i="128"/>
  <c r="K118" i="113"/>
  <c r="I118" i="128"/>
  <c r="K210" i="113"/>
  <c r="I210" i="128"/>
  <c r="K206" i="113"/>
  <c r="I206" i="128"/>
  <c r="K202" i="113"/>
  <c r="I202" i="128"/>
  <c r="K198" i="113"/>
  <c r="I198" i="128"/>
  <c r="K194" i="113"/>
  <c r="I194" i="128"/>
  <c r="K190" i="113"/>
  <c r="I190" i="128"/>
  <c r="K186" i="113"/>
  <c r="I186" i="128"/>
  <c r="K182" i="113"/>
  <c r="I182" i="128"/>
  <c r="K178" i="113"/>
  <c r="I178" i="128"/>
  <c r="K174" i="113"/>
  <c r="I174" i="128"/>
  <c r="K213" i="113"/>
  <c r="I213" i="128"/>
  <c r="K173" i="113"/>
  <c r="I173" i="128"/>
  <c r="K169" i="113"/>
  <c r="I169" i="128"/>
  <c r="K165" i="113"/>
  <c r="I165" i="128"/>
  <c r="K161" i="113"/>
  <c r="I161" i="128"/>
  <c r="K157" i="113"/>
  <c r="I157" i="128"/>
  <c r="K153" i="113"/>
  <c r="I153" i="128"/>
  <c r="K149" i="113"/>
  <c r="I149" i="128"/>
  <c r="K145" i="113"/>
  <c r="I145" i="128"/>
  <c r="K141" i="113"/>
  <c r="I141" i="128"/>
  <c r="K137" i="113"/>
  <c r="I137" i="128"/>
  <c r="K133" i="113"/>
  <c r="I133" i="128"/>
  <c r="K129" i="113"/>
  <c r="I129" i="128"/>
  <c r="K125" i="113"/>
  <c r="I125" i="128"/>
  <c r="K121" i="113"/>
  <c r="I121" i="128"/>
  <c r="K117" i="113"/>
  <c r="I117" i="128"/>
  <c r="K209" i="113"/>
  <c r="I209" i="128"/>
  <c r="K205" i="113"/>
  <c r="I205" i="128"/>
  <c r="K201" i="113"/>
  <c r="I201" i="128"/>
  <c r="K197" i="113"/>
  <c r="I197" i="128"/>
  <c r="K193" i="113"/>
  <c r="I193" i="128"/>
  <c r="K189" i="113"/>
  <c r="I189" i="128"/>
  <c r="K185" i="113"/>
  <c r="I185" i="128"/>
  <c r="K181" i="113"/>
  <c r="I181" i="128"/>
  <c r="K177" i="113"/>
  <c r="I177" i="128"/>
  <c r="K443" i="128"/>
  <c r="L420" i="128"/>
  <c r="L421" i="128"/>
  <c r="L422" i="128"/>
  <c r="L426" i="128"/>
  <c r="L427" i="128"/>
  <c r="L428" i="128"/>
  <c r="L438" i="128"/>
  <c r="L439" i="128"/>
  <c r="L440" i="128"/>
  <c r="M153" i="128" l="1"/>
  <c r="J153" i="128"/>
  <c r="M161" i="128"/>
  <c r="J161" i="128"/>
  <c r="M154" i="128"/>
  <c r="J154" i="128"/>
  <c r="M170" i="128"/>
  <c r="J170" i="128"/>
  <c r="M151" i="128"/>
  <c r="J151" i="128"/>
  <c r="M167" i="128"/>
  <c r="J167" i="128"/>
  <c r="M152" i="128"/>
  <c r="J152" i="128"/>
  <c r="M160" i="128"/>
  <c r="J160" i="128"/>
  <c r="M168" i="128"/>
  <c r="J168" i="128"/>
  <c r="M169" i="128"/>
  <c r="J169" i="128"/>
  <c r="M162" i="128"/>
  <c r="J162" i="128"/>
  <c r="M159" i="128"/>
  <c r="J159" i="128"/>
  <c r="M149" i="128"/>
  <c r="J149" i="128"/>
  <c r="M166" i="128"/>
  <c r="J166" i="128"/>
  <c r="M163" i="128"/>
  <c r="J163" i="128"/>
  <c r="M156" i="128"/>
  <c r="J156" i="128"/>
  <c r="M164" i="128"/>
  <c r="J164" i="128"/>
  <c r="M172" i="128"/>
  <c r="J172" i="128"/>
  <c r="M157" i="128"/>
  <c r="J157" i="128"/>
  <c r="M165" i="128"/>
  <c r="J165" i="128"/>
  <c r="M150" i="128"/>
  <c r="J150" i="128"/>
  <c r="M158" i="128"/>
  <c r="J158" i="128"/>
  <c r="M155" i="128"/>
  <c r="J155" i="128"/>
  <c r="M171" i="128"/>
  <c r="J171" i="128"/>
  <c r="L441" i="128"/>
  <c r="L435" i="128"/>
  <c r="L423" i="128"/>
  <c r="L417" i="128"/>
  <c r="L442" i="128"/>
  <c r="L436" i="128"/>
  <c r="L424" i="128"/>
  <c r="L418" i="128"/>
  <c r="L437" i="128"/>
  <c r="L425" i="128"/>
  <c r="L419" i="128"/>
  <c r="J442" i="113" l="1"/>
  <c r="I442" i="128" s="1"/>
  <c r="H443" i="113"/>
  <c r="K442" i="113" l="1"/>
  <c r="J4" i="113"/>
  <c r="M442" i="128" l="1"/>
  <c r="J442" i="128"/>
  <c r="H447" i="128" l="1"/>
  <c r="H446" i="128"/>
  <c r="H445" i="128"/>
  <c r="H5" i="128"/>
  <c r="L5" i="128" s="1"/>
  <c r="H6" i="128"/>
  <c r="L6" i="128" s="1"/>
  <c r="H7" i="128"/>
  <c r="L7" i="128" s="1"/>
  <c r="H8" i="128"/>
  <c r="L8" i="128" s="1"/>
  <c r="H9" i="128"/>
  <c r="L9" i="128" s="1"/>
  <c r="H10" i="128"/>
  <c r="L10" i="128" s="1"/>
  <c r="H11" i="128"/>
  <c r="L11" i="128" s="1"/>
  <c r="H12" i="128"/>
  <c r="L12" i="128" s="1"/>
  <c r="H13" i="128"/>
  <c r="L13" i="128" s="1"/>
  <c r="H14" i="128"/>
  <c r="L14" i="128" s="1"/>
  <c r="H15" i="128"/>
  <c r="L15" i="128" s="1"/>
  <c r="H16" i="128"/>
  <c r="L16" i="128" s="1"/>
  <c r="H17" i="128"/>
  <c r="L17" i="128" s="1"/>
  <c r="H18" i="128"/>
  <c r="L18" i="128" s="1"/>
  <c r="H19" i="128"/>
  <c r="L19" i="128" s="1"/>
  <c r="H20" i="128"/>
  <c r="L20" i="128" s="1"/>
  <c r="H21" i="128"/>
  <c r="L21" i="128" s="1"/>
  <c r="H22" i="128"/>
  <c r="L22" i="128" s="1"/>
  <c r="H23" i="128"/>
  <c r="L23" i="128" s="1"/>
  <c r="H24" i="128"/>
  <c r="L24" i="128" s="1"/>
  <c r="H25" i="128"/>
  <c r="L25" i="128" s="1"/>
  <c r="H26" i="128"/>
  <c r="L26" i="128" s="1"/>
  <c r="H27" i="128"/>
  <c r="L27" i="128" s="1"/>
  <c r="H28" i="128"/>
  <c r="L28" i="128" s="1"/>
  <c r="H29" i="128"/>
  <c r="L29" i="128" s="1"/>
  <c r="H30" i="128"/>
  <c r="L30" i="128" s="1"/>
  <c r="H31" i="128"/>
  <c r="L31" i="128" s="1"/>
  <c r="H32" i="128"/>
  <c r="L32" i="128" s="1"/>
  <c r="H33" i="128"/>
  <c r="L33" i="128" s="1"/>
  <c r="H34" i="128"/>
  <c r="L34" i="128" s="1"/>
  <c r="H35" i="128"/>
  <c r="L35" i="128" s="1"/>
  <c r="H36" i="128"/>
  <c r="L36" i="128" s="1"/>
  <c r="H37" i="128"/>
  <c r="L37" i="128" s="1"/>
  <c r="H38" i="128"/>
  <c r="L38" i="128" s="1"/>
  <c r="H39" i="128"/>
  <c r="L39" i="128" s="1"/>
  <c r="H40" i="128"/>
  <c r="L40" i="128" s="1"/>
  <c r="H41" i="128"/>
  <c r="L41" i="128" s="1"/>
  <c r="H42" i="128"/>
  <c r="L42" i="128" s="1"/>
  <c r="H43" i="128"/>
  <c r="L43" i="128" s="1"/>
  <c r="H44" i="128"/>
  <c r="L44" i="128" s="1"/>
  <c r="H45" i="128"/>
  <c r="L45" i="128" s="1"/>
  <c r="H46" i="128"/>
  <c r="L46" i="128" s="1"/>
  <c r="H47" i="128"/>
  <c r="L47" i="128" s="1"/>
  <c r="H48" i="128"/>
  <c r="L48" i="128" s="1"/>
  <c r="H49" i="128"/>
  <c r="L49" i="128" s="1"/>
  <c r="H50" i="128"/>
  <c r="L50" i="128" s="1"/>
  <c r="H51" i="128"/>
  <c r="L51" i="128" s="1"/>
  <c r="H52" i="128"/>
  <c r="L52" i="128" s="1"/>
  <c r="H53" i="128"/>
  <c r="L53" i="128" s="1"/>
  <c r="H54" i="128"/>
  <c r="L54" i="128" s="1"/>
  <c r="H55" i="128"/>
  <c r="L55" i="128" s="1"/>
  <c r="H56" i="128"/>
  <c r="L56" i="128" s="1"/>
  <c r="H57" i="128"/>
  <c r="L57" i="128" s="1"/>
  <c r="H58" i="128"/>
  <c r="L58" i="128" s="1"/>
  <c r="H59" i="128"/>
  <c r="L59" i="128" s="1"/>
  <c r="H60" i="128"/>
  <c r="L60" i="128" s="1"/>
  <c r="H61" i="128"/>
  <c r="L61" i="128" s="1"/>
  <c r="H62" i="128"/>
  <c r="L62" i="128" s="1"/>
  <c r="H63" i="128"/>
  <c r="L63" i="128" s="1"/>
  <c r="H64" i="128"/>
  <c r="L64" i="128" s="1"/>
  <c r="H65" i="128"/>
  <c r="L65" i="128" s="1"/>
  <c r="H66" i="128"/>
  <c r="L66" i="128" s="1"/>
  <c r="L67" i="128"/>
  <c r="L68" i="128"/>
  <c r="L69" i="128"/>
  <c r="L70" i="128"/>
  <c r="L71" i="128"/>
  <c r="L72" i="128"/>
  <c r="L73" i="128"/>
  <c r="L74" i="128"/>
  <c r="L75" i="128"/>
  <c r="L76" i="128"/>
  <c r="L77" i="128"/>
  <c r="L78" i="128"/>
  <c r="L79" i="128"/>
  <c r="L80" i="128"/>
  <c r="L81" i="128"/>
  <c r="L82" i="128"/>
  <c r="L83" i="128"/>
  <c r="L84" i="128"/>
  <c r="L85" i="128"/>
  <c r="L86" i="128"/>
  <c r="L87" i="128"/>
  <c r="L88" i="128"/>
  <c r="L89" i="128"/>
  <c r="L90" i="128"/>
  <c r="L91" i="128"/>
  <c r="L92" i="128"/>
  <c r="L93" i="128"/>
  <c r="L94" i="128"/>
  <c r="L95" i="128"/>
  <c r="L96" i="128"/>
  <c r="L97" i="128"/>
  <c r="L98" i="128"/>
  <c r="L99" i="128"/>
  <c r="L100" i="128"/>
  <c r="L101" i="128"/>
  <c r="L102" i="128"/>
  <c r="L103" i="128"/>
  <c r="L104" i="128"/>
  <c r="L105" i="128"/>
  <c r="L106" i="128"/>
  <c r="L107" i="128"/>
  <c r="L108" i="128"/>
  <c r="L109" i="128"/>
  <c r="L110" i="128"/>
  <c r="L111" i="128"/>
  <c r="L112" i="128"/>
  <c r="L113" i="128"/>
  <c r="L114" i="128"/>
  <c r="L173" i="128"/>
  <c r="L174" i="128"/>
  <c r="L175" i="128"/>
  <c r="L176" i="128"/>
  <c r="L177" i="128"/>
  <c r="L178" i="128"/>
  <c r="L179" i="128"/>
  <c r="L180" i="128"/>
  <c r="L181" i="128"/>
  <c r="L182" i="128"/>
  <c r="L183" i="128"/>
  <c r="L184" i="128"/>
  <c r="L185" i="128"/>
  <c r="L186" i="128"/>
  <c r="L187" i="128"/>
  <c r="L188" i="128"/>
  <c r="L189" i="128"/>
  <c r="L190" i="128"/>
  <c r="L191" i="128"/>
  <c r="L192" i="128"/>
  <c r="L193" i="128"/>
  <c r="L194" i="128"/>
  <c r="L195" i="128"/>
  <c r="L196" i="128"/>
  <c r="L197" i="128"/>
  <c r="L198" i="128"/>
  <c r="L199" i="128"/>
  <c r="L200" i="128"/>
  <c r="L201" i="128"/>
  <c r="L202" i="128"/>
  <c r="L203" i="128"/>
  <c r="L204" i="128"/>
  <c r="L205" i="128"/>
  <c r="L206" i="128"/>
  <c r="L207" i="128"/>
  <c r="L208" i="128"/>
  <c r="L209" i="128"/>
  <c r="L210" i="128"/>
  <c r="L211" i="128"/>
  <c r="L212" i="128"/>
  <c r="L213" i="128"/>
  <c r="L214" i="128"/>
  <c r="L215" i="128"/>
  <c r="L216" i="128"/>
  <c r="L217" i="128"/>
  <c r="L218" i="128"/>
  <c r="L219" i="128"/>
  <c r="L220" i="128"/>
  <c r="L221" i="128"/>
  <c r="L222" i="128"/>
  <c r="L223" i="128"/>
  <c r="L224" i="128"/>
  <c r="L225" i="128"/>
  <c r="L226" i="128"/>
  <c r="L227" i="128"/>
  <c r="L228" i="128"/>
  <c r="L229" i="128"/>
  <c r="L230" i="128"/>
  <c r="L231" i="128"/>
  <c r="L232" i="128"/>
  <c r="L233" i="128"/>
  <c r="L234" i="128"/>
  <c r="L235" i="128"/>
  <c r="L236" i="128"/>
  <c r="L237" i="128"/>
  <c r="L238" i="128"/>
  <c r="L239" i="128"/>
  <c r="L240" i="128"/>
  <c r="L241" i="128"/>
  <c r="L242" i="128"/>
  <c r="L243" i="128"/>
  <c r="L244" i="128"/>
  <c r="L245" i="128"/>
  <c r="L246" i="128"/>
  <c r="L247" i="128"/>
  <c r="L248" i="128"/>
  <c r="L249" i="128"/>
  <c r="L250" i="128"/>
  <c r="L251" i="128"/>
  <c r="L252" i="128"/>
  <c r="L253" i="128"/>
  <c r="L254" i="128"/>
  <c r="L255" i="128"/>
  <c r="L256" i="128"/>
  <c r="L257" i="128"/>
  <c r="L258" i="128"/>
  <c r="L259" i="128"/>
  <c r="L260" i="128"/>
  <c r="L261" i="128"/>
  <c r="L262" i="128"/>
  <c r="L263" i="128"/>
  <c r="L264" i="128"/>
  <c r="L265" i="128"/>
  <c r="L266" i="128"/>
  <c r="L267" i="128"/>
  <c r="L268" i="128"/>
  <c r="L269" i="128"/>
  <c r="L270" i="128"/>
  <c r="L271" i="128"/>
  <c r="L272" i="128"/>
  <c r="L273" i="128"/>
  <c r="L274" i="128"/>
  <c r="L275" i="128"/>
  <c r="L276" i="128"/>
  <c r="L277" i="128"/>
  <c r="L278" i="128"/>
  <c r="L279" i="128"/>
  <c r="L280" i="128"/>
  <c r="L281" i="128"/>
  <c r="L282" i="128"/>
  <c r="L283" i="128"/>
  <c r="L284" i="128"/>
  <c r="L285" i="128"/>
  <c r="L286" i="128"/>
  <c r="L287" i="128"/>
  <c r="L288" i="128"/>
  <c r="L289" i="128"/>
  <c r="L290" i="128"/>
  <c r="L291" i="128"/>
  <c r="L292" i="128"/>
  <c r="L328" i="128"/>
  <c r="L329" i="128"/>
  <c r="L330" i="128"/>
  <c r="L331" i="128"/>
  <c r="L332" i="128"/>
  <c r="L333" i="128"/>
  <c r="L334" i="128"/>
  <c r="L335" i="128"/>
  <c r="L336" i="128"/>
  <c r="L337" i="128"/>
  <c r="L338" i="128"/>
  <c r="L339" i="128"/>
  <c r="L340" i="128"/>
  <c r="L341" i="128"/>
  <c r="L342" i="128"/>
  <c r="L343" i="128"/>
  <c r="L344" i="128"/>
  <c r="L345" i="128"/>
  <c r="L346" i="128"/>
  <c r="L347" i="128"/>
  <c r="L348" i="128"/>
  <c r="L349" i="128"/>
  <c r="L350" i="128"/>
  <c r="L351" i="128"/>
  <c r="L352" i="128"/>
  <c r="L353" i="128"/>
  <c r="L354" i="128"/>
  <c r="L355" i="128"/>
  <c r="L356" i="128"/>
  <c r="L357" i="128"/>
  <c r="L358" i="128"/>
  <c r="L359" i="128"/>
  <c r="L360" i="128"/>
  <c r="L361" i="128"/>
  <c r="L362" i="128"/>
  <c r="L363" i="128"/>
  <c r="L364" i="128"/>
  <c r="L365" i="128"/>
  <c r="L366" i="128"/>
  <c r="L367" i="128"/>
  <c r="L368" i="128"/>
  <c r="L369" i="128"/>
  <c r="L370" i="128"/>
  <c r="L371" i="128"/>
  <c r="L372" i="128"/>
  <c r="L373" i="128"/>
  <c r="L374" i="128"/>
  <c r="L375" i="128"/>
  <c r="L376" i="128"/>
  <c r="L377" i="128"/>
  <c r="L378" i="128"/>
  <c r="L379" i="128"/>
  <c r="L380" i="128"/>
  <c r="L381" i="128"/>
  <c r="L382" i="128"/>
  <c r="L383" i="128"/>
  <c r="L384" i="128"/>
  <c r="L385" i="128"/>
  <c r="L386" i="128"/>
  <c r="L387" i="128"/>
  <c r="L388" i="128"/>
  <c r="L389" i="128"/>
  <c r="L390" i="128"/>
  <c r="L391" i="128"/>
  <c r="L392" i="128"/>
  <c r="L393" i="128"/>
  <c r="L394" i="128"/>
  <c r="L395" i="128"/>
  <c r="L396" i="128"/>
  <c r="L397" i="128"/>
  <c r="L398" i="128"/>
  <c r="L399" i="128"/>
  <c r="L400" i="128"/>
  <c r="L401" i="128"/>
  <c r="L402" i="128"/>
  <c r="L403" i="128"/>
  <c r="L404" i="128"/>
  <c r="L405" i="128"/>
  <c r="L406" i="128"/>
  <c r="L407" i="128"/>
  <c r="L408" i="128"/>
  <c r="L409" i="128"/>
  <c r="L410" i="128"/>
  <c r="L411" i="128"/>
  <c r="L412" i="128"/>
  <c r="L413" i="128"/>
  <c r="L414" i="128"/>
  <c r="L415" i="128"/>
  <c r="L416" i="128"/>
  <c r="H4" i="128" l="1"/>
  <c r="J5" i="113"/>
  <c r="J6" i="113"/>
  <c r="I6" i="128" s="1"/>
  <c r="J7" i="113"/>
  <c r="I7" i="128" s="1"/>
  <c r="J8" i="113"/>
  <c r="I8" i="128" s="1"/>
  <c r="J9" i="113"/>
  <c r="I9" i="128" s="1"/>
  <c r="J10" i="113"/>
  <c r="I10" i="128" s="1"/>
  <c r="J11" i="113"/>
  <c r="I11" i="128" s="1"/>
  <c r="J12" i="113"/>
  <c r="I12" i="128" s="1"/>
  <c r="J13" i="113"/>
  <c r="I13" i="128" s="1"/>
  <c r="J14" i="113"/>
  <c r="I14" i="128" s="1"/>
  <c r="J15" i="113"/>
  <c r="I15" i="128" s="1"/>
  <c r="J16" i="113"/>
  <c r="I16" i="128" s="1"/>
  <c r="J17" i="113"/>
  <c r="I17" i="128" s="1"/>
  <c r="J18" i="113"/>
  <c r="I18" i="128" s="1"/>
  <c r="J19" i="113"/>
  <c r="I19" i="128" s="1"/>
  <c r="J20" i="113"/>
  <c r="I20" i="128" s="1"/>
  <c r="J21" i="113"/>
  <c r="I21" i="128" s="1"/>
  <c r="J22" i="113"/>
  <c r="I22" i="128" s="1"/>
  <c r="J23" i="113"/>
  <c r="I23" i="128" s="1"/>
  <c r="J24" i="113"/>
  <c r="I24" i="128" s="1"/>
  <c r="J25" i="113"/>
  <c r="I25" i="128" s="1"/>
  <c r="J26" i="113"/>
  <c r="I26" i="128" s="1"/>
  <c r="J27" i="113"/>
  <c r="I27" i="128" s="1"/>
  <c r="J28" i="113"/>
  <c r="I28" i="128" s="1"/>
  <c r="J29" i="113"/>
  <c r="I29" i="128" s="1"/>
  <c r="J30" i="113"/>
  <c r="I30" i="128" s="1"/>
  <c r="J31" i="113"/>
  <c r="I31" i="128" s="1"/>
  <c r="J32" i="113"/>
  <c r="I32" i="128" s="1"/>
  <c r="J33" i="113"/>
  <c r="I33" i="128" s="1"/>
  <c r="J34" i="113"/>
  <c r="I34" i="128" s="1"/>
  <c r="J35" i="113"/>
  <c r="I35" i="128" s="1"/>
  <c r="J36" i="113"/>
  <c r="I36" i="128" s="1"/>
  <c r="J37" i="113"/>
  <c r="I37" i="128" s="1"/>
  <c r="J38" i="113"/>
  <c r="I38" i="128" s="1"/>
  <c r="J39" i="113"/>
  <c r="I39" i="128" s="1"/>
  <c r="J40" i="113"/>
  <c r="I40" i="128" s="1"/>
  <c r="J41" i="113"/>
  <c r="I41" i="128" s="1"/>
  <c r="J42" i="113"/>
  <c r="I42" i="128" s="1"/>
  <c r="J43" i="113"/>
  <c r="I43" i="128" s="1"/>
  <c r="J44" i="113"/>
  <c r="I44" i="128" s="1"/>
  <c r="J45" i="113"/>
  <c r="I45" i="128" s="1"/>
  <c r="J46" i="113"/>
  <c r="I46" i="128" s="1"/>
  <c r="J47" i="113"/>
  <c r="I47" i="128" s="1"/>
  <c r="J48" i="113"/>
  <c r="I48" i="128" s="1"/>
  <c r="J49" i="113"/>
  <c r="I49" i="128" s="1"/>
  <c r="J50" i="113"/>
  <c r="I50" i="128" s="1"/>
  <c r="J51" i="113"/>
  <c r="I51" i="128" s="1"/>
  <c r="J52" i="113"/>
  <c r="I52" i="128" s="1"/>
  <c r="J53" i="113"/>
  <c r="I53" i="128" s="1"/>
  <c r="J54" i="113"/>
  <c r="I54" i="128" s="1"/>
  <c r="J55" i="113"/>
  <c r="I55" i="128" s="1"/>
  <c r="J56" i="113"/>
  <c r="I56" i="128" s="1"/>
  <c r="J57" i="113"/>
  <c r="I57" i="128" s="1"/>
  <c r="J58" i="113"/>
  <c r="I58" i="128" s="1"/>
  <c r="J59" i="113"/>
  <c r="I59" i="128" s="1"/>
  <c r="J60" i="113"/>
  <c r="I60" i="128" s="1"/>
  <c r="J61" i="113"/>
  <c r="I61" i="128" s="1"/>
  <c r="J62" i="113"/>
  <c r="I62" i="128" s="1"/>
  <c r="J63" i="113"/>
  <c r="I63" i="128" s="1"/>
  <c r="J64" i="113"/>
  <c r="I64" i="128" s="1"/>
  <c r="J65" i="113"/>
  <c r="I65" i="128" s="1"/>
  <c r="J66" i="113"/>
  <c r="I66" i="128" s="1"/>
  <c r="J67" i="113"/>
  <c r="I67" i="128" s="1"/>
  <c r="J68" i="113"/>
  <c r="I68" i="128" s="1"/>
  <c r="J69" i="113"/>
  <c r="I69" i="128" s="1"/>
  <c r="J70" i="113"/>
  <c r="I70" i="128" s="1"/>
  <c r="J71" i="113"/>
  <c r="I71" i="128" s="1"/>
  <c r="J72" i="113"/>
  <c r="I72" i="128" s="1"/>
  <c r="J73" i="113"/>
  <c r="I73" i="128" s="1"/>
  <c r="J74" i="113"/>
  <c r="I74" i="128" s="1"/>
  <c r="J75" i="113"/>
  <c r="I75" i="128" s="1"/>
  <c r="J76" i="113"/>
  <c r="I76" i="128" s="1"/>
  <c r="J77" i="113"/>
  <c r="I77" i="128" s="1"/>
  <c r="J78" i="113"/>
  <c r="I78" i="128" s="1"/>
  <c r="J79" i="113"/>
  <c r="I79" i="128" s="1"/>
  <c r="J80" i="113"/>
  <c r="I80" i="128" s="1"/>
  <c r="J81" i="113"/>
  <c r="I81" i="128" s="1"/>
  <c r="J82" i="113"/>
  <c r="I82" i="128" s="1"/>
  <c r="J83" i="113"/>
  <c r="I83" i="128" s="1"/>
  <c r="J84" i="113"/>
  <c r="I84" i="128" s="1"/>
  <c r="J85" i="113"/>
  <c r="I85" i="128" s="1"/>
  <c r="J86" i="113"/>
  <c r="I86" i="128" s="1"/>
  <c r="J87" i="113"/>
  <c r="I87" i="128" s="1"/>
  <c r="J88" i="113"/>
  <c r="I88" i="128" s="1"/>
  <c r="J89" i="113"/>
  <c r="I89" i="128" s="1"/>
  <c r="J90" i="113"/>
  <c r="I90" i="128" s="1"/>
  <c r="J91" i="113"/>
  <c r="I91" i="128" s="1"/>
  <c r="J92" i="113"/>
  <c r="I92" i="128" s="1"/>
  <c r="J93" i="113"/>
  <c r="I93" i="128" s="1"/>
  <c r="J94" i="113"/>
  <c r="I94" i="128" s="1"/>
  <c r="J95" i="113"/>
  <c r="I95" i="128" s="1"/>
  <c r="J96" i="113"/>
  <c r="I96" i="128" s="1"/>
  <c r="J97" i="113"/>
  <c r="I97" i="128" s="1"/>
  <c r="J98" i="113"/>
  <c r="I98" i="128" s="1"/>
  <c r="J99" i="113"/>
  <c r="I99" i="128" s="1"/>
  <c r="J100" i="113"/>
  <c r="I100" i="128" s="1"/>
  <c r="J101" i="113"/>
  <c r="I101" i="128" s="1"/>
  <c r="J102" i="113"/>
  <c r="I102" i="128" s="1"/>
  <c r="J103" i="113"/>
  <c r="I103" i="128" s="1"/>
  <c r="J104" i="113"/>
  <c r="I104" i="128" s="1"/>
  <c r="J105" i="113"/>
  <c r="I105" i="128" s="1"/>
  <c r="J106" i="113"/>
  <c r="I106" i="128" s="1"/>
  <c r="J107" i="113"/>
  <c r="I107" i="128" s="1"/>
  <c r="J108" i="113"/>
  <c r="I108" i="128" s="1"/>
  <c r="J109" i="113"/>
  <c r="I109" i="128" s="1"/>
  <c r="J110" i="113"/>
  <c r="I110" i="128" s="1"/>
  <c r="J111" i="113"/>
  <c r="I111" i="128" s="1"/>
  <c r="J112" i="113"/>
  <c r="I112" i="128" s="1"/>
  <c r="J114" i="113"/>
  <c r="I114" i="128" s="1"/>
  <c r="J214" i="113"/>
  <c r="I214" i="128" s="1"/>
  <c r="J215" i="113"/>
  <c r="I215" i="128" s="1"/>
  <c r="J216" i="113"/>
  <c r="I216" i="128" s="1"/>
  <c r="J217" i="113"/>
  <c r="I217" i="128" s="1"/>
  <c r="J218" i="113"/>
  <c r="I218" i="128" s="1"/>
  <c r="J219" i="113"/>
  <c r="I219" i="128" s="1"/>
  <c r="J220" i="113"/>
  <c r="I220" i="128" s="1"/>
  <c r="J221" i="113"/>
  <c r="I221" i="128" s="1"/>
  <c r="J222" i="113"/>
  <c r="I222" i="128" s="1"/>
  <c r="J223" i="113"/>
  <c r="I223" i="128" s="1"/>
  <c r="J224" i="113"/>
  <c r="I224" i="128" s="1"/>
  <c r="J225" i="113"/>
  <c r="I225" i="128" s="1"/>
  <c r="J226" i="113"/>
  <c r="I226" i="128" s="1"/>
  <c r="J227" i="113"/>
  <c r="I227" i="128" s="1"/>
  <c r="J228" i="113"/>
  <c r="I228" i="128" s="1"/>
  <c r="J229" i="113"/>
  <c r="I229" i="128" s="1"/>
  <c r="J230" i="113"/>
  <c r="I230" i="128" s="1"/>
  <c r="J231" i="113"/>
  <c r="I231" i="128" s="1"/>
  <c r="J232" i="113"/>
  <c r="I232" i="128" s="1"/>
  <c r="J233" i="113"/>
  <c r="I233" i="128" s="1"/>
  <c r="J234" i="113"/>
  <c r="I234" i="128" s="1"/>
  <c r="J235" i="113"/>
  <c r="I235" i="128" s="1"/>
  <c r="J236" i="113"/>
  <c r="I236" i="128" s="1"/>
  <c r="J237" i="113"/>
  <c r="I237" i="128" s="1"/>
  <c r="J238" i="113"/>
  <c r="I238" i="128" s="1"/>
  <c r="J239" i="113"/>
  <c r="I239" i="128" s="1"/>
  <c r="J240" i="113"/>
  <c r="I240" i="128" s="1"/>
  <c r="J241" i="113"/>
  <c r="I241" i="128" s="1"/>
  <c r="J242" i="113"/>
  <c r="I242" i="128" s="1"/>
  <c r="J243" i="113"/>
  <c r="I243" i="128" s="1"/>
  <c r="J244" i="113"/>
  <c r="I244" i="128" s="1"/>
  <c r="J245" i="113"/>
  <c r="I245" i="128" s="1"/>
  <c r="J246" i="113"/>
  <c r="I246" i="128" s="1"/>
  <c r="J247" i="113"/>
  <c r="I247" i="128" s="1"/>
  <c r="J248" i="113"/>
  <c r="I248" i="128" s="1"/>
  <c r="J249" i="113"/>
  <c r="I249" i="128" s="1"/>
  <c r="J250" i="113"/>
  <c r="I250" i="128" s="1"/>
  <c r="J251" i="113"/>
  <c r="I251" i="128" s="1"/>
  <c r="J252" i="113"/>
  <c r="I252" i="128" s="1"/>
  <c r="J253" i="113"/>
  <c r="I253" i="128" s="1"/>
  <c r="J254" i="113"/>
  <c r="I254" i="128" s="1"/>
  <c r="J255" i="113"/>
  <c r="I255" i="128" s="1"/>
  <c r="J256" i="113"/>
  <c r="I256" i="128" s="1"/>
  <c r="J257" i="113"/>
  <c r="I257" i="128" s="1"/>
  <c r="J258" i="113"/>
  <c r="I258" i="128" s="1"/>
  <c r="J259" i="113"/>
  <c r="I259" i="128" s="1"/>
  <c r="J260" i="113"/>
  <c r="I260" i="128" s="1"/>
  <c r="J261" i="113"/>
  <c r="I261" i="128" s="1"/>
  <c r="J262" i="113"/>
  <c r="I262" i="128" s="1"/>
  <c r="J263" i="113"/>
  <c r="I263" i="128" s="1"/>
  <c r="J264" i="113"/>
  <c r="I264" i="128" s="1"/>
  <c r="J265" i="113"/>
  <c r="I265" i="128" s="1"/>
  <c r="J266" i="113"/>
  <c r="I266" i="128" s="1"/>
  <c r="J267" i="113"/>
  <c r="I267" i="128" s="1"/>
  <c r="J268" i="113"/>
  <c r="I268" i="128" s="1"/>
  <c r="J269" i="113"/>
  <c r="I269" i="128" s="1"/>
  <c r="J270" i="113"/>
  <c r="I270" i="128" s="1"/>
  <c r="J271" i="113"/>
  <c r="I271" i="128" s="1"/>
  <c r="J272" i="113"/>
  <c r="I272" i="128" s="1"/>
  <c r="J273" i="113"/>
  <c r="I273" i="128" s="1"/>
  <c r="J274" i="113"/>
  <c r="I274" i="128" s="1"/>
  <c r="J275" i="113"/>
  <c r="I275" i="128" s="1"/>
  <c r="J276" i="113"/>
  <c r="I276" i="128" s="1"/>
  <c r="J277" i="113"/>
  <c r="I277" i="128" s="1"/>
  <c r="J278" i="113"/>
  <c r="I278" i="128" s="1"/>
  <c r="J279" i="113"/>
  <c r="I279" i="128" s="1"/>
  <c r="J280" i="113"/>
  <c r="I280" i="128" s="1"/>
  <c r="J281" i="113"/>
  <c r="I281" i="128" s="1"/>
  <c r="J282" i="113"/>
  <c r="I282" i="128" s="1"/>
  <c r="J323" i="113"/>
  <c r="I323" i="128" s="1"/>
  <c r="J324" i="113"/>
  <c r="I324" i="128" s="1"/>
  <c r="J325" i="113"/>
  <c r="I325" i="128" s="1"/>
  <c r="J326" i="113"/>
  <c r="I326" i="128" s="1"/>
  <c r="J327" i="113"/>
  <c r="I327" i="128" s="1"/>
  <c r="J328" i="113"/>
  <c r="I328" i="128" s="1"/>
  <c r="J329" i="113"/>
  <c r="I329" i="128" s="1"/>
  <c r="J330" i="113"/>
  <c r="I330" i="128" s="1"/>
  <c r="J331" i="113"/>
  <c r="I331" i="128" s="1"/>
  <c r="J332" i="113"/>
  <c r="I332" i="128" s="1"/>
  <c r="J333" i="113"/>
  <c r="I333" i="128" s="1"/>
  <c r="J334" i="113"/>
  <c r="I334" i="128" s="1"/>
  <c r="J335" i="113"/>
  <c r="I335" i="128" s="1"/>
  <c r="J336" i="113"/>
  <c r="I336" i="128" s="1"/>
  <c r="J337" i="113"/>
  <c r="I337" i="128" s="1"/>
  <c r="J338" i="113"/>
  <c r="I338" i="128" s="1"/>
  <c r="J339" i="113"/>
  <c r="I339" i="128" s="1"/>
  <c r="J340" i="113"/>
  <c r="I340" i="128" s="1"/>
  <c r="J341" i="113"/>
  <c r="I341" i="128" s="1"/>
  <c r="J342" i="113"/>
  <c r="I342" i="128" s="1"/>
  <c r="J343" i="113"/>
  <c r="I343" i="128" s="1"/>
  <c r="J344" i="113"/>
  <c r="I344" i="128" s="1"/>
  <c r="J345" i="113"/>
  <c r="I345" i="128" s="1"/>
  <c r="J346" i="113"/>
  <c r="I346" i="128" s="1"/>
  <c r="J347" i="113"/>
  <c r="I347" i="128" s="1"/>
  <c r="J348" i="113"/>
  <c r="I348" i="128" s="1"/>
  <c r="J349" i="113"/>
  <c r="I349" i="128" s="1"/>
  <c r="J350" i="113"/>
  <c r="I350" i="128" s="1"/>
  <c r="J351" i="113"/>
  <c r="I351" i="128" s="1"/>
  <c r="J352" i="113"/>
  <c r="I352" i="128" s="1"/>
  <c r="J353" i="113"/>
  <c r="I353" i="128" s="1"/>
  <c r="J354" i="113"/>
  <c r="I354" i="128" s="1"/>
  <c r="J355" i="113"/>
  <c r="I355" i="128" s="1"/>
  <c r="J356" i="113"/>
  <c r="I356" i="128" s="1"/>
  <c r="J357" i="113"/>
  <c r="I357" i="128" s="1"/>
  <c r="J358" i="113"/>
  <c r="I358" i="128" s="1"/>
  <c r="J359" i="113"/>
  <c r="I359" i="128" s="1"/>
  <c r="J360" i="113"/>
  <c r="I360" i="128" s="1"/>
  <c r="J361" i="113"/>
  <c r="I361" i="128" s="1"/>
  <c r="J362" i="113"/>
  <c r="I362" i="128" s="1"/>
  <c r="J363" i="113"/>
  <c r="I363" i="128" s="1"/>
  <c r="J364" i="113"/>
  <c r="I364" i="128" s="1"/>
  <c r="J365" i="113"/>
  <c r="I365" i="128" s="1"/>
  <c r="J366" i="113"/>
  <c r="I366" i="128" s="1"/>
  <c r="J367" i="113"/>
  <c r="I367" i="128" s="1"/>
  <c r="J368" i="113"/>
  <c r="I368" i="128" s="1"/>
  <c r="J369" i="113"/>
  <c r="I369" i="128" s="1"/>
  <c r="J370" i="113"/>
  <c r="I370" i="128" s="1"/>
  <c r="J371" i="113"/>
  <c r="I371" i="128" s="1"/>
  <c r="J372" i="113"/>
  <c r="I372" i="128" s="1"/>
  <c r="J373" i="113"/>
  <c r="I373" i="128" s="1"/>
  <c r="J374" i="113"/>
  <c r="I374" i="128" s="1"/>
  <c r="J375" i="113"/>
  <c r="I375" i="128" s="1"/>
  <c r="J376" i="113"/>
  <c r="I376" i="128" s="1"/>
  <c r="J377" i="113"/>
  <c r="I377" i="128" s="1"/>
  <c r="J378" i="113"/>
  <c r="I378" i="128" s="1"/>
  <c r="J379" i="113"/>
  <c r="I379" i="128" s="1"/>
  <c r="J380" i="113"/>
  <c r="I380" i="128" s="1"/>
  <c r="J381" i="113"/>
  <c r="I381" i="128" s="1"/>
  <c r="J382" i="113"/>
  <c r="I382" i="128" s="1"/>
  <c r="J383" i="113"/>
  <c r="I383" i="128" s="1"/>
  <c r="J384" i="113"/>
  <c r="I384" i="128" s="1"/>
  <c r="J385" i="113"/>
  <c r="I385" i="128" s="1"/>
  <c r="J386" i="113"/>
  <c r="I386" i="128" s="1"/>
  <c r="J387" i="113"/>
  <c r="I387" i="128" s="1"/>
  <c r="J388" i="113"/>
  <c r="I388" i="128" s="1"/>
  <c r="J389" i="113"/>
  <c r="I389" i="128" s="1"/>
  <c r="J390" i="113"/>
  <c r="I390" i="128" s="1"/>
  <c r="J391" i="113"/>
  <c r="I391" i="128" s="1"/>
  <c r="J392" i="113"/>
  <c r="I392" i="128" s="1"/>
  <c r="J393" i="113"/>
  <c r="I393" i="128" s="1"/>
  <c r="J394" i="113"/>
  <c r="I394" i="128" s="1"/>
  <c r="J395" i="113"/>
  <c r="I395" i="128" s="1"/>
  <c r="J396" i="113"/>
  <c r="I396" i="128" s="1"/>
  <c r="J397" i="113"/>
  <c r="I397" i="128" s="1"/>
  <c r="J398" i="113"/>
  <c r="I398" i="128" s="1"/>
  <c r="J399" i="113"/>
  <c r="I399" i="128" s="1"/>
  <c r="J400" i="113"/>
  <c r="I400" i="128" s="1"/>
  <c r="J401" i="113"/>
  <c r="I401" i="128" s="1"/>
  <c r="J402" i="113"/>
  <c r="I402" i="128" s="1"/>
  <c r="J403" i="113"/>
  <c r="I403" i="128" s="1"/>
  <c r="J404" i="113"/>
  <c r="I404" i="128" s="1"/>
  <c r="J405" i="113"/>
  <c r="I405" i="128" s="1"/>
  <c r="J406" i="113"/>
  <c r="I406" i="128" s="1"/>
  <c r="J407" i="113"/>
  <c r="I407" i="128" s="1"/>
  <c r="J408" i="113"/>
  <c r="I408" i="128" s="1"/>
  <c r="J409" i="113"/>
  <c r="I409" i="128" s="1"/>
  <c r="J412" i="113"/>
  <c r="I412" i="128" s="1"/>
  <c r="J413" i="113"/>
  <c r="I413" i="128" s="1"/>
  <c r="J414" i="113"/>
  <c r="I414" i="128" s="1"/>
  <c r="J416" i="113"/>
  <c r="I416" i="128" s="1"/>
  <c r="J417" i="113"/>
  <c r="I417" i="128" s="1"/>
  <c r="J418" i="113"/>
  <c r="I418" i="128" s="1"/>
  <c r="J419" i="113"/>
  <c r="I419" i="128" s="1"/>
  <c r="J420" i="113"/>
  <c r="I420" i="128" s="1"/>
  <c r="J421" i="113"/>
  <c r="I421" i="128" s="1"/>
  <c r="J422" i="113"/>
  <c r="I422" i="128" s="1"/>
  <c r="J423" i="113"/>
  <c r="I423" i="128" s="1"/>
  <c r="J424" i="113"/>
  <c r="I424" i="128" s="1"/>
  <c r="J425" i="113"/>
  <c r="I425" i="128" s="1"/>
  <c r="J426" i="113"/>
  <c r="I426" i="128" s="1"/>
  <c r="J427" i="113"/>
  <c r="I427" i="128" s="1"/>
  <c r="J428" i="113"/>
  <c r="I428" i="128" s="1"/>
  <c r="J429" i="113"/>
  <c r="I429" i="128" s="1"/>
  <c r="J430" i="113"/>
  <c r="I430" i="128" s="1"/>
  <c r="J431" i="113"/>
  <c r="I431" i="128" s="1"/>
  <c r="J432" i="113"/>
  <c r="I432" i="128" s="1"/>
  <c r="J433" i="113"/>
  <c r="I433" i="128" s="1"/>
  <c r="J434" i="113"/>
  <c r="I434" i="128" s="1"/>
  <c r="J435" i="113"/>
  <c r="I435" i="128" s="1"/>
  <c r="J436" i="113"/>
  <c r="I436" i="128" s="1"/>
  <c r="J437" i="113"/>
  <c r="I437" i="128" s="1"/>
  <c r="J438" i="113"/>
  <c r="I438" i="128" s="1"/>
  <c r="J439" i="113"/>
  <c r="I439" i="128" s="1"/>
  <c r="J440" i="113"/>
  <c r="I440" i="128" s="1"/>
  <c r="J441" i="113"/>
  <c r="I441" i="128" s="1"/>
  <c r="I4" i="128"/>
  <c r="M4" i="128" s="1"/>
  <c r="M429" i="128" l="1"/>
  <c r="J429" i="128"/>
  <c r="M428" i="128"/>
  <c r="J428" i="128"/>
  <c r="J438" i="128"/>
  <c r="M438" i="128"/>
  <c r="M434" i="128"/>
  <c r="J434" i="128"/>
  <c r="M430" i="128"/>
  <c r="J430" i="128"/>
  <c r="J426" i="128"/>
  <c r="M426" i="128"/>
  <c r="M422" i="128"/>
  <c r="J422" i="128"/>
  <c r="J418" i="128"/>
  <c r="M418" i="128"/>
  <c r="M327" i="128"/>
  <c r="J327" i="128"/>
  <c r="J433" i="128"/>
  <c r="M433" i="128"/>
  <c r="M417" i="128"/>
  <c r="J417" i="128"/>
  <c r="M326" i="128"/>
  <c r="J326" i="128"/>
  <c r="M437" i="128"/>
  <c r="J437" i="128"/>
  <c r="J421" i="128"/>
  <c r="M421" i="128"/>
  <c r="M436" i="128"/>
  <c r="J436" i="128"/>
  <c r="M424" i="128"/>
  <c r="J424" i="128"/>
  <c r="I5" i="128"/>
  <c r="J443" i="113"/>
  <c r="K443" i="113" s="1"/>
  <c r="M441" i="128"/>
  <c r="J441" i="128"/>
  <c r="M425" i="128"/>
  <c r="J425" i="128"/>
  <c r="M440" i="128"/>
  <c r="J440" i="128"/>
  <c r="M432" i="128"/>
  <c r="J432" i="128"/>
  <c r="J420" i="128"/>
  <c r="M420" i="128"/>
  <c r="M439" i="128"/>
  <c r="J439" i="128"/>
  <c r="J435" i="128"/>
  <c r="M435" i="128"/>
  <c r="M431" i="128"/>
  <c r="J431" i="128"/>
  <c r="M427" i="128"/>
  <c r="J427" i="128"/>
  <c r="J423" i="128"/>
  <c r="M423" i="128"/>
  <c r="M419" i="128"/>
  <c r="J419" i="128"/>
  <c r="J147" i="128"/>
  <c r="M148" i="128"/>
  <c r="J146" i="128"/>
  <c r="M304" i="128"/>
  <c r="J304" i="128"/>
  <c r="M323" i="128"/>
  <c r="J323" i="128"/>
  <c r="M317" i="128"/>
  <c r="J317" i="128"/>
  <c r="M311" i="128"/>
  <c r="J311" i="128"/>
  <c r="M305" i="128"/>
  <c r="J305" i="128"/>
  <c r="M299" i="128"/>
  <c r="J299" i="128"/>
  <c r="M293" i="128"/>
  <c r="J293" i="128"/>
  <c r="M143" i="128"/>
  <c r="J143" i="128"/>
  <c r="M137" i="128"/>
  <c r="J137" i="128"/>
  <c r="M131" i="128"/>
  <c r="J131" i="128"/>
  <c r="M125" i="128"/>
  <c r="J125" i="128"/>
  <c r="M119" i="128"/>
  <c r="J119" i="128"/>
  <c r="M298" i="128"/>
  <c r="J298" i="128"/>
  <c r="M142" i="128"/>
  <c r="J142" i="128"/>
  <c r="M118" i="128"/>
  <c r="J118" i="128"/>
  <c r="M124" i="128"/>
  <c r="J124" i="128"/>
  <c r="M321" i="128"/>
  <c r="J321" i="128"/>
  <c r="M315" i="128"/>
  <c r="J315" i="128"/>
  <c r="M309" i="128"/>
  <c r="J309" i="128"/>
  <c r="M303" i="128"/>
  <c r="J303" i="128"/>
  <c r="M297" i="128"/>
  <c r="J297" i="128"/>
  <c r="M141" i="128"/>
  <c r="J141" i="128"/>
  <c r="M135" i="128"/>
  <c r="J135" i="128"/>
  <c r="M129" i="128"/>
  <c r="J129" i="128"/>
  <c r="M123" i="128"/>
  <c r="J123" i="128"/>
  <c r="M117" i="128"/>
  <c r="J117" i="128"/>
  <c r="M310" i="128"/>
  <c r="J310" i="128"/>
  <c r="M130" i="128"/>
  <c r="J130" i="128"/>
  <c r="M320" i="128"/>
  <c r="J320" i="128"/>
  <c r="M314" i="128"/>
  <c r="J314" i="128"/>
  <c r="M308" i="128"/>
  <c r="J308" i="128"/>
  <c r="M302" i="128"/>
  <c r="J302" i="128"/>
  <c r="M296" i="128"/>
  <c r="J296" i="128"/>
  <c r="M140" i="128"/>
  <c r="J140" i="128"/>
  <c r="M134" i="128"/>
  <c r="J134" i="128"/>
  <c r="M128" i="128"/>
  <c r="J128" i="128"/>
  <c r="M122" i="128"/>
  <c r="J122" i="128"/>
  <c r="M116" i="128"/>
  <c r="J116" i="128"/>
  <c r="M316" i="128"/>
  <c r="J316" i="128"/>
  <c r="M136" i="128"/>
  <c r="J136" i="128"/>
  <c r="M325" i="128"/>
  <c r="J325" i="128"/>
  <c r="M319" i="128"/>
  <c r="J319" i="128"/>
  <c r="M313" i="128"/>
  <c r="J313" i="128"/>
  <c r="M307" i="128"/>
  <c r="J307" i="128"/>
  <c r="M301" i="128"/>
  <c r="J301" i="128"/>
  <c r="M295" i="128"/>
  <c r="J295" i="128"/>
  <c r="M145" i="128"/>
  <c r="J145" i="128"/>
  <c r="M139" i="128"/>
  <c r="J139" i="128"/>
  <c r="M133" i="128"/>
  <c r="J133" i="128"/>
  <c r="M127" i="128"/>
  <c r="J127" i="128"/>
  <c r="M121" i="128"/>
  <c r="J121" i="128"/>
  <c r="M115" i="128"/>
  <c r="J115" i="128"/>
  <c r="M322" i="128"/>
  <c r="J322" i="128"/>
  <c r="M324" i="128"/>
  <c r="J324" i="128"/>
  <c r="M318" i="128"/>
  <c r="J318" i="128"/>
  <c r="M312" i="128"/>
  <c r="J312" i="128"/>
  <c r="M306" i="128"/>
  <c r="J306" i="128"/>
  <c r="M300" i="128"/>
  <c r="J300" i="128"/>
  <c r="M294" i="128"/>
  <c r="J294" i="128"/>
  <c r="M144" i="128"/>
  <c r="J144" i="128"/>
  <c r="M138" i="128"/>
  <c r="J138" i="128"/>
  <c r="M132" i="128"/>
  <c r="J132" i="128"/>
  <c r="M126" i="128"/>
  <c r="J126" i="128"/>
  <c r="M120" i="128"/>
  <c r="J120" i="128"/>
  <c r="L4" i="128"/>
  <c r="L443" i="128" s="1"/>
  <c r="M448" i="128" s="1"/>
  <c r="K424" i="113"/>
  <c r="K438" i="113"/>
  <c r="K430" i="113"/>
  <c r="K422" i="113"/>
  <c r="K418" i="113"/>
  <c r="K415" i="113"/>
  <c r="K405" i="113"/>
  <c r="K401" i="113"/>
  <c r="K393" i="113"/>
  <c r="K385" i="113"/>
  <c r="K377" i="113"/>
  <c r="K369" i="113"/>
  <c r="K365" i="113"/>
  <c r="K357" i="113"/>
  <c r="K349" i="113"/>
  <c r="K341" i="113"/>
  <c r="K337" i="113"/>
  <c r="K329" i="113"/>
  <c r="K281" i="113"/>
  <c r="K273" i="113"/>
  <c r="K441" i="113"/>
  <c r="K437" i="113"/>
  <c r="K433" i="113"/>
  <c r="K429" i="113"/>
  <c r="K425" i="113"/>
  <c r="K421" i="113"/>
  <c r="K417" i="113"/>
  <c r="K414" i="113"/>
  <c r="K408" i="113"/>
  <c r="K404" i="113"/>
  <c r="K400" i="113"/>
  <c r="K396" i="113"/>
  <c r="K392" i="113"/>
  <c r="K388" i="113"/>
  <c r="K384" i="113"/>
  <c r="K380" i="113"/>
  <c r="K376" i="113"/>
  <c r="K372" i="113"/>
  <c r="K368" i="113"/>
  <c r="K364" i="113"/>
  <c r="K360" i="113"/>
  <c r="K356" i="113"/>
  <c r="K352" i="113"/>
  <c r="K348" i="113"/>
  <c r="K344" i="113"/>
  <c r="K340" i="113"/>
  <c r="K336" i="113"/>
  <c r="K332" i="113"/>
  <c r="K328" i="113"/>
  <c r="K324" i="113"/>
  <c r="K280" i="113"/>
  <c r="K276" i="113"/>
  <c r="K272" i="113"/>
  <c r="K268" i="113"/>
  <c r="K264" i="113"/>
  <c r="K260" i="113"/>
  <c r="K256" i="113"/>
  <c r="K252" i="113"/>
  <c r="K248" i="113"/>
  <c r="K244" i="113"/>
  <c r="K240" i="113"/>
  <c r="K236" i="113"/>
  <c r="K232" i="113"/>
  <c r="K228" i="113"/>
  <c r="K224" i="113"/>
  <c r="K220" i="113"/>
  <c r="K216" i="113"/>
  <c r="K109" i="113"/>
  <c r="K105" i="113"/>
  <c r="K101" i="113"/>
  <c r="K97" i="113"/>
  <c r="K93" i="113"/>
  <c r="K89" i="113"/>
  <c r="K85" i="113"/>
  <c r="K81" i="113"/>
  <c r="K77" i="113"/>
  <c r="K73" i="113"/>
  <c r="K69" i="113"/>
  <c r="K63" i="113"/>
  <c r="K59" i="113"/>
  <c r="K55" i="113"/>
  <c r="K51" i="113"/>
  <c r="K47" i="113"/>
  <c r="K43" i="113"/>
  <c r="K39" i="113"/>
  <c r="K35" i="113"/>
  <c r="K31" i="113"/>
  <c r="K27" i="113"/>
  <c r="K23" i="113"/>
  <c r="K19" i="113"/>
  <c r="K15" i="113"/>
  <c r="K11" i="113"/>
  <c r="K7" i="113"/>
  <c r="K436" i="113"/>
  <c r="K420" i="113"/>
  <c r="K413" i="113"/>
  <c r="K403" i="113"/>
  <c r="K395" i="113"/>
  <c r="K387" i="113"/>
  <c r="K379" i="113"/>
  <c r="K371" i="113"/>
  <c r="K363" i="113"/>
  <c r="K355" i="113"/>
  <c r="K347" i="113"/>
  <c r="K335" i="113"/>
  <c r="K327" i="113"/>
  <c r="K279" i="113"/>
  <c r="K275" i="113"/>
  <c r="K271" i="113"/>
  <c r="K267" i="113"/>
  <c r="K263" i="113"/>
  <c r="K259" i="113"/>
  <c r="K251" i="113"/>
  <c r="K247" i="113"/>
  <c r="K243" i="113"/>
  <c r="K239" i="113"/>
  <c r="K235" i="113"/>
  <c r="K231" i="113"/>
  <c r="K227" i="113"/>
  <c r="K223" i="113"/>
  <c r="K219" i="113"/>
  <c r="K215" i="113"/>
  <c r="K112" i="113"/>
  <c r="K108" i="113"/>
  <c r="K104" i="113"/>
  <c r="K100" i="113"/>
  <c r="K96" i="113"/>
  <c r="K92" i="113"/>
  <c r="K88" i="113"/>
  <c r="K84" i="113"/>
  <c r="K80" i="113"/>
  <c r="K76" i="113"/>
  <c r="K72" i="113"/>
  <c r="K68" i="113"/>
  <c r="K66" i="113"/>
  <c r="K62" i="113"/>
  <c r="K58" i="113"/>
  <c r="K54" i="113"/>
  <c r="K50" i="113"/>
  <c r="K46" i="113"/>
  <c r="K42" i="113"/>
  <c r="K38" i="113"/>
  <c r="K34" i="113"/>
  <c r="K30" i="113"/>
  <c r="K26" i="113"/>
  <c r="K22" i="113"/>
  <c r="K18" i="113"/>
  <c r="K14" i="113"/>
  <c r="K10" i="113"/>
  <c r="K6" i="113"/>
  <c r="K440" i="113"/>
  <c r="K428" i="113"/>
  <c r="K407" i="113"/>
  <c r="K399" i="113"/>
  <c r="K391" i="113"/>
  <c r="K383" i="113"/>
  <c r="K375" i="113"/>
  <c r="K367" i="113"/>
  <c r="K359" i="113"/>
  <c r="K351" i="113"/>
  <c r="K343" i="113"/>
  <c r="K339" i="113"/>
  <c r="K331" i="113"/>
  <c r="K323" i="113"/>
  <c r="K255" i="113"/>
  <c r="K439" i="113"/>
  <c r="K435" i="113"/>
  <c r="K431" i="113"/>
  <c r="K427" i="113"/>
  <c r="K423" i="113"/>
  <c r="K419" i="113"/>
  <c r="K416" i="113"/>
  <c r="K412" i="113"/>
  <c r="K406" i="113"/>
  <c r="K402" i="113"/>
  <c r="K398" i="113"/>
  <c r="K394" i="113"/>
  <c r="K390" i="113"/>
  <c r="K386" i="113"/>
  <c r="K382" i="113"/>
  <c r="K378" i="113"/>
  <c r="K374" i="113"/>
  <c r="K370" i="113"/>
  <c r="K366" i="113"/>
  <c r="K362" i="113"/>
  <c r="K358" i="113"/>
  <c r="K354" i="113"/>
  <c r="K350" i="113"/>
  <c r="K346" i="113"/>
  <c r="K342" i="113"/>
  <c r="K338" i="113"/>
  <c r="K334" i="113"/>
  <c r="K330" i="113"/>
  <c r="K326" i="113"/>
  <c r="K282" i="113"/>
  <c r="K278" i="113"/>
  <c r="K274" i="113"/>
  <c r="K270" i="113"/>
  <c r="K266" i="113"/>
  <c r="K262" i="113"/>
  <c r="K258" i="113"/>
  <c r="K254" i="113"/>
  <c r="K250" i="113"/>
  <c r="K246" i="113"/>
  <c r="K242" i="113"/>
  <c r="K238" i="113"/>
  <c r="K234" i="113"/>
  <c r="K230" i="113"/>
  <c r="K226" i="113"/>
  <c r="K222" i="113"/>
  <c r="K218" i="113"/>
  <c r="K214" i="113"/>
  <c r="K111" i="113"/>
  <c r="K107" i="113"/>
  <c r="K103" i="113"/>
  <c r="K99" i="113"/>
  <c r="K95" i="113"/>
  <c r="K91" i="113"/>
  <c r="K87" i="113"/>
  <c r="K83" i="113"/>
  <c r="K79" i="113"/>
  <c r="K75" i="113"/>
  <c r="K71" i="113"/>
  <c r="K67" i="113"/>
  <c r="K65" i="113"/>
  <c r="K61" i="113"/>
  <c r="K57" i="113"/>
  <c r="K53" i="113"/>
  <c r="K49" i="113"/>
  <c r="K45" i="113"/>
  <c r="K41" i="113"/>
  <c r="K37" i="113"/>
  <c r="K33" i="113"/>
  <c r="K29" i="113"/>
  <c r="K25" i="113"/>
  <c r="K21" i="113"/>
  <c r="K17" i="113"/>
  <c r="K13" i="113"/>
  <c r="K9" i="113"/>
  <c r="K5" i="113"/>
  <c r="K432" i="113"/>
  <c r="K434" i="113"/>
  <c r="K426" i="113"/>
  <c r="K409" i="113"/>
  <c r="K397" i="113"/>
  <c r="K389" i="113"/>
  <c r="K381" i="113"/>
  <c r="K373" i="113"/>
  <c r="K361" i="113"/>
  <c r="K353" i="113"/>
  <c r="K345" i="113"/>
  <c r="K333" i="113"/>
  <c r="K325" i="113"/>
  <c r="K277" i="113"/>
  <c r="K269" i="113"/>
  <c r="K265" i="113"/>
  <c r="K261" i="113"/>
  <c r="K257" i="113"/>
  <c r="K253" i="113"/>
  <c r="K249" i="113"/>
  <c r="K245" i="113"/>
  <c r="K241" i="113"/>
  <c r="K237" i="113"/>
  <c r="K233" i="113"/>
  <c r="K229" i="113"/>
  <c r="K225" i="113"/>
  <c r="K221" i="113"/>
  <c r="K217" i="113"/>
  <c r="K114" i="113"/>
  <c r="K110" i="113"/>
  <c r="K106" i="113"/>
  <c r="K102" i="113"/>
  <c r="K98" i="113"/>
  <c r="K94" i="113"/>
  <c r="K90" i="113"/>
  <c r="K86" i="113"/>
  <c r="K82" i="113"/>
  <c r="K78" i="113"/>
  <c r="K74" i="113"/>
  <c r="K70" i="113"/>
  <c r="K64" i="113"/>
  <c r="K60" i="113"/>
  <c r="K56" i="113"/>
  <c r="K52" i="113"/>
  <c r="K48" i="113"/>
  <c r="K44" i="113"/>
  <c r="K40" i="113"/>
  <c r="K36" i="113"/>
  <c r="K32" i="113"/>
  <c r="K28" i="113"/>
  <c r="K24" i="113"/>
  <c r="K20" i="113"/>
  <c r="K16" i="113"/>
  <c r="K12" i="113"/>
  <c r="K8" i="113"/>
  <c r="M146" i="128" l="1"/>
  <c r="J148" i="128"/>
  <c r="M147" i="128"/>
  <c r="J8" i="128"/>
  <c r="M8" i="128"/>
  <c r="J36" i="128"/>
  <c r="M36" i="128"/>
  <c r="J106" i="128"/>
  <c r="M106" i="128"/>
  <c r="J209" i="128"/>
  <c r="M209" i="128"/>
  <c r="J245" i="128"/>
  <c r="M245" i="128"/>
  <c r="J380" i="128"/>
  <c r="M380" i="128"/>
  <c r="J65" i="128"/>
  <c r="M65" i="128"/>
  <c r="J28" i="128"/>
  <c r="M28" i="128"/>
  <c r="J52" i="128"/>
  <c r="M52" i="128"/>
  <c r="J74" i="128"/>
  <c r="M74" i="128"/>
  <c r="J98" i="128"/>
  <c r="M98" i="128"/>
  <c r="J113" i="128"/>
  <c r="M113" i="128"/>
  <c r="J185" i="128"/>
  <c r="M185" i="128"/>
  <c r="J213" i="128"/>
  <c r="M213" i="128"/>
  <c r="J237" i="128"/>
  <c r="M237" i="128"/>
  <c r="J360" i="128"/>
  <c r="M360" i="128"/>
  <c r="J9" i="128"/>
  <c r="M9" i="128"/>
  <c r="J33" i="128"/>
  <c r="M33" i="128"/>
  <c r="J57" i="128"/>
  <c r="M57" i="128"/>
  <c r="J79" i="128"/>
  <c r="M79" i="128"/>
  <c r="J103" i="128"/>
  <c r="M103" i="128"/>
  <c r="J190" i="128"/>
  <c r="M190" i="128"/>
  <c r="J214" i="128"/>
  <c r="M214" i="128"/>
  <c r="J238" i="128"/>
  <c r="M238" i="128"/>
  <c r="J262" i="128"/>
  <c r="M262" i="128"/>
  <c r="J333" i="128"/>
  <c r="M333" i="128"/>
  <c r="J357" i="128"/>
  <c r="M357" i="128"/>
  <c r="J381" i="128"/>
  <c r="M381" i="128"/>
  <c r="J405" i="128"/>
  <c r="M405" i="128"/>
  <c r="J243" i="128"/>
  <c r="M243" i="128"/>
  <c r="J358" i="128"/>
  <c r="M358" i="128"/>
  <c r="J402" i="128"/>
  <c r="M402" i="128"/>
  <c r="J6" i="128"/>
  <c r="M6" i="128"/>
  <c r="J30" i="128"/>
  <c r="M30" i="128"/>
  <c r="J54" i="128"/>
  <c r="M54" i="128"/>
  <c r="J76" i="128"/>
  <c r="M76" i="128"/>
  <c r="J100" i="128"/>
  <c r="M100" i="128"/>
  <c r="J175" i="128"/>
  <c r="M175" i="128"/>
  <c r="J191" i="128"/>
  <c r="M191" i="128"/>
  <c r="J203" i="128"/>
  <c r="M203" i="128"/>
  <c r="J231" i="128"/>
  <c r="M231" i="128"/>
  <c r="J255" i="128"/>
  <c r="M255" i="128"/>
  <c r="J330" i="128"/>
  <c r="M330" i="128"/>
  <c r="J354" i="128"/>
  <c r="M354" i="128"/>
  <c r="J378" i="128"/>
  <c r="M378" i="128"/>
  <c r="J406" i="128"/>
  <c r="M406" i="128"/>
  <c r="J11" i="128"/>
  <c r="M11" i="128"/>
  <c r="J23" i="128"/>
  <c r="M23" i="128"/>
  <c r="J35" i="128"/>
  <c r="M35" i="128"/>
  <c r="J47" i="128"/>
  <c r="M47" i="128"/>
  <c r="J59" i="128"/>
  <c r="M59" i="128"/>
  <c r="J69" i="128"/>
  <c r="M69" i="128"/>
  <c r="J81" i="128"/>
  <c r="M81" i="128"/>
  <c r="J93" i="128"/>
  <c r="M93" i="128"/>
  <c r="J105" i="128"/>
  <c r="M105" i="128"/>
  <c r="J180" i="128"/>
  <c r="M180" i="128"/>
  <c r="J192" i="128"/>
  <c r="M192" i="128"/>
  <c r="J204" i="128"/>
  <c r="M204" i="128"/>
  <c r="J216" i="128"/>
  <c r="M216" i="128"/>
  <c r="J228" i="128"/>
  <c r="M228" i="128"/>
  <c r="J240" i="128"/>
  <c r="M240" i="128"/>
  <c r="J252" i="128"/>
  <c r="M252" i="128"/>
  <c r="J264" i="128"/>
  <c r="M264" i="128"/>
  <c r="J276" i="128"/>
  <c r="M276" i="128"/>
  <c r="J288" i="128"/>
  <c r="M288" i="128"/>
  <c r="J335" i="128"/>
  <c r="M335" i="128"/>
  <c r="J347" i="128"/>
  <c r="M347" i="128"/>
  <c r="J359" i="128"/>
  <c r="M359" i="128"/>
  <c r="J371" i="128"/>
  <c r="M371" i="128"/>
  <c r="J383" i="128"/>
  <c r="M383" i="128"/>
  <c r="J395" i="128"/>
  <c r="M395" i="128"/>
  <c r="J407" i="128"/>
  <c r="M407" i="128"/>
  <c r="J197" i="128"/>
  <c r="M197" i="128"/>
  <c r="J265" i="128"/>
  <c r="M265" i="128"/>
  <c r="J328" i="128"/>
  <c r="M328" i="128"/>
  <c r="J352" i="128"/>
  <c r="M352" i="128"/>
  <c r="J372" i="128"/>
  <c r="M372" i="128"/>
  <c r="J392" i="128"/>
  <c r="M392" i="128"/>
  <c r="J412" i="128"/>
  <c r="M412" i="128"/>
  <c r="J416" i="128"/>
  <c r="M416" i="128"/>
  <c r="J20" i="128"/>
  <c r="M20" i="128"/>
  <c r="J48" i="128"/>
  <c r="M48" i="128"/>
  <c r="J70" i="128"/>
  <c r="M70" i="128"/>
  <c r="J181" i="128"/>
  <c r="M181" i="128"/>
  <c r="J233" i="128"/>
  <c r="M233" i="128"/>
  <c r="J348" i="128"/>
  <c r="M348" i="128"/>
  <c r="J29" i="128"/>
  <c r="M29" i="128"/>
  <c r="J16" i="128"/>
  <c r="M16" i="128"/>
  <c r="J40" i="128"/>
  <c r="M40" i="128"/>
  <c r="J64" i="128"/>
  <c r="M64" i="128"/>
  <c r="J86" i="128"/>
  <c r="M86" i="128"/>
  <c r="J110" i="128"/>
  <c r="M110" i="128"/>
  <c r="J173" i="128"/>
  <c r="M173" i="128"/>
  <c r="J201" i="128"/>
  <c r="M201" i="128"/>
  <c r="J225" i="128"/>
  <c r="M225" i="128"/>
  <c r="J253" i="128"/>
  <c r="M253" i="128"/>
  <c r="J332" i="128"/>
  <c r="M332" i="128"/>
  <c r="J388" i="128"/>
  <c r="M388" i="128"/>
  <c r="J21" i="128"/>
  <c r="M21" i="128"/>
  <c r="J45" i="128"/>
  <c r="M45" i="128"/>
  <c r="J67" i="128"/>
  <c r="M67" i="128"/>
  <c r="J91" i="128"/>
  <c r="M91" i="128"/>
  <c r="J178" i="128"/>
  <c r="M178" i="128"/>
  <c r="J202" i="128"/>
  <c r="M202" i="128"/>
  <c r="J226" i="128"/>
  <c r="M226" i="128"/>
  <c r="J250" i="128"/>
  <c r="M250" i="128"/>
  <c r="J274" i="128"/>
  <c r="M274" i="128"/>
  <c r="J286" i="128"/>
  <c r="M286" i="128"/>
  <c r="J345" i="128"/>
  <c r="M345" i="128"/>
  <c r="J369" i="128"/>
  <c r="M369" i="128"/>
  <c r="J393" i="128"/>
  <c r="M393" i="128"/>
  <c r="J179" i="128"/>
  <c r="M179" i="128"/>
  <c r="J267" i="128"/>
  <c r="M267" i="128"/>
  <c r="J334" i="128"/>
  <c r="M334" i="128"/>
  <c r="J382" i="128"/>
  <c r="M382" i="128"/>
  <c r="J18" i="128"/>
  <c r="M18" i="128"/>
  <c r="J42" i="128"/>
  <c r="M42" i="128"/>
  <c r="J66" i="128"/>
  <c r="M66" i="128"/>
  <c r="J88" i="128"/>
  <c r="M88" i="128"/>
  <c r="J112" i="128"/>
  <c r="M112" i="128"/>
  <c r="J215" i="128"/>
  <c r="M215" i="128"/>
  <c r="J177" i="128"/>
  <c r="M177" i="128"/>
  <c r="J205" i="128"/>
  <c r="M205" i="128"/>
  <c r="J229" i="128"/>
  <c r="M229" i="128"/>
  <c r="J261" i="128"/>
  <c r="M261" i="128"/>
  <c r="J340" i="128"/>
  <c r="M340" i="128"/>
  <c r="J396" i="128"/>
  <c r="M396" i="128"/>
  <c r="J25" i="128"/>
  <c r="M25" i="128"/>
  <c r="J49" i="128"/>
  <c r="M49" i="128"/>
  <c r="J71" i="128"/>
  <c r="M71" i="128"/>
  <c r="J95" i="128"/>
  <c r="M95" i="128"/>
  <c r="J182" i="128"/>
  <c r="M182" i="128"/>
  <c r="J206" i="128"/>
  <c r="M206" i="128"/>
  <c r="J230" i="128"/>
  <c r="M230" i="128"/>
  <c r="J254" i="128"/>
  <c r="M254" i="128"/>
  <c r="J278" i="128"/>
  <c r="M278" i="128"/>
  <c r="J290" i="128"/>
  <c r="M290" i="128"/>
  <c r="J349" i="128"/>
  <c r="M349" i="128"/>
  <c r="J373" i="128"/>
  <c r="M373" i="128"/>
  <c r="J397" i="128"/>
  <c r="M397" i="128"/>
  <c r="J251" i="128"/>
  <c r="M251" i="128"/>
  <c r="J283" i="128"/>
  <c r="M283" i="128"/>
  <c r="J366" i="128"/>
  <c r="M366" i="128"/>
  <c r="J410" i="128"/>
  <c r="M410" i="128"/>
  <c r="J10" i="128"/>
  <c r="M10" i="128"/>
  <c r="J34" i="128"/>
  <c r="M34" i="128"/>
  <c r="J58" i="128"/>
  <c r="M58" i="128"/>
  <c r="J80" i="128"/>
  <c r="M80" i="128"/>
  <c r="J104" i="128"/>
  <c r="M104" i="128"/>
  <c r="J195" i="128"/>
  <c r="M195" i="128"/>
  <c r="J219" i="128"/>
  <c r="M219" i="128"/>
  <c r="J263" i="128"/>
  <c r="M263" i="128"/>
  <c r="J338" i="128"/>
  <c r="M338" i="128"/>
  <c r="J390" i="128"/>
  <c r="M390" i="128"/>
  <c r="J414" i="128"/>
  <c r="M414" i="128"/>
  <c r="J27" i="128"/>
  <c r="M27" i="128"/>
  <c r="J51" i="128"/>
  <c r="M51" i="128"/>
  <c r="J85" i="128"/>
  <c r="M85" i="128"/>
  <c r="J109" i="128"/>
  <c r="M109" i="128"/>
  <c r="J184" i="128"/>
  <c r="M184" i="128"/>
  <c r="J196" i="128"/>
  <c r="M196" i="128"/>
  <c r="J208" i="128"/>
  <c r="M208" i="128"/>
  <c r="J220" i="128"/>
  <c r="M220" i="128"/>
  <c r="J232" i="128"/>
  <c r="M232" i="128"/>
  <c r="J244" i="128"/>
  <c r="M244" i="128"/>
  <c r="J268" i="128"/>
  <c r="M268" i="128"/>
  <c r="J280" i="128"/>
  <c r="M280" i="128"/>
  <c r="J292" i="128"/>
  <c r="M292" i="128"/>
  <c r="J339" i="128"/>
  <c r="M339" i="128"/>
  <c r="J351" i="128"/>
  <c r="M351" i="128"/>
  <c r="J363" i="128"/>
  <c r="M363" i="128"/>
  <c r="J375" i="128"/>
  <c r="M375" i="128"/>
  <c r="J387" i="128"/>
  <c r="M387" i="128"/>
  <c r="J399" i="128"/>
  <c r="M399" i="128"/>
  <c r="J411" i="128"/>
  <c r="M411" i="128"/>
  <c r="J249" i="128"/>
  <c r="M249" i="128"/>
  <c r="J269" i="128"/>
  <c r="M269" i="128"/>
  <c r="J281" i="128"/>
  <c r="M281" i="128"/>
  <c r="J336" i="128"/>
  <c r="M336" i="128"/>
  <c r="J356" i="128"/>
  <c r="M356" i="128"/>
  <c r="J376" i="128"/>
  <c r="M376" i="128"/>
  <c r="J400" i="128"/>
  <c r="M400" i="128"/>
  <c r="J56" i="128"/>
  <c r="M56" i="128"/>
  <c r="J102" i="128"/>
  <c r="M102" i="128"/>
  <c r="J189" i="128"/>
  <c r="M189" i="128"/>
  <c r="J217" i="128"/>
  <c r="M217" i="128"/>
  <c r="J241" i="128"/>
  <c r="M241" i="128"/>
  <c r="J368" i="128"/>
  <c r="M368" i="128"/>
  <c r="J13" i="128"/>
  <c r="M13" i="128"/>
  <c r="J37" i="128"/>
  <c r="M37" i="128"/>
  <c r="J61" i="128"/>
  <c r="M61" i="128"/>
  <c r="J83" i="128"/>
  <c r="M83" i="128"/>
  <c r="J107" i="128"/>
  <c r="M107" i="128"/>
  <c r="J194" i="128"/>
  <c r="M194" i="128"/>
  <c r="J218" i="128"/>
  <c r="M218" i="128"/>
  <c r="J242" i="128"/>
  <c r="M242" i="128"/>
  <c r="J266" i="128"/>
  <c r="M266" i="128"/>
  <c r="J337" i="128"/>
  <c r="M337" i="128"/>
  <c r="J361" i="128"/>
  <c r="M361" i="128"/>
  <c r="J385" i="128"/>
  <c r="M385" i="128"/>
  <c r="J409" i="128"/>
  <c r="M409" i="128"/>
  <c r="J223" i="128"/>
  <c r="M223" i="128"/>
  <c r="J271" i="128"/>
  <c r="M271" i="128"/>
  <c r="J342" i="128"/>
  <c r="M342" i="128"/>
  <c r="J386" i="128"/>
  <c r="M386" i="128"/>
  <c r="J22" i="128"/>
  <c r="M22" i="128"/>
  <c r="J46" i="128"/>
  <c r="M46" i="128"/>
  <c r="J68" i="128"/>
  <c r="M68" i="128"/>
  <c r="J92" i="128"/>
  <c r="M92" i="128"/>
  <c r="J183" i="128"/>
  <c r="M183" i="128"/>
  <c r="J207" i="128"/>
  <c r="M207" i="128"/>
  <c r="J239" i="128"/>
  <c r="M239" i="128"/>
  <c r="J362" i="128"/>
  <c r="M362" i="128"/>
  <c r="J15" i="128"/>
  <c r="M15" i="128"/>
  <c r="J39" i="128"/>
  <c r="M39" i="128"/>
  <c r="J63" i="128"/>
  <c r="M63" i="128"/>
  <c r="J73" i="128"/>
  <c r="M73" i="128"/>
  <c r="J97" i="128"/>
  <c r="M97" i="128"/>
  <c r="J114" i="128"/>
  <c r="M114" i="128"/>
  <c r="J256" i="128"/>
  <c r="M256" i="128"/>
  <c r="J32" i="128"/>
  <c r="M32" i="128"/>
  <c r="J78" i="128"/>
  <c r="M78" i="128"/>
  <c r="J12" i="128"/>
  <c r="M12" i="128"/>
  <c r="J60" i="128"/>
  <c r="M60" i="128"/>
  <c r="J82" i="128"/>
  <c r="M82" i="128"/>
  <c r="J193" i="128"/>
  <c r="M193" i="128"/>
  <c r="J273" i="128"/>
  <c r="M273" i="128"/>
  <c r="J404" i="128"/>
  <c r="M404" i="128"/>
  <c r="J5" i="128"/>
  <c r="M5" i="128"/>
  <c r="J41" i="128"/>
  <c r="M41" i="128"/>
  <c r="J75" i="128"/>
  <c r="M75" i="128"/>
  <c r="J99" i="128"/>
  <c r="M99" i="128"/>
  <c r="J186" i="128"/>
  <c r="M186" i="128"/>
  <c r="J210" i="128"/>
  <c r="M210" i="128"/>
  <c r="J234" i="128"/>
  <c r="M234" i="128"/>
  <c r="J258" i="128"/>
  <c r="M258" i="128"/>
  <c r="J329" i="128"/>
  <c r="M329" i="128"/>
  <c r="J353" i="128"/>
  <c r="M353" i="128"/>
  <c r="J377" i="128"/>
  <c r="M377" i="128"/>
  <c r="J401" i="128"/>
  <c r="M401" i="128"/>
  <c r="J259" i="128"/>
  <c r="M259" i="128"/>
  <c r="J291" i="128"/>
  <c r="M291" i="128"/>
  <c r="J374" i="128"/>
  <c r="M374" i="128"/>
  <c r="J14" i="128"/>
  <c r="M14" i="128"/>
  <c r="J38" i="128"/>
  <c r="M38" i="128"/>
  <c r="J62" i="128"/>
  <c r="M62" i="128"/>
  <c r="J84" i="128"/>
  <c r="M84" i="128"/>
  <c r="J108" i="128"/>
  <c r="M108" i="128"/>
  <c r="J199" i="128"/>
  <c r="M199" i="128"/>
  <c r="J227" i="128"/>
  <c r="M227" i="128"/>
  <c r="J275" i="128"/>
  <c r="M275" i="128"/>
  <c r="J346" i="128"/>
  <c r="M346" i="128"/>
  <c r="J398" i="128"/>
  <c r="M398" i="128"/>
  <c r="J19" i="128"/>
  <c r="M19" i="128"/>
  <c r="J43" i="128"/>
  <c r="M43" i="128"/>
  <c r="J89" i="128"/>
  <c r="M89" i="128"/>
  <c r="J176" i="128"/>
  <c r="M176" i="128"/>
  <c r="J200" i="128"/>
  <c r="M200" i="128"/>
  <c r="J224" i="128"/>
  <c r="M224" i="128"/>
  <c r="J236" i="128"/>
  <c r="M236" i="128"/>
  <c r="J248" i="128"/>
  <c r="M248" i="128"/>
  <c r="J260" i="128"/>
  <c r="M260" i="128"/>
  <c r="J272" i="128"/>
  <c r="M272" i="128"/>
  <c r="J331" i="128"/>
  <c r="M331" i="128"/>
  <c r="J343" i="128"/>
  <c r="M343" i="128"/>
  <c r="J355" i="128"/>
  <c r="M355" i="128"/>
  <c r="J367" i="128"/>
  <c r="M367" i="128"/>
  <c r="J379" i="128"/>
  <c r="M379" i="128"/>
  <c r="J391" i="128"/>
  <c r="M391" i="128"/>
  <c r="J403" i="128"/>
  <c r="M403" i="128"/>
  <c r="J415" i="128"/>
  <c r="M415" i="128"/>
  <c r="J257" i="128"/>
  <c r="M257" i="128"/>
  <c r="J277" i="128"/>
  <c r="M277" i="128"/>
  <c r="J285" i="128"/>
  <c r="M285" i="128"/>
  <c r="J344" i="128"/>
  <c r="M344" i="128"/>
  <c r="J364" i="128"/>
  <c r="M364" i="128"/>
  <c r="J384" i="128"/>
  <c r="M384" i="128"/>
  <c r="J408" i="128"/>
  <c r="M408" i="128"/>
  <c r="J44" i="128"/>
  <c r="M44" i="128"/>
  <c r="J90" i="128"/>
  <c r="M90" i="128"/>
  <c r="J24" i="128"/>
  <c r="M24" i="128"/>
  <c r="J94" i="128"/>
  <c r="M94" i="128"/>
  <c r="J221" i="128"/>
  <c r="M221" i="128"/>
  <c r="J289" i="128"/>
  <c r="M289" i="128"/>
  <c r="J17" i="128"/>
  <c r="M17" i="128"/>
  <c r="J53" i="128"/>
  <c r="M53" i="128"/>
  <c r="J87" i="128"/>
  <c r="M87" i="128"/>
  <c r="J111" i="128"/>
  <c r="M111" i="128"/>
  <c r="J174" i="128"/>
  <c r="M174" i="128"/>
  <c r="J198" i="128"/>
  <c r="M198" i="128"/>
  <c r="J222" i="128"/>
  <c r="M222" i="128"/>
  <c r="J246" i="128"/>
  <c r="M246" i="128"/>
  <c r="J270" i="128"/>
  <c r="M270" i="128"/>
  <c r="J282" i="128"/>
  <c r="M282" i="128"/>
  <c r="J341" i="128"/>
  <c r="M341" i="128"/>
  <c r="J365" i="128"/>
  <c r="M365" i="128"/>
  <c r="J389" i="128"/>
  <c r="M389" i="128"/>
  <c r="J413" i="128"/>
  <c r="M413" i="128"/>
  <c r="J235" i="128"/>
  <c r="M235" i="128"/>
  <c r="J279" i="128"/>
  <c r="M279" i="128"/>
  <c r="J350" i="128"/>
  <c r="M350" i="128"/>
  <c r="J394" i="128"/>
  <c r="M394" i="128"/>
  <c r="J26" i="128"/>
  <c r="M26" i="128"/>
  <c r="J50" i="128"/>
  <c r="M50" i="128"/>
  <c r="J72" i="128"/>
  <c r="M72" i="128"/>
  <c r="J96" i="128"/>
  <c r="M96" i="128"/>
  <c r="J187" i="128"/>
  <c r="M187" i="128"/>
  <c r="J211" i="128"/>
  <c r="M211" i="128"/>
  <c r="J247" i="128"/>
  <c r="M247" i="128"/>
  <c r="J287" i="128"/>
  <c r="M287" i="128"/>
  <c r="J370" i="128"/>
  <c r="M370" i="128"/>
  <c r="J7" i="128"/>
  <c r="M7" i="128"/>
  <c r="J31" i="128"/>
  <c r="M31" i="128"/>
  <c r="J55" i="128"/>
  <c r="M55" i="128"/>
  <c r="J77" i="128"/>
  <c r="M77" i="128"/>
  <c r="J101" i="128"/>
  <c r="M101" i="128"/>
  <c r="J188" i="128"/>
  <c r="M188" i="128"/>
  <c r="J212" i="128"/>
  <c r="M212" i="128"/>
  <c r="J284" i="128"/>
  <c r="M284" i="128"/>
  <c r="J4" i="128"/>
  <c r="M443" i="128" l="1"/>
  <c r="M449" i="128" s="1"/>
  <c r="K4" i="113"/>
  <c r="M451" i="128" l="1"/>
  <c r="J443" i="1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author>
  </authors>
  <commentList>
    <comment ref="I15" authorId="0" shapeId="0" xr:uid="{00000000-0006-0000-0000-000001000000}">
      <text>
        <r>
          <rPr>
            <b/>
            <sz val="9"/>
            <color indexed="81"/>
            <rFont val="Segoe UI"/>
            <family val="2"/>
          </rPr>
          <t>PAULO EDISON DE LIMA:</t>
        </r>
        <r>
          <rPr>
            <sz val="9"/>
            <color indexed="81"/>
            <rFont val="Segoe UI"/>
            <family val="2"/>
          </rPr>
          <t xml:space="preserve">
- 04 unidades cedidas para o CERES 08/06/21</t>
        </r>
      </text>
    </comment>
    <comment ref="I61" authorId="1" shapeId="0" xr:uid="{2107AAFD-3768-40C8-914B-C67A362008C7}">
      <text>
        <r>
          <rPr>
            <b/>
            <sz val="9"/>
            <color indexed="81"/>
            <rFont val="Segoe UI"/>
            <family val="2"/>
          </rPr>
          <t>Camila:</t>
        </r>
        <r>
          <rPr>
            <sz val="9"/>
            <color indexed="81"/>
            <rFont val="Segoe UI"/>
            <family val="2"/>
          </rPr>
          <t xml:space="preserve">
Recebeu 03 unid do CESFI em 27.08.2021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Muraro</author>
    <author>PAULO EDISON DE LIMA</author>
  </authors>
  <commentList>
    <comment ref="I59" authorId="0" shapeId="0" xr:uid="{898A425F-4477-4C8D-8C52-175598040748}">
      <text>
        <r>
          <rPr>
            <b/>
            <sz val="9"/>
            <color indexed="81"/>
            <rFont val="Segoe UI"/>
            <family val="2"/>
          </rPr>
          <t>Muraro:</t>
        </r>
        <r>
          <rPr>
            <sz val="9"/>
            <color indexed="81"/>
            <rFont val="Segoe UI"/>
            <family val="2"/>
          </rPr>
          <t xml:space="preserve">
7 unidades cedidas para o CERES em 31.08.21</t>
        </r>
      </text>
    </comment>
    <comment ref="I221" authorId="1" shapeId="0" xr:uid="{00000000-0006-0000-0200-000001000000}">
      <text>
        <r>
          <rPr>
            <b/>
            <sz val="9"/>
            <color indexed="81"/>
            <rFont val="Segoe UI"/>
            <family val="2"/>
          </rPr>
          <t>PAULO EDISON DE LIMA:</t>
        </r>
        <r>
          <rPr>
            <sz val="9"/>
            <color indexed="81"/>
            <rFont val="Segoe UI"/>
            <family val="2"/>
          </rPr>
          <t xml:space="preserve">
- 02 unidades cedidas para o CESFI 18/05/2021</t>
        </r>
      </text>
    </comment>
    <comment ref="I362" authorId="0" shapeId="0" xr:uid="{00000000-0006-0000-0200-000002000000}">
      <text>
        <r>
          <rPr>
            <b/>
            <sz val="9"/>
            <color indexed="81"/>
            <rFont val="Segoe UI"/>
            <family val="2"/>
          </rPr>
          <t>Muraro:</t>
        </r>
        <r>
          <rPr>
            <sz val="9"/>
            <color indexed="81"/>
            <rFont val="Segoe UI"/>
            <family val="2"/>
          </rPr>
          <t xml:space="preserve">
1 unidade cedida ao CERES em 02/08/21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Camila</author>
    <author>Muraro</author>
    <author>PAULO EDISON DE LIMA</author>
    <author>Paulo</author>
  </authors>
  <commentList>
    <comment ref="I59" authorId="0" shapeId="0" xr:uid="{6A0D926C-901F-4C34-96B5-C587C73A1845}">
      <text>
        <r>
          <rPr>
            <b/>
            <sz val="9"/>
            <color indexed="81"/>
            <rFont val="Segoe UI"/>
            <family val="2"/>
          </rPr>
          <t>Camila:</t>
        </r>
        <r>
          <rPr>
            <sz val="9"/>
            <color indexed="81"/>
            <rFont val="Segoe UI"/>
            <family val="2"/>
          </rPr>
          <t xml:space="preserve">
10 unidades cedidas ao CERES em 30.08.2021</t>
        </r>
      </text>
    </comment>
    <comment ref="I60" authorId="1" shapeId="0" xr:uid="{00000000-0006-0000-0300-000001000000}">
      <text>
        <r>
          <rPr>
            <b/>
            <sz val="9"/>
            <color indexed="81"/>
            <rFont val="Segoe UI"/>
            <family val="2"/>
          </rPr>
          <t>Muraro:</t>
        </r>
        <r>
          <rPr>
            <sz val="9"/>
            <color indexed="81"/>
            <rFont val="Segoe UI"/>
            <family val="2"/>
          </rPr>
          <t xml:space="preserve">
7 unidades cedidas ao CERES em 29/07/21</t>
        </r>
      </text>
    </comment>
    <comment ref="I63" authorId="2" shapeId="0" xr:uid="{AC238CC3-E81D-4761-9899-673F2930B727}">
      <text>
        <r>
          <rPr>
            <b/>
            <sz val="9"/>
            <color indexed="81"/>
            <rFont val="Segoe UI"/>
            <family val="2"/>
          </rPr>
          <t>PAULO EDISON DE LIMA:</t>
        </r>
        <r>
          <rPr>
            <sz val="9"/>
            <color indexed="81"/>
            <rFont val="Segoe UI"/>
            <family val="2"/>
          </rPr>
          <t xml:space="preserve">
- 15 unidades cedidas para FAED 19/01/2022</t>
        </r>
      </text>
    </comment>
    <comment ref="I325" authorId="3" shapeId="0" xr:uid="{00000000-0006-0000-0300-000002000000}">
      <text>
        <r>
          <rPr>
            <b/>
            <sz val="9"/>
            <color indexed="81"/>
            <rFont val="Tahoma"/>
            <family val="2"/>
          </rPr>
          <t>Paulo:</t>
        </r>
        <r>
          <rPr>
            <sz val="9"/>
            <color indexed="81"/>
            <rFont val="Tahoma"/>
            <family val="2"/>
          </rPr>
          <t xml:space="preserve">
- 01 unidade cedida para CESFI 12/08/2021</t>
        </r>
      </text>
    </comment>
    <comment ref="I326" authorId="3" shapeId="0" xr:uid="{00000000-0006-0000-0300-000003000000}">
      <text>
        <r>
          <rPr>
            <b/>
            <sz val="9"/>
            <color indexed="81"/>
            <rFont val="Tahoma"/>
            <family val="2"/>
          </rPr>
          <t>Paulo:</t>
        </r>
        <r>
          <rPr>
            <sz val="9"/>
            <color indexed="81"/>
            <rFont val="Tahoma"/>
            <family val="2"/>
          </rPr>
          <t xml:space="preserve">
- 01 unidade cedida para CESFI 12/08/2021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 EDISON DE LIMA</author>
    <author>Muraro</author>
  </authors>
  <commentList>
    <comment ref="I63" authorId="0" shapeId="0" xr:uid="{919E3618-55ED-4358-96EE-0469E6BC21FA}">
      <text>
        <r>
          <rPr>
            <b/>
            <sz val="9"/>
            <color indexed="81"/>
            <rFont val="Segoe UI"/>
            <family val="2"/>
          </rPr>
          <t>PAULO EDISON DE LIMA:</t>
        </r>
        <r>
          <rPr>
            <sz val="9"/>
            <color indexed="81"/>
            <rFont val="Segoe UI"/>
            <family val="2"/>
          </rPr>
          <t xml:space="preserve">
+15 unidades cedidas pelo CEART dia 19/01/2022</t>
        </r>
      </text>
    </comment>
    <comment ref="I349" authorId="1" shapeId="0" xr:uid="{629F8859-7080-450F-A5B0-21D1795E07F4}">
      <text>
        <r>
          <rPr>
            <b/>
            <sz val="9"/>
            <color indexed="81"/>
            <rFont val="Segoe UI"/>
            <family val="2"/>
          </rPr>
          <t>Muraro:</t>
        </r>
        <r>
          <rPr>
            <sz val="9"/>
            <color indexed="81"/>
            <rFont val="Segoe UI"/>
            <family val="2"/>
          </rPr>
          <t xml:space="preserve">
20 unidades cedidas ao CEFID em 11/11/2021.</t>
        </r>
      </text>
    </comment>
    <comment ref="I361" authorId="0" shapeId="0" xr:uid="{6F402506-D86C-4D3D-8E1B-AC8D015BCECE}">
      <text>
        <r>
          <rPr>
            <b/>
            <sz val="9"/>
            <color indexed="81"/>
            <rFont val="Segoe UI"/>
            <family val="2"/>
          </rPr>
          <t>PAULO EDISON DE LIMA:</t>
        </r>
        <r>
          <rPr>
            <sz val="9"/>
            <color indexed="81"/>
            <rFont val="Segoe UI"/>
            <family val="2"/>
          </rPr>
          <t xml:space="preserve">
-02 unidades cedidas para o CEFID 28/10/2021</t>
        </r>
      </text>
    </comment>
    <comment ref="I362" authorId="0" shapeId="0" xr:uid="{BA53E621-58C9-4875-96EC-38D2D8107722}">
      <text>
        <r>
          <rPr>
            <b/>
            <sz val="9"/>
            <color indexed="81"/>
            <rFont val="Segoe UI"/>
            <family val="2"/>
          </rPr>
          <t>PAULO EDISON DE LIMA:</t>
        </r>
        <r>
          <rPr>
            <sz val="9"/>
            <color indexed="81"/>
            <rFont val="Segoe UI"/>
            <family val="2"/>
          </rPr>
          <t xml:space="preserve">
-02 unidades cedidas para o CEFID 28/10/2021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Muraro</author>
    <author>PAULO EDISON DE LIMA</author>
  </authors>
  <commentList>
    <comment ref="I317" authorId="0" shapeId="0" xr:uid="{00000000-0006-0000-0600-000001000000}">
      <text>
        <r>
          <rPr>
            <b/>
            <sz val="9"/>
            <color indexed="81"/>
            <rFont val="Segoe UI"/>
            <family val="2"/>
          </rPr>
          <t>Muraro:</t>
        </r>
        <r>
          <rPr>
            <sz val="9"/>
            <color indexed="81"/>
            <rFont val="Segoe UI"/>
            <family val="2"/>
          </rPr>
          <t xml:space="preserve">
2 unidades cedidas ao CERES em 29/07/21</t>
        </r>
      </text>
    </comment>
    <comment ref="I347" authorId="0" shapeId="0" xr:uid="{00000000-0006-0000-0600-000002000000}">
      <text>
        <r>
          <rPr>
            <b/>
            <sz val="9"/>
            <color indexed="81"/>
            <rFont val="Segoe UI"/>
            <family val="2"/>
          </rPr>
          <t>Muraro:</t>
        </r>
        <r>
          <rPr>
            <sz val="9"/>
            <color indexed="81"/>
            <rFont val="Segoe UI"/>
            <family val="2"/>
          </rPr>
          <t xml:space="preserve">
1 unidade cedida ao CERES em 29/07/21</t>
        </r>
      </text>
    </comment>
    <comment ref="I349" authorId="0" shapeId="0" xr:uid="{1688F2F3-F912-4867-9730-D19687C3D963}">
      <text>
        <r>
          <rPr>
            <b/>
            <sz val="9"/>
            <color indexed="81"/>
            <rFont val="Segoe UI"/>
            <family val="2"/>
          </rPr>
          <t>Muraro:</t>
        </r>
        <r>
          <rPr>
            <sz val="9"/>
            <color indexed="81"/>
            <rFont val="Segoe UI"/>
            <family val="2"/>
          </rPr>
          <t xml:space="preserve">
20 unidades cedidas pela FAED em 11/11/2021.</t>
        </r>
      </text>
    </comment>
    <comment ref="I356" authorId="0" shapeId="0" xr:uid="{00000000-0006-0000-0600-000003000000}">
      <text>
        <r>
          <rPr>
            <b/>
            <sz val="9"/>
            <color indexed="81"/>
            <rFont val="Segoe UI"/>
            <family val="2"/>
          </rPr>
          <t>Muraro:</t>
        </r>
        <r>
          <rPr>
            <sz val="9"/>
            <color indexed="81"/>
            <rFont val="Segoe UI"/>
            <family val="2"/>
          </rPr>
          <t xml:space="preserve">
1 unidade cedida
 ao CERES em 29/07/21</t>
        </r>
      </text>
    </comment>
    <comment ref="I361" authorId="1" shapeId="0" xr:uid="{C054E3B2-57DF-4C2A-80FF-D6DBFD4D35FA}">
      <text>
        <r>
          <rPr>
            <b/>
            <sz val="9"/>
            <color indexed="81"/>
            <rFont val="Segoe UI"/>
            <family val="2"/>
          </rPr>
          <t>PAULO EDISON DE LIMA:</t>
        </r>
        <r>
          <rPr>
            <sz val="9"/>
            <color indexed="81"/>
            <rFont val="Segoe UI"/>
            <family val="2"/>
          </rPr>
          <t xml:space="preserve">
+02 unidades cedidas pela FAED 28/10/2021</t>
        </r>
      </text>
    </comment>
    <comment ref="I362" authorId="0" shapeId="0" xr:uid="{00000000-0006-0000-0600-000004000000}">
      <text>
        <r>
          <rPr>
            <b/>
            <sz val="9"/>
            <color indexed="81"/>
            <rFont val="Segoe UI"/>
            <family val="2"/>
          </rPr>
          <t>Muraro:</t>
        </r>
        <r>
          <rPr>
            <sz val="9"/>
            <color indexed="81"/>
            <rFont val="Segoe UI"/>
            <family val="2"/>
          </rPr>
          <t xml:space="preserve">
1 unidade cedida ao CERES em 29/07/21
+02 unidades cedidas pela FAED 28/10/2021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author>
    <author>Muraro</author>
    <author>Paulo</author>
  </authors>
  <commentList>
    <comment ref="I15" authorId="0" shapeId="0" xr:uid="{00000000-0006-0000-0700-000001000000}">
      <text>
        <r>
          <rPr>
            <b/>
            <sz val="9"/>
            <color indexed="81"/>
            <rFont val="Segoe UI"/>
            <family val="2"/>
          </rPr>
          <t>PAULO EDISON DE LIMA:</t>
        </r>
        <r>
          <rPr>
            <sz val="9"/>
            <color indexed="81"/>
            <rFont val="Segoe UI"/>
            <family val="2"/>
          </rPr>
          <t xml:space="preserve">
+04 unidades cedidas pela SEMS/Reitoria 08/06/21</t>
        </r>
      </text>
    </comment>
    <comment ref="I59" authorId="1" shapeId="0" xr:uid="{FDC2F4A5-7F5D-42BE-8FD7-627C6AD3A995}">
      <text>
        <r>
          <rPr>
            <b/>
            <sz val="9"/>
            <color indexed="81"/>
            <rFont val="Segoe UI"/>
            <family val="2"/>
          </rPr>
          <t>Camila:</t>
        </r>
        <r>
          <rPr>
            <sz val="9"/>
            <color indexed="81"/>
            <rFont val="Segoe UI"/>
            <family val="2"/>
          </rPr>
          <t xml:space="preserve">
10 unidades cedidas pelo CEART em 30.08.21
7 unidades cedidas pela ESAG em 31.08.21</t>
        </r>
      </text>
    </comment>
    <comment ref="I60" authorId="2" shapeId="0" xr:uid="{00000000-0006-0000-0700-000002000000}">
      <text>
        <r>
          <rPr>
            <b/>
            <sz val="9"/>
            <color indexed="81"/>
            <rFont val="Segoe UI"/>
            <family val="2"/>
          </rPr>
          <t>Muraro:</t>
        </r>
        <r>
          <rPr>
            <sz val="9"/>
            <color indexed="81"/>
            <rFont val="Segoe UI"/>
            <family val="2"/>
          </rPr>
          <t xml:space="preserve">
7 unidades cedidas pelo CEART em 29/07/21</t>
        </r>
      </text>
    </comment>
    <comment ref="I317" authorId="2" shapeId="0" xr:uid="{00000000-0006-0000-0700-000003000000}">
      <text>
        <r>
          <rPr>
            <b/>
            <sz val="9"/>
            <color indexed="81"/>
            <rFont val="Segoe UI"/>
            <family val="2"/>
          </rPr>
          <t>Muraro:</t>
        </r>
        <r>
          <rPr>
            <sz val="9"/>
            <color indexed="81"/>
            <rFont val="Segoe UI"/>
            <family val="2"/>
          </rPr>
          <t xml:space="preserve">
2 unidades cedidas pelo CEFID em 29/07/21</t>
        </r>
      </text>
    </comment>
    <comment ref="I347" authorId="2" shapeId="0" xr:uid="{00000000-0006-0000-0700-000004000000}">
      <text>
        <r>
          <rPr>
            <b/>
            <sz val="9"/>
            <color indexed="81"/>
            <rFont val="Segoe UI"/>
            <family val="2"/>
          </rPr>
          <t>Muraro:</t>
        </r>
        <r>
          <rPr>
            <sz val="9"/>
            <color indexed="81"/>
            <rFont val="Segoe UI"/>
            <family val="2"/>
          </rPr>
          <t xml:space="preserve">
1 unidade cedida pelo CEFID em 29/07/21</t>
        </r>
      </text>
    </comment>
    <comment ref="I356" authorId="2" shapeId="0" xr:uid="{00000000-0006-0000-0700-000005000000}">
      <text>
        <r>
          <rPr>
            <b/>
            <sz val="9"/>
            <color indexed="81"/>
            <rFont val="Segoe UI"/>
            <family val="2"/>
          </rPr>
          <t>Muraro:</t>
        </r>
        <r>
          <rPr>
            <sz val="9"/>
            <color indexed="81"/>
            <rFont val="Segoe UI"/>
            <family val="2"/>
          </rPr>
          <t xml:space="preserve">
1 unidade cedida pelo CEFID em 29/07/21</t>
        </r>
      </text>
    </comment>
    <comment ref="I362" authorId="2" shapeId="0" xr:uid="{00000000-0006-0000-0700-000006000000}">
      <text>
        <r>
          <rPr>
            <b/>
            <sz val="9"/>
            <color indexed="81"/>
            <rFont val="Segoe UI"/>
            <family val="2"/>
          </rPr>
          <t>Muraro:</t>
        </r>
        <r>
          <rPr>
            <sz val="9"/>
            <color indexed="81"/>
            <rFont val="Segoe UI"/>
            <family val="2"/>
          </rPr>
          <t xml:space="preserve">
1 unidade cedida pelo CEFID em 29/07/21
1 unidade cedida pela ESAG em 02/08/21</t>
        </r>
      </text>
    </comment>
    <comment ref="I413" authorId="3" shapeId="0" xr:uid="{00000000-0006-0000-0700-000007000000}">
      <text>
        <r>
          <rPr>
            <b/>
            <sz val="9"/>
            <color indexed="81"/>
            <rFont val="Tahoma"/>
            <family val="2"/>
          </rPr>
          <t>Paulo:</t>
        </r>
        <r>
          <rPr>
            <sz val="9"/>
            <color indexed="81"/>
            <rFont val="Tahoma"/>
            <family val="2"/>
          </rPr>
          <t xml:space="preserve">
+ 01 unidade cedida pelo CESFI 01/07/2021</t>
        </r>
      </text>
    </comment>
    <comment ref="I433" authorId="2" shapeId="0" xr:uid="{69DD1CDA-82AA-466E-9A2E-227363817220}">
      <text>
        <r>
          <rPr>
            <b/>
            <sz val="9"/>
            <color indexed="81"/>
            <rFont val="Segoe UI"/>
            <family val="2"/>
          </rPr>
          <t>Muraro:</t>
        </r>
        <r>
          <rPr>
            <sz val="9"/>
            <color indexed="81"/>
            <rFont val="Segoe UI"/>
            <family val="2"/>
          </rPr>
          <t xml:space="preserve">
1 unidade cedida ao CESFI em 16/08/21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Camila</author>
    <author>PAULO EDISON DE LIMA</author>
    <author>Paulo</author>
    <author>Muraro</author>
  </authors>
  <commentList>
    <comment ref="I61" authorId="0" shapeId="0" xr:uid="{A0F335F9-F1A7-44D5-851D-A1F6EDE4A4C1}">
      <text>
        <r>
          <rPr>
            <b/>
            <sz val="9"/>
            <color indexed="81"/>
            <rFont val="Segoe UI"/>
            <family val="2"/>
          </rPr>
          <t>Camila:</t>
        </r>
        <r>
          <rPr>
            <sz val="9"/>
            <color indexed="81"/>
            <rFont val="Segoe UI"/>
            <family val="2"/>
          </rPr>
          <t xml:space="preserve">
Cedeu 03 unid para Reitoria em 27.08.2021</t>
        </r>
      </text>
    </comment>
    <comment ref="I221" authorId="1" shapeId="0" xr:uid="{00000000-0006-0000-0800-000001000000}">
      <text>
        <r>
          <rPr>
            <b/>
            <sz val="9"/>
            <color indexed="81"/>
            <rFont val="Segoe UI"/>
            <family val="2"/>
          </rPr>
          <t>PAULO EDISON DE LIMA:</t>
        </r>
        <r>
          <rPr>
            <sz val="9"/>
            <color indexed="81"/>
            <rFont val="Segoe UI"/>
            <family val="2"/>
          </rPr>
          <t xml:space="preserve">
+ 02 unidades cedidas pela ESAG 18/05/2021</t>
        </r>
      </text>
    </comment>
    <comment ref="I325" authorId="2" shapeId="0" xr:uid="{00000000-0006-0000-0800-000002000000}">
      <text>
        <r>
          <rPr>
            <b/>
            <sz val="9"/>
            <color indexed="81"/>
            <rFont val="Tahoma"/>
            <family val="2"/>
          </rPr>
          <t>Paulo:</t>
        </r>
        <r>
          <rPr>
            <sz val="9"/>
            <color indexed="81"/>
            <rFont val="Tahoma"/>
            <family val="2"/>
          </rPr>
          <t xml:space="preserve">
+ 01 unidade cedida pelo CEART 12/08/2021</t>
        </r>
      </text>
    </comment>
    <comment ref="I326" authorId="2" shapeId="0" xr:uid="{00000000-0006-0000-0800-000003000000}">
      <text>
        <r>
          <rPr>
            <b/>
            <sz val="9"/>
            <color indexed="81"/>
            <rFont val="Tahoma"/>
            <family val="2"/>
          </rPr>
          <t>Paulo:</t>
        </r>
        <r>
          <rPr>
            <sz val="9"/>
            <color indexed="81"/>
            <rFont val="Tahoma"/>
            <family val="2"/>
          </rPr>
          <t xml:space="preserve">
+ 01 unidade cedida pelo CEART 12/08/2021</t>
        </r>
      </text>
    </comment>
    <comment ref="I413" authorId="2" shapeId="0" xr:uid="{00000000-0006-0000-0800-000004000000}">
      <text>
        <r>
          <rPr>
            <b/>
            <sz val="9"/>
            <color indexed="81"/>
            <rFont val="Tahoma"/>
            <family val="2"/>
          </rPr>
          <t>Paulo:</t>
        </r>
        <r>
          <rPr>
            <sz val="9"/>
            <color indexed="81"/>
            <rFont val="Tahoma"/>
            <family val="2"/>
          </rPr>
          <t xml:space="preserve">
 - 01 unidade cedida para o CERES 01/07/2021</t>
        </r>
      </text>
    </comment>
    <comment ref="I433" authorId="3" shapeId="0" xr:uid="{F7433BEB-9A71-4946-98F2-DDC59EFAFB6B}">
      <text>
        <r>
          <rPr>
            <b/>
            <sz val="9"/>
            <color indexed="81"/>
            <rFont val="Segoe UI"/>
            <family val="2"/>
          </rPr>
          <t>Muraro:</t>
        </r>
        <r>
          <rPr>
            <sz val="9"/>
            <color indexed="81"/>
            <rFont val="Segoe UI"/>
            <family val="2"/>
          </rPr>
          <t xml:space="preserve">
1 unidade cedida pelo CERES em 16/08/21</t>
        </r>
      </text>
    </comment>
  </commentList>
</comments>
</file>

<file path=xl/sharedStrings.xml><?xml version="1.0" encoding="utf-8"?>
<sst xmlns="http://schemas.openxmlformats.org/spreadsheetml/2006/main" count="18078" uniqueCount="830">
  <si>
    <t>Saldo / Automático</t>
  </si>
  <si>
    <t>...../...../......</t>
  </si>
  <si>
    <t>ALERTA</t>
  </si>
  <si>
    <t>Unidade</t>
  </si>
  <si>
    <t>SALDO</t>
  </si>
  <si>
    <t>Qtde Registrada</t>
  </si>
  <si>
    <t>Valor Total Utilizado</t>
  </si>
  <si>
    <t>Valor Utilizado</t>
  </si>
  <si>
    <t>% Aditivos</t>
  </si>
  <si>
    <t>% Utilizado</t>
  </si>
  <si>
    <t>Qtde Utilizada</t>
  </si>
  <si>
    <t>CENTRO PARTICIPANTE: GESTOR</t>
  </si>
  <si>
    <t>Rolo</t>
  </si>
  <si>
    <t>Peça</t>
  </si>
  <si>
    <t>339030.28</t>
  </si>
  <si>
    <t>339030.24</t>
  </si>
  <si>
    <t>Kg</t>
  </si>
  <si>
    <t>Caixa</t>
  </si>
  <si>
    <t>PEÇA</t>
  </si>
  <si>
    <t>LIXA, D'AGUA 600, DIÂMETRO 200MM</t>
  </si>
  <si>
    <t>LIXA, D'AGUA E DE FERRO, Lixa ferro nº 60.</t>
  </si>
  <si>
    <t>LIXA, D'AGUA E DE FERRO, Lixa ferro, grana 220.</t>
  </si>
  <si>
    <t>LIXA, D'AGUA E DE FERRO, Lixa ferro, grana 80.</t>
  </si>
  <si>
    <t>LIXA, LIXA DAGUA 120, Lixa d´água nº 120</t>
  </si>
  <si>
    <t>LIXA, PARA MADEIRA GRAO 80</t>
  </si>
  <si>
    <t>Galão</t>
  </si>
  <si>
    <t>Litro</t>
  </si>
  <si>
    <t>Balde</t>
  </si>
  <si>
    <t>Lata</t>
  </si>
  <si>
    <t xml:space="preserve">Massa Cola Plástica Cinza com Catalisador, embalagem de 1  Kg. Suporta até 80ºC. Lixamento com lixa 3640. Indicado para corrigir imperfeições na funilaria de veículos, superfícies metálicas, máquinas e equipamentos. </t>
  </si>
  <si>
    <t>Frasco</t>
  </si>
  <si>
    <t>REFIL DE COLA QUENTE, GROSSA, Cola quente transparente (adesivo termoplástico), elaborada com base de resinas sintéticas e ceras especiais. Produto atóxico indicado para as mais diversas aplicações: peças de madeira, decoração, embalagens flexíveis, artesanato, materiais porosos e outros. Refil com 10,0 mm de espessura e 30 cm de comprimento.</t>
  </si>
  <si>
    <t>Estopa</t>
  </si>
  <si>
    <t>Bisnaga</t>
  </si>
  <si>
    <t>COLA, TIPO SUPER BONDER, Adesivo instantaneo. Produto monocomponente a base de cianoacrilato. Frasco com 20 gramas</t>
  </si>
  <si>
    <t>339030.42</t>
  </si>
  <si>
    <t>LAPIS PARA CARPINTEIRO, MODELO PADRAO.</t>
  </si>
  <si>
    <t>Enxada com cabo de madeira; Enxada forjada em aço carbono especial de alta qualidade, temperada em todo o corpo de peça, pintura eletrostática a pó, cabo com madeira de primeira qualidade, Dimensões aproximadas 22 x 22 x 130 cm.</t>
  </si>
  <si>
    <t>ESCOVA DE ACO PARA LIMA, MEDINDO 20X3.5X0.5CM, CABO DE MADEIRA.</t>
  </si>
  <si>
    <t>FORMAO PARA USO DE CARPINTARIA, FORMAO TAMANHO 3/8", Formão para madeira, com haste em aço temperado,  Dimensões:10mm - 3/8".</t>
  </si>
  <si>
    <t>FORMAO PARA USO DE CARPINTARIA, TAMANHO 1 1/2", Formão para madeira, com haste em aço temperado,  Dimensões:38mm - 1 1 /2".</t>
  </si>
  <si>
    <t>FORMAO PARA USO DE CARPINTARIA, TAMANHO 1 1/4", Formão para madeira, com haste em aço temperado, Dimensões:32mm - 1 1/4".</t>
  </si>
  <si>
    <t>FRESA, TOPO, EM AÇO RÁPIDO, 10 MM, 2 CORTES, 8% COBALTO, DIM 327B</t>
  </si>
  <si>
    <t>FRESA, TOPO, EM AÇO RÁPIDO, 6MM, 2 CORTES, 8% COBALTO, DIM 327B</t>
  </si>
  <si>
    <t>FRESA, TOPO, EM AÇO RÁPIDO, 8MM, 2 CORTES, 8% COBALTO, DIM 327B</t>
  </si>
  <si>
    <t>GROSA, MEIA CANA 10''.</t>
  </si>
  <si>
    <t>LAMINA DE SERRA, ACO RAPIDO, Material Bi-Metal, Dimensões: 12”x1/2”x0,024”- Quantidade de dentes por polegada 24</t>
  </si>
  <si>
    <t>LAMINA DE SERRA, ACO RAPIDO, para serra tico-tico, Jogo com 5 peças, 50mm para metal.</t>
  </si>
  <si>
    <t>MARRETA, USO GERAL, Marreta de aço, 3 Kg, com cabo.</t>
  </si>
  <si>
    <t>MARRETA, USO GERAL, Marreta grande oitavada de 5Kg com cabo de madeira(madeira de lei) com comprimento superior a 40cm.</t>
  </si>
  <si>
    <t>MARTELO, COM CABO DE MADEIRA, Martelo universal tipo unha, 25mm, em aço forjado e temperado, acabamento polido, cabo de madeira com aproximadamente 30cm.</t>
  </si>
  <si>
    <t>MARTELO, PENA, Cabeça forjada em aço especial. Têmpera na face de impacto e na pena. Base e pena polidas e envernizadas. Cabeça com pintura eletrostática. Fixação por cunha metálica. Cabo de madeira envernizado. DIN 1041. Dimensões: 280x20x100 mm. Peso: 200g</t>
  </si>
  <si>
    <t>PA DE JUNTAR, COM CABO DE MADEIRA, Pá de bico com cabo em madeira de alta resistência. Medidas aproximadas: Comprimento total: 150,3 cm; Tamanho do cabo: 120 cm; Largura da pá: 27 cm.</t>
  </si>
  <si>
    <t>PICARETA, COM PA E PONTA, Picareta Ponta e Pá com Cabo de madeira; Picareta forjada em aço carbono especial de alta qualidade, temperada em todo o corpo de peça, pintura eletrostática a pó, cabo com madeira de primeira qualidade, Dimensões aproximadas: 5,2 x 48,3 x 90,5 cm cm.</t>
  </si>
  <si>
    <t>SERROTE, COM LAMINA EM AÇO, Serrote com lâmina em aço, cabo de madeira em formato anatômico, tamanho da lâmina de 22”(polegadas) e com bainha plástica transparente para proteção dos dentes. Espessura da lâmina de 1,00 mm; Dentes travados e temperados.</t>
  </si>
  <si>
    <t>Nivel A Laser Horizontal, Vertical E Cruz-prumo.  Especificação: Nível Laser Profissional com Trena. Projeta o feixe de luz na Horinzontal, Vertical ou em Cruz. Nível com 3 Bolhas.Trena de 2.5m - Laser 63-680nm Max output 5mW Class IIIa - Laser atinge até 10m de distancia -  Regua em centimetros e polegadas, com 3 Baterias AG 13 incluidas</t>
  </si>
  <si>
    <t>PA PARA JARDIM, USO EM JARDINAGEM, Pá cortadeira com cabo de madeira; Pá forjada em aço carbono especial de alta qualidade, temperada em todo o corpo de peça, pintura eletrostática a pó, cabo com madeira de primeira qualidade, Marca de referência: Tramontina.</t>
  </si>
  <si>
    <t>MACHADO COM CABO DE MADEIRA,  soldado cabeça redonda com cabo de madeira; forjado em aço carbono especial de alta qualidade, temperada em todo o corpo de peça, pintura eletrostática a pó, cabo com madeira de primeira qualidade, Dimensões aproximadas: 200,00 x 140,00 1050,0 mm.</t>
  </si>
  <si>
    <t>TESOURA PARA CORTE DE CHAPA METALICA, RETA, Deve ser tipo Americano, tamanho 10", com corte reto. Mandíbulas forjadas em aço cromo vanádio e cabos estampados em aço temperado. Os cabos devem ser isolados.</t>
  </si>
  <si>
    <t>peça</t>
  </si>
  <si>
    <t>Metro</t>
  </si>
  <si>
    <t>Jogo</t>
  </si>
  <si>
    <t>Reparo para torneira de pressão para lavatório 1/2", cromada com fechamento automático.</t>
  </si>
  <si>
    <t>Reparo completo para válvula de descarga de 1 ½”, compatível com a marca Hidra.</t>
  </si>
  <si>
    <t>REPARO VALVULA, PARA DOCOL ORIGINAL, Reparo completo para válvula de descarga interna (embutido na parede) compatível com a marca DOCOL.</t>
  </si>
  <si>
    <t>REPARO VALVULA, REPARO COMPLETO PARA CAIXA DE DESCARGA ACOPLADA, Reparo completo para caixa de descarga acoplada.</t>
  </si>
  <si>
    <t>Sifão Multiuso, componentes produzidos em polipropileno com aditivo antifungo, bucha de redução para acoplamento de válvulas de diâmetros 7/8, 1, 1.1/4 e 1.1/2, para pia, tanque e lavatório.</t>
  </si>
  <si>
    <t>TUBO PLASTICO, CANO EM PVC 25MM, PARA ENCANAMENTO DE AGUA - BARRA COM 6 METROS</t>
  </si>
  <si>
    <t>TUBO PLASTICO, CANO PVC 40 MM BARRA COM 6 METROS, Barra de cano de agua, marrom de 40mm, 6
metros.</t>
  </si>
  <si>
    <t>TUBO PLASTICO, TUBO PVC, PARA AGUA, 50MM, BARRA DE 6 METROS, Barra de cano de agua, marrom de 50mm.</t>
  </si>
  <si>
    <t>registro de esfera roscável 25mm de pvc</t>
  </si>
  <si>
    <t>registro de esfera roscável 1/2" de pvc</t>
  </si>
  <si>
    <t>Te de redução soldável 25x20</t>
  </si>
  <si>
    <t>Te de redução soldável 32x25</t>
  </si>
  <si>
    <t>Te soldável c/bucha de latão 20x1/2</t>
  </si>
  <si>
    <t>Te soldável c/bucha de latão 25x1/2</t>
  </si>
  <si>
    <t>Te soldável c/bucha de latão 25x3/4</t>
  </si>
  <si>
    <t>Te soldável/rosca 20x1/2</t>
  </si>
  <si>
    <t>Te soldável/rosca 25x1/2</t>
  </si>
  <si>
    <t>Te soldável/rosca 25x3/4</t>
  </si>
  <si>
    <t>Tubo esgoto primário 50mm x 3m</t>
  </si>
  <si>
    <t>Tubo esgoto primário 75mm x 3m</t>
  </si>
  <si>
    <t>Tubo esgoto secundário 40mm x 3m</t>
  </si>
  <si>
    <t>Luva esgoto secundário 40mm</t>
  </si>
  <si>
    <t>Te 90 esgoto secundário 40mm</t>
  </si>
  <si>
    <t>TE Galvanizado (130) 1. 1/2"</t>
  </si>
  <si>
    <t xml:space="preserve">União Galvanizada 330 Ass. Plan. 1. 1/2" </t>
  </si>
  <si>
    <t>Disco de Serra Circular 184mm, 7.1/41" de polegadas e 24 dentes de vídea, indicado para uso em madeira, plásticos, acrílicos e chapas de fibra. Refrigeração a seco, 70mm, furo 16/20mm, espessura 2,20mm.</t>
  </si>
  <si>
    <t>CORTADOR DE PISO E PORCELANATO tamanho 90cm.</t>
  </si>
  <si>
    <t>NIVEL DE ALUMINIO 3 bolhas 300mm/12"</t>
  </si>
  <si>
    <t>PULVERIZADOR MANUAL de PVC DE 1,5L - com válvula de pulverização e ponta de pulverização regulável.</t>
  </si>
  <si>
    <t>CORTADOR DE VIDRO -  Rodel de corte em liga de carboneto e tungstênio; Sistema de lubrificação automática; Espessura máxima de corte: 5 mm; que acompanhe bisnaga dosadora para abastecer o corpo / reservatório com querosene. Peso: 170g</t>
  </si>
  <si>
    <t>SERRA COPO p/concreto e cerâmica de VÍDEA KIT c/12 peças com Haste de Encaixe</t>
  </si>
  <si>
    <t xml:space="preserve">DISCO DIAMANTADO SERRA MARMORE - Aplicação em materiais de construção em geral, especialmente tijolos, telhas e concretos, dimensões 17x16x0,7cm </t>
  </si>
  <si>
    <t>449052.34</t>
  </si>
  <si>
    <t>SERRA TICO TICO - Potência: 650W, Rotações por min.: 500-3.100, Capacidade: Madeira: 90mm / Alumínio: 20mm / Aço: 10mm, Comprimento de golpe: 26mm, Voltagem 220V.</t>
  </si>
  <si>
    <t>Parafusadeira a bateria mínimo 10,8 v, com carregador de bateria compatível (220v), com duas baterias compatíveis, com maleta para transporte. Mandril de aperto rápido (mínimo 10 mm), compatível com brocas e bits. Perfurações: 3,5 x 45 mm em madeira macia, compensados e metal. Parafusamentos: parafusos de 3,5 x 45 mm até 7 mm.</t>
  </si>
  <si>
    <t>PARAFUSADEIRA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t>
  </si>
  <si>
    <t xml:space="preserve">FURADEIRA Potencia mínima 600w,  Impacto 1/2", Alimentação 220V. </t>
  </si>
  <si>
    <t>Cortador elétrico portátil para cortar e chanfrar revestimentos cerâmicos, porcelanatos e pedras naturais, com superfície lisa ou em relevo de até 3,0 cm espessura</t>
  </si>
  <si>
    <t>GRAXA, DE ROLAMENTO, EMBALAGEM DE 1 Kg., Graxa para pinos e rolamentos MP-2</t>
  </si>
  <si>
    <t>Óleo desengripante em spray, para ferragens, embalagem com no mínimo 300ml, validade mínima de 12 meses.</t>
  </si>
  <si>
    <t>Kit</t>
  </si>
  <si>
    <t>339030.25</t>
  </si>
  <si>
    <t>Espuma Expansiva de Poliuretano 500 ml, indicado para fixação e assentamento de batentes, janelas de madeira, ferro, alumínio e PVC, encunhamento de paredes, isolamento em encanamentos e saídas elétricas, alta densidade, não encolhe.</t>
  </si>
  <si>
    <t xml:space="preserve">Rede/Tela de nylon na cor cinza - metro </t>
  </si>
  <si>
    <t>FITA PARA ISOLAMENTO DE AREA, ZEBRADA, Faixa de sinalização em polietileno zebrada preta/amarela 6,50 ou 07cm largura. Rolo com 200 metros.</t>
  </si>
  <si>
    <t xml:space="preserve">Protetor auricular tipo inserção pré-moldado. Confeccionado em copolímero; Com cordão de poliéster;Tamanho único; De acordo com a norma ANSI S 12.6/1997 - Método B (ouvido real, colocação pelo ouvinte), com atenuação de NRRsf 16dB. Com nº de CA (Certificado de Aprovação do Ministério do trabalho) válido. </t>
  </si>
  <si>
    <t>339030.19</t>
  </si>
  <si>
    <t>ORGANIZADOR PLÁSTICO COM 30 GAVETAS. Organizador em polipropileno com 30 gavetas transparentes. Com 4 furos na parte traseira para fixação na parede. Dimensões (C x L x A): 500 x 160 x 250 milímetros.</t>
  </si>
  <si>
    <t>339030.44</t>
  </si>
  <si>
    <t>frasco</t>
  </si>
  <si>
    <t>galão</t>
  </si>
  <si>
    <t>TESOURA DE PODA com lâmina metálica</t>
  </si>
  <si>
    <t>REGADOR plástico de 5L</t>
  </si>
  <si>
    <t>PÁ DE BICO Pá de Bico Cabo "Y" Madeira 71cm semelhante a marca Tramontina</t>
  </si>
  <si>
    <t>Cola para madeira frasco com 250g.</t>
  </si>
  <si>
    <t>449052.42</t>
  </si>
  <si>
    <t>Bancada de trabalho para marceneiro com duas morsas 0,90 x 0,55 x 1,60 cm - Características mínimas: Estrutura em madeira maciça resistente, com tampão de 40mm de espessura.</t>
  </si>
  <si>
    <t>OBJETO: AQUISIÇÃO DE FERRAMENTAS E UTENSÍLIOS</t>
  </si>
  <si>
    <t>Valor Total da Ata</t>
  </si>
  <si>
    <t>CENTRO PARTICIPANTE:</t>
  </si>
  <si>
    <t>Empresa</t>
  </si>
  <si>
    <t>Especificação</t>
  </si>
  <si>
    <t>Marca</t>
  </si>
  <si>
    <t>Detalhamento</t>
  </si>
  <si>
    <t>Tubo de ligação ajustável cromado para vaso sanitário</t>
  </si>
  <si>
    <t>Selante PU - Poliuretano - Adesivo monocomponente - 310ml</t>
  </si>
  <si>
    <t>tubo</t>
  </si>
  <si>
    <t>COLA, TIPO SUPER BONDER, Cola instantânea, para colar porcelana, metal, borracha, couro, madeira, papel, plástico e outras matérias. Embalagem com 3g.</t>
  </si>
  <si>
    <t>SERROTE DE PODA 12 Polegadas Lâmina Em Aço. Marca de referência:  Trapp</t>
  </si>
  <si>
    <t>ENXADA Enxada Larga Cabo 150cm  em aço carbono e cabo de madeira. Marca de referência: Tramontina</t>
  </si>
  <si>
    <t>SUPORTE PARA PRATELEIRA/ESTANTE EM MADEIRA, MÃO FRANCESA, 25 CM X 30 CM, COR BRANCO, MATERIAL AÇO, PINTURA ELETROSTÁTICA</t>
  </si>
  <si>
    <t>und</t>
  </si>
  <si>
    <t>TAMPA DESCARGA, DA FRENTE DESCARGA  1.1/2 - 1.1/4., Tampa da frente da hidra, compatível com bitola 1.1/2" e 1.1/4”. Marca de referência: DOCOL.</t>
  </si>
  <si>
    <t>TUBO PLASTICO, TUBO PVC P/AGUA 32MM, Cano em "PVC", para água fria, Ø32mm, Material - PVC - Cloreto de Polivinila. (barra com 6,0m)</t>
  </si>
  <si>
    <t>Reparo  3/4  para Registro De Pressão Do Chuveiro Metal</t>
  </si>
  <si>
    <t>Reparo  1/2  para Registro De Pressão Do Chuveiro Metal</t>
  </si>
  <si>
    <t>Disco diamantado segmentado corte seco 110 x 22,23 mm para madeira.</t>
  </si>
  <si>
    <t>Disco diamantado 110 x 20mm com redutor 16mm para serra marmore.</t>
  </si>
  <si>
    <t>Disco de corte multimateriais 115 x 3,0 x 22,23mm.</t>
  </si>
  <si>
    <t>Disco de desbaste diamantado 4.1/2" - 115 x 22,23mm.</t>
  </si>
  <si>
    <t xml:space="preserve">Valor Unitário </t>
  </si>
  <si>
    <t xml:space="preserve">Total Registrado </t>
  </si>
  <si>
    <t>LOTE</t>
  </si>
  <si>
    <t>ITEM</t>
  </si>
  <si>
    <t>VALOR UNIT</t>
  </si>
  <si>
    <t>Arame farpado, material aço, bitola 16 bwg, comprimento 500m, peso 10,60 kg, diâmetro 1,60 mm, carga ruptura 350 kgf,
distância entre farpas 125 mm, torçãoalternada, tratamento superficial galvanizado.</t>
  </si>
  <si>
    <t>Dobradiça 2 ½, em metal, cromada.</t>
  </si>
  <si>
    <t>Dobradiça 3 ½, em metal, cromada.</t>
  </si>
  <si>
    <t>LIXA, D'AGUA NR.150</t>
  </si>
  <si>
    <t>LIXA, PARA MADEIRA GRAO 120</t>
  </si>
  <si>
    <t>MASSA CORRIDA, ACRILICA EXTERIOR,Galão C/3,6 LITROS, Massa corrida acrílica para uso em superfície externa em alvenaria. Galão (3,6 litros). Validade mínima de 12 meses.</t>
  </si>
  <si>
    <t>MASSA CORRIDA, ACRILICA,Galão COM 18 LITROS, 1ª linha,  Massa corrida acrílica para uso em superfície externa em alvenaria.</t>
  </si>
  <si>
    <t>TINTA ESMALTE, Galão COM 3,6 LITROS. Esmalte sintético brilhante na cor a definir na AF.</t>
  </si>
  <si>
    <t>COLA PLASTICA BRANCA, LAVAVEL, NAO TOXICA, FRASCO COM 1 kg.</t>
  </si>
  <si>
    <t>Medidor de Distância à laser  30 metros - Trena à Laser</t>
  </si>
  <si>
    <t>Medidor de Distância à laser  50 metros - Trena à Laser</t>
  </si>
  <si>
    <t>REGUA DE ACO, 30CM, para corte 30CM</t>
  </si>
  <si>
    <t>Tesoura profissional de poda alta Corte de esforço reduzido devido ao sistema de engrenagens Lâmina em aço carbono estampado Eixo central com porca autotravante Capacidade de corte de 30 mm. Sistema de roldanas que facilitam o corte Adaptável as hastes 3, 4 e 6 metros Robusta e durável.</t>
  </si>
  <si>
    <t>CHAVE DE CANO TIPO GRIFO, 12 POLEGADAS, Chave de cano, “grifo”, fabricado em aço forjado e tratamento térmico nos mordentes de aço, medida de 12”.</t>
  </si>
  <si>
    <t>CHAVE DE FENDA, PHILLIPS 1/4 X 6, CHAVE DE FENDA ISOLADA Crusada (Phillips) modelo: Crusada (Phillips), tamanho: 6x150mm (1/4x6"), Haste em aço cromo vanádio temperada. Ponta fosfatizada. Cabo em PVC. Isolação de 1000 V c. a. Produto deve estar em conformidade com a NBR9699 e NR10. DIN ISO 8764.</t>
  </si>
  <si>
    <t>CHAVE DE FENDA, PHILLIPS 1/8 X 6, CHAVE DE FENDA ISOLADA Crusada (Phillips) modelo: Crusada (Phillips), tamanho: 3x150mm (1/8x6"), haste em aço cromo vanádio temperada. Ponta fosfatizada. Cabo em PVC. Isolação de 1000 V c. a. Produto deve estar em conformidade com a NBR9699 e NR10. DIN ISO 8764.</t>
  </si>
  <si>
    <t>CHAVE DE FENDA, TAMANHO 5/16 POR 8", Chave de fenda, fabricada em cromo-vanádio, acabamento da haste cromada, cabo plástico polipropileno, ponta oxidada preta, com lâmina redonda (corpo), na medida: 5/16 X 8”.</t>
  </si>
  <si>
    <t>CHAVE DE FENDA, TAMANHO GRANDE 3/16 POR 6, Chave de fenda, 3/16X6", fabricada em cromo-vanádio, acabamento da haste cromado, cabo plástico polipropileno, ponta oxidada preta.</t>
  </si>
  <si>
    <t>CHAVE DE FENDA, TIPO 3/8 X 8, Haste em aço cromo vanádio temperada. Acabamento cromado. Ponta fosfatizada e magnetizada. Cabo em PVC. DIN ISO 2380. Ponta chata. Tamanho: 9x200mm (3/8x8").</t>
  </si>
  <si>
    <t>CHAVE DE FENDA 5x75 mm. Haste em aço cromo vanádio temperada. Acabamento cromado. Ponta fosfatizada e magnetizada. Cabo em PVC verde transparente. DIN ISO 8764. Ponta Chata. Tamanho: 3/16x3" (5x75mm)</t>
  </si>
  <si>
    <t>CHAVE DE FENDA 5x100 mm. Haste em aço cromo vanádio temperada. Acabamento cromado. Ponta fosfatizada e magnetizada. Cabo em PVC verde transparente. DIN ISO 8764. Ponta Chata. Tamanho: 3/16x4" (5x100mm)</t>
  </si>
  <si>
    <t>Chave de teste de voltagem digital AC/DC 12 a 220V, Display LCD, Teste de continuidade, Detecção de corrente continua, Teste de neutro, Teste de aterramento. Marca de referência: Vonder.</t>
  </si>
  <si>
    <t>CHAVE, AJUSTAVEL 12", Chave Ajustavel em Aço-liga de alta resistência mecânica. Fosfatizada. Cabeça lixada. Modelo sueco, com inclinação da cabeça em relação ao cabo. Espessura da extremidade da boca delgada. Tamanho: 12".</t>
  </si>
  <si>
    <t>CHAVE, AJUSTAVEL 4", Chave Ajustavel em Aço-liga de alta resistência mecânica. Fosfatizada. Cabeça lixada. Modelo sueco, com inclinação da cabeça em relação ao cabo. Espessura da extremidade da boca delgada. Tamanho: 4".</t>
  </si>
  <si>
    <t>CHAVE, AJUSTAVEL 6", Chave Ajustavel em Aço-liga de alta resistência mecânica. Fosfatizada. Cabeça lixada. Modelo sueco, com inclinação da cabeça em relação ao cabo. Espessura da extremidade da boca delgada. Tamanho: 6".</t>
  </si>
  <si>
    <t>CHAVE, AJUSTAVEL 8", Chave Ajustável em Aço-liga de alta resistência mecânica. Fosfatizada. Cabeça lixada. Modelo sueco, com inclinação da cabeça em relação ao cabo. Espessura da extremidade da boca delgada. Tamanho: 8".</t>
  </si>
  <si>
    <t xml:space="preserve">Jogo com 09 (nove) chaves allen pontas abauladas, fabricadas e aço cromo vanádio temperada e acabamento fosfatizado. Fabricadas de acordo com a norma DIN ISO 2936. O Jogo completo, com 09 (nove) chaves inclui: 1 Chave hexagonal abaulada 2mm, 1 Chave hexagonal abaulada 3mm, 1 Chave hexagonal abaulada 4mm, 1 Chave hexagonal abaulada 5mm, 1 Chave hexagonal abaulada 6mm, 1 Chave hexagonal abaulada 8mm, 1 Chave hexagonal abaulada 10mm, 1 Chave hexagonal abaulada 1,5mm, 1 Chave hexagonal abaulada 2,5mm. </t>
  </si>
  <si>
    <t>Jogo COM 15 CHAVES COMBINADAS MILÍMETROS. Chaves para afrouxar e apertar parafusos e porcas sextavadas e quadradas. Chaves combinadas com um lado boca e outra estrela com as mesmas medidas. Forjadas em aço cromo vanádio e temperadas, e acabamento cromado. Cabeça usinada e pescoço longo, com ângulo de 10º para não machucar a mão do usuário. Abertura da boca calibrada. Atendem a norma DIN 1711-1. O Jogo vem com 15 chaves de: 6mm, 7mm, 8mm, 10mm, 11mm, 12mm, 13mm, 14mm, 17mm, 19mm, 22mm, 24mm, 27mm, 30mm, 32mm.</t>
  </si>
  <si>
    <t>Jogo de Bits (ponteiras) para parafusadeira com pontas duplas chaves tipo fenda (em uma ponta) e phillips (em outra ponta); composição mínima: 5 peças; Tamanho das chaves variando de: 4-5 a 10-12 (para ponta tipo "fenda") e  Phillips: #0 a #3 (para ponta tipo "phillips"); tamanho mímino da ponteira: 65 mm;  marcas de referência: Skill , Lotus.</t>
  </si>
  <si>
    <t>Jogo de Bits (ponteiras) para Parafusadeira,  com 25 peças. Referência: Mini X- Line BOSCH</t>
  </si>
  <si>
    <t>JOGO DE CHAVE FENDA PHILIPS JOGO DE CHAVE FENDA PHILIPS, composto por 10 chaves de fenda e Phillips com os seguintes tipos e medidas:
06 chaves de fenda simples: 1/8 x 2"" - 3/16 x 1.1/2"" - 3/16 x 3"" - 1/4 x 1.1/2"" - 1/4 x 4"" - 5/16 x 6"". 04 chaves de fenda cruzada Phillips: 1/8 x 2' - 3/16 x 1.1/2 "" - 3/16 x 3"" - 1/4 x 4"". Todas confeccionadas em aço cromo vanadium, a ponta da chave magnetizada, acabamento niquelado, cabo isolado e anatômico e resistência.</t>
  </si>
  <si>
    <t>Jogo de chave hexalobular tipo "L" (perfil Torx)com 10 peças; Comprimento: Variando de 7 (T9) a 17 (T50) mm; Marca de referência: Eda</t>
  </si>
  <si>
    <t>KIT/JOGO de Brocas e Bits com 91 peças (COM MALETA). Composto por: 11 Brocas de Titânio para Metal; 11 Brocas para Madeira; 08 Brocas de Wídea para Concreto; 08 Soquetes; 34 Pontas (Bits) de 25mm; 15 Pontas (Bits) de 50mm; 01 Escariador; 01 Extensor de Bits; 01 Chave Manual para Bits (Com chave soquete de rotação horária / anti-horária); 01 Caneta com Extensão Magnética. (Modelo referência: BOSCH- V-Line 91 Peças – 2607017195000)</t>
  </si>
  <si>
    <t>Blukit / Lateral</t>
  </si>
  <si>
    <t>Blukit / Superior</t>
  </si>
  <si>
    <t>Blukit / Completo</t>
  </si>
  <si>
    <t>Astra / Universal</t>
  </si>
  <si>
    <t>Herc / Pressão</t>
  </si>
  <si>
    <t>Deca / Redonda</t>
  </si>
  <si>
    <t>TUBO PLASTICO, TUBO PVC, 50MM, BARRA DE 6 METROS, Barra de cano de esgoto de 50mm.</t>
  </si>
  <si>
    <t>Nacional / 4x2</t>
  </si>
  <si>
    <t>Nacional / 4x4</t>
  </si>
  <si>
    <t>Boia elétrica (chave de nível) de 15A com 1,5m. Similar marca MARGIRIUS CB-2001.</t>
  </si>
  <si>
    <t xml:space="preserve">Boia para caixa dágua de alta vazão </t>
  </si>
  <si>
    <t>Boia plástica (comum) para caixa dágua 3/4</t>
  </si>
  <si>
    <t>Engate plástico de 1/2", com 40 centímetros de comprimento.</t>
  </si>
  <si>
    <t>ESPUDE VASO SANITÁRIO, MATERIAL BORRACHA, BITOLA 40 MM, CARACTERÍSTICAS ADICIONAIS SEM PARAFUSO.</t>
  </si>
  <si>
    <t>449052.38</t>
  </si>
  <si>
    <t>Disco de corte fino 4.1/2' x 1,0 mm x 7/8 pol. feito em material óxido de alumínio para corte de metais (ferro, aço,
alumínio).conjunto.</t>
  </si>
  <si>
    <t>Disco de corte para aço, medindo 115 X 1 X 22,23mm</t>
  </si>
  <si>
    <t>Disco de Corte para Metal de 230mm 9 Polegadas. Marca de referência: Metalmax Irwin</t>
  </si>
  <si>
    <t>Disco de corte para metal/inox 180 x 3,0 x 22,23mm. Disco de corte ideal para aplicação em metais ferrosos e não ferrosos
(cobre, alumínio, aço carbono e inox). Disco de corte ferro 4.¹/²" x 1/8 pol. x 7/8</t>
  </si>
  <si>
    <t>Disco de Desbaste 4.1/2" para Aços e Metais. Marca de Referênica: Tramontina</t>
  </si>
  <si>
    <t>Disco de Desbaste Metal 9 POL x 1/4 POL Furo 7/8 POL Standard. Marca de referência: BOSCH</t>
  </si>
  <si>
    <t>Eletrodo de solda azul 2,5mm x 350mm e6013 para serralheiro profissional (caixa c/ 5kg). especificações técnicas: corrente 60-
100a, polaridade ca ou cc (+ ou -)</t>
  </si>
  <si>
    <t>Tupia manual de Coluna 12mm 1650W de potência</t>
  </si>
  <si>
    <t>Avental de Raspa para soldador 1,00 x 60 cm</t>
  </si>
  <si>
    <t>Lente retangular interna para mascará de solda elétrica tonalidade nº10.</t>
  </si>
  <si>
    <t>Lente retangular interna para mascará de solda elétrica tonalidade nº12.</t>
  </si>
  <si>
    <t>Carro Tubular para transporte de 2 galões de agua 20 Litros. Marca e modelo de referência: Benatti B342</t>
  </si>
  <si>
    <t>Escada de aluminio com 8 degraus</t>
  </si>
  <si>
    <t>Escada em alumínio 3 em 1 Extensiva  2x15 degraus</t>
  </si>
  <si>
    <t>Escada Articulada Multifuncional 20 Degraus (modelo 5x4 degraus, 4 partes com 5 degraus), 13 Posições; material: Alumínio; travamento automático; degraus antiderrapantes; pés emborrachados; carga máxima de trabalho de 150kg; Dimensões aproximadas da embalagem do produto: (AxLxP): 1,5 x 0,4x 0,3m; Garantia do Fornecedor: 12 meses; marca de referência: Botafogo Lar E Lazer</t>
  </si>
  <si>
    <t>Escada de aluminio de 06 andares</t>
  </si>
  <si>
    <t>PALLETS DE POLIETILENO DE ALTA DENSIDADE\, VAZADO\, COM QUATRO ENTRADAS PARA EMPILHADEIRA E CARRINHO PALETEIRO\, RESISTENTE\, EMPILHÁVEL\, LAVÁVEL E IMPE RMEÁVEL\, COR BRANCA. CAPACIDADE ESTÁTICA MÍNIMA DE 5.000 KG E DINÂMICA DE 1.05 0 KG. DIMENSÕES: 15 X 100 X 120 CM</t>
  </si>
  <si>
    <t>QTDADE</t>
  </si>
  <si>
    <t>PROCESSO: 1086/2020/UDESC</t>
  </si>
  <si>
    <t>VIGÊNCIA DA ATA: 11/02/2021 até 11/02/2022</t>
  </si>
  <si>
    <t xml:space="preserve"> AF/OS nº  xxxx/2021 Qtde. DT</t>
  </si>
  <si>
    <t xml:space="preserve"> JAISON CLEBER SILVEIRA ME</t>
  </si>
  <si>
    <t>JAISON CLEBER SILVEIRA ME</t>
  </si>
  <si>
    <t>IDEIA BRASIL COMÉRCIO E SERVIÇOS EIRELI</t>
  </si>
  <si>
    <r>
      <t>Telha de Zinco com proteção termoacústica (Sanduíche) (</t>
    </r>
    <r>
      <rPr>
        <b/>
        <sz val="11"/>
        <rFont val="Calibri"/>
        <family val="2"/>
        <scheme val="minor"/>
      </rPr>
      <t>Valor do metro quadrado</t>
    </r>
    <r>
      <rPr>
        <sz val="11"/>
        <rFont val="Calibri"/>
        <family val="2"/>
        <scheme val="minor"/>
      </rPr>
      <t>). Telha Metálica Sanduíche EPS 30mm TR40. 3 cm de isopor. São telhas metálicas trapezoidais com maior resistência mecânica.</t>
    </r>
  </si>
  <si>
    <t>ALUZINCO</t>
  </si>
  <si>
    <t>METRO²</t>
  </si>
  <si>
    <t>JAISON CLEBER SILVEIRA M</t>
  </si>
  <si>
    <t xml:space="preserve">JAISON CLEBER SILVEIRA ME </t>
  </si>
  <si>
    <t>SIERGUEI CARDOSO 02895584923</t>
  </si>
  <si>
    <t>Motobomba para Estação Elevatória com regime de trabalho submerso, 2,0cv, 380v, trifásico, com capacidade de 25m³/h de vazão, para esgoto com transporte de sólido igual ou superior a 50mm, com prazo de garantia minima de 12 meses</t>
  </si>
  <si>
    <t>Motobomba para Recalque de cisterna, com 2.0cv de potencia, trifásico, que possibilite recalque a 17 metros de altura com tubulação de 32mm, com prazo de garantia mínima de 12 meses</t>
  </si>
  <si>
    <t>THEBE/ TSB 250</t>
  </si>
  <si>
    <t>TEXIUS/ TBH 0202 IP21</t>
  </si>
  <si>
    <t>449052.39</t>
  </si>
  <si>
    <t>SUPERA BLOCOS ARTEFATOS DE CIMENTO EIRELI</t>
  </si>
  <si>
    <t>Mini DECK MODULAR EM MADEIRA PINUS/EUCALIPTO AUTOCLAVADO 30x30cm - com base plástica.</t>
  </si>
  <si>
    <t>Madesol / Pinus</t>
  </si>
  <si>
    <t>ADESIVO PARA PVC, cola para tubos de PVC rígido. Composição: resina PVC e solvente, aparencia incolor, bisnaga com 75g.</t>
  </si>
  <si>
    <t>BANDEJA PARA PINTURA, em polietilinem para rolos de até 23cm.</t>
  </si>
  <si>
    <t>COLA bi-componente, à base de resina epóxi, poliamida e cargas minerais (Cola tipo "Durepox"). Embalagem com 100g.</t>
  </si>
  <si>
    <t>COLA PARA MADEIRA, Embalagem com 1 Kg.</t>
  </si>
  <si>
    <t>COLA, TIPO SAPATEIRO, de contato. Tubo com no mínimo 75g. Validade mínima 12 meses.</t>
  </si>
  <si>
    <t>Corante para tinta, frasco 50ml. Cor a definir na AF</t>
  </si>
  <si>
    <t>Esmalte sintético premium alto-brilho branco gelo lata de 3,6 litros, validade 36 meses, composição resina alquídica sintética, pigmentos orgânicos e inorgânicos, espessantes, secantes, solventes alifáticos e aromáticos. As características e especificações devem
estar registradas no produto ou na embalagem )</t>
  </si>
  <si>
    <t>ESPATULA DE ACO inoxidável, com cabo, medindo 12cm</t>
  </si>
  <si>
    <t>ESTILETE DE CORTE, com 18mm, de precisão com guia de aço</t>
  </si>
  <si>
    <t>ESTOPA BRANCA, pacote com no mínimo 200g.</t>
  </si>
  <si>
    <t>FITA ADESIVA, ANTIDERRAPANTE, Fita antiderrapante à prova d'água 5cm X 18m, em vinil texturizado autoadesivo.</t>
  </si>
  <si>
    <t>FITA ADESIVA, ANTIDERRAPANTE, Fita antiderrapante à prova d'água 5cm X 5m, em vinil texturizado autoadesivo.</t>
  </si>
  <si>
    <t>LIXA, D'AGUA E DE FERRO, Lixa para ferro, grana 100.</t>
  </si>
  <si>
    <t>LIXA, D'AGUA GRANA 100 DIAMETRO 200MM</t>
  </si>
  <si>
    <t>LIXA, D'AGUA GRANA 240 DIAMETRO 200MM</t>
  </si>
  <si>
    <t>LIXA, D'AGUA GRANA 400 DIAMETRO 200MM</t>
  </si>
  <si>
    <t>MASSA P/ VEDACAO, MASSA DE CALAFETAR, para TELHADOS DE FIBRA CIMENTO, Massa para telha, pote 500 gramas</t>
  </si>
  <si>
    <t>Pincel de pêlo com cabo de plástico medida ½.</t>
  </si>
  <si>
    <t>Pincel de pêlo com cabo de plástico medida ¾.</t>
  </si>
  <si>
    <t>PINCEL PARA PINTURA, DE 1", cabo de madeira, cerda pêlo sintético.</t>
  </si>
  <si>
    <t>PINCEL PARA PINTURA, DE 2", cabo de madeira, cerda pêlo sintético.</t>
  </si>
  <si>
    <t>PINCEL PARA PINTURA, DE 3", cabo de madeira, cerda pêlo sintético</t>
  </si>
  <si>
    <t>Primer para manta asfaltica (Galão 3,6L) - impermebializante asfáltico aquoso composto, desenvolvido para preparação de superfícies a serem impermebializadas com mantas auto-adesivas.</t>
  </si>
  <si>
    <t>QUEROSENE, EM FRASCO COM 900ml. Aplicação: uso geral.</t>
  </si>
  <si>
    <t>ROLO DE ESPONJA PARA PINTURA, MEDINDO 15cm COM CABO</t>
  </si>
  <si>
    <t>ROLO DE ESPONJA PARA PINTURA, MEDINDO 9cm COM CABO</t>
  </si>
  <si>
    <t>ROLO DE ESPUMA PARA PINTURA, MEDINDO 23cm COM GARFO</t>
  </si>
  <si>
    <t>ROLO DE LÃ PARA PINTURA, MEDINDO 10cm, CIM GARFO</t>
  </si>
  <si>
    <t>ROLO DE LÃ PARA PINTURA, MEDINDO 15cm, anti-gota. Com garfo.</t>
  </si>
  <si>
    <t>ROLO DE LÃ PARA PINTURA, MEDINDO 23cm, anti-gota. Com garfo.</t>
  </si>
  <si>
    <t>rolo de lixa para madeira G80 45metros</t>
  </si>
  <si>
    <t>SOLVENTE Aguarrás para diluição de esmalte sintético, tinta a óleo e vernizes, para limpeza de equipamentos de pintura. Frasco com 900ml ou 1 litro</t>
  </si>
  <si>
    <t>Thinner acrílico, frasco com 900ml.</t>
  </si>
  <si>
    <t>Thinner para diluição, 5 litros.</t>
  </si>
  <si>
    <t>TINTA ACRILICA fosca, galão 3,6 litros. Linha Premium (1º linha). Cor a definir na AF. Validade minima de 12 meses.</t>
  </si>
  <si>
    <t>TINTA ACRILICA P/SINALIZACAO(DEMARCACAO) VIARIA, BASE DE RESINA ACRILICA, 18 LITROS, EMULS.EM AGUA, TINTA PARA SINALIZAÇÃO DE RODOVIAS E VIAS URBANAS. Tinta para Sinalização Horizontal à base de Resina Acrílica para pintura de faixas de demarcação em Rodovias e Vias Urbanas. Apresenta boa homogeneização, fácil aplicação, secagem rápida, boa aderência, boa flexibilidade, resistência às intempéries e durabilidade. Cores a definir na AF - amarelo, azul, branca.</t>
  </si>
  <si>
    <t>TINTA ACRILICA,  LATA3,6 L, Tinta acrílica, fosca, para madeira.  cor a definir na AF.</t>
  </si>
  <si>
    <t>TINTA ACRILICA, galão de 18 litros, para uso externo, sem cheiro e limpeza fácil. Linha Premium (1º linha). Acabamento semi-brilho. Cor a definir na AF. Validade minima de 12 meses.</t>
  </si>
  <si>
    <r>
      <t xml:space="preserve">TINTA ACRILICA, galão de 18 litros, para uso interno/externo, sem cheiro e limpeza fácil. Acabamento </t>
    </r>
    <r>
      <rPr>
        <b/>
        <sz val="11"/>
        <rFont val="Calibri"/>
        <family val="2"/>
        <scheme val="minor"/>
      </rPr>
      <t>FOSCO</t>
    </r>
    <r>
      <rPr>
        <sz val="11"/>
        <rFont val="Calibri"/>
        <family val="2"/>
        <scheme val="minor"/>
      </rPr>
      <t>. Cor a definir na AF. Validade minima de 12 meses.</t>
    </r>
  </si>
  <si>
    <t>TINTA ACRILICA, para PISO E ACIMENTADOS, COR CINZA, galão de 18 LITROS, Tinta piso para cimentado, acabamento liso. Cor concreto. Validade minima de 12 meses.</t>
  </si>
  <si>
    <t>TINTA ACRILICA, SEMI-BRILHO, Premium. Galão 3,6 litros. Cor a definir na AF. Validade mínima de 12 meses.</t>
  </si>
  <si>
    <t>TINTA SPRAY FOSCA, no minimo 300ML, cor a definir na AF.</t>
  </si>
  <si>
    <t>Verniz para madeira.  Frasco com no mínimo 900ml.</t>
  </si>
  <si>
    <t>VERNIZ tingidor galão de 3,6 litros</t>
  </si>
  <si>
    <t>ALICATE CRIMPADOR com capacidade para crimpar os terminais RJ 9 / 11 / 12 e 45 , com área para corte e decape de cabos chatos e UTP, com catraca, com 12 lâminas reservas.</t>
  </si>
  <si>
    <t>ALICATE DE BICO CHATO, forjado em aço cromo vanádio, cabeça e articulação polidas, têmpera total no corpo. DIN ISO 5745. Isolação elétrica do cabo 1000V, produto em conformidade com a NBR9699 e NR10. Tamanho 6".</t>
  </si>
  <si>
    <t>ALICATE DE CORTE diagonal 5", fabricado em cromo-vanadio, acabamento oxidado, face lixada, duplamente temperado, corte tratado com tempera por indução, isolado.</t>
  </si>
  <si>
    <t>ALICATE DE CORTE Diagonal 8", em cromo vanadium, cabo emborrachado, qualidade profissional.</t>
  </si>
  <si>
    <t xml:space="preserve">ALICATE DE PRESSÃO 10” COM MORDENTE TRIANGULAR. Mordentes forjados em aço cromo vanádio. Corpo formado por chapas conformadas. Acabamento cromado. Abertura regulável. Alavanca para destravar. Possui mordentes com perfil triangular. Tamanho: 10". </t>
  </si>
  <si>
    <t>ALICATE DESCASCADOR DE FIOS, 6", fabricado em aço cromo-vanádio, com parafuso de regulagem para cada dimensão de fio. Capacidade de 0,5 – 5,0mm, com cabo isolado e mola.</t>
  </si>
  <si>
    <t>ALICATE REBITADOR manual, corpo e fuso em aço SAE 1018, ponteiras em aço SAE 1045, pintura graneado, textura preta, empunhadura em PVC, possui ponteiras para bitolas diferentes de rebite de repuxo 2, 4, 3.2 ,4 e 4.8 mm, acompanha chave para troca de ponteiras. Dimensões aproximadas 85,0x26,0x20,0x65,0x255,0.</t>
  </si>
  <si>
    <t>ALICATE UNIVERSAL, forjado em aço cromo vanádio. Cabeça e articulação polidas. Têmpera total no corpo. Têmpera por indução no gume de corte. DIN ISO 5746. Isolação elétrica de 1.000V c. a. Produto em conformidade com a NBR9699 e NR10. Tamanho: 8".</t>
  </si>
  <si>
    <t>Bits PH2 25mm - vanádio 5 UNIDADES</t>
  </si>
  <si>
    <t xml:space="preserve">Chave Combinada com Catraca Speedy 12 Peças de 8 a 19 mm </t>
  </si>
  <si>
    <t>CHAVE DE CANO TIPO GRIFO, 48 POLEGADAS, Chave de cano, “grifo”, tipo americano, fabricado em aço forjado e tratamento térmico nos mordentes de aço, medida de 48”.</t>
  </si>
  <si>
    <t>CHAVE DE FENDA, 1/4 X 4, Chave de fenda 1/4X4", fabricada em cromo-vanádio e aço carbono, acabamento haste cromado, cabo em plástico.</t>
  </si>
  <si>
    <t>CHAVE DE FENDA, 1/8 X 6, com Cabo ergonômico e injetado em polipropileno, material de cromo vanádio. Ponta temperada magnética. Haste niquelada e cromada.</t>
  </si>
  <si>
    <t>CHAVE DE FENDA/PHILLIPS, CHAVE FENDA 3/8 X 12", Chave de fenda, fabricada em cromo-vanádio,
acabamento da haste cromada, cabo plástico polipropileno, ponta oxidada preta, com lâmina redonda (corpo), na medida: 3/8” x 12”.</t>
  </si>
  <si>
    <t>CHAVE DE FENDA/PHILLIPS, CHAVE PHILLIPS 1/4 X 4", Chave tipo “Philips” ; Material: aço
Cromo-vanadium, haste niquelada e cromada; cabo em polipropileno, ponta fosfatizada. Tamanhos 1/4 X 4".</t>
  </si>
  <si>
    <t>CHAVE DE FENDA/PHILLIPS, DE FENDA 1/8 X 4", Chave tipo “Philips” ; Material: aço Cromo-vanadium, haste niquelada e cromada; cabo em polipropileno, ponta fosfatizada. Tamanhos 1/8 X 4".</t>
  </si>
  <si>
    <t>CHAVE DE FENDA/PHILLIPS, DE FENDA 3/16 X 6, Chave tipo “Philips” ; Material: aço Cromo-vanadium, haste niquelada e cromada; cabo em polipropileno, ponta fosfatizada. Tamanhos 3/16 X 6".</t>
  </si>
  <si>
    <t>CHAVE DE FENDA/PHILLIPS, DE FENDA,3/16 X 4", Chave de fenda 3/16X4", fabricada em cromo-vanádio e aço carbono. Acabamento haste cromada, cabo em plástico.</t>
  </si>
  <si>
    <t>CHAVE DE FENDA/PHILLIPS, TAMANHO 5/16 X 6", Chave de fenda com Cabo ergonômico e injetado em polipropileno, material de cromo vanádio. Ponta temperada magnética. Haste niquelada e cromada.</t>
  </si>
  <si>
    <t>GRAMPEADOR DE MADEIRA para uso profissional. Ideal para uso em estofarias. Utiliza grampos tipo reto de 4 a 14mm, corpo em chapa de aço pintado, com ajuste de profundidade do grampo e amortecedor no gatilho.</t>
  </si>
  <si>
    <t xml:space="preserve">jogo de Chave L Tipo Tork Longas T7 a T40 </t>
  </si>
  <si>
    <t>Jogo de SoquetesSextavados 26 Peças 3/8 Pol, MATERIAL AÇO CROMO VANÁDIO, TIPO SOQUETE SEXTAVADOS, QUANTIDADE PEÇAS 26, Soquetes 3/8" sextavados 6; 7; 8; 9; 10; 11; 12; 13; 14; 15; 16; 17; 18; 19; 20; 21; 22; 24 mm. Soquetes para vela 3/8" 16; 21 mm. Catraca reversível 3/8". Extensões 3/8" 75; 150 mm. Cabo T 3/8". Junta</t>
  </si>
  <si>
    <t>jogo Ponteiro talhadeira Para Martelete Encaixe Sds-plus</t>
  </si>
  <si>
    <t>Kit de acessórios e ferramentas contendo:
1 maleta; 1 adaptador magnético universal; 1 adaptador de soquete plástica; 1 adaptador para serra copo; 1 chave Allen; 1 nível de bolha; 1 fita métrica; 1 martelo; 1 chave ajustável; 1 alicate de ponta fina; 1 alicate tradicional; 1 guia para broca; 1 limitador de profundidade; 3 brocas chatas titânio (16mm 22mm e 32 mm); 4 serras copo (32mm, 38mm, 45mm e 54 mm); 4 limitadores de profundidade (3mm, 5mm, 8mm e 10 mm); 7 brocas para concreto (3-8mm); 7 brocas para madeira (3-10mm); 8 soquetes (5mm, 6mm, 7mm, 8mm, 9mm, 10mm, 11mm e 13 mm); 18 brocas para metal de titânio (1-10mm); 40 pontas de 25mm (SL, HEX, PH, PZ, Torx).</t>
  </si>
  <si>
    <t>Maleta/CAIXA PORTA FERRAMENTAS. Caixa para armazenamento e transporte de ferramentas e peças. Com três gavetas, onde as duas gavetas superiores dobram-se lado a lado sobre a gaveta inferior. Alças inteiriças e dobráveis, com dobras especiais. Acabamento em pintura eletroestática. Sistema especial de trava na alça para facilitar o fechamento. Deve possibilitar a utilização de cadeado. Dimensões: C - 525 mm; L - 210 mm</t>
  </si>
  <si>
    <r>
      <t>Adesivo selante monocomponente – à base de poliuretano – que cura em contato com o ar, formando um elastômero de alta resistência. Especialmente desenvolvido para a fixação e vedação de </t>
    </r>
    <r>
      <rPr>
        <b/>
        <sz val="11"/>
        <rFont val="Calibri"/>
        <family val="2"/>
        <scheme val="minor"/>
      </rPr>
      <t>cubas</t>
    </r>
    <r>
      <rPr>
        <sz val="11"/>
        <rFont val="Calibri"/>
        <family val="2"/>
        <scheme val="minor"/>
      </rPr>
      <t> em aço inox e porcelana em </t>
    </r>
    <r>
      <rPr>
        <b/>
        <sz val="11"/>
        <rFont val="Calibri"/>
        <family val="2"/>
        <scheme val="minor"/>
      </rPr>
      <t>pias</t>
    </r>
    <r>
      <rPr>
        <sz val="11"/>
        <rFont val="Calibri"/>
        <family val="2"/>
        <scheme val="minor"/>
      </rPr>
      <t> de mármore ou granito.</t>
    </r>
  </si>
  <si>
    <t xml:space="preserve">Anel de vedação borracha esgoto 1000mm </t>
  </si>
  <si>
    <t>ANEL DE VEDACAO, DE CERA PARA INSTALACAO DE VASO sanitário.</t>
  </si>
  <si>
    <t>Conexão de plástico para p/ instalações hidraulicas/sanitarias, adaptador com flange para caixa dágua 3/4</t>
  </si>
  <si>
    <t>Conexão de plástico para p/ instalações hidraulicas/sanitarias, adaptador com flange para caixa dágua 32mm</t>
  </si>
  <si>
    <t>Conexão de plástico para p/ instalações hidraulicas/sanitarias, adaptador com flange para caixa dágua 40mm</t>
  </si>
  <si>
    <t>Conexão de plástico para p/ instalações hidraulicas/sanitarias, adaptador curto soldável 1/2</t>
  </si>
  <si>
    <t>Conexão de plástico para p/ instalações hidraulicas/sanitarias, adaptador curto soldável 3/4</t>
  </si>
  <si>
    <t xml:space="preserve">Conexão de plástico para p/ instalações hidraulicas/sanitarias, adaptador curto soldável 40 x 1. 1/2" </t>
  </si>
  <si>
    <t>Conexão de plástico para p/ instalações hidraulicas/sanitarias, bucha de redução curta de 3/4" X 1/2"</t>
  </si>
  <si>
    <t>Conexão de plástico para p/ instalações hidraulicas/sanitarias, bucha de redução curta de 32mm X 25mm</t>
  </si>
  <si>
    <t>Conexão de plástico para p/ instalações hidraulicas/sanitarias, bucha de redução de 3/4" X 1/2"</t>
  </si>
  <si>
    <t>Conexão de plástico para p/ instalações hidraulicas/sanitarias, bucha redução longa esgoto secundário 50 X 40</t>
  </si>
  <si>
    <t>Conexão de plástico para p/ instalações hidraulicas/sanitarias, cano PVC esgoto 100mm, barra com 6 metros</t>
  </si>
  <si>
    <t>Conexão de plástico para p/ instalações hidraulicas/sanitarias, curva 45 longa esgoto secundário 40mm</t>
  </si>
  <si>
    <t>Conexão de plástico para p/ instalações hidraulicas/sanitarias, curva 90 curta esgoto secundário 40mm</t>
  </si>
  <si>
    <t>Conexão de plástico para p/ instalações hidraulicas/sanitarias, curva 90 esgoto primário 50mm</t>
  </si>
  <si>
    <t>Conexão de plástico para p/ instalações hidraulicas/sanitarias, curva 90 esgoto primário 75mm</t>
  </si>
  <si>
    <t>Conexão de plástico para p/ instalações hidraulicas/sanitarias, curva longa soldável  60mm água</t>
  </si>
  <si>
    <t>Conexão de plástico para p/ instalações hidraulicas/sanitarias, joelho 45 esgoto primário 50mm</t>
  </si>
  <si>
    <t>Conexão de plástico para p/ instalações hidraulicas/sanitarias, joelho 45 esgoto primário 75mm</t>
  </si>
  <si>
    <t>Conexão de plástico para p/ instalações hidraulicas/sanitarias, joelho 45 esgoto secundário 40mm</t>
  </si>
  <si>
    <t>Conexão de plástico para p/ instalações hidraulicas/sanitarias, joelho 45° soldável 60mm água</t>
  </si>
  <si>
    <t>Conexão de plástico para p/ instalações hidraulicas/sanitarias, joelho 90 branco c/anel 40x1.1/2</t>
  </si>
  <si>
    <t>Conexão de plástico para p/ instalações hidraulicas/sanitarias, joelho 90 esgoto primário 50mm</t>
  </si>
  <si>
    <t>Conexão de plástico para p/ instalações hidraulicas/sanitarias, joelho 90 esgoto primário 75mm</t>
  </si>
  <si>
    <t>Conexão de plástico para p/ instalações hidraulicas/sanitarias, joelho 90 esgoto secundário 40mm</t>
  </si>
  <si>
    <t xml:space="preserve">Conexão de plástico para p/ instalações hidraulicas/sanitarias, joelho 90 Graus Galvanizado 1. 1/2" </t>
  </si>
  <si>
    <t>Conexão de plástico para p/ instalações hidraulicas/sanitarias, joelho 90 redução soldável 25x20</t>
  </si>
  <si>
    <t>Conexão de plástico para p/ instalações hidraulicas/sanitarias, joelho 90 roscável 1/2</t>
  </si>
  <si>
    <t>Conexão de plástico para p/ instalações hidraulicas/sanitarias, joelho 90 roscável 3/4</t>
  </si>
  <si>
    <t>Conexão de plástico para p/ instalações hidraulicas/sanitarias, joelho 90 soldável 25</t>
  </si>
  <si>
    <t>Conexão de plástico para p/ instalações hidraulicas/sanitarias, joelho 90 soldável 32</t>
  </si>
  <si>
    <t>Conexão de plástico para p/ instalações hidraulicas/sanitarias, joelho 90 soldável c/bucha latão 20x1/2</t>
  </si>
  <si>
    <t>Conexão de plástico para p/ instalações hidraulicas/sanitarias, joelho 90 soldável c/bucha latão 25x1/2</t>
  </si>
  <si>
    <t>Conexão de plástico para p/ instalações hidraulicas/sanitarias, joelho 90 soldável c/bucha latão 25x3/4</t>
  </si>
  <si>
    <t>Conexão de plástico para p/ instalações hidraulicas/sanitarias, joelho 90 soldável/rosca 20x1/2</t>
  </si>
  <si>
    <t>Conexão de plástico para p/ instalações hidraulicas/sanitarias, joelho 90 soldável/rosca 25x1/2</t>
  </si>
  <si>
    <t>Conexão de plástico para p/ instalações hidraulicas/sanitarias, joelho 90 soldável/rosca 25x3/4</t>
  </si>
  <si>
    <t>Conexão de plástico para p/ instalações hidraulicas/sanitarias, joelho 90° soldável 60mm água</t>
  </si>
  <si>
    <t>Conexão de plástico para p/ instalações hidraulicas/sanitarias, luva de correr esgoto primário 100mm, em PVC</t>
  </si>
  <si>
    <t>Conexão de plástico para p/ instalações hidraulicas/sanitarias, luva de correr esgoto primário 75mm</t>
  </si>
  <si>
    <t>Conexão de plástico para p/ instalações hidraulicas/sanitarias, luva de correr p/tubo soldável 20mm</t>
  </si>
  <si>
    <t>Conexão de plástico para p/ instalações hidraulicas/sanitarias, luva de correr p/tubo soldável 25mm</t>
  </si>
  <si>
    <t>Conexão de plástico para p/ instalações hidraulicas/sanitarias, luva de correr p/tubo soldável 60mm água</t>
  </si>
  <si>
    <t xml:space="preserve">Conexão de plástico para p/ instalações hidraulicas/sanitarias, luva de correr para esgoto de 100mm </t>
  </si>
  <si>
    <t>Conexão de plástico para p/ instalações hidraulicas/sanitarias, luva de redução soldável 25x20mm</t>
  </si>
  <si>
    <t>Conexão de plástico para p/ instalações hidraulicas/sanitarias, Luva dupla esgoto primário 50mm</t>
  </si>
  <si>
    <t>Conexão de plástico para p/ instalações hidraulicas/sanitarias, luva dupla esgoto primário 75mm</t>
  </si>
  <si>
    <t>Conexão de plástico para p/ instalações hidraulicas/sanitarias, luva esgoto secundário 40mm</t>
  </si>
  <si>
    <t>Conexão de plástico para p/ instalações hidraulicas/sanitarias, luva roscável branca 1/2</t>
  </si>
  <si>
    <t>Conexão de plástico para p/ instalações hidraulicas/sanitarias, luva roscável branca 3/4</t>
  </si>
  <si>
    <t>Conexão de plástico para p/ instalações hidraulicas/sanitarias, luva simples esgoto primário 50mm</t>
  </si>
  <si>
    <t>Conexão de plástico para p/ instalações hidraulicas/sanitarias, luva simples esgoto primário 75mm</t>
  </si>
  <si>
    <t>Conexão de plástico para p/ instalações hidraulicas/sanitarias, luva simples soldável 25mm</t>
  </si>
  <si>
    <t>Conexão de plástico para p/ instalações hidraulicas/sanitarias, luva soldável 60mm água</t>
  </si>
  <si>
    <t>Conexão de plástico para p/ instalações hidraulicas/sanitarias, luva soldável c/bucha de latão 20x1/2</t>
  </si>
  <si>
    <t>Conexão de plástico para p/ instalações hidraulicas/sanitarias, luva soldável c/bucha de latão 25x1/2</t>
  </si>
  <si>
    <t>Conexão de plástico para p/ instalações hidraulicas/sanitarias, luva soldável c/bucha de latão 25x3/4</t>
  </si>
  <si>
    <t>Conexão de plástico para p/ instalações hidraulicas/sanitarias, luva soldável/rosca 20x1/2</t>
  </si>
  <si>
    <t>Conexão de plástico para p/ instalações hidraulicas/sanitarias, luva soldável/rosca 25x1/2</t>
  </si>
  <si>
    <t>Conexão de plástico para p/ instalações hidraulicas/sanitarias, luva soldável/rosca 25x3/4</t>
  </si>
  <si>
    <t>Conexão de plástico para p/ instalações hidraulicas/sanitarias, niple roscável 1/2</t>
  </si>
  <si>
    <t>Conexão de plástico para p/ instalações hidraulicas/sanitarias, niple roscável 3/4</t>
  </si>
  <si>
    <t>Conexão de plástico para p/ instalações hidraulicas/sanitarias, redução excentrica esgoto 75x50mm</t>
  </si>
  <si>
    <t>Conexão de plástico para p/ instalações hidraulicas/sanitarias, registro de 100mm para água, esfera.</t>
  </si>
  <si>
    <t>Conexão de plástico para p/ instalações hidraulicas/sanitarias, registro de 75mm para água, esfera.</t>
  </si>
  <si>
    <t>Conexão de plástico para p/ instalações hidraulicas/sanitarias, registro de esfera roscável 1/2" de pvc</t>
  </si>
  <si>
    <t>Conexão de plástico para p/ instalações hidraulicas/sanitarias, registro de esfera roscável 25mm de pvc</t>
  </si>
  <si>
    <t>Conexão de plástico para p/ instalações hidraulicas/sanitarias, registro de esfera soldavel 1/2" de pvc</t>
  </si>
  <si>
    <t>Conexão de plástico para p/ instalações hidraulicas/sanitarias, registro de esfera soldavel 25mm de pvc</t>
  </si>
  <si>
    <t>Conexão de plástico para p/ instalações hidraulicas/sanitarias, registro esfera com borboleta roscável 1/2"</t>
  </si>
  <si>
    <t>Conexão de plástico para p/ instalações hidraulicas/sanitarias, registro esfera com borboleta soldavel 25mm</t>
  </si>
  <si>
    <t>Conexão de plástico para p/ instalações hidraulicas/sanitarias, REGISTRO ESFERA SOLDAVEL 50 MM</t>
  </si>
  <si>
    <t>Conexão de plástico para p/ instalações hidraulicas/sanitarias, registro Pressão 1/2 de metal para chuveiro com acabamento cromado</t>
  </si>
  <si>
    <t>Conexão de plástico para p/ instalações hidraulicas/sanitarias, registro Pressão 3/4 de metal para chuveiro com acabamento cromado</t>
  </si>
  <si>
    <t>Conexão de plástico para p/ instalações hidraulicas/sanitarias, reparo  1/2  para Registro De Pressão Do Chuveiro Metal</t>
  </si>
  <si>
    <t>Conexão de plástico para p/ instalações hidraulicas/sanitarias, reparo  3/4  para Registro De Pressão Do Chuveiro Metal</t>
  </si>
  <si>
    <t>Conexão de plástico para p/ instalações hidraulicas/sanitarias, reparo completo para válvula de descarga de 1 ½”, compatível com a marca Hidra.</t>
  </si>
  <si>
    <t>Conexão de plástico para p/ instalações hidraulicas/sanitarias, reparo para torneira de pressão para lavatório 1/2", cromada com fechamento automático.</t>
  </si>
  <si>
    <t>Conexão de plástico para p/ instalações hidraulicas/sanitarias, REPARO VALVULA COMPLETO PARA CAIXA DE DESCARGA ACOPLADA.</t>
  </si>
  <si>
    <t>Conexão de plástico para p/ instalações hidraulicas/sanitarias, REPARO VALVULA, PARA DOCOL ORIGINAL, completo para válvula de descarga interna (embutido na parede) compatível com a marca DOCOL.</t>
  </si>
  <si>
    <t>Conexão de plástico para p/ instalações hidraulicas/sanitarias, te 90 esgoto primário 50mm</t>
  </si>
  <si>
    <t>Conexão de plástico para p/ instalações hidraulicas/sanitarias, te 90 esgoto primário 75mm</t>
  </si>
  <si>
    <t>Conexão de plástico para p/ instalações hidraulicas/sanitarias, te 90 esgoto primário redução 75x50mm</t>
  </si>
  <si>
    <t>Conexão de plástico para p/ instalações hidraulicas/sanitarias, te 90 esgoto secundário 40mm</t>
  </si>
  <si>
    <t>Conexão de plástico para p/ instalações hidraulicas/sanitarias, te de redução soldável 25x20</t>
  </si>
  <si>
    <t>Conexão de plástico para p/ instalações hidraulicas/sanitarias, te de redução soldável 32x25</t>
  </si>
  <si>
    <t>Conexão de plástico para p/ instalações hidraulicas/sanitarias, te soldável c/bucha de latão 20x1/2</t>
  </si>
  <si>
    <t>Conexão de plástico para p/ instalações hidraulicas/sanitarias, te soldável c/bucha de latão 25x1/2</t>
  </si>
  <si>
    <t>Conexão de plástico para p/ instalações hidraulicas/sanitarias, te soldável c/bucha de latão 25x3/4</t>
  </si>
  <si>
    <t>Conexão de plástico para p/ instalações hidraulicas/sanitarias, te soldável/rosca 20x1/2</t>
  </si>
  <si>
    <t>Conexão de plástico para p/ instalações hidraulicas/sanitarias, te soldável/rosca 25x1/2</t>
  </si>
  <si>
    <t>Conexão de plástico para p/ instalações hidraulicas/sanitarias, te soldável/rosca 25x3/4</t>
  </si>
  <si>
    <t>Conexão de plástico para p/ instalações hidraulicas/sanitarias, tee soldável 60mm água</t>
  </si>
  <si>
    <t>Conexão de plástico para p/ instalações hidraulicas/sanitarias, TUBO cano PLASTICO, ESGOTO, PVC 50mm, barra com 6 metros</t>
  </si>
  <si>
    <t>Conexão de plástico para p/ instalações hidraulicas/sanitarias, TUBO cano PLASTICO, para água, 25mm, barra com 6 metros</t>
  </si>
  <si>
    <t>Conexão de plástico para p/ instalações hidraulicas/sanitarias, TUBO cano PLASTICO, para água, PVC 32mm, barra com 6 metros</t>
  </si>
  <si>
    <t>Conexão de plástico para p/ instalações hidraulicas/sanitarias, TUBO cano PLASTICO, para água, PVC 40mm, barra com 6 metros</t>
  </si>
  <si>
    <t>Conexão de plástico para p/ instalações hidraulicas/sanitarias, TUBO cano PLASTICO, para água, PVC 50mm, barra com 6 metros</t>
  </si>
  <si>
    <t>Conexão de plástico para p/ instalações hidraulicas/sanitarias, TUBO cano PLASTICO, para água, PVC 60mm, barra com 6 metros</t>
  </si>
  <si>
    <t>Conexão de plástico, para água, adaptador soldável curto 32mm X 1"</t>
  </si>
  <si>
    <t xml:space="preserve">Conexão de plástico, para água, adaptador soldável curto 50mm X 1.1/2 </t>
  </si>
  <si>
    <t>Conexão de plástico, para água, PLUG roscável 1/2"</t>
  </si>
  <si>
    <t>Conexão de plástico, para água, tampão roscável 1/2</t>
  </si>
  <si>
    <t>Conexão de plástico, para água, tampão soldável 1/2</t>
  </si>
  <si>
    <t>Conexão de plástico, para água, união soldável 32mm</t>
  </si>
  <si>
    <t>Joelho 90º p/ esgoto 100mm, em PVC</t>
  </si>
  <si>
    <t>Luva simples soldável 25mm</t>
  </si>
  <si>
    <t>TUBO PVC 60MM PARA AGUA, 1ª linha, BARRA DE 6 METROS</t>
  </si>
  <si>
    <r>
      <t xml:space="preserve">Assento sanitário </t>
    </r>
    <r>
      <rPr>
        <b/>
        <sz val="11"/>
        <rFont val="Calibri"/>
        <family val="2"/>
        <scheme val="minor"/>
      </rPr>
      <t>oval</t>
    </r>
    <r>
      <rPr>
        <sz val="11"/>
        <rFont val="Calibri"/>
        <family val="2"/>
        <scheme val="minor"/>
      </rPr>
      <t xml:space="preserve"> em PVC, alta resistência, almofadado com tampa, similar a marca Tigre.</t>
    </r>
  </si>
  <si>
    <r>
      <t xml:space="preserve">Assento sanitário </t>
    </r>
    <r>
      <rPr>
        <b/>
        <sz val="11"/>
        <rFont val="Calibri"/>
        <family val="2"/>
        <scheme val="minor"/>
      </rPr>
      <t xml:space="preserve">quadrado </t>
    </r>
    <r>
      <rPr>
        <sz val="11"/>
        <rFont val="Calibri"/>
        <family val="2"/>
        <scheme val="minor"/>
      </rPr>
      <t>em PVC, alta resistência, almofadado com tampa, similar a marca Tigre.</t>
    </r>
  </si>
  <si>
    <t>Caixa de passagem em PVC para fio - 4x2 na cor amarela, para embutir em parede de gesso.</t>
  </si>
  <si>
    <t>Caixa de passagem em PVC para fio - 4x4 na cor amarela, para embutir em parede de gesso.</t>
  </si>
  <si>
    <t>Cuba oval, na cor branca, de sobrepor, para banheiro - medidas máximas: 44,50 cm de largura – 32,50 cm de comprimento – 15 cm de altura.</t>
  </si>
  <si>
    <t>Cuba redonda, na cor branca, de sobrepor, para banheiro - diâmetro de 31 cm.</t>
  </si>
  <si>
    <t xml:space="preserve">Espude para ligação de vaso sanitário, em borracha, bitola 40mm, sem parasuso. </t>
  </si>
  <si>
    <t>FITA VEDA ROSCA, MEDINDO 18mm X 10m para tubos e conexões em PVC, roscável.</t>
  </si>
  <si>
    <t>Kit Botão de acionamento para caixa de descarga acoplada, Lateral.</t>
  </si>
  <si>
    <t>Kit Botão de acionamento para caixa de descarga acoplada, superior.</t>
  </si>
  <si>
    <t>Reparo completo para caixa de descarga acoplada. Acionamento superior.</t>
  </si>
  <si>
    <t>TORNEIRA DE METAL, CROMADA, DE PRESSAO para lavatório 3/4" com fechamento automático, que permuta substituição de reparo.</t>
  </si>
  <si>
    <t>TORNEIRA DE METAL, CROMADA, LAVATORIO, 1/2, de pressão para lavatório, com fechamento automático, que permita substituição de reparo.</t>
  </si>
  <si>
    <t>TORNEIRA DE METAL, CROMADA, LAVATORIO, 1/2, fixa.</t>
  </si>
  <si>
    <t>TORNEIRA DE PLASTICO, ACIONAMENTO POR PRESSAO para filtro e bebedouros</t>
  </si>
  <si>
    <t>TORNEIRA DE PLASTICO, PARA JARDIM COM BICO 3/4"</t>
  </si>
  <si>
    <t>TORNEIRA DE PLASTICO, PARA JARDIM,MEDINDO 1/2"</t>
  </si>
  <si>
    <t>Válvula para mictório, acionamento hidromecânico com leve pressão manual, com tubo metálico flexível para bitola de 1/2".</t>
  </si>
  <si>
    <t>Válvula para pia, em PVC</t>
  </si>
  <si>
    <t xml:space="preserve">Válvula para pia, metálica </t>
  </si>
  <si>
    <t>ANCINHO (rastelo), COM CABO DE MADEIRA,  curvo, 16 dentes, leve, fabricado em aço carbono de alta qualidade, pintura eletrostática a pó. Com cabo de madeira. Aproximadamente 100cm.</t>
  </si>
  <si>
    <t>ARCO COM SERRA, EM ACO, com cabo metálico e arco tubular com depósito de lâminas de serra e corte a 45° e 90°, tipo fixo 12 polegadas.</t>
  </si>
  <si>
    <t>ARCO COM SERRA, TAMANHO MINI, com Lâmina de 10". Cabo ergonômico injetado. Tamanho: 10". Marca de referência: Tramontina.</t>
  </si>
  <si>
    <t>BROCA DE ACO RAPIDO, MEDINDO 10mm</t>
  </si>
  <si>
    <t>BROCA DE ACO RAPIDO, MEDINDO 2mm</t>
  </si>
  <si>
    <t>BROCA DE ACO RAPIDO, MEDINDO 3mm</t>
  </si>
  <si>
    <t>BROCA DE ACO RAPIDO, MEDINDO 4mm</t>
  </si>
  <si>
    <t>BROCA DE ACO RAPIDO, MEDINDO 5mm</t>
  </si>
  <si>
    <t>BROCA DE ACO RAPIDO, MEDINDO 6mm</t>
  </si>
  <si>
    <t>BROCA DE ACO RAPIDO, MEDINDO 8mm</t>
  </si>
  <si>
    <t>BROCA DE VIDEA, MEDINDO 10mm</t>
  </si>
  <si>
    <t>BROCA DE VIDEA, MEDINDO 4mm</t>
  </si>
  <si>
    <t>BROCA DE VIDEA, MEDINDO 5mm</t>
  </si>
  <si>
    <t>BROCA DE VIDEA, MEDINDO 6mm</t>
  </si>
  <si>
    <t>BROCA DE VIDEA, MEDINDO 7mm</t>
  </si>
  <si>
    <t>BROCA DE VIDEA, MEDINDO 8mm</t>
  </si>
  <si>
    <t>DISCO DE CORTE, DE SERRA CIRCULAR, para corte e desbaste (policorte), Dimensões: 355x 3,2 x 25,4mm. Marca de referência: Norton.</t>
  </si>
  <si>
    <t>DISCO DE CORTE, DISCO DE DESBASTE PARA ESMERILHADEIRA, Disco de desbaste para esmerilhadeira. Ø 115mm</t>
  </si>
  <si>
    <t>ENXADA Larga,  em aço carbono, pintura eletrostática a pó, cabo de madeira de qualidade, com 150cm. Marca de referência: Tramontina</t>
  </si>
  <si>
    <t>FACÃO DE AÇO, MATO CB, para corte em geral, em aço carbono temperado. Cabo de polipropileno fixado por pregos de alumínio. Tamanho 50cm</t>
  </si>
  <si>
    <t>FIO DE NYLON, ROLO COM 100 METROS, 1,60mm Res.: 82Kg Test.: 180lb carretel com 100 metros 100% poliamida.</t>
  </si>
  <si>
    <t>Gabarito para afiar formões, guia para afiação de formões 6-36mm, corpo em alumínio com ângulo de 30graus.</t>
  </si>
  <si>
    <t>Grampo Sargento 90 graus, com ponta para ancoragem em bancadas, amplitude mínima de abertura: 65mm.</t>
  </si>
  <si>
    <t>GROSA, CURVO 1",  possuindo um lado chato e outro meia cana. Lâmina de corte forjada em aço, bordas dentadas para trabalha em cantos. Cabo plástico resistente a impactos.</t>
  </si>
  <si>
    <t>Jogo de Formão para Madeira 6mm (ou 1/4”) à 25mm (ou 1”) , com bordas chanfradas, dureza mínima: 59HRC.</t>
  </si>
  <si>
    <t>Jogo de formões para torno, mínimo 4 peças com funções variadas, cabo em madeira</t>
  </si>
  <si>
    <t>Lâmina para Serra manual 12 polegadas, com 18 dentes</t>
  </si>
  <si>
    <t>LIMA chata 8 polegadas.</t>
  </si>
  <si>
    <t>Maleta de Brocas e Pontas Para Furadeira e Parafusadeira contendo de 100 a 120 Peças. O estojo deve conter: Brocas para Concreto; Brocas para Madeira; Brocas Chatas de Titânio; Brocas para Metal de Titânio ; Bits diversos (Phillips, Pozidriv, Torx, Allen e Fenda) ; Soquetes; Adaptador de Soquete. Chave de Catraca Angular; Adaptador Magnético Universal; Serra Copo; Adaptador para Serra Copo; Guia para Broca; Escariador Limitadores de Profundidade; Chave Allen- 1 suporte magnético para ponteiras; chave catraca para ponteiras guias para ponteiras; Maleta plástica.</t>
  </si>
  <si>
    <t>MARTELO, DE BORRACHA, 60mm, cabo de madeira, peso 500g.</t>
  </si>
  <si>
    <t xml:space="preserve">Pá de Juntar, quadrada com Cabo - 1,20M - 249 X 261MM </t>
  </si>
  <si>
    <t>Serrote “Dozuki” para encaixes precisos, media da lâmina: 150mm, medida do cabo: 190mm, medida total: 370mm, pitch: 1,2mm, espessura: 0,3mm, 21 dpp.</t>
  </si>
  <si>
    <t>Serrote “Flush” para acabamentos, medida da lâmina: 35X150mm, medida total: 35X300mm, espessura da lâmina: 0,40mm.</t>
  </si>
  <si>
    <t>Serrote “Kataba” para cortes livres e gerais, lâmina nominal de 330mm, Corte Universal: Rip, Cross e Slant</t>
  </si>
  <si>
    <t>Serrote de Costa 12”, 305 mm, lâmina SAE 1070, dentes travados e polidos, 13DPI, largura da lâmina: 12”.</t>
  </si>
  <si>
    <t>Adaptador para serra copo encaixe hexagonal diâmetro 14 – 30 mm</t>
  </si>
  <si>
    <r>
      <t>Disco de corte multimateriais 115 x</t>
    </r>
    <r>
      <rPr>
        <b/>
        <sz val="11"/>
        <rFont val="Calibri"/>
        <family val="2"/>
        <scheme val="minor"/>
      </rPr>
      <t xml:space="preserve"> 1,0 </t>
    </r>
    <r>
      <rPr>
        <sz val="11"/>
        <rFont val="Calibri"/>
        <family val="2"/>
        <scheme val="minor"/>
      </rPr>
      <t>x 22,23mm.</t>
    </r>
  </si>
  <si>
    <t>Trena 5 METROS, caixa em ABS amarelo, fita em aço temperado com graduação em milímetros e polegadas, manivela para retorno da fita.</t>
  </si>
  <si>
    <t>TRENA, 30 METROS, em fibra de vidro, com manivela,  sistema de recolhimento da trena, largura da lâmina: 13 mm. Divisões em milímetros /centímetros /metros. Aprovada pelo INMETRO.</t>
  </si>
  <si>
    <t>TRENA, 50 METROS, em fibra de vidro, milimetrada, com manivela, sistema de recolhimento da trena, largura da lâmina: 13 mm. Divisões em milímetros /centímetros / metros. Com Certificação de Qualidade ISO 9000 ou outra certificação equivalente.</t>
  </si>
  <si>
    <t>Aerógrafo com minicompressor</t>
  </si>
  <si>
    <t>AVENTAL DE PLASTICO, EM PVC, NA COR BRANCA, impermeável, com forro interno em tecido de poliéster. Com amarras de regulagem nas costas e no pescoço. Tamanho 70cmX1,20m. Para uso com produtos químicos.</t>
  </si>
  <si>
    <t>BANDEJA PLASTICA, RETANGULAR, Bandeja em Polipropileno 12,5L cor branca dimensões
aproximadas: 53x38,3x8,4cm</t>
  </si>
  <si>
    <t>BANDEJA PLASTICA, RETANGULAR, Bandeja em Polipropileno 2,7L cor branca dimensões aproximadas: 30,2x20,8x6,3cm</t>
  </si>
  <si>
    <t>BANDEJA PLASTICA, RETANGULAR, Bandeja em Polipropileno 7L cor branca dimensões
aproximadas: 45,5x28x7,7cm</t>
  </si>
  <si>
    <t xml:space="preserve">Banqueta plástica dobrável, branca, altura 220 mm, Dimensões (Montada):Comprimento: 355 mm x Largura: 285 mm x Altura: 220. Dimensões (Fechada):Comprimento: 355 mm x Largura: 45 mm x Altura: 350 mm </t>
  </si>
  <si>
    <t>Bobina de Fio de Nylon Para Roçadeira</t>
  </si>
  <si>
    <t>CAIXA ORGANIZADORA MULTI-USO. Caixa organizadora em plástico transparente. Fechamento com trava. Com 17 divisões (01 divisão longa e 16 divisões pequenas do mesmo tamanho). Dimensões (C x L x A): 19.50 x 33.50 x 4.50 centímetros.</t>
  </si>
  <si>
    <t>Cone de Sinalização em PVC, cor vermelho, tamanho 75 cm. Com oito sapatas (pés de apoio) em sua base; duas faixas refletivas tipo colméia na cor branca; retro refletância de 250 candelas, soldadas eletronicamente no cone.</t>
  </si>
  <si>
    <t>CONE PLASTICO, MEDINDO 50 CM, feito de polietileno, base quadrada.</t>
  </si>
  <si>
    <t>escova para roçadeira</t>
  </si>
  <si>
    <t>Fechadura Externa Roseta Aço MGM Stilo Cromado</t>
  </si>
  <si>
    <t>Fechadura Para Banheiro Livre/ocupado - Nove54</t>
  </si>
  <si>
    <t>Fechadura Para Porta de Vidro de Abrir Pivotante 1520 Cromada.  Fechadura Feito em Metal Zamac Cromado</t>
  </si>
  <si>
    <t>Fio de Nylon 1,8 mm Bobina 1 kg para máquina de cortar grama</t>
  </si>
  <si>
    <t>Multiteste digital  Indicado para medições de tensão e verificação de polaridade, permite identificar a fase e o neutro de um fio/cabo paralelo sem a necessidade de desencapá-lo. Deve  permitir medições de 12v, 36v, 55v, 110v e 220v em voltagem alternada 'ca' e voltagem contínua 'cc'; medição de indução: permite indicar a polaridade (fase ou neutro) de um fio/cabo paralelo sem a necessidade de desencapa-lo, permitindo também a indentificação de possível rompimento do fio/cabo; teste de polaridade: permite identificar a polaridade (fase ou neutro) de uma tomada , fio/cabo (no caso de fios/cabos é necessário desencapar os mesmos).</t>
  </si>
  <si>
    <t>Óleo Lubrificante 2 Tempos indicado para motosserras, roçadeiras, sopradores, motopodas, pulverizadores e cortadores de disco - Frasco de 500ml Caixa Com 20 Unidades</t>
  </si>
  <si>
    <t>Organizador para fios e cabos espiral - 1" - Caixa com 50m</t>
  </si>
  <si>
    <t>ORGANIZADORA, TIPO CAIXA PLASTICA, COM TAMPA, Caixa tipo organizadora de plástico com tampa e trava, com capacidade de 26,5L e com as dimensões(comprimento x largura x altura): 55,5 x 40,3 x 18,1cm.</t>
  </si>
  <si>
    <t>PISTOLA COLA QUENTE, COM APLICADOR, Pistola Para Silicone Profissional Cola Quente 100W</t>
  </si>
  <si>
    <t>Pistola para solda - Potência (W): 28 | Tensão (V): 220 V~</t>
  </si>
  <si>
    <t>PISTOLA PLASTICA, PARA APLICACAO DE SILICONE EM BISNAGA, aço 1020, espessura 0,75mm, acabamento zincado branco, para tubos de 300g em diversos tipos de materiais, peso aproximado 465g.</t>
  </si>
  <si>
    <t xml:space="preserve">Placa de sinalização de trânsito -  Trânsito intenso de pedestres -  PADRÃO CONTRAN </t>
  </si>
  <si>
    <t>Placa de sinalização de trânsito - de fundo na cor branca e simbolo permitido estacionar, com escrita embaixo: "Exclusivo veículos oficiais" em ACM 3mm, tamanho 70cm x 50cm</t>
  </si>
  <si>
    <t xml:space="preserve">Placa de sinalização de trânsito - na cor branca e vermelha - Estacionamento proibido - PADRÃO CONTRAN </t>
  </si>
  <si>
    <t xml:space="preserve">Placa de sinalização de trânsito - na cor branca e vermelha - velocidade máxima 20 Km/h -PADRÃO CONTRAN </t>
  </si>
  <si>
    <t>Roda Pneumática Rolamentada 3.50" x 4", pneu composto por 4 lonas. Alta resistência à cargas mais pesadas, suportando até 150kg. Uso indicado para veículos não motorizados, como carrinhos de mão e carrinhos plataforma</t>
  </si>
  <si>
    <t>Roda Pneumática Rolamentada 3.50" x 8", pneu composto por 4 lonas. Alta resistência à cargas mais pesadas, suportando até 200kg. Uso indicado para veículos não motorizados, como carrinhos de mão e carrinhos plataforma</t>
  </si>
  <si>
    <t>Kit Mini Retifica C/212 Acessórios 110v Ou 220v Com Chicote</t>
  </si>
  <si>
    <t xml:space="preserve">Esmerilhadeira angular de 9 polegadas. 2200W - Marca e modelo de referência: BOSCH-GWS22-230. Descrição do Produto:
Esmerilhadeira angular de 9 polegadas possui motor potente, leve e interruptor Tri-Control, 
- Especificações técnicas: 
:: Tensão: 220V
:: Potência absorvida: 2200 W 
:: Número de rotações (sem carga): 6600 r.p.m
:: Rosca do eixo de esmerilhamento: M 14 
:: Diâmetro do disco: 230 mm (9 polegadas)
:: Peso: menor ou igual a 5 kg
- Garantia mínima de 12 meses </t>
  </si>
  <si>
    <t>Furadeira e Parafusadeira Elétrica Bosch 12V - Velocidade Variável Mandril 1/4” GSR 1000 Smart</t>
  </si>
  <si>
    <t>Lixadeira Combinada Profissional                                                       
• Permite lixar nas posições horizontal e vertical
• Acessórios inclusos:
- 1 Lixa de disco 6” (150 mm)
- 1 Lixa de cinta 100 x 920 mm
- 1 Transferidor de graus (45°)
- 1 Apoio de madeira
- 1 Mesa lateral
- 1 Chave de boca 14 mm
- 1 Chave allen 4 mm
• Especificações Técnicas:
- Motor: 1/2 cv (370 W)
- Rotação do motor máxima ( rpm vazio) 1700
- Tensão nominal: 110/220 V
- Capacidade máxima da lixa de disco: 150 mm
- Capacidade máxima da lixa de cinta: 300 x 100 mm
• Dimensões:
- Mesa lateral: 125 x 190 mm
- Máquina: 500 x 340 x 400 mm
• Garantia: 1 ano</t>
  </si>
  <si>
    <t>LIXADEIRA ORBITAL ELÉTRICA - 300 WATTS; 220V, BASE DE 1/4" DE FOLHA DE LIXA, SISTEMA DE CONTRA PESO - PARA DIMI- NUIR A FADIGA DO USUÁRIO, INTERRUPTOR SELADO CONTRA PÓ, BOLSA COLETORA DE PÓ - PARA O MÁXIMO DE COLETA DE PÓ; MOTOR SUPORTADO SOBRE ROLAMENTO DE ES- FERAS BLINDADAS; DIAMETRO DA ÓRBITA DE 1/16" .</t>
  </si>
  <si>
    <t>FURADEIRA INDUSTRIAL, FURADEIRA MARTELETE ROMPEDOR, Furadeira / Martelete Rompedor SDS. Potencia mínima 800w, Encaixe tipo SDS, velocidade variável, Função perfuração com e sem impacto. Alimentação 220V. Ref Bosch Gbh 2-24d.</t>
  </si>
  <si>
    <t>Aspirador de Pó Portátil elétrico com fio. Potência mínima de 750 Watts, 220V, com bocal para cantos e frestas e função soprador.</t>
  </si>
  <si>
    <t>Plaina Elétrica - Tensão (V): 220 V Potência (W): 620 Frequência (Hz): 50 Hz/60 Hz Rotação (rpm): 16000 Largura de corte da plaina: 82,0 mm Profundidade de corte da plaina por passada: 0 - 2,5 mm Profundidade de rebaixo da plaina: 9 mm.</t>
  </si>
  <si>
    <t>Tupia de Coluna 12mm 1850W                                                         Descrição do Produto
Motor com dupla isolação, adaptável a coletor/aspirador de pó.
- Especificações: 
:: Potência : 1.850W - 220V
:: Capacidade da fresa : 12mm
:: Capacidade de mergulho : 0 - 70mm
:: Diâmetro da base : 170mm
:: Rotações por min.: 22.000
:: Dimensões (C x L x A): 155 x 294 x 312mm
- Garantia: 1 ano</t>
  </si>
  <si>
    <t xml:space="preserve">Tupia Laminadora - Especificações Técnicas - Potência: 530 W - Tensão: 220 V
- Rotação: 30.000 rpm - Pinça 6mm </t>
  </si>
  <si>
    <t xml:space="preserve">Plaina de Contorno (Spokeshave) – base convexa, lâmina de aço carbono 58-60HRC, largura da lâmina 52mm, comprimento total 238mm, </t>
  </si>
  <si>
    <t>Plaina Manual Número 2, comprimento da base: 180mm, largura, 50mm, largura da faca: 40mm.</t>
  </si>
  <si>
    <t>Plaina Manual Número 5, tamanho mínimo de 356X60mm, lâmina de aço carbono temperada, espessura da lâmina: 2mm, largura mínima de lâmina: 49mm.</t>
  </si>
  <si>
    <t>Torno de bancada para madeira, 220V, distância entre centros de 450 a 1000mm, potência 3/4CV, Chave inversora, cabeçote fixo, área útil de torneamento: D230mm, velocidades de 650 a 3800 rpm.</t>
  </si>
  <si>
    <t>SERRA CIRCULAR - Potência (Watts) 1350 Watts,  rotação (RPM): 5000 rpm, Botão trava do eixo, angulação máxima de corte: 45º - 46mm / 90º - 62mm, Cabo elétrico : 2 metros
Corpo e botões injetados, base em alumínio, frequência 60Hz
Acessórios inclusos Chave Hexagonal para troca do disco, manual de instruções
Voltagem: 220V</t>
  </si>
  <si>
    <t>jogo</t>
  </si>
  <si>
    <t>kit</t>
  </si>
  <si>
    <t>rolo</t>
  </si>
  <si>
    <t>Firmex / Bisnaga</t>
  </si>
  <si>
    <t>Roma / 23cm</t>
  </si>
  <si>
    <t>Durepoxi/ 100g</t>
  </si>
  <si>
    <t>Tytan / Amarela</t>
  </si>
  <si>
    <t>Almaflex / Branca</t>
  </si>
  <si>
    <t>Firmex / Branca</t>
  </si>
  <si>
    <t>Brascoplast / Tubo</t>
  </si>
  <si>
    <t>Superciano / Isnt.</t>
  </si>
  <si>
    <t>S.Bonder / 3g</t>
  </si>
  <si>
    <t>Coral / Tudo</t>
  </si>
  <si>
    <t>Alessi / Premium</t>
  </si>
  <si>
    <t>Monfort / Inox</t>
  </si>
  <si>
    <t>Mister 10655</t>
  </si>
  <si>
    <t>Mister 101225</t>
  </si>
  <si>
    <t>Nacional 48068</t>
  </si>
  <si>
    <t>Nove54 10.22.005.150</t>
  </si>
  <si>
    <t>Nove54 10.22.005.050</t>
  </si>
  <si>
    <t>Plastcor 7cm x 200m</t>
  </si>
  <si>
    <t>Alcar / Agua</t>
  </si>
  <si>
    <t>Alcar / Ferro</t>
  </si>
  <si>
    <t>Alcar / Madeira</t>
  </si>
  <si>
    <t xml:space="preserve">Maxi Rubber Catalizavel </t>
  </si>
  <si>
    <t>Resicolor / Externa</t>
  </si>
  <si>
    <t>Pulvitec / Calafetar</t>
  </si>
  <si>
    <t>Roma / 301</t>
  </si>
  <si>
    <t>Roma / 302</t>
  </si>
  <si>
    <t>Roma / 303</t>
  </si>
  <si>
    <t>Roma / 304</t>
  </si>
  <si>
    <t>Roma / 305</t>
  </si>
  <si>
    <t>Primer/Base Agua</t>
  </si>
  <si>
    <t>Natrieli / Uso Geral</t>
  </si>
  <si>
    <t>Roma/Poliester</t>
  </si>
  <si>
    <t>Roma / Mista</t>
  </si>
  <si>
    <t>Mister / Bisnaga</t>
  </si>
  <si>
    <t>Gol / Diluição</t>
  </si>
  <si>
    <t>Rodovias / Base Solvente</t>
  </si>
  <si>
    <t>Isabela / Standard</t>
  </si>
  <si>
    <t>Revetex / SB</t>
  </si>
  <si>
    <t xml:space="preserve">Alessi / Fosca </t>
  </si>
  <si>
    <t>Alessi / Maritimo</t>
  </si>
  <si>
    <t>Resicolor / Tingido</t>
  </si>
  <si>
    <t xml:space="preserve">HT-N5684R </t>
  </si>
  <si>
    <t>Vonder 36.62.061.507</t>
  </si>
  <si>
    <t>Mister                             100568</t>
  </si>
  <si>
    <t>Vonder  36.62.071.801</t>
  </si>
  <si>
    <t>Mister                         100416</t>
  </si>
  <si>
    <t>Vonder 36.62.014.000</t>
  </si>
  <si>
    <t>Vonder 35.81.244.800</t>
  </si>
  <si>
    <t xml:space="preserve">Worker                           21067 </t>
  </si>
  <si>
    <t>Mister                                  6002</t>
  </si>
  <si>
    <t>Belzer / Speed</t>
  </si>
  <si>
    <t>Mister                           100775</t>
  </si>
  <si>
    <t>Vonder 36.13.048.000</t>
  </si>
  <si>
    <t>Vonder 30.70.236.400</t>
  </si>
  <si>
    <t>Vonder 30.70.236.300</t>
  </si>
  <si>
    <t>Vonder 30.70.214.400</t>
  </si>
  <si>
    <t>Vonder 30.70.218.600</t>
  </si>
  <si>
    <t>Vonder 30.70.800.146</t>
  </si>
  <si>
    <t>Vonder 30.72.803.166</t>
  </si>
  <si>
    <t>Vonder 30.70.256.800</t>
  </si>
  <si>
    <t>Vonder 30.70.236.600</t>
  </si>
  <si>
    <t>Vonder 30.70.238.800</t>
  </si>
  <si>
    <t>Vonder 30.72.238.100</t>
  </si>
  <si>
    <t>Vonder 30.72.214.400</t>
  </si>
  <si>
    <t>Vonder 30.70.218.400</t>
  </si>
  <si>
    <t>Vonder 30.72.236.600</t>
  </si>
  <si>
    <t>Vonder 30.72.236.400</t>
  </si>
  <si>
    <t>Vonder 30.70.256.100</t>
  </si>
  <si>
    <t>Mister             100688</t>
  </si>
  <si>
    <t>Mister                    100399</t>
  </si>
  <si>
    <t>Mister                  100396</t>
  </si>
  <si>
    <t>Mister                    100396</t>
  </si>
  <si>
    <t>Mister                    100397</t>
  </si>
  <si>
    <t>Worker 141054</t>
  </si>
  <si>
    <t>TG / MP2</t>
  </si>
  <si>
    <t>Mister                  105108</t>
  </si>
  <si>
    <t>Vonder 37.35.063.200</t>
  </si>
  <si>
    <t>Mister                  100385</t>
  </si>
  <si>
    <t>Bosch  / X-Line</t>
  </si>
  <si>
    <t>Vonder 30.72.210.000</t>
  </si>
  <si>
    <t>Edea / Conj.</t>
  </si>
  <si>
    <t>Gedore / Longa</t>
  </si>
  <si>
    <t>Gedore /Kit</t>
  </si>
  <si>
    <t>TNT C/3</t>
  </si>
  <si>
    <t>Bosch / X-Line</t>
  </si>
  <si>
    <t>Bosch / 91 Pçs</t>
  </si>
  <si>
    <t>Worker / 3GV</t>
  </si>
  <si>
    <t>Mister</t>
  </si>
  <si>
    <t>Plastubos</t>
  </si>
  <si>
    <t>Blukit</t>
  </si>
  <si>
    <t>Uniforte</t>
  </si>
  <si>
    <t xml:space="preserve">Krona </t>
  </si>
  <si>
    <t>GMC 1416</t>
  </si>
  <si>
    <t>GMC</t>
  </si>
  <si>
    <t>Tupy</t>
  </si>
  <si>
    <t>Alumasa / Oval</t>
  </si>
  <si>
    <t>Astra / Quad.</t>
  </si>
  <si>
    <t>Margirius / 15a</t>
  </si>
  <si>
    <t>Docol 3/4 - 1/2</t>
  </si>
  <si>
    <t>Alumasa -3/4</t>
  </si>
  <si>
    <t>Icasa/ Oval</t>
  </si>
  <si>
    <t>Alumasa / Pvc</t>
  </si>
  <si>
    <t>Liege / 40mm</t>
  </si>
  <si>
    <t>Nacional / Teflon</t>
  </si>
  <si>
    <t>Blukit 2550</t>
  </si>
  <si>
    <t>GMC / Cabeçote</t>
  </si>
  <si>
    <t>Blukit 1.1/2</t>
  </si>
  <si>
    <t>PT / 48cm</t>
  </si>
  <si>
    <t xml:space="preserve">GMC 1093 </t>
  </si>
  <si>
    <t>GMC 1193 C-33</t>
  </si>
  <si>
    <t>Krona 1/2-3/4</t>
  </si>
  <si>
    <t>Krona 1/2-3/5</t>
  </si>
  <si>
    <t>Blukit / Ajustavel</t>
  </si>
  <si>
    <t>Blukit / Pvc</t>
  </si>
  <si>
    <t>Krona - S/Ldrão</t>
  </si>
  <si>
    <t>Nacional 8946</t>
  </si>
  <si>
    <t>Nove54 31.12.400.160</t>
  </si>
  <si>
    <t>Kleintools 12"</t>
  </si>
  <si>
    <t>Nacional 1227</t>
  </si>
  <si>
    <t>Nove54 - Aço Rap.</t>
  </si>
  <si>
    <t>Nove54 - Videa</t>
  </si>
  <si>
    <t>THOMPSON-658</t>
  </si>
  <si>
    <t>Mister 100731</t>
  </si>
  <si>
    <t>Stanley  - Inox</t>
  </si>
  <si>
    <t>Icider 13026</t>
  </si>
  <si>
    <t>Mister  - Inox</t>
  </si>
  <si>
    <t>Carbo 909228</t>
  </si>
  <si>
    <t>Stanley 180mm</t>
  </si>
  <si>
    <t>Vonder 12.40.140.320</t>
  </si>
  <si>
    <t>Mister                    100743</t>
  </si>
  <si>
    <t>102695</t>
  </si>
  <si>
    <t>Bosch - 9"</t>
  </si>
  <si>
    <t>Mister                 100352</t>
  </si>
  <si>
    <t>Mister                 102695</t>
  </si>
  <si>
    <t>Mister Seg</t>
  </si>
  <si>
    <t>Paraboni / Larga</t>
  </si>
  <si>
    <t>Alumasa / Domest.</t>
  </si>
  <si>
    <t>Mister 100107</t>
  </si>
  <si>
    <t>Vonder 31.40.000.20</t>
  </si>
  <si>
    <t>MAZZAFERRO   Pesca</t>
  </si>
  <si>
    <t>Nove54 35.77.380.001</t>
  </si>
  <si>
    <t>Nove54 35.77.001.112</t>
  </si>
  <si>
    <t>Kala 575283</t>
  </si>
  <si>
    <t>Tecnoferramentas   10mm</t>
  </si>
  <si>
    <t>Tecnoferramentas   6mm</t>
  </si>
  <si>
    <t>Tecnoferramentas   8mm</t>
  </si>
  <si>
    <t>Strong Tool 57-13 ST</t>
  </si>
  <si>
    <t>Vonder 35.75.065.090</t>
  </si>
  <si>
    <t xml:space="preserve">Nacional /Meia Cana </t>
  </si>
  <si>
    <t>Idea 4PÇS</t>
  </si>
  <si>
    <t>Bumafer / 4 PÇS</t>
  </si>
  <si>
    <t>Nicholson / Bimetal</t>
  </si>
  <si>
    <t>Vonder 46.33.100.118</t>
  </si>
  <si>
    <t>Mister / Padrão</t>
  </si>
  <si>
    <t>Nacional S/Cabo</t>
  </si>
  <si>
    <t>Nacional C/CB</t>
  </si>
  <si>
    <t>Bosch 100 Pçs</t>
  </si>
  <si>
    <t>Monfort 3 kg</t>
  </si>
  <si>
    <t>Vonder 30.78.000.050</t>
  </si>
  <si>
    <t>Worker                  102024</t>
  </si>
  <si>
    <t>Roma 60cm</t>
  </si>
  <si>
    <t>Mister / Pena</t>
  </si>
  <si>
    <t>Mister / Aluminio</t>
  </si>
  <si>
    <t>Nacional 9727</t>
  </si>
  <si>
    <t>Nacional 9720</t>
  </si>
  <si>
    <t>Tramontina / Jardim</t>
  </si>
  <si>
    <t>Pandolfo / Alvião</t>
  </si>
  <si>
    <t>Lahuman / Cinza</t>
  </si>
  <si>
    <t>Nacional / Grossa</t>
  </si>
  <si>
    <t>MTX / Kit</t>
  </si>
  <si>
    <t>Topman / Dozuki</t>
  </si>
  <si>
    <t>Topman / Flush</t>
  </si>
  <si>
    <t>Z-Saw / Kataba</t>
  </si>
  <si>
    <t>Vonder 30.71.100.700</t>
  </si>
  <si>
    <t>Vonder 30.71.100.800</t>
  </si>
  <si>
    <t>Mister 105707</t>
  </si>
  <si>
    <t>Mister 100282</t>
  </si>
  <si>
    <t>Mister / Inox</t>
  </si>
  <si>
    <t>Carpa / Manual</t>
  </si>
  <si>
    <t>Vonder 38.68.500.005</t>
  </si>
  <si>
    <t>Vonder 38.68.500.630</t>
  </si>
  <si>
    <t>Mister / Fechada</t>
  </si>
  <si>
    <t>Vonder 62.20.000.008     62.20.025.000</t>
  </si>
  <si>
    <t>Mister / 1,6mm</t>
  </si>
  <si>
    <t>Maicol / Pvc</t>
  </si>
  <si>
    <t>Koch / Soldador</t>
  </si>
  <si>
    <t>Plasutil / Retang.</t>
  </si>
  <si>
    <t>Vonder 35.40.022.000</t>
  </si>
  <si>
    <t>Ekilon 3mm</t>
  </si>
  <si>
    <t>São Bernardo Multiuso</t>
  </si>
  <si>
    <t>Carinhosnet / 2GL</t>
  </si>
  <si>
    <t>Plastcor / 75cm</t>
  </si>
  <si>
    <t>Vonder 30.29.000.504</t>
  </si>
  <si>
    <t>Kala - Cromada</t>
  </si>
  <si>
    <t>Star / Azul</t>
  </si>
  <si>
    <t>Paraboni / CB</t>
  </si>
  <si>
    <t>Mor / Articulada</t>
  </si>
  <si>
    <t>Alumasa      Domestica</t>
  </si>
  <si>
    <t>Mister / Copo</t>
  </si>
  <si>
    <t>Mgm / Stilo</t>
  </si>
  <si>
    <t xml:space="preserve">Soprano / Wc </t>
  </si>
  <si>
    <t>Ags / Pivotante</t>
  </si>
  <si>
    <t>Eklon / Redondo</t>
  </si>
  <si>
    <t>Vonder 70.23.200.010</t>
  </si>
  <si>
    <t>Vonder 70.23.200.012</t>
  </si>
  <si>
    <t>Vonder 38.80.006.000</t>
  </si>
  <si>
    <t>Nacionalub / Spray</t>
  </si>
  <si>
    <t>Lubrax /2T</t>
  </si>
  <si>
    <t>Tramontina - Pto</t>
  </si>
  <si>
    <t>Vonder / 30g</t>
  </si>
  <si>
    <t>Plasutil C/Tampa</t>
  </si>
  <si>
    <t>Proplast / Vazado</t>
  </si>
  <si>
    <t>Hicari / Prof</t>
  </si>
  <si>
    <t>Vonder 74.66.230.100</t>
  </si>
  <si>
    <t>Mister 100302</t>
  </si>
  <si>
    <t>Isinaliza / 60cm</t>
  </si>
  <si>
    <t>Isinaliza / 75x50xm</t>
  </si>
  <si>
    <t>Vonder 70.45.600.000</t>
  </si>
  <si>
    <t>Mister 100212</t>
  </si>
  <si>
    <t>Metasul/ 5L</t>
  </si>
  <si>
    <t>Vonder 35.61.209.000</t>
  </si>
  <si>
    <t>Ajax / 4 Lonas</t>
  </si>
  <si>
    <t>Pratika / 30cm</t>
  </si>
  <si>
    <t>Mister 100165</t>
  </si>
  <si>
    <t>Mister 100291</t>
  </si>
  <si>
    <t>Nakasaki - mod 212 Acessórios NK11</t>
  </si>
  <si>
    <t>BOSCH-GWS22-230</t>
  </si>
  <si>
    <t>GSR-1000 Smart - BOSCH</t>
  </si>
  <si>
    <t>GAMMA  G686BR</t>
  </si>
  <si>
    <t>STANLEY-SS30</t>
  </si>
  <si>
    <t>FORTGPRO-FG026</t>
  </si>
  <si>
    <t>FORTGPRO-FG027</t>
  </si>
  <si>
    <t>LevelPro03 - LV-03</t>
  </si>
  <si>
    <t>VONDER-6001000012</t>
  </si>
  <si>
    <t>BRITANIA-BPF03M</t>
  </si>
  <si>
    <t>Nagano Cortador de Piso Cerâmica 90 cm 450w 60hz</t>
  </si>
  <si>
    <t>VONDER- MPV840</t>
  </si>
  <si>
    <t>MAXMECH-MAX600-13-T</t>
  </si>
  <si>
    <t>GAMMA-G1942/BR</t>
  </si>
  <si>
    <t>LAVOR-POWER-DUO-NEW</t>
  </si>
  <si>
    <t>GAMMA-HG006BR</t>
  </si>
  <si>
    <t>MAKITA RP1800-220V</t>
  </si>
  <si>
    <t>MAKITA-M3700G</t>
  </si>
  <si>
    <t>MAKITA-M3600G</t>
  </si>
  <si>
    <t>BUMAFER 99693</t>
  </si>
  <si>
    <t>Vonder 3677002000</t>
  </si>
  <si>
    <t>WORKER 141763</t>
  </si>
  <si>
    <t>Marca: Strom Ref.:WL1218</t>
  </si>
  <si>
    <t>SB BANCADAS Referência: SB 132</t>
  </si>
  <si>
    <t>SKIL-5402</t>
  </si>
  <si>
    <t>339030.39</t>
  </si>
  <si>
    <t>339030.03</t>
  </si>
  <si>
    <t>339030.11</t>
  </si>
  <si>
    <t>339030.26</t>
  </si>
  <si>
    <t>339030.16</t>
  </si>
  <si>
    <t>339030.21</t>
  </si>
  <si>
    <t>449052.04</t>
  </si>
  <si>
    <t xml:space="preserve"> AF nº 263/2021 Qtde. DT</t>
  </si>
  <si>
    <t xml:space="preserve"> AF nº 264/2021 Qtde. DT</t>
  </si>
  <si>
    <t xml:space="preserve"> AF/OS nº  82/2021    Jaison</t>
  </si>
  <si>
    <t xml:space="preserve"> AF/OS nº  89/2021    Supera</t>
  </si>
  <si>
    <t xml:space="preserve"> AF nº 96/2021 Qtde. DT</t>
  </si>
  <si>
    <t xml:space="preserve"> AF nº 430/2021 Qtde. DT
DESIGN</t>
  </si>
  <si>
    <t xml:space="preserve"> AF nº  429/2021
DESIGN</t>
  </si>
  <si>
    <t xml:space="preserve"> AF nº  
599/2021
 Qtde. DT</t>
  </si>
  <si>
    <t xml:space="preserve"> AF/OS nº  407/2021 Qtde. DT</t>
  </si>
  <si>
    <t xml:space="preserve"> AF/OS nº  738/2021 Qtde. DT</t>
  </si>
  <si>
    <t xml:space="preserve"> AF/OS nº  167/2021 Qtde. DT</t>
  </si>
  <si>
    <t xml:space="preserve"> AF/OS nº  197/2021 Qtde. DT</t>
  </si>
  <si>
    <t xml:space="preserve"> AF/OS nº  202/2021 Qtde. DT</t>
  </si>
  <si>
    <t xml:space="preserve"> AF/OS nº  453/2021 Qtde. DT</t>
  </si>
  <si>
    <t xml:space="preserve"> AF/OS nº  485/2021 Qtde. DT</t>
  </si>
  <si>
    <t xml:space="preserve"> AF/OS nº  571/2021 Qtde. DT</t>
  </si>
  <si>
    <t xml:space="preserve"> AF/OS nº  642/2021 Qtde. DT</t>
  </si>
  <si>
    <t xml:space="preserve"> AF/OS nº  665/2021 Qtde. DT</t>
  </si>
  <si>
    <t xml:space="preserve"> AF/OS nº  697/2021 Qtde. DT</t>
  </si>
  <si>
    <t xml:space="preserve"> AF/OS nº  0699/2021 Qtde. DT</t>
  </si>
  <si>
    <t xml:space="preserve"> AF/OS nº 0704/2021 Qtde. DT</t>
  </si>
  <si>
    <t xml:space="preserve"> AF/OS nº 78/2021 Qtde. DT</t>
  </si>
  <si>
    <t xml:space="preserve"> AF/OS nº  397/2021 Qtde. DT</t>
  </si>
  <si>
    <t xml:space="preserve"> AF/OS nº 417/2021 Qtde. DT</t>
  </si>
  <si>
    <t xml:space="preserve"> AF/OS nº  438/2021 Qtde. DT</t>
  </si>
  <si>
    <t xml:space="preserve"> AF/OS nº  433/2021 Qtde. DT</t>
  </si>
  <si>
    <t xml:space="preserve"> AF/OS nº  0513/2021 Qtde. DT</t>
  </si>
  <si>
    <t xml:space="preserve"> AF nº  
888/2021 
Qtde. 
DT</t>
  </si>
  <si>
    <t xml:space="preserve"> AF nº 904/2021 Qtde. DT</t>
  </si>
  <si>
    <t xml:space="preserve"> AF nº  33/2022 Qtde. DT</t>
  </si>
  <si>
    <t xml:space="preserve"> AF/OS nº  1759/2021 Qtde. DT</t>
  </si>
  <si>
    <t xml:space="preserve"> AF/OS nº  1818/2021 </t>
  </si>
  <si>
    <t xml:space="preserve"> AF/OS nº  101/2022</t>
  </si>
  <si>
    <t xml:space="preserve"> AF/OS nº  102/2022</t>
  </si>
  <si>
    <t>04/02/2022.</t>
  </si>
  <si>
    <t xml:space="preserve"> AF/OS nº  10/2022 Qtde. DT</t>
  </si>
  <si>
    <t xml:space="preserve"> AF/OS nº  08322021 Qtde. DT</t>
  </si>
  <si>
    <t xml:space="preserve"> AF/OS nº  970/2021 Qtde. DT</t>
  </si>
  <si>
    <t xml:space="preserve"> AF/OS nº  1559/2021 Qtde. DT</t>
  </si>
  <si>
    <t xml:space="preserve"> AF/OS nº  1744/2021 Qtde. DT</t>
  </si>
  <si>
    <t xml:space="preserve"> AF/OS nº  1760/2021 Qtde. DT</t>
  </si>
  <si>
    <t xml:space="preserve"> AF/OS nº  1788/2021 Qtde. DT</t>
  </si>
  <si>
    <t>12/11/2021 JAISON.</t>
  </si>
  <si>
    <t xml:space="preserve"> AF/OS nº  0863/2021 Qtde. DT</t>
  </si>
  <si>
    <t xml:space="preserve"> AF/OS nº 0864/2021 Qtde. DT</t>
  </si>
  <si>
    <t xml:space="preserve"> AF/OS nº 0865/2021 Qtde. DT</t>
  </si>
  <si>
    <t xml:space="preserve"> AF/OS nº  0866/2021 Qtde. DT</t>
  </si>
  <si>
    <t xml:space="preserve"> AF/OS nº  1093/2021 Qtde. DT</t>
  </si>
  <si>
    <t xml:space="preserve"> AF/OS nº  1403/2021 Qtde. DT</t>
  </si>
  <si>
    <t xml:space="preserve"> AF/OS nº  0062/2022 Qtde. DT</t>
  </si>
  <si>
    <t xml:space="preserve"> AF/OS nº  0100/2022 Qtde. DT</t>
  </si>
  <si>
    <t xml:space="preserve"> AF/OS nº  990/2021 Qtde. DT</t>
  </si>
  <si>
    <t xml:space="preserve"> AF/OS nº  853/2021 Jaison Cleber</t>
  </si>
  <si>
    <t xml:space="preserve"> AF/OS nº  1843/2021 Jaison Cleber</t>
  </si>
  <si>
    <t>Atualizado 08/03/2022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</si>
</sst>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s>
  <fonts count="26" x14ac:knownFonts="1">
    <font>
      <sz val="10"/>
      <name val="Arial"/>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u/>
      <sz val="11"/>
      <color theme="10"/>
      <name val="Calibri"/>
      <family val="2"/>
      <scheme val="minor"/>
    </font>
    <font>
      <sz val="11"/>
      <color rgb="FF000000"/>
      <name val="Calibri"/>
      <family val="2"/>
      <scheme val="minor"/>
    </font>
    <font>
      <b/>
      <sz val="11"/>
      <color theme="1"/>
      <name val="Calibri"/>
      <family val="2"/>
      <scheme val="minor"/>
    </font>
    <font>
      <b/>
      <sz val="20"/>
      <color theme="1"/>
      <name val="Calibri"/>
      <family val="2"/>
      <scheme val="minor"/>
    </font>
    <font>
      <sz val="20"/>
      <name val="Calibri"/>
      <family val="2"/>
      <scheme val="minor"/>
    </font>
    <font>
      <b/>
      <sz val="8"/>
      <color theme="1"/>
      <name val="Calibri"/>
      <family val="2"/>
      <scheme val="minor"/>
    </font>
    <font>
      <sz val="8"/>
      <name val="Calibri"/>
      <family val="2"/>
      <scheme val="minor"/>
    </font>
    <font>
      <b/>
      <sz val="11"/>
      <name val="Calibri"/>
      <family val="2"/>
      <scheme val="minor"/>
    </font>
    <font>
      <b/>
      <sz val="22"/>
      <color theme="1"/>
      <name val="Calibri"/>
      <family val="2"/>
      <scheme val="minor"/>
    </font>
    <font>
      <sz val="11"/>
      <color rgb="FF333333"/>
      <name val="Calibri"/>
      <family val="2"/>
      <scheme val="minor"/>
    </font>
    <font>
      <sz val="11"/>
      <color rgb="FF212529"/>
      <name val="Calibri"/>
      <family val="2"/>
      <scheme val="minor"/>
    </font>
    <font>
      <sz val="11"/>
      <color rgb="FF222222"/>
      <name val="Calibri"/>
      <family val="2"/>
      <scheme val="minor"/>
    </font>
    <font>
      <b/>
      <sz val="24"/>
      <color theme="1"/>
      <name val="Calibri"/>
      <family val="2"/>
      <scheme val="minor"/>
    </font>
    <font>
      <b/>
      <sz val="14"/>
      <color theme="1"/>
      <name val="Calibri"/>
      <family val="2"/>
      <scheme val="minor"/>
    </font>
    <font>
      <b/>
      <sz val="18"/>
      <color theme="1"/>
      <name val="Calibri"/>
      <family val="2"/>
      <scheme val="minor"/>
    </font>
    <font>
      <sz val="9"/>
      <color indexed="81"/>
      <name val="Segoe UI"/>
      <family val="2"/>
    </font>
    <font>
      <b/>
      <sz val="9"/>
      <color indexed="81"/>
      <name val="Segoe UI"/>
      <family val="2"/>
    </font>
    <font>
      <sz val="9"/>
      <color indexed="81"/>
      <name val="Tahoma"/>
      <family val="2"/>
    </font>
    <font>
      <b/>
      <sz val="9"/>
      <color indexed="81"/>
      <name val="Tahoma"/>
      <family val="2"/>
    </font>
  </fonts>
  <fills count="22">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249977111117893"/>
        <bgColor indexed="31"/>
      </patternFill>
    </fill>
    <fill>
      <patternFill patternType="solid">
        <fgColor theme="0"/>
        <bgColor indexed="31"/>
      </patternFill>
    </fill>
    <fill>
      <patternFill patternType="solid">
        <fgColor theme="0"/>
        <bgColor rgb="FFFFFFFF"/>
      </patternFill>
    </fill>
    <fill>
      <patternFill patternType="solid">
        <fgColor theme="0" tint="-0.249977111117893"/>
        <bgColor rgb="FFFFFFFF"/>
      </patternFill>
    </fill>
    <fill>
      <patternFill patternType="solid">
        <fgColor theme="0" tint="-0.14999847407452621"/>
        <bgColor indexed="31"/>
      </patternFill>
    </fill>
    <fill>
      <patternFill patternType="solid">
        <fgColor theme="0" tint="-0.14999847407452621"/>
        <bgColor rgb="FFFFFFFF"/>
      </patternFill>
    </fill>
    <fill>
      <patternFill patternType="solid">
        <fgColor rgb="FF00B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6">
    <xf numFmtId="0" fontId="0" fillId="0" borderId="0"/>
    <xf numFmtId="0" fontId="2" fillId="0" borderId="0"/>
    <xf numFmtId="164" fontId="2" fillId="0" borderId="0" applyFill="0" applyBorder="0" applyAlignment="0" applyProtection="0"/>
    <xf numFmtId="165" fontId="2" fillId="0" borderId="0" applyFill="0" applyBorder="0" applyAlignment="0" applyProtection="0"/>
    <xf numFmtId="0" fontId="3" fillId="0" borderId="0" applyNumberForma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cellStyleXfs>
  <cellXfs count="202">
    <xf numFmtId="0" fontId="0" fillId="0" borderId="0" xfId="0"/>
    <xf numFmtId="0" fontId="4" fillId="0" borderId="0" xfId="1" applyFont="1" applyFill="1" applyAlignment="1">
      <alignment horizontal="center" vertical="center" wrapText="1"/>
    </xf>
    <xf numFmtId="0" fontId="4" fillId="0" borderId="0" xfId="1" applyFont="1" applyAlignment="1">
      <alignment wrapText="1"/>
    </xf>
    <xf numFmtId="0" fontId="4" fillId="0" borderId="0" xfId="1" applyFont="1" applyFill="1" applyAlignment="1">
      <alignment vertical="center" wrapText="1"/>
    </xf>
    <xf numFmtId="0" fontId="4" fillId="0" borderId="0" xfId="1" applyFont="1" applyFill="1" applyAlignment="1" applyProtection="1">
      <alignment wrapText="1"/>
      <protection locked="0"/>
    </xf>
    <xf numFmtId="3" fontId="4" fillId="0" borderId="0" xfId="1" applyNumberFormat="1" applyFont="1" applyAlignment="1" applyProtection="1">
      <alignment wrapText="1"/>
      <protection locked="0"/>
    </xf>
    <xf numFmtId="0" fontId="4" fillId="0" borderId="0" xfId="1" applyFont="1" applyAlignment="1" applyProtection="1">
      <alignment wrapText="1"/>
      <protection locked="0"/>
    </xf>
    <xf numFmtId="168" fontId="6" fillId="9" borderId="2" xfId="1" applyNumberFormat="1" applyFont="1" applyFill="1" applyBorder="1" applyAlignment="1" applyProtection="1">
      <alignment horizontal="right"/>
      <protection locked="0"/>
    </xf>
    <xf numFmtId="168" fontId="6" fillId="9" borderId="3" xfId="1" applyNumberFormat="1" applyFont="1" applyFill="1" applyBorder="1" applyAlignment="1" applyProtection="1">
      <alignment horizontal="right"/>
      <protection locked="0"/>
    </xf>
    <xf numFmtId="9" fontId="6" fillId="9" borderId="4" xfId="13" applyFont="1" applyFill="1" applyBorder="1" applyAlignment="1" applyProtection="1">
      <alignment horizontal="right"/>
      <protection locked="0"/>
    </xf>
    <xf numFmtId="2" fontId="6" fillId="9" borderId="3" xfId="1" applyNumberFormat="1" applyFont="1" applyFill="1" applyBorder="1" applyAlignment="1">
      <alignment horizontal="right"/>
    </xf>
    <xf numFmtId="0" fontId="6" fillId="9" borderId="8" xfId="1" applyFont="1" applyFill="1" applyBorder="1" applyAlignment="1" applyProtection="1">
      <alignment horizontal="left"/>
      <protection locked="0"/>
    </xf>
    <xf numFmtId="0" fontId="6" fillId="9" borderId="15" xfId="1" applyFont="1" applyFill="1" applyBorder="1" applyAlignment="1" applyProtection="1">
      <alignment horizontal="left"/>
      <protection locked="0"/>
    </xf>
    <xf numFmtId="0" fontId="6" fillId="9" borderId="10" xfId="1" applyFont="1" applyFill="1" applyBorder="1" applyAlignment="1" applyProtection="1">
      <alignment horizontal="left"/>
      <protection locked="0"/>
    </xf>
    <xf numFmtId="0" fontId="6" fillId="9" borderId="0" xfId="1" applyFont="1" applyFill="1" applyBorder="1" applyAlignment="1" applyProtection="1">
      <alignment horizontal="left"/>
      <protection locked="0"/>
    </xf>
    <xf numFmtId="0" fontId="6" fillId="9" borderId="12" xfId="1" applyFont="1" applyFill="1" applyBorder="1" applyAlignment="1" applyProtection="1">
      <alignment horizontal="left"/>
      <protection locked="0"/>
    </xf>
    <xf numFmtId="0" fontId="6" fillId="9" borderId="14" xfId="1" applyFont="1" applyFill="1" applyBorder="1" applyAlignment="1" applyProtection="1">
      <alignment horizontal="left"/>
      <protection locked="0"/>
    </xf>
    <xf numFmtId="44" fontId="4" fillId="8" borderId="1" xfId="1" applyNumberFormat="1" applyFont="1" applyFill="1" applyBorder="1" applyAlignment="1">
      <alignment vertical="center" wrapText="1"/>
    </xf>
    <xf numFmtId="3" fontId="4" fillId="0" borderId="1" xfId="1" applyNumberFormat="1"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44" fontId="4" fillId="8"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xf>
    <xf numFmtId="166" fontId="4" fillId="2" borderId="1" xfId="1" applyNumberFormat="1" applyFont="1" applyFill="1" applyBorder="1" applyAlignment="1">
      <alignment horizontal="center" vertical="center" wrapText="1"/>
    </xf>
    <xf numFmtId="0" fontId="4" fillId="2" borderId="1" xfId="1" applyNumberFormat="1" applyFont="1" applyFill="1" applyBorder="1" applyAlignment="1" applyProtection="1">
      <alignment horizontal="center" vertical="center" wrapText="1"/>
      <protection locked="0"/>
    </xf>
    <xf numFmtId="166" fontId="4" fillId="4" borderId="1" xfId="0" applyNumberFormat="1"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4" fontId="4" fillId="0" borderId="0" xfId="1"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44" fontId="4" fillId="0" borderId="0" xfId="5" applyFont="1" applyFill="1" applyAlignment="1">
      <alignment horizontal="center" vertical="center" wrapText="1"/>
    </xf>
    <xf numFmtId="168" fontId="4" fillId="2" borderId="1" xfId="3" applyNumberFormat="1" applyFont="1" applyFill="1" applyBorder="1" applyAlignment="1" applyProtection="1">
      <alignment horizontal="center" vertical="center" wrapText="1"/>
    </xf>
    <xf numFmtId="3" fontId="4" fillId="10" borderId="5" xfId="1" applyNumberFormat="1" applyFont="1" applyFill="1" applyBorder="1" applyAlignment="1" applyProtection="1">
      <alignment horizontal="center" vertical="center" wrapText="1"/>
      <protection locked="0"/>
    </xf>
    <xf numFmtId="0" fontId="4" fillId="0" borderId="1" xfId="1" applyFont="1" applyBorder="1" applyAlignment="1">
      <alignment wrapText="1"/>
    </xf>
    <xf numFmtId="0" fontId="4"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4" fontId="6" fillId="0" borderId="0" xfId="1" applyNumberFormat="1" applyFont="1" applyFill="1" applyAlignment="1">
      <alignment horizontal="center" vertical="center" wrapText="1"/>
    </xf>
    <xf numFmtId="0" fontId="11" fillId="0" borderId="0" xfId="1" applyFont="1" applyFill="1" applyAlignment="1">
      <alignment horizontal="center" vertical="center" wrapText="1"/>
    </xf>
    <xf numFmtId="0" fontId="4" fillId="0" borderId="1" xfId="1" applyFont="1" applyBorder="1" applyAlignment="1" applyProtection="1">
      <alignment wrapText="1"/>
      <protection locked="0"/>
    </xf>
    <xf numFmtId="0" fontId="9" fillId="13" borderId="16" xfId="0" applyFont="1" applyFill="1" applyBorder="1" applyAlignment="1">
      <alignment horizontal="center" vertical="center"/>
    </xf>
    <xf numFmtId="0" fontId="9" fillId="13" borderId="1" xfId="0" applyFont="1" applyFill="1" applyBorder="1" applyAlignment="1">
      <alignment horizontal="center" vertical="center"/>
    </xf>
    <xf numFmtId="0" fontId="9" fillId="13" borderId="1" xfId="0" applyFont="1" applyFill="1" applyBorder="1" applyAlignment="1">
      <alignment horizontal="center" vertical="center" wrapText="1"/>
    </xf>
    <xf numFmtId="0" fontId="4" fillId="13" borderId="0" xfId="1" applyFont="1" applyFill="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13" fillId="0" borderId="0" xfId="1" applyFont="1" applyFill="1" applyAlignment="1">
      <alignment horizontal="center" vertical="center"/>
    </xf>
    <xf numFmtId="44" fontId="0" fillId="11" borderId="1" xfId="5" applyFont="1" applyFill="1" applyBorder="1" applyAlignment="1">
      <alignment horizontal="center" vertical="center" wrapText="1"/>
    </xf>
    <xf numFmtId="44" fontId="0" fillId="11" borderId="1" xfId="5" applyFont="1" applyFill="1" applyBorder="1" applyAlignment="1">
      <alignment horizontal="center" vertical="center"/>
    </xf>
    <xf numFmtId="44" fontId="0" fillId="12" borderId="1" xfId="5" applyFont="1" applyFill="1" applyBorder="1" applyAlignment="1">
      <alignment horizontal="center" vertical="center"/>
    </xf>
    <xf numFmtId="44" fontId="0" fillId="12" borderId="1" xfId="5" applyFont="1" applyFill="1" applyBorder="1" applyAlignment="1">
      <alignment horizontal="center" vertical="center" wrapText="1"/>
    </xf>
    <xf numFmtId="0" fontId="13" fillId="0" borderId="0" xfId="1" applyFont="1" applyFill="1" applyAlignment="1">
      <alignment horizontal="center" vertical="center" wrapText="1"/>
    </xf>
    <xf numFmtId="166" fontId="4" fillId="13" borderId="1" xfId="1" applyNumberFormat="1" applyFont="1" applyFill="1" applyBorder="1" applyAlignment="1">
      <alignment horizontal="center" vertical="center" wrapText="1"/>
    </xf>
    <xf numFmtId="0" fontId="4" fillId="13" borderId="1" xfId="1" applyFont="1" applyFill="1" applyBorder="1" applyAlignment="1" applyProtection="1">
      <alignment horizontal="center" vertical="center" wrapText="1"/>
      <protection locked="0"/>
    </xf>
    <xf numFmtId="0" fontId="6" fillId="9" borderId="5" xfId="1" applyFont="1" applyFill="1" applyBorder="1" applyAlignment="1" applyProtection="1">
      <protection locked="0"/>
    </xf>
    <xf numFmtId="0" fontId="6" fillId="9" borderId="6" xfId="1" applyFont="1" applyFill="1" applyBorder="1" applyAlignment="1" applyProtection="1">
      <protection locked="0"/>
    </xf>
    <xf numFmtId="0" fontId="6" fillId="9" borderId="7" xfId="1" applyFont="1" applyFill="1" applyBorder="1" applyAlignment="1" applyProtection="1">
      <protection locked="0"/>
    </xf>
    <xf numFmtId="44" fontId="4" fillId="0" borderId="0" xfId="1" applyNumberFormat="1" applyFont="1" applyAlignment="1">
      <alignment wrapText="1"/>
    </xf>
    <xf numFmtId="3" fontId="4" fillId="11" borderId="1" xfId="1" applyNumberFormat="1" applyFont="1" applyFill="1" applyBorder="1" applyAlignment="1" applyProtection="1">
      <alignment horizontal="center" vertical="center" wrapText="1"/>
      <protection locked="0"/>
    </xf>
    <xf numFmtId="0" fontId="10" fillId="11" borderId="3"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15" fillId="11" borderId="18" xfId="0" applyFont="1" applyFill="1" applyBorder="1" applyAlignment="1">
      <alignment horizontal="center" vertical="center"/>
    </xf>
    <xf numFmtId="0" fontId="15" fillId="11" borderId="18" xfId="0" applyFont="1" applyFill="1" applyBorder="1" applyAlignment="1">
      <alignment horizontal="center" vertical="center"/>
    </xf>
    <xf numFmtId="0" fontId="4" fillId="12" borderId="1" xfId="0" applyFont="1" applyFill="1" applyBorder="1" applyAlignment="1">
      <alignment horizontal="center" vertical="center" wrapText="1"/>
    </xf>
    <xf numFmtId="44" fontId="4" fillId="12" borderId="1" xfId="5" applyFont="1" applyFill="1" applyBorder="1" applyAlignment="1">
      <alignment horizontal="center" vertical="center"/>
    </xf>
    <xf numFmtId="0" fontId="4" fillId="14" borderId="1" xfId="0" applyFont="1" applyFill="1" applyBorder="1" applyAlignment="1">
      <alignment horizontal="left" vertical="center" wrapText="1"/>
    </xf>
    <xf numFmtId="0" fontId="0" fillId="14" borderId="1" xfId="0" applyFont="1" applyFill="1" applyBorder="1" applyAlignment="1">
      <alignment horizontal="center" vertical="center" wrapText="1"/>
    </xf>
    <xf numFmtId="0" fontId="15" fillId="12" borderId="1" xfId="0" applyFont="1" applyFill="1" applyBorder="1" applyAlignment="1">
      <alignment horizontal="center" vertical="center"/>
    </xf>
    <xf numFmtId="0" fontId="10" fillId="12" borderId="1" xfId="0" applyFont="1" applyFill="1" applyBorder="1" applyAlignment="1">
      <alignment horizontal="center" vertical="center" wrapText="1"/>
    </xf>
    <xf numFmtId="0" fontId="4" fillId="12" borderId="1" xfId="0" applyFont="1" applyFill="1" applyBorder="1" applyAlignment="1">
      <alignment horizontal="left" vertical="center" wrapText="1"/>
    </xf>
    <xf numFmtId="49" fontId="0" fillId="12" borderId="1" xfId="0" applyNumberFormat="1" applyFill="1" applyBorder="1" applyAlignment="1">
      <alignment horizontal="center" vertical="center" wrapText="1"/>
    </xf>
    <xf numFmtId="0" fontId="4" fillId="11" borderId="2" xfId="0" applyFont="1" applyFill="1" applyBorder="1" applyAlignment="1">
      <alignment horizontal="left" vertical="center" wrapText="1"/>
    </xf>
    <xf numFmtId="0" fontId="4" fillId="14" borderId="4" xfId="0" applyFont="1" applyFill="1" applyBorder="1" applyAlignment="1">
      <alignment horizontal="left" vertical="center" wrapText="1"/>
    </xf>
    <xf numFmtId="0" fontId="4" fillId="14" borderId="2" xfId="0" applyFont="1" applyFill="1" applyBorder="1" applyAlignment="1">
      <alignment horizontal="left" vertical="center" wrapText="1"/>
    </xf>
    <xf numFmtId="0" fontId="4" fillId="14" borderId="1" xfId="0" applyFont="1" applyFill="1" applyBorder="1" applyAlignment="1">
      <alignment horizontal="left" wrapText="1"/>
    </xf>
    <xf numFmtId="0" fontId="4" fillId="14" borderId="1" xfId="14" applyFont="1" applyFill="1" applyBorder="1" applyAlignment="1">
      <alignment horizontal="left" vertical="center" wrapText="1"/>
    </xf>
    <xf numFmtId="0" fontId="4" fillId="14" borderId="2" xfId="0" applyFont="1" applyFill="1" applyBorder="1" applyAlignment="1">
      <alignment horizontal="left" wrapText="1"/>
    </xf>
    <xf numFmtId="0" fontId="4" fillId="11" borderId="1" xfId="0" applyFont="1" applyFill="1" applyBorder="1" applyAlignment="1">
      <alignment horizontal="left" vertical="center"/>
    </xf>
    <xf numFmtId="0" fontId="4" fillId="14" borderId="4" xfId="0" applyFont="1" applyFill="1" applyBorder="1" applyAlignment="1">
      <alignment horizontal="left" vertical="center"/>
    </xf>
    <xf numFmtId="0" fontId="4" fillId="14" borderId="1" xfId="0" applyFont="1" applyFill="1" applyBorder="1" applyAlignment="1">
      <alignment horizontal="justify" vertical="center" wrapText="1"/>
    </xf>
    <xf numFmtId="0" fontId="4" fillId="14" borderId="1" xfId="0" applyFont="1" applyFill="1" applyBorder="1" applyAlignment="1">
      <alignment vertical="center" wrapText="1"/>
    </xf>
    <xf numFmtId="0" fontId="4" fillId="15" borderId="1" xfId="0" applyFont="1" applyFill="1" applyBorder="1" applyAlignment="1">
      <alignment horizontal="justify" vertical="top" wrapText="1"/>
    </xf>
    <xf numFmtId="0" fontId="4" fillId="16" borderId="1" xfId="0" applyFont="1" applyFill="1" applyBorder="1" applyAlignment="1">
      <alignment horizontal="justify" vertical="top" wrapText="1"/>
    </xf>
    <xf numFmtId="0" fontId="4" fillId="11" borderId="1" xfId="0" applyFont="1" applyFill="1" applyBorder="1" applyAlignment="1">
      <alignment horizontal="left" wrapText="1"/>
    </xf>
    <xf numFmtId="44" fontId="4" fillId="11" borderId="1" xfId="5" applyFont="1" applyFill="1" applyBorder="1" applyAlignment="1">
      <alignment horizontal="left" wrapText="1"/>
    </xf>
    <xf numFmtId="0" fontId="4" fillId="11" borderId="4" xfId="0" applyFont="1" applyFill="1" applyBorder="1" applyAlignment="1">
      <alignment horizontal="left" vertical="center" wrapText="1"/>
    </xf>
    <xf numFmtId="0" fontId="4" fillId="17" borderId="1" xfId="0" applyFont="1" applyFill="1" applyBorder="1" applyAlignment="1">
      <alignment horizontal="left" vertical="top" wrapText="1"/>
    </xf>
    <xf numFmtId="0" fontId="4" fillId="11" borderId="1" xfId="0" applyFont="1" applyFill="1" applyBorder="1" applyAlignment="1">
      <alignment horizontal="justify" vertical="center" wrapText="1"/>
    </xf>
    <xf numFmtId="0" fontId="0" fillId="11" borderId="2"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14" borderId="1" xfId="0" applyFont="1" applyFill="1" applyBorder="1" applyAlignment="1">
      <alignment horizontal="center" vertical="center"/>
    </xf>
    <xf numFmtId="0" fontId="0" fillId="14" borderId="2"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0" fillId="14" borderId="4" xfId="0" applyFont="1" applyFill="1" applyBorder="1" applyAlignment="1">
      <alignment horizontal="center" vertical="center"/>
    </xf>
    <xf numFmtId="0" fontId="0" fillId="14" borderId="7"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7" xfId="0" applyFont="1" applyFill="1" applyBorder="1" applyAlignment="1">
      <alignment horizontal="center" vertical="center"/>
    </xf>
    <xf numFmtId="0" fontId="0" fillId="11" borderId="7" xfId="0" applyFont="1" applyFill="1" applyBorder="1" applyAlignment="1">
      <alignment horizontal="center" vertical="center" wrapText="1"/>
    </xf>
    <xf numFmtId="49" fontId="0" fillId="11" borderId="1" xfId="0" applyNumberFormat="1" applyFill="1" applyBorder="1" applyAlignment="1">
      <alignment horizontal="center" vertical="center" wrapText="1"/>
    </xf>
    <xf numFmtId="49" fontId="4" fillId="11" borderId="1" xfId="0" applyNumberFormat="1" applyFont="1" applyFill="1" applyBorder="1" applyAlignment="1">
      <alignment horizontal="center" vertical="center" wrapText="1"/>
    </xf>
    <xf numFmtId="49" fontId="0" fillId="14" borderId="1" xfId="0" applyNumberFormat="1" applyFill="1" applyBorder="1" applyAlignment="1">
      <alignment horizontal="center" vertical="center" wrapText="1"/>
    </xf>
    <xf numFmtId="49" fontId="4" fillId="14" borderId="1" xfId="0" applyNumberFormat="1" applyFont="1" applyFill="1" applyBorder="1" applyAlignment="1">
      <alignment horizontal="center" vertical="center" wrapText="1"/>
    </xf>
    <xf numFmtId="49" fontId="0" fillId="14" borderId="1" xfId="0" applyNumberFormat="1" applyFont="1" applyFill="1" applyBorder="1" applyAlignment="1">
      <alignment horizontal="center" vertical="center" wrapText="1"/>
    </xf>
    <xf numFmtId="49" fontId="0" fillId="14" borderId="4" xfId="0" applyNumberFormat="1" applyFont="1" applyFill="1" applyBorder="1" applyAlignment="1">
      <alignment horizontal="center" vertical="center" wrapText="1"/>
    </xf>
    <xf numFmtId="0" fontId="0" fillId="0" borderId="0" xfId="0" applyFont="1" applyAlignment="1">
      <alignment horizontal="center" vertical="justify"/>
    </xf>
    <xf numFmtId="0" fontId="0" fillId="11" borderId="1" xfId="0" applyFont="1" applyFill="1" applyBorder="1" applyAlignment="1">
      <alignment horizontal="center" vertical="justify" wrapText="1"/>
    </xf>
    <xf numFmtId="0" fontId="16" fillId="0" borderId="0" xfId="0" applyFont="1" applyAlignment="1">
      <alignment horizontal="center" vertical="top" wrapText="1"/>
    </xf>
    <xf numFmtId="0" fontId="8" fillId="0" borderId="0" xfId="0" applyFont="1" applyAlignment="1">
      <alignment horizontal="center" vertical="justify"/>
    </xf>
    <xf numFmtId="0" fontId="16" fillId="0" borderId="1" xfId="0" applyFont="1" applyBorder="1" applyAlignment="1">
      <alignment horizontal="center" vertical="justify" wrapText="1"/>
    </xf>
    <xf numFmtId="0" fontId="0" fillId="0" borderId="1" xfId="0" applyFont="1" applyBorder="1" applyAlignment="1">
      <alignment horizontal="center" vertical="justify"/>
    </xf>
    <xf numFmtId="0" fontId="8" fillId="0" borderId="1" xfId="0" applyFont="1" applyBorder="1" applyAlignment="1">
      <alignment horizontal="center" vertical="justify"/>
    </xf>
    <xf numFmtId="0" fontId="16" fillId="0" borderId="1" xfId="0" applyFont="1" applyBorder="1" applyAlignment="1">
      <alignment horizontal="center" vertical="justify"/>
    </xf>
    <xf numFmtId="0" fontId="16" fillId="0" borderId="0" xfId="0" applyFont="1" applyAlignment="1">
      <alignment horizontal="center" vertical="justify" wrapText="1"/>
    </xf>
    <xf numFmtId="0" fontId="4" fillId="0" borderId="1" xfId="0" applyFont="1" applyBorder="1" applyAlignment="1">
      <alignment horizontal="center" vertical="justify"/>
    </xf>
    <xf numFmtId="0" fontId="17" fillId="0" borderId="1" xfId="0" applyFont="1" applyBorder="1" applyAlignment="1">
      <alignment horizontal="center" vertical="justify" wrapText="1"/>
    </xf>
    <xf numFmtId="0" fontId="0" fillId="11" borderId="1" xfId="0" applyFont="1" applyFill="1" applyBorder="1" applyAlignment="1">
      <alignment horizontal="center" vertical="justify"/>
    </xf>
    <xf numFmtId="0" fontId="18" fillId="0" borderId="1" xfId="0" applyFont="1" applyBorder="1" applyAlignment="1">
      <alignment horizontal="center" vertical="justify" wrapText="1"/>
    </xf>
    <xf numFmtId="0" fontId="19" fillId="11" borderId="17" xfId="0" applyFont="1" applyFill="1" applyBorder="1" applyAlignment="1">
      <alignment horizontal="center" vertical="center"/>
    </xf>
    <xf numFmtId="0" fontId="20" fillId="11" borderId="2" xfId="0" applyFont="1" applyFill="1" applyBorder="1" applyAlignment="1">
      <alignment horizontal="center" vertical="center" wrapText="1"/>
    </xf>
    <xf numFmtId="0" fontId="19" fillId="12" borderId="1" xfId="0" applyFont="1" applyFill="1" applyBorder="1" applyAlignment="1">
      <alignment horizontal="center" vertical="center"/>
    </xf>
    <xf numFmtId="0" fontId="21" fillId="12" borderId="1" xfId="0" applyFont="1" applyFill="1" applyBorder="1" applyAlignment="1">
      <alignment horizontal="center" vertical="center" wrapText="1"/>
    </xf>
    <xf numFmtId="0" fontId="4" fillId="12" borderId="4"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4" fillId="12" borderId="4" xfId="0" applyFont="1" applyFill="1" applyBorder="1" applyAlignment="1">
      <alignment horizontal="left" vertical="center"/>
    </xf>
    <xf numFmtId="0" fontId="4" fillId="12" borderId="1" xfId="0" applyFont="1" applyFill="1" applyBorder="1" applyAlignment="1">
      <alignment horizontal="justify" vertical="center" wrapText="1"/>
    </xf>
    <xf numFmtId="0" fontId="4" fillId="12" borderId="1" xfId="0" applyFont="1" applyFill="1" applyBorder="1" applyAlignment="1">
      <alignment vertical="center" wrapText="1"/>
    </xf>
    <xf numFmtId="0" fontId="4" fillId="19" borderId="1" xfId="0" applyFont="1" applyFill="1" applyBorder="1" applyAlignment="1">
      <alignment horizontal="justify" vertical="top" wrapText="1"/>
    </xf>
    <xf numFmtId="0" fontId="0" fillId="12" borderId="4" xfId="0" applyFont="1" applyFill="1" applyBorder="1" applyAlignment="1">
      <alignment horizontal="center" vertical="center" wrapText="1"/>
    </xf>
    <xf numFmtId="49" fontId="4" fillId="12" borderId="1" xfId="0" applyNumberFormat="1" applyFont="1" applyFill="1" applyBorder="1" applyAlignment="1">
      <alignment horizontal="center" vertical="center" wrapText="1"/>
    </xf>
    <xf numFmtId="0" fontId="0" fillId="12" borderId="2" xfId="0" applyFont="1" applyFill="1" applyBorder="1" applyAlignment="1">
      <alignment horizontal="center" vertical="center" wrapText="1"/>
    </xf>
    <xf numFmtId="49" fontId="0" fillId="12" borderId="1" xfId="0" applyNumberFormat="1" applyFont="1" applyFill="1" applyBorder="1" applyAlignment="1">
      <alignment horizontal="center" vertical="center" wrapText="1"/>
    </xf>
    <xf numFmtId="49" fontId="0" fillId="12" borderId="4" xfId="0" applyNumberFormat="1" applyFont="1" applyFill="1" applyBorder="1" applyAlignment="1">
      <alignment horizontal="center" vertical="center" wrapText="1"/>
    </xf>
    <xf numFmtId="0" fontId="4" fillId="12" borderId="1" xfId="0" applyFont="1" applyFill="1" applyBorder="1" applyAlignment="1">
      <alignment horizontal="left" wrapText="1"/>
    </xf>
    <xf numFmtId="0" fontId="4" fillId="12" borderId="1" xfId="14" applyFont="1" applyFill="1" applyBorder="1" applyAlignment="1">
      <alignment horizontal="left" vertical="center" wrapText="1"/>
    </xf>
    <xf numFmtId="0" fontId="4" fillId="12" borderId="2" xfId="0" applyFont="1" applyFill="1" applyBorder="1" applyAlignment="1">
      <alignment horizontal="left" wrapText="1"/>
    </xf>
    <xf numFmtId="0" fontId="0" fillId="12" borderId="4" xfId="0" applyFont="1" applyFill="1" applyBorder="1" applyAlignment="1">
      <alignment horizontal="center" vertical="center"/>
    </xf>
    <xf numFmtId="0" fontId="0" fillId="12" borderId="7" xfId="0" applyFont="1" applyFill="1" applyBorder="1" applyAlignment="1">
      <alignment horizontal="center" vertical="center" wrapText="1"/>
    </xf>
    <xf numFmtId="0" fontId="4" fillId="20" borderId="1" xfId="0" applyFont="1" applyFill="1" applyBorder="1" applyAlignment="1">
      <alignment horizontal="center" vertical="center" wrapText="1"/>
    </xf>
    <xf numFmtId="14" fontId="4" fillId="2" borderId="1" xfId="1" applyNumberFormat="1" applyFont="1" applyFill="1" applyBorder="1" applyAlignment="1" applyProtection="1">
      <alignment horizontal="center" vertical="center" wrapText="1"/>
      <protection locked="0"/>
    </xf>
    <xf numFmtId="44" fontId="4" fillId="0" borderId="0" xfId="9" applyFont="1" applyAlignment="1" applyProtection="1">
      <alignment wrapText="1"/>
      <protection locked="0"/>
    </xf>
    <xf numFmtId="3" fontId="4" fillId="21" borderId="1" xfId="1" applyNumberFormat="1" applyFont="1" applyFill="1" applyBorder="1" applyAlignment="1" applyProtection="1">
      <alignment horizontal="center" vertical="center" wrapText="1"/>
      <protection locked="0"/>
    </xf>
    <xf numFmtId="0" fontId="4" fillId="11" borderId="0" xfId="1" applyFont="1" applyFill="1" applyAlignment="1" applyProtection="1">
      <alignment wrapText="1"/>
      <protection locked="0"/>
    </xf>
    <xf numFmtId="3" fontId="4" fillId="0" borderId="1" xfId="1" applyNumberFormat="1" applyFont="1" applyBorder="1" applyAlignment="1" applyProtection="1">
      <alignment horizontal="center" vertical="center" wrapText="1"/>
      <protection locked="0"/>
    </xf>
    <xf numFmtId="0" fontId="14" fillId="7" borderId="1" xfId="1" applyFont="1" applyFill="1" applyBorder="1" applyAlignment="1">
      <alignment wrapText="1"/>
    </xf>
    <xf numFmtId="0" fontId="4" fillId="7" borderId="1" xfId="1" applyFont="1" applyFill="1" applyBorder="1" applyAlignment="1">
      <alignment wrapText="1"/>
    </xf>
    <xf numFmtId="0" fontId="4" fillId="0" borderId="1" xfId="1" applyFont="1" applyFill="1" applyBorder="1" applyAlignment="1">
      <alignment wrapText="1"/>
    </xf>
    <xf numFmtId="0" fontId="4" fillId="7" borderId="1" xfId="1" applyFont="1" applyFill="1" applyBorder="1" applyAlignment="1">
      <alignment horizontal="center" vertical="center" wrapText="1"/>
    </xf>
    <xf numFmtId="3" fontId="8" fillId="0" borderId="1" xfId="1" applyNumberFormat="1" applyFont="1" applyBorder="1" applyAlignment="1" applyProtection="1">
      <alignment horizontal="center" vertical="center" wrapText="1"/>
      <protection locked="0"/>
    </xf>
    <xf numFmtId="0" fontId="8" fillId="0" borderId="1" xfId="1" applyFont="1" applyBorder="1" applyAlignment="1">
      <alignment wrapText="1"/>
    </xf>
    <xf numFmtId="0" fontId="14" fillId="7" borderId="1" xfId="1" applyFont="1" applyFill="1" applyBorder="1" applyAlignment="1" applyProtection="1">
      <alignment horizontal="center" vertical="center" wrapText="1"/>
      <protection locked="0"/>
    </xf>
    <xf numFmtId="3" fontId="4" fillId="5" borderId="1" xfId="1" applyNumberFormat="1" applyFont="1" applyFill="1" applyBorder="1" applyAlignment="1" applyProtection="1">
      <alignment horizontal="center" vertical="center" wrapText="1"/>
      <protection locked="0"/>
    </xf>
    <xf numFmtId="0" fontId="4" fillId="6" borderId="1" xfId="0" applyNumberFormat="1" applyFont="1" applyFill="1" applyBorder="1" applyAlignment="1">
      <alignment horizontal="left" vertical="center" wrapText="1"/>
    </xf>
    <xf numFmtId="0" fontId="15" fillId="11" borderId="17" xfId="0" applyFont="1" applyFill="1" applyBorder="1" applyAlignment="1">
      <alignment horizontal="center" vertical="center"/>
    </xf>
    <xf numFmtId="0" fontId="15" fillId="11" borderId="18" xfId="0" applyFont="1" applyFill="1" applyBorder="1" applyAlignment="1">
      <alignment horizontal="center" vertical="center"/>
    </xf>
    <xf numFmtId="0" fontId="10" fillId="11" borderId="2"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5" fillId="12" borderId="17" xfId="0" applyFont="1" applyFill="1" applyBorder="1" applyAlignment="1">
      <alignment horizontal="center" vertical="center"/>
    </xf>
    <xf numFmtId="0" fontId="15" fillId="12" borderId="18" xfId="0" applyFont="1" applyFill="1" applyBorder="1" applyAlignment="1">
      <alignment horizontal="center" vertical="center"/>
    </xf>
    <xf numFmtId="0" fontId="10" fillId="12" borderId="2"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5" fillId="12" borderId="19" xfId="0" applyFont="1" applyFill="1" applyBorder="1" applyAlignment="1">
      <alignment horizontal="center" vertical="center"/>
    </xf>
    <xf numFmtId="0" fontId="10" fillId="12" borderId="4" xfId="0" applyFont="1" applyFill="1" applyBorder="1" applyAlignment="1">
      <alignment horizontal="center" vertical="center" wrapText="1"/>
    </xf>
    <xf numFmtId="0" fontId="15" fillId="11" borderId="19" xfId="0" applyFont="1" applyFill="1" applyBorder="1" applyAlignment="1">
      <alignment horizontal="center" vertical="center"/>
    </xf>
    <xf numFmtId="0" fontId="10" fillId="11" borderId="4" xfId="0" applyFont="1" applyFill="1" applyBorder="1" applyAlignment="1">
      <alignment horizontal="center" vertical="center" wrapText="1"/>
    </xf>
    <xf numFmtId="0" fontId="6" fillId="9" borderId="8" xfId="1" applyFont="1" applyFill="1" applyBorder="1" applyAlignment="1">
      <alignment horizontal="center" vertical="center" wrapText="1"/>
    </xf>
    <xf numFmtId="0" fontId="6" fillId="9" borderId="15" xfId="1" applyFont="1" applyFill="1" applyBorder="1" applyAlignment="1">
      <alignment horizontal="center" vertical="center" wrapText="1"/>
    </xf>
    <xf numFmtId="0" fontId="6" fillId="9" borderId="9" xfId="1" applyFont="1" applyFill="1" applyBorder="1" applyAlignment="1">
      <alignment horizontal="center" vertical="center" wrapText="1"/>
    </xf>
    <xf numFmtId="0" fontId="6" fillId="9" borderId="10" xfId="1" applyFont="1" applyFill="1" applyBorder="1" applyAlignment="1">
      <alignment horizontal="center" vertical="center" wrapText="1"/>
    </xf>
    <xf numFmtId="0" fontId="6" fillId="9" borderId="0" xfId="1" applyFont="1" applyFill="1" applyBorder="1" applyAlignment="1">
      <alignment horizontal="center" vertical="center" wrapText="1"/>
    </xf>
    <xf numFmtId="0" fontId="6" fillId="9" borderId="11" xfId="1" applyFont="1" applyFill="1" applyBorder="1" applyAlignment="1">
      <alignment horizontal="center" vertical="center" wrapText="1"/>
    </xf>
    <xf numFmtId="0" fontId="6" fillId="9" borderId="12" xfId="1" applyFont="1" applyFill="1" applyBorder="1" applyAlignment="1">
      <alignment horizontal="center" vertical="center" wrapText="1"/>
    </xf>
    <xf numFmtId="0" fontId="6" fillId="9" borderId="14" xfId="1" applyFont="1" applyFill="1" applyBorder="1" applyAlignment="1">
      <alignment horizontal="center" vertical="center" wrapText="1"/>
    </xf>
    <xf numFmtId="0" fontId="6" fillId="9" borderId="13" xfId="1" applyFont="1" applyFill="1" applyBorder="1" applyAlignment="1">
      <alignment horizontal="center" vertical="center" wrapText="1"/>
    </xf>
    <xf numFmtId="0" fontId="19" fillId="12" borderId="17" xfId="0" applyFont="1" applyFill="1" applyBorder="1" applyAlignment="1">
      <alignment horizontal="center" vertical="center"/>
    </xf>
    <xf numFmtId="0" fontId="19" fillId="12" borderId="18" xfId="0" applyFont="1" applyFill="1" applyBorder="1" applyAlignment="1">
      <alignment horizontal="center" vertical="center"/>
    </xf>
    <xf numFmtId="0" fontId="19" fillId="12" borderId="19" xfId="0" applyFont="1" applyFill="1" applyBorder="1" applyAlignment="1">
      <alignment horizontal="center" vertical="center"/>
    </xf>
    <xf numFmtId="0" fontId="19" fillId="12" borderId="2"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19" fillId="12" borderId="4" xfId="0" applyFont="1" applyFill="1" applyBorder="1" applyAlignment="1">
      <alignment horizontal="center" vertical="center" wrapText="1"/>
    </xf>
    <xf numFmtId="0" fontId="19" fillId="11" borderId="17" xfId="0" applyFont="1" applyFill="1" applyBorder="1" applyAlignment="1">
      <alignment horizontal="center" vertical="center"/>
    </xf>
    <xf numFmtId="0" fontId="19" fillId="11" borderId="18" xfId="0" applyFont="1" applyFill="1" applyBorder="1" applyAlignment="1">
      <alignment horizontal="center" vertical="center"/>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19" xfId="0" applyFont="1" applyFill="1" applyBorder="1" applyAlignment="1">
      <alignment horizontal="center" vertical="center"/>
    </xf>
    <xf numFmtId="0" fontId="19" fillId="11" borderId="4" xfId="0"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cellXfs>
  <cellStyles count="16">
    <cellStyle name="Hiperlink" xfId="14" builtinId="8"/>
    <cellStyle name="Moeda" xfId="5" builtinId="4"/>
    <cellStyle name="Moeda 10 2" xfId="15" xr:uid="{00000000-0005-0000-0000-000002000000}"/>
    <cellStyle name="Moeda 2" xfId="6" xr:uid="{00000000-0005-0000-0000-000003000000}"/>
    <cellStyle name="Moeda 2 2" xfId="10" xr:uid="{00000000-0005-0000-0000-000004000000}"/>
    <cellStyle name="Moeda 3" xfId="9" xr:uid="{00000000-0005-0000-0000-000005000000}"/>
    <cellStyle name="Normal" xfId="0" builtinId="0"/>
    <cellStyle name="Normal 2" xfId="1" xr:uid="{00000000-0005-0000-0000-000007000000}"/>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3" xfId="7" xr:uid="{00000000-0005-0000-0000-00000C000000}"/>
    <cellStyle name="Separador de milhares 2 3 2" xfId="11" xr:uid="{00000000-0005-0000-0000-00000D000000}"/>
    <cellStyle name="Separador de milhares 3" xfId="3" xr:uid="{00000000-0005-0000-0000-00000E000000}"/>
    <cellStyle name="Título 5" xfId="4" xr:uid="{00000000-0005-0000-0000-00000F000000}"/>
  </cellStyles>
  <dxfs count="64">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avan.com.br/mangueira-para-gas-de-cozinha-glp-1-20m-durin-05207.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avan.com.br/mangueira-para-gas-de-cozinha-glp-1-20m-durin-05207.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avan.com.br/mangueira-para-gas-de-cozinha-glp-1-20m-durin-05207.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avan.com.br/mangueira-para-gas-de-cozinha-glp-1-20m-durin-05207.html"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avan.com.br/mangueira-para-gas-de-cozinha-glp-1-20m-durin-05207.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avan.com.br/mangueira-para-gas-de-cozinha-glp-1-20m-durin-05207.html"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s://www.havan.com.br/mangueira-para-gas-de-cozinha-glp-1-20m-durin-0520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3"/>
  <sheetViews>
    <sheetView zoomScale="86" zoomScaleNormal="86" workbookViewId="0">
      <selection activeCell="G448" sqref="G448"/>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12" width="14.140625" style="6" customWidth="1"/>
    <col min="13" max="13" width="15.140625" style="6" customWidth="1"/>
    <col min="14" max="23" width="13.7109375" style="6" customWidth="1"/>
    <col min="24" max="29" width="13.7109375" style="2" customWidth="1"/>
    <col min="30" max="16384" width="9.7109375" style="2"/>
  </cols>
  <sheetData>
    <row r="1" spans="1:29" ht="39.950000000000003" customHeight="1" x14ac:dyDescent="0.25">
      <c r="A1" s="159" t="s">
        <v>213</v>
      </c>
      <c r="B1" s="159"/>
      <c r="C1" s="159"/>
      <c r="D1" s="159" t="s">
        <v>119</v>
      </c>
      <c r="E1" s="159"/>
      <c r="F1" s="159"/>
      <c r="G1" s="159"/>
      <c r="H1" s="159"/>
      <c r="I1" s="159" t="s">
        <v>214</v>
      </c>
      <c r="J1" s="159"/>
      <c r="K1" s="159"/>
      <c r="L1" s="158" t="s">
        <v>775</v>
      </c>
      <c r="M1" s="158" t="s">
        <v>776</v>
      </c>
      <c r="N1" s="158" t="s">
        <v>803</v>
      </c>
      <c r="O1" s="158" t="s">
        <v>804</v>
      </c>
      <c r="P1" s="158" t="s">
        <v>215</v>
      </c>
      <c r="Q1" s="158" t="s">
        <v>215</v>
      </c>
      <c r="R1" s="158" t="s">
        <v>215</v>
      </c>
      <c r="S1" s="158" t="s">
        <v>215</v>
      </c>
      <c r="T1" s="158" t="s">
        <v>215</v>
      </c>
      <c r="U1" s="158" t="s">
        <v>215</v>
      </c>
      <c r="V1" s="158" t="s">
        <v>215</v>
      </c>
      <c r="W1" s="158" t="s">
        <v>215</v>
      </c>
      <c r="X1" s="158" t="s">
        <v>215</v>
      </c>
      <c r="Y1" s="158" t="s">
        <v>215</v>
      </c>
      <c r="Z1" s="158" t="s">
        <v>215</v>
      </c>
      <c r="AA1" s="158" t="s">
        <v>215</v>
      </c>
      <c r="AB1" s="158" t="s">
        <v>215</v>
      </c>
      <c r="AC1" s="158" t="s">
        <v>215</v>
      </c>
    </row>
    <row r="2" spans="1:29" ht="39.950000000000003" customHeight="1" x14ac:dyDescent="0.25">
      <c r="A2" s="159" t="s">
        <v>121</v>
      </c>
      <c r="B2" s="159"/>
      <c r="C2" s="159"/>
      <c r="D2" s="159"/>
      <c r="E2" s="159"/>
      <c r="F2" s="159"/>
      <c r="G2" s="159"/>
      <c r="H2" s="159"/>
      <c r="I2" s="159"/>
      <c r="J2" s="159"/>
      <c r="K2" s="159"/>
      <c r="L2" s="158"/>
      <c r="M2" s="158"/>
      <c r="N2" s="158"/>
      <c r="O2" s="158"/>
      <c r="P2" s="158"/>
      <c r="Q2" s="158"/>
      <c r="R2" s="158"/>
      <c r="S2" s="158"/>
      <c r="T2" s="158"/>
      <c r="U2" s="158"/>
      <c r="V2" s="158"/>
      <c r="W2" s="158"/>
      <c r="X2" s="158"/>
      <c r="Y2" s="158"/>
      <c r="Z2" s="158"/>
      <c r="AA2" s="158"/>
      <c r="AB2" s="158"/>
      <c r="AC2" s="158"/>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46">
        <v>44305</v>
      </c>
      <c r="M3" s="146">
        <v>44305</v>
      </c>
      <c r="N3" s="146">
        <v>44435</v>
      </c>
      <c r="O3" s="146">
        <v>44586</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64">
        <v>2</v>
      </c>
      <c r="B4" s="166" t="s">
        <v>216</v>
      </c>
      <c r="C4" s="45">
        <v>81</v>
      </c>
      <c r="D4" s="66" t="s">
        <v>233</v>
      </c>
      <c r="E4" s="106" t="s">
        <v>518</v>
      </c>
      <c r="F4" s="34" t="s">
        <v>33</v>
      </c>
      <c r="G4" s="34" t="s">
        <v>15</v>
      </c>
      <c r="H4" s="52">
        <v>4.1500000000000004</v>
      </c>
      <c r="I4" s="19">
        <v>10</v>
      </c>
      <c r="J4" s="25">
        <f>I4-(SUM(L4:AC4))</f>
        <v>5</v>
      </c>
      <c r="K4" s="26" t="str">
        <f>IF(J4&lt;0,"ATENÇÃO","OK")</f>
        <v>OK</v>
      </c>
      <c r="L4" s="18"/>
      <c r="M4" s="18">
        <v>5</v>
      </c>
      <c r="N4" s="18"/>
      <c r="O4" s="18"/>
      <c r="P4" s="18"/>
      <c r="Q4" s="18"/>
      <c r="R4" s="18"/>
      <c r="S4" s="18"/>
      <c r="T4" s="18"/>
      <c r="U4" s="18"/>
      <c r="V4" s="18"/>
      <c r="W4" s="18"/>
      <c r="X4" s="32"/>
      <c r="Y4" s="32"/>
      <c r="Z4" s="32"/>
      <c r="AA4" s="32"/>
      <c r="AB4" s="32"/>
      <c r="AC4" s="32"/>
    </row>
    <row r="5" spans="1:29" ht="39.950000000000003" customHeight="1" x14ac:dyDescent="0.25">
      <c r="A5" s="165"/>
      <c r="B5" s="167"/>
      <c r="C5" s="46">
        <v>82</v>
      </c>
      <c r="D5" s="66" t="s">
        <v>234</v>
      </c>
      <c r="E5" s="106" t="s">
        <v>519</v>
      </c>
      <c r="F5" s="34" t="s">
        <v>13</v>
      </c>
      <c r="G5" s="34" t="s">
        <v>15</v>
      </c>
      <c r="H5" s="53">
        <v>4.26</v>
      </c>
      <c r="I5" s="19">
        <v>10</v>
      </c>
      <c r="J5" s="25">
        <f t="shared" ref="J5:J66" si="0">I5-(SUM(L5:AC5))</f>
        <v>10</v>
      </c>
      <c r="K5" s="26" t="str">
        <f t="shared" ref="K5:K66" si="1">IF(J5&lt;0,"ATENÇÃO","OK")</f>
        <v>OK</v>
      </c>
      <c r="L5" s="18"/>
      <c r="M5" s="18"/>
      <c r="N5" s="18"/>
      <c r="O5" s="18"/>
      <c r="P5" s="18"/>
      <c r="Q5" s="18"/>
      <c r="R5" s="18"/>
      <c r="S5" s="18"/>
      <c r="T5" s="18"/>
      <c r="U5" s="18"/>
      <c r="V5" s="18"/>
      <c r="W5" s="18"/>
      <c r="X5" s="32"/>
      <c r="Y5" s="32"/>
      <c r="Z5" s="32"/>
      <c r="AA5" s="32"/>
      <c r="AB5" s="32"/>
      <c r="AC5" s="32"/>
    </row>
    <row r="6" spans="1:29" ht="39.950000000000003" customHeight="1" x14ac:dyDescent="0.25">
      <c r="A6" s="165"/>
      <c r="B6" s="167"/>
      <c r="C6" s="46">
        <v>83</v>
      </c>
      <c r="D6" s="66" t="s">
        <v>235</v>
      </c>
      <c r="E6" s="106" t="s">
        <v>520</v>
      </c>
      <c r="F6" s="34" t="s">
        <v>13</v>
      </c>
      <c r="G6" s="34" t="s">
        <v>15</v>
      </c>
      <c r="H6" s="53">
        <v>5.92</v>
      </c>
      <c r="I6" s="19">
        <v>10</v>
      </c>
      <c r="J6" s="25">
        <f t="shared" si="0"/>
        <v>5</v>
      </c>
      <c r="K6" s="26" t="str">
        <f t="shared" si="1"/>
        <v>OK</v>
      </c>
      <c r="L6" s="18"/>
      <c r="M6" s="18">
        <v>5</v>
      </c>
      <c r="N6" s="18"/>
      <c r="O6" s="18"/>
      <c r="P6" s="18"/>
      <c r="Q6" s="18"/>
      <c r="R6" s="18"/>
      <c r="S6" s="18"/>
      <c r="T6" s="18"/>
      <c r="U6" s="18"/>
      <c r="V6" s="18"/>
      <c r="W6" s="18"/>
      <c r="X6" s="32"/>
      <c r="Y6" s="32"/>
      <c r="Z6" s="32"/>
      <c r="AA6" s="32"/>
      <c r="AB6" s="32"/>
      <c r="AC6" s="32"/>
    </row>
    <row r="7" spans="1:29" ht="39.950000000000003" customHeight="1" x14ac:dyDescent="0.25">
      <c r="A7" s="165"/>
      <c r="B7" s="167"/>
      <c r="C7" s="46">
        <v>84</v>
      </c>
      <c r="D7" s="66" t="s">
        <v>116</v>
      </c>
      <c r="E7" s="106" t="s">
        <v>521</v>
      </c>
      <c r="F7" s="34" t="s">
        <v>111</v>
      </c>
      <c r="G7" s="34" t="s">
        <v>15</v>
      </c>
      <c r="H7" s="53">
        <v>10.18</v>
      </c>
      <c r="I7" s="19"/>
      <c r="J7" s="25">
        <f t="shared" si="0"/>
        <v>0</v>
      </c>
      <c r="K7" s="26" t="str">
        <f t="shared" si="1"/>
        <v>OK</v>
      </c>
      <c r="L7" s="18"/>
      <c r="M7" s="18"/>
      <c r="N7" s="18"/>
      <c r="O7" s="18"/>
      <c r="P7" s="18"/>
      <c r="Q7" s="18"/>
      <c r="R7" s="18"/>
      <c r="S7" s="18"/>
      <c r="T7" s="18"/>
      <c r="U7" s="18"/>
      <c r="V7" s="18"/>
      <c r="W7" s="18"/>
      <c r="X7" s="32"/>
      <c r="Y7" s="32"/>
      <c r="Z7" s="32"/>
      <c r="AA7" s="32"/>
      <c r="AB7" s="32"/>
      <c r="AC7" s="32"/>
    </row>
    <row r="8" spans="1:29" ht="39.950000000000003" customHeight="1" x14ac:dyDescent="0.25">
      <c r="A8" s="165"/>
      <c r="B8" s="167"/>
      <c r="C8" s="46">
        <v>85</v>
      </c>
      <c r="D8" s="66" t="s">
        <v>236</v>
      </c>
      <c r="E8" s="106" t="s">
        <v>522</v>
      </c>
      <c r="F8" s="34" t="s">
        <v>16</v>
      </c>
      <c r="G8" s="34" t="s">
        <v>15</v>
      </c>
      <c r="H8" s="53">
        <v>14.61</v>
      </c>
      <c r="I8" s="19">
        <v>1</v>
      </c>
      <c r="J8" s="25">
        <f t="shared" si="0"/>
        <v>1</v>
      </c>
      <c r="K8" s="26" t="str">
        <f t="shared" si="1"/>
        <v>OK</v>
      </c>
      <c r="L8" s="18"/>
      <c r="M8" s="18"/>
      <c r="N8" s="18"/>
      <c r="O8" s="18"/>
      <c r="P8" s="18"/>
      <c r="Q8" s="18"/>
      <c r="R8" s="18"/>
      <c r="S8" s="18"/>
      <c r="T8" s="18"/>
      <c r="U8" s="18"/>
      <c r="V8" s="18"/>
      <c r="W8" s="18"/>
      <c r="X8" s="32"/>
      <c r="Y8" s="32"/>
      <c r="Z8" s="32"/>
      <c r="AA8" s="32"/>
      <c r="AB8" s="32"/>
      <c r="AC8" s="32"/>
    </row>
    <row r="9" spans="1:29" ht="39.950000000000003" customHeight="1" x14ac:dyDescent="0.25">
      <c r="A9" s="165"/>
      <c r="B9" s="167"/>
      <c r="C9" s="46">
        <v>86</v>
      </c>
      <c r="D9" s="66" t="s">
        <v>155</v>
      </c>
      <c r="E9" s="106" t="s">
        <v>523</v>
      </c>
      <c r="F9" s="34" t="s">
        <v>30</v>
      </c>
      <c r="G9" s="34" t="s">
        <v>15</v>
      </c>
      <c r="H9" s="52">
        <v>11.07</v>
      </c>
      <c r="I9" s="19"/>
      <c r="J9" s="25">
        <f t="shared" si="0"/>
        <v>0</v>
      </c>
      <c r="K9" s="26" t="str">
        <f t="shared" si="1"/>
        <v>OK</v>
      </c>
      <c r="L9" s="18"/>
      <c r="M9" s="18"/>
      <c r="N9" s="18"/>
      <c r="O9" s="18"/>
      <c r="P9" s="18"/>
      <c r="Q9" s="18"/>
      <c r="R9" s="18"/>
      <c r="S9" s="18"/>
      <c r="T9" s="18"/>
      <c r="U9" s="18"/>
      <c r="V9" s="18"/>
      <c r="W9" s="18"/>
      <c r="X9" s="32"/>
      <c r="Y9" s="32"/>
      <c r="Z9" s="32"/>
      <c r="AA9" s="32"/>
      <c r="AB9" s="32"/>
      <c r="AC9" s="32"/>
    </row>
    <row r="10" spans="1:29" ht="39.950000000000003" customHeight="1" x14ac:dyDescent="0.25">
      <c r="A10" s="165"/>
      <c r="B10" s="167"/>
      <c r="C10" s="45">
        <v>87</v>
      </c>
      <c r="D10" s="66" t="s">
        <v>237</v>
      </c>
      <c r="E10" s="106" t="s">
        <v>524</v>
      </c>
      <c r="F10" s="34" t="s">
        <v>13</v>
      </c>
      <c r="G10" s="34" t="s">
        <v>15</v>
      </c>
      <c r="H10" s="53">
        <v>6.79</v>
      </c>
      <c r="I10" s="19"/>
      <c r="J10" s="25">
        <f t="shared" si="0"/>
        <v>0</v>
      </c>
      <c r="K10" s="26" t="str">
        <f t="shared" si="1"/>
        <v>OK</v>
      </c>
      <c r="L10" s="18"/>
      <c r="M10" s="18"/>
      <c r="N10" s="18"/>
      <c r="O10" s="18"/>
      <c r="P10" s="18"/>
      <c r="Q10" s="18"/>
      <c r="R10" s="18"/>
      <c r="S10" s="18"/>
      <c r="T10" s="18"/>
      <c r="U10" s="18"/>
      <c r="V10" s="18"/>
      <c r="W10" s="18"/>
      <c r="X10" s="32"/>
      <c r="Y10" s="32"/>
      <c r="Z10" s="32"/>
      <c r="AA10" s="32"/>
      <c r="AB10" s="32"/>
      <c r="AC10" s="32"/>
    </row>
    <row r="11" spans="1:29" ht="39.950000000000003" customHeight="1" x14ac:dyDescent="0.25">
      <c r="A11" s="165"/>
      <c r="B11" s="167"/>
      <c r="C11" s="45">
        <v>88</v>
      </c>
      <c r="D11" s="66" t="s">
        <v>34</v>
      </c>
      <c r="E11" s="106" t="s">
        <v>525</v>
      </c>
      <c r="F11" s="34" t="s">
        <v>13</v>
      </c>
      <c r="G11" s="34" t="s">
        <v>15</v>
      </c>
      <c r="H11" s="53">
        <v>7</v>
      </c>
      <c r="I11" s="19">
        <v>20</v>
      </c>
      <c r="J11" s="25">
        <f t="shared" si="0"/>
        <v>15</v>
      </c>
      <c r="K11" s="26" t="str">
        <f t="shared" si="1"/>
        <v>OK</v>
      </c>
      <c r="L11" s="18"/>
      <c r="M11" s="18">
        <v>5</v>
      </c>
      <c r="N11" s="18"/>
      <c r="O11" s="18"/>
      <c r="P11" s="18"/>
      <c r="Q11" s="18"/>
      <c r="R11" s="18"/>
      <c r="S11" s="18"/>
      <c r="T11" s="18"/>
      <c r="U11" s="18"/>
      <c r="V11" s="18"/>
      <c r="W11" s="18"/>
      <c r="X11" s="32"/>
      <c r="Y11" s="32"/>
      <c r="Z11" s="32"/>
      <c r="AA11" s="32"/>
      <c r="AB11" s="32"/>
      <c r="AC11" s="32"/>
    </row>
    <row r="12" spans="1:29" ht="39.950000000000003" customHeight="1" x14ac:dyDescent="0.25">
      <c r="A12" s="165"/>
      <c r="B12" s="167"/>
      <c r="C12" s="45">
        <v>89</v>
      </c>
      <c r="D12" s="66" t="s">
        <v>129</v>
      </c>
      <c r="E12" s="106" t="s">
        <v>526</v>
      </c>
      <c r="F12" s="34" t="s">
        <v>13</v>
      </c>
      <c r="G12" s="34" t="s">
        <v>15</v>
      </c>
      <c r="H12" s="53">
        <v>4.83</v>
      </c>
      <c r="I12" s="19">
        <v>20</v>
      </c>
      <c r="J12" s="25">
        <f t="shared" si="0"/>
        <v>8</v>
      </c>
      <c r="K12" s="26" t="str">
        <f t="shared" si="1"/>
        <v>OK</v>
      </c>
      <c r="L12" s="18"/>
      <c r="M12" s="18">
        <v>6</v>
      </c>
      <c r="N12" s="18"/>
      <c r="O12" s="18">
        <v>6</v>
      </c>
      <c r="P12" s="18"/>
      <c r="Q12" s="18"/>
      <c r="R12" s="18"/>
      <c r="S12" s="18"/>
      <c r="T12" s="18"/>
      <c r="U12" s="18"/>
      <c r="V12" s="18"/>
      <c r="W12" s="18"/>
      <c r="X12" s="32"/>
      <c r="Y12" s="32"/>
      <c r="Z12" s="32"/>
      <c r="AA12" s="32"/>
      <c r="AB12" s="32"/>
      <c r="AC12" s="32"/>
    </row>
    <row r="13" spans="1:29" ht="39.950000000000003" customHeight="1" x14ac:dyDescent="0.25">
      <c r="A13" s="165"/>
      <c r="B13" s="167"/>
      <c r="C13" s="45">
        <v>90</v>
      </c>
      <c r="D13" s="66" t="s">
        <v>238</v>
      </c>
      <c r="E13" s="106" t="s">
        <v>527</v>
      </c>
      <c r="F13" s="34" t="s">
        <v>111</v>
      </c>
      <c r="G13" s="34" t="s">
        <v>15</v>
      </c>
      <c r="H13" s="52">
        <v>4.0599999999999996</v>
      </c>
      <c r="I13" s="19">
        <v>4</v>
      </c>
      <c r="J13" s="25">
        <f t="shared" si="0"/>
        <v>0</v>
      </c>
      <c r="K13" s="26" t="str">
        <f t="shared" si="1"/>
        <v>OK</v>
      </c>
      <c r="L13" s="18"/>
      <c r="M13" s="18">
        <v>4</v>
      </c>
      <c r="N13" s="18"/>
      <c r="O13" s="18"/>
      <c r="P13" s="18"/>
      <c r="Q13" s="18"/>
      <c r="R13" s="18"/>
      <c r="S13" s="18"/>
      <c r="T13" s="18"/>
      <c r="U13" s="18"/>
      <c r="V13" s="18"/>
      <c r="W13" s="18"/>
      <c r="X13" s="32"/>
      <c r="Y13" s="32"/>
      <c r="Z13" s="32"/>
      <c r="AA13" s="32"/>
      <c r="AB13" s="32"/>
      <c r="AC13" s="32"/>
    </row>
    <row r="14" spans="1:29" ht="39.950000000000003" customHeight="1" x14ac:dyDescent="0.25">
      <c r="A14" s="165"/>
      <c r="B14" s="167"/>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65"/>
      <c r="B15" s="167"/>
      <c r="C15" s="46">
        <v>92</v>
      </c>
      <c r="D15" s="66" t="s">
        <v>240</v>
      </c>
      <c r="E15" s="106" t="s">
        <v>529</v>
      </c>
      <c r="F15" s="34" t="s">
        <v>13</v>
      </c>
      <c r="G15" s="34" t="s">
        <v>35</v>
      </c>
      <c r="H15" s="53">
        <v>5.67</v>
      </c>
      <c r="I15" s="19">
        <v>5</v>
      </c>
      <c r="J15" s="25">
        <f t="shared" si="0"/>
        <v>5</v>
      </c>
      <c r="K15" s="26" t="str">
        <f t="shared" si="1"/>
        <v>OK</v>
      </c>
      <c r="L15" s="18"/>
      <c r="M15" s="18"/>
      <c r="N15" s="18"/>
      <c r="O15" s="18"/>
      <c r="P15" s="18"/>
      <c r="Q15" s="18"/>
      <c r="R15" s="18"/>
      <c r="S15" s="18"/>
      <c r="T15" s="18"/>
      <c r="U15" s="18"/>
      <c r="V15" s="18"/>
      <c r="W15" s="18"/>
      <c r="X15" s="32"/>
      <c r="Y15" s="32"/>
      <c r="Z15" s="32"/>
      <c r="AA15" s="32"/>
      <c r="AB15" s="32"/>
      <c r="AC15" s="32"/>
    </row>
    <row r="16" spans="1:29" ht="39.950000000000003" customHeight="1" x14ac:dyDescent="0.25">
      <c r="A16" s="165"/>
      <c r="B16" s="167"/>
      <c r="C16" s="46">
        <v>93</v>
      </c>
      <c r="D16" s="66" t="s">
        <v>104</v>
      </c>
      <c r="E16" s="106" t="s">
        <v>530</v>
      </c>
      <c r="F16" s="34" t="s">
        <v>13</v>
      </c>
      <c r="G16" s="34" t="s">
        <v>15</v>
      </c>
      <c r="H16" s="53">
        <v>19.559999999999999</v>
      </c>
      <c r="I16" s="19">
        <v>20</v>
      </c>
      <c r="J16" s="25">
        <f t="shared" si="0"/>
        <v>15</v>
      </c>
      <c r="K16" s="26" t="str">
        <f t="shared" si="1"/>
        <v>OK</v>
      </c>
      <c r="L16" s="18"/>
      <c r="M16" s="18">
        <v>5</v>
      </c>
      <c r="N16" s="18"/>
      <c r="O16" s="18"/>
      <c r="P16" s="18"/>
      <c r="Q16" s="18"/>
      <c r="R16" s="18"/>
      <c r="S16" s="18"/>
      <c r="T16" s="18"/>
      <c r="U16" s="18"/>
      <c r="V16" s="18"/>
      <c r="W16" s="18"/>
      <c r="X16" s="32"/>
      <c r="Y16" s="32"/>
      <c r="Z16" s="32"/>
      <c r="AA16" s="32"/>
      <c r="AB16" s="32"/>
      <c r="AC16" s="32"/>
    </row>
    <row r="17" spans="1:29" ht="39.950000000000003" customHeight="1" x14ac:dyDescent="0.25">
      <c r="A17" s="165"/>
      <c r="B17" s="167"/>
      <c r="C17" s="46">
        <v>94</v>
      </c>
      <c r="D17" s="66" t="s">
        <v>241</v>
      </c>
      <c r="E17" s="106" t="s">
        <v>531</v>
      </c>
      <c r="F17" s="34" t="s">
        <v>13</v>
      </c>
      <c r="G17" s="34" t="s">
        <v>35</v>
      </c>
      <c r="H17" s="53">
        <v>8.66</v>
      </c>
      <c r="I17" s="19">
        <v>15</v>
      </c>
      <c r="J17" s="25">
        <f t="shared" si="0"/>
        <v>0</v>
      </c>
      <c r="K17" s="26" t="str">
        <f t="shared" si="1"/>
        <v>OK</v>
      </c>
      <c r="L17" s="18"/>
      <c r="M17" s="18">
        <v>15</v>
      </c>
      <c r="N17" s="18"/>
      <c r="O17" s="18"/>
      <c r="P17" s="18"/>
      <c r="Q17" s="18"/>
      <c r="R17" s="18"/>
      <c r="S17" s="18"/>
      <c r="T17" s="18"/>
      <c r="U17" s="18"/>
      <c r="V17" s="18"/>
      <c r="W17" s="18"/>
      <c r="X17" s="32"/>
      <c r="Y17" s="32"/>
      <c r="Z17" s="32"/>
      <c r="AA17" s="32"/>
      <c r="AB17" s="32"/>
      <c r="AC17" s="32"/>
    </row>
    <row r="18" spans="1:29" ht="39.950000000000003" customHeight="1" x14ac:dyDescent="0.25">
      <c r="A18" s="165"/>
      <c r="B18" s="167"/>
      <c r="C18" s="46">
        <v>95</v>
      </c>
      <c r="D18" s="66" t="s">
        <v>242</v>
      </c>
      <c r="E18" s="106" t="s">
        <v>532</v>
      </c>
      <c r="F18" s="34" t="s">
        <v>32</v>
      </c>
      <c r="G18" s="34" t="s">
        <v>15</v>
      </c>
      <c r="H18" s="53">
        <v>2.5099999999999998</v>
      </c>
      <c r="I18" s="19"/>
      <c r="J18" s="25">
        <f t="shared" si="0"/>
        <v>0</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65"/>
      <c r="B19" s="167"/>
      <c r="C19" s="46">
        <v>96</v>
      </c>
      <c r="D19" s="66" t="s">
        <v>243</v>
      </c>
      <c r="E19" s="106" t="s">
        <v>533</v>
      </c>
      <c r="F19" s="34" t="s">
        <v>13</v>
      </c>
      <c r="G19" s="34" t="s">
        <v>15</v>
      </c>
      <c r="H19" s="53">
        <v>47.84</v>
      </c>
      <c r="I19" s="19">
        <v>10</v>
      </c>
      <c r="J19" s="25">
        <f t="shared" si="0"/>
        <v>5</v>
      </c>
      <c r="K19" s="26" t="str">
        <f t="shared" si="1"/>
        <v>OK</v>
      </c>
      <c r="L19" s="18"/>
      <c r="M19" s="18">
        <v>5</v>
      </c>
      <c r="N19" s="18"/>
      <c r="O19" s="18"/>
      <c r="P19" s="18"/>
      <c r="Q19" s="18"/>
      <c r="R19" s="18"/>
      <c r="S19" s="18"/>
      <c r="T19" s="18"/>
      <c r="U19" s="18"/>
      <c r="V19" s="18"/>
      <c r="W19" s="18"/>
      <c r="X19" s="32"/>
      <c r="Y19" s="32"/>
      <c r="Z19" s="32"/>
      <c r="AA19" s="32"/>
      <c r="AB19" s="32"/>
      <c r="AC19" s="32"/>
    </row>
    <row r="20" spans="1:29" ht="39.950000000000003" customHeight="1" x14ac:dyDescent="0.25">
      <c r="A20" s="165"/>
      <c r="B20" s="167"/>
      <c r="C20" s="46">
        <v>97</v>
      </c>
      <c r="D20" s="66" t="s">
        <v>244</v>
      </c>
      <c r="E20" s="106" t="s">
        <v>534</v>
      </c>
      <c r="F20" s="34" t="s">
        <v>13</v>
      </c>
      <c r="G20" s="34" t="s">
        <v>15</v>
      </c>
      <c r="H20" s="53">
        <v>26.63</v>
      </c>
      <c r="I20" s="19">
        <v>10</v>
      </c>
      <c r="J20" s="25">
        <f t="shared" si="0"/>
        <v>5</v>
      </c>
      <c r="K20" s="26" t="str">
        <f t="shared" si="1"/>
        <v>OK</v>
      </c>
      <c r="L20" s="18"/>
      <c r="M20" s="18">
        <v>5</v>
      </c>
      <c r="N20" s="18"/>
      <c r="O20" s="18"/>
      <c r="P20" s="18"/>
      <c r="Q20" s="18"/>
      <c r="R20" s="18"/>
      <c r="S20" s="18"/>
      <c r="T20" s="18"/>
      <c r="U20" s="18"/>
      <c r="V20" s="18"/>
      <c r="W20" s="18"/>
      <c r="X20" s="32"/>
      <c r="Y20" s="32"/>
      <c r="Z20" s="32"/>
      <c r="AA20" s="32"/>
      <c r="AB20" s="32"/>
      <c r="AC20" s="32"/>
    </row>
    <row r="21" spans="1:29" ht="39.950000000000003" customHeight="1" x14ac:dyDescent="0.25">
      <c r="A21" s="165"/>
      <c r="B21" s="167"/>
      <c r="C21" s="46">
        <v>98</v>
      </c>
      <c r="D21" s="66" t="s">
        <v>106</v>
      </c>
      <c r="E21" s="106" t="s">
        <v>535</v>
      </c>
      <c r="F21" s="34" t="s">
        <v>13</v>
      </c>
      <c r="G21" s="34" t="s">
        <v>14</v>
      </c>
      <c r="H21" s="53">
        <v>9.6199999999999992</v>
      </c>
      <c r="I21" s="19">
        <v>50</v>
      </c>
      <c r="J21" s="25">
        <f t="shared" si="0"/>
        <v>50</v>
      </c>
      <c r="K21" s="26" t="str">
        <f t="shared" si="1"/>
        <v>OK</v>
      </c>
      <c r="L21" s="18"/>
      <c r="M21" s="18"/>
      <c r="N21" s="18"/>
      <c r="O21" s="18"/>
      <c r="P21" s="18"/>
      <c r="Q21" s="18"/>
      <c r="R21" s="18"/>
      <c r="S21" s="18"/>
      <c r="T21" s="18"/>
      <c r="U21" s="18"/>
      <c r="V21" s="18"/>
      <c r="W21" s="18"/>
      <c r="X21" s="32"/>
      <c r="Y21" s="32"/>
      <c r="Z21" s="32"/>
      <c r="AA21" s="32"/>
      <c r="AB21" s="32"/>
      <c r="AC21" s="32"/>
    </row>
    <row r="22" spans="1:29" ht="39.950000000000003" customHeight="1" x14ac:dyDescent="0.25">
      <c r="A22" s="165"/>
      <c r="B22" s="167"/>
      <c r="C22" s="46">
        <v>99</v>
      </c>
      <c r="D22" s="66" t="s">
        <v>19</v>
      </c>
      <c r="E22" s="106" t="s">
        <v>536</v>
      </c>
      <c r="F22" s="34" t="s">
        <v>13</v>
      </c>
      <c r="G22" s="34" t="s">
        <v>15</v>
      </c>
      <c r="H22" s="53">
        <v>1.55</v>
      </c>
      <c r="I22" s="19"/>
      <c r="J22" s="25">
        <f t="shared" si="0"/>
        <v>0</v>
      </c>
      <c r="K22" s="26" t="str">
        <f t="shared" si="1"/>
        <v>OK</v>
      </c>
      <c r="L22" s="18"/>
      <c r="M22" s="18"/>
      <c r="N22" s="18"/>
      <c r="O22" s="18"/>
      <c r="P22" s="18"/>
      <c r="Q22" s="18"/>
      <c r="R22" s="18"/>
      <c r="S22" s="18"/>
      <c r="T22" s="18"/>
      <c r="U22" s="18"/>
      <c r="V22" s="18"/>
      <c r="W22" s="18"/>
      <c r="X22" s="32"/>
      <c r="Y22" s="32"/>
      <c r="Z22" s="32"/>
      <c r="AA22" s="32"/>
      <c r="AB22" s="32"/>
      <c r="AC22" s="32"/>
    </row>
    <row r="23" spans="1:29" ht="39.950000000000003" customHeight="1" x14ac:dyDescent="0.25">
      <c r="A23" s="165"/>
      <c r="B23" s="167"/>
      <c r="C23" s="46">
        <v>100</v>
      </c>
      <c r="D23" s="66" t="s">
        <v>20</v>
      </c>
      <c r="E23" s="106" t="s">
        <v>537</v>
      </c>
      <c r="F23" s="34" t="s">
        <v>13</v>
      </c>
      <c r="G23" s="34" t="s">
        <v>15</v>
      </c>
      <c r="H23" s="53">
        <v>1.79</v>
      </c>
      <c r="I23" s="19"/>
      <c r="J23" s="25">
        <f t="shared" si="0"/>
        <v>0</v>
      </c>
      <c r="K23" s="26" t="str">
        <f t="shared" si="1"/>
        <v>OK</v>
      </c>
      <c r="L23" s="18"/>
      <c r="M23" s="18"/>
      <c r="N23" s="18"/>
      <c r="O23" s="18"/>
      <c r="P23" s="18"/>
      <c r="Q23" s="18"/>
      <c r="R23" s="18"/>
      <c r="S23" s="18"/>
      <c r="T23" s="18"/>
      <c r="U23" s="18"/>
      <c r="V23" s="18"/>
      <c r="W23" s="18"/>
      <c r="X23" s="32"/>
      <c r="Y23" s="32"/>
      <c r="Z23" s="32"/>
      <c r="AA23" s="32"/>
      <c r="AB23" s="32"/>
      <c r="AC23" s="32"/>
    </row>
    <row r="24" spans="1:29" ht="39.950000000000003" customHeight="1" x14ac:dyDescent="0.25">
      <c r="A24" s="165"/>
      <c r="B24" s="167"/>
      <c r="C24" s="46">
        <v>101</v>
      </c>
      <c r="D24" s="66" t="s">
        <v>21</v>
      </c>
      <c r="E24" s="106" t="s">
        <v>537</v>
      </c>
      <c r="F24" s="34" t="s">
        <v>13</v>
      </c>
      <c r="G24" s="34" t="s">
        <v>15</v>
      </c>
      <c r="H24" s="53">
        <v>1.66</v>
      </c>
      <c r="I24" s="19"/>
      <c r="J24" s="25">
        <f t="shared" si="0"/>
        <v>0</v>
      </c>
      <c r="K24" s="26" t="str">
        <f t="shared" si="1"/>
        <v>OK</v>
      </c>
      <c r="L24" s="18"/>
      <c r="M24" s="18"/>
      <c r="N24" s="18"/>
      <c r="O24" s="18"/>
      <c r="P24" s="18"/>
      <c r="Q24" s="18"/>
      <c r="R24" s="18"/>
      <c r="S24" s="18"/>
      <c r="T24" s="18"/>
      <c r="U24" s="18"/>
      <c r="V24" s="18"/>
      <c r="W24" s="18"/>
      <c r="X24" s="32"/>
      <c r="Y24" s="32"/>
      <c r="Z24" s="32"/>
      <c r="AA24" s="32"/>
      <c r="AB24" s="32"/>
      <c r="AC24" s="32"/>
    </row>
    <row r="25" spans="1:29" ht="39.950000000000003" customHeight="1" x14ac:dyDescent="0.25">
      <c r="A25" s="165"/>
      <c r="B25" s="167"/>
      <c r="C25" s="46">
        <v>102</v>
      </c>
      <c r="D25" s="66" t="s">
        <v>22</v>
      </c>
      <c r="E25" s="106" t="s">
        <v>537</v>
      </c>
      <c r="F25" s="34" t="s">
        <v>13</v>
      </c>
      <c r="G25" s="34" t="s">
        <v>15</v>
      </c>
      <c r="H25" s="53">
        <v>2.0499999999999998</v>
      </c>
      <c r="I25" s="19"/>
      <c r="J25" s="25">
        <f t="shared" si="0"/>
        <v>0</v>
      </c>
      <c r="K25" s="26" t="str">
        <f t="shared" si="1"/>
        <v>OK</v>
      </c>
      <c r="L25" s="18"/>
      <c r="M25" s="18"/>
      <c r="N25" s="18"/>
      <c r="O25" s="18"/>
      <c r="P25" s="18"/>
      <c r="Q25" s="18"/>
      <c r="R25" s="18"/>
      <c r="S25" s="18"/>
      <c r="T25" s="18"/>
      <c r="U25" s="18"/>
      <c r="V25" s="18"/>
      <c r="W25" s="18"/>
      <c r="X25" s="32"/>
      <c r="Y25" s="32"/>
      <c r="Z25" s="32"/>
      <c r="AA25" s="32"/>
      <c r="AB25" s="32"/>
      <c r="AC25" s="32"/>
    </row>
    <row r="26" spans="1:29" ht="39.950000000000003" customHeight="1" x14ac:dyDescent="0.25">
      <c r="A26" s="165"/>
      <c r="B26" s="167"/>
      <c r="C26" s="46">
        <v>103</v>
      </c>
      <c r="D26" s="66" t="s">
        <v>245</v>
      </c>
      <c r="E26" s="106" t="s">
        <v>537</v>
      </c>
      <c r="F26" s="34" t="s">
        <v>13</v>
      </c>
      <c r="G26" s="34" t="s">
        <v>15</v>
      </c>
      <c r="H26" s="52">
        <v>2.4500000000000002</v>
      </c>
      <c r="I26" s="19"/>
      <c r="J26" s="25">
        <f t="shared" si="0"/>
        <v>0</v>
      </c>
      <c r="K26" s="26" t="str">
        <f t="shared" si="1"/>
        <v>OK</v>
      </c>
      <c r="L26" s="18"/>
      <c r="M26" s="18"/>
      <c r="N26" s="18"/>
      <c r="O26" s="18"/>
      <c r="P26" s="18"/>
      <c r="Q26" s="18"/>
      <c r="R26" s="18"/>
      <c r="S26" s="18"/>
      <c r="T26" s="18"/>
      <c r="U26" s="18"/>
      <c r="V26" s="18"/>
      <c r="W26" s="18"/>
      <c r="X26" s="32"/>
      <c r="Y26" s="32"/>
      <c r="Z26" s="32"/>
      <c r="AA26" s="32"/>
      <c r="AB26" s="32"/>
      <c r="AC26" s="32"/>
    </row>
    <row r="27" spans="1:29" ht="39.950000000000003" customHeight="1" x14ac:dyDescent="0.25">
      <c r="A27" s="165"/>
      <c r="B27" s="167"/>
      <c r="C27" s="46">
        <v>104</v>
      </c>
      <c r="D27" s="66" t="s">
        <v>246</v>
      </c>
      <c r="E27" s="106" t="s">
        <v>536</v>
      </c>
      <c r="F27" s="34" t="s">
        <v>13</v>
      </c>
      <c r="G27" s="34" t="s">
        <v>15</v>
      </c>
      <c r="H27" s="52">
        <v>1.55</v>
      </c>
      <c r="I27" s="19"/>
      <c r="J27" s="25">
        <f t="shared" si="0"/>
        <v>0</v>
      </c>
      <c r="K27" s="26" t="str">
        <f t="shared" si="1"/>
        <v>OK</v>
      </c>
      <c r="L27" s="18"/>
      <c r="M27" s="18"/>
      <c r="N27" s="18"/>
      <c r="O27" s="18"/>
      <c r="P27" s="18"/>
      <c r="Q27" s="18"/>
      <c r="R27" s="18"/>
      <c r="S27" s="18"/>
      <c r="T27" s="18"/>
      <c r="U27" s="18"/>
      <c r="V27" s="18"/>
      <c r="W27" s="18"/>
      <c r="X27" s="32"/>
      <c r="Y27" s="32"/>
      <c r="Z27" s="32"/>
      <c r="AA27" s="32"/>
      <c r="AB27" s="32"/>
      <c r="AC27" s="32"/>
    </row>
    <row r="28" spans="1:29" ht="39.950000000000003" customHeight="1" x14ac:dyDescent="0.25">
      <c r="A28" s="165"/>
      <c r="B28" s="167"/>
      <c r="C28" s="46">
        <v>105</v>
      </c>
      <c r="D28" s="66" t="s">
        <v>247</v>
      </c>
      <c r="E28" s="106" t="s">
        <v>536</v>
      </c>
      <c r="F28" s="34" t="s">
        <v>13</v>
      </c>
      <c r="G28" s="34" t="s">
        <v>15</v>
      </c>
      <c r="H28" s="52">
        <v>1.32</v>
      </c>
      <c r="I28" s="19"/>
      <c r="J28" s="25">
        <f t="shared" si="0"/>
        <v>0</v>
      </c>
      <c r="K28" s="26" t="str">
        <f t="shared" si="1"/>
        <v>OK</v>
      </c>
      <c r="L28" s="18"/>
      <c r="M28" s="18"/>
      <c r="N28" s="18"/>
      <c r="O28" s="18"/>
      <c r="P28" s="18"/>
      <c r="Q28" s="18"/>
      <c r="R28" s="18"/>
      <c r="S28" s="18"/>
      <c r="T28" s="18"/>
      <c r="U28" s="18"/>
      <c r="V28" s="18"/>
      <c r="W28" s="18"/>
      <c r="X28" s="32"/>
      <c r="Y28" s="32"/>
      <c r="Z28" s="32"/>
      <c r="AA28" s="32"/>
      <c r="AB28" s="32"/>
      <c r="AC28" s="32"/>
    </row>
    <row r="29" spans="1:29" ht="39.950000000000003" customHeight="1" x14ac:dyDescent="0.25">
      <c r="A29" s="165"/>
      <c r="B29" s="167"/>
      <c r="C29" s="46">
        <v>106</v>
      </c>
      <c r="D29" s="66" t="s">
        <v>248</v>
      </c>
      <c r="E29" s="106" t="s">
        <v>536</v>
      </c>
      <c r="F29" s="34" t="s">
        <v>13</v>
      </c>
      <c r="G29" s="34" t="s">
        <v>15</v>
      </c>
      <c r="H29" s="52">
        <v>0.9</v>
      </c>
      <c r="I29" s="19"/>
      <c r="J29" s="25">
        <f t="shared" si="0"/>
        <v>0</v>
      </c>
      <c r="K29" s="26" t="str">
        <f t="shared" si="1"/>
        <v>OK</v>
      </c>
      <c r="L29" s="18"/>
      <c r="M29" s="18"/>
      <c r="N29" s="18"/>
      <c r="O29" s="18"/>
      <c r="P29" s="18"/>
      <c r="Q29" s="18"/>
      <c r="R29" s="18"/>
      <c r="S29" s="18"/>
      <c r="T29" s="18"/>
      <c r="U29" s="18"/>
      <c r="V29" s="18"/>
      <c r="W29" s="18"/>
      <c r="X29" s="32"/>
      <c r="Y29" s="32"/>
      <c r="Z29" s="32"/>
      <c r="AA29" s="32"/>
      <c r="AB29" s="32"/>
      <c r="AC29" s="32"/>
    </row>
    <row r="30" spans="1:29" ht="39.950000000000003" customHeight="1" x14ac:dyDescent="0.25">
      <c r="A30" s="165"/>
      <c r="B30" s="167"/>
      <c r="C30" s="46">
        <v>107</v>
      </c>
      <c r="D30" s="66" t="s">
        <v>150</v>
      </c>
      <c r="E30" s="106" t="s">
        <v>536</v>
      </c>
      <c r="F30" s="34" t="s">
        <v>13</v>
      </c>
      <c r="G30" s="34" t="s">
        <v>15</v>
      </c>
      <c r="H30" s="52">
        <v>1.33</v>
      </c>
      <c r="I30" s="19"/>
      <c r="J30" s="25">
        <f t="shared" si="0"/>
        <v>0</v>
      </c>
      <c r="K30" s="26" t="str">
        <f t="shared" si="1"/>
        <v>OK</v>
      </c>
      <c r="L30" s="18"/>
      <c r="M30" s="18"/>
      <c r="N30" s="18"/>
      <c r="O30" s="18"/>
      <c r="P30" s="18"/>
      <c r="Q30" s="18"/>
      <c r="R30" s="18"/>
      <c r="S30" s="18"/>
      <c r="T30" s="18"/>
      <c r="U30" s="18"/>
      <c r="V30" s="18"/>
      <c r="W30" s="18"/>
      <c r="X30" s="32"/>
      <c r="Y30" s="32"/>
      <c r="Z30" s="32"/>
      <c r="AA30" s="32"/>
      <c r="AB30" s="32"/>
      <c r="AC30" s="32"/>
    </row>
    <row r="31" spans="1:29" ht="39.950000000000003" customHeight="1" x14ac:dyDescent="0.25">
      <c r="A31" s="165"/>
      <c r="B31" s="167"/>
      <c r="C31" s="45">
        <v>108</v>
      </c>
      <c r="D31" s="66" t="s">
        <v>23</v>
      </c>
      <c r="E31" s="106" t="s">
        <v>536</v>
      </c>
      <c r="F31" s="34" t="s">
        <v>13</v>
      </c>
      <c r="G31" s="34" t="s">
        <v>15</v>
      </c>
      <c r="H31" s="52">
        <v>1.45</v>
      </c>
      <c r="I31" s="19"/>
      <c r="J31" s="25">
        <f t="shared" si="0"/>
        <v>0</v>
      </c>
      <c r="K31" s="26" t="str">
        <f t="shared" si="1"/>
        <v>OK</v>
      </c>
      <c r="L31" s="18"/>
      <c r="M31" s="18"/>
      <c r="N31" s="18"/>
      <c r="O31" s="18"/>
      <c r="P31" s="18"/>
      <c r="Q31" s="18"/>
      <c r="R31" s="18"/>
      <c r="S31" s="18"/>
      <c r="T31" s="18"/>
      <c r="U31" s="18"/>
      <c r="V31" s="18"/>
      <c r="W31" s="18"/>
      <c r="X31" s="32"/>
      <c r="Y31" s="32"/>
      <c r="Z31" s="32"/>
      <c r="AA31" s="32"/>
      <c r="AB31" s="32"/>
      <c r="AC31" s="32"/>
    </row>
    <row r="32" spans="1:29" ht="39.950000000000003" customHeight="1" x14ac:dyDescent="0.25">
      <c r="A32" s="165"/>
      <c r="B32" s="167"/>
      <c r="C32" s="47">
        <v>109</v>
      </c>
      <c r="D32" s="66" t="s">
        <v>151</v>
      </c>
      <c r="E32" s="106" t="s">
        <v>538</v>
      </c>
      <c r="F32" s="34" t="s">
        <v>13</v>
      </c>
      <c r="G32" s="34" t="s">
        <v>15</v>
      </c>
      <c r="H32" s="53">
        <v>0.76</v>
      </c>
      <c r="I32" s="19"/>
      <c r="J32" s="25">
        <f t="shared" si="0"/>
        <v>0</v>
      </c>
      <c r="K32" s="26" t="str">
        <f t="shared" si="1"/>
        <v>OK</v>
      </c>
      <c r="L32" s="18"/>
      <c r="M32" s="18"/>
      <c r="N32" s="18"/>
      <c r="O32" s="18"/>
      <c r="P32" s="18"/>
      <c r="Q32" s="18"/>
      <c r="R32" s="18"/>
      <c r="S32" s="18"/>
      <c r="T32" s="18"/>
      <c r="U32" s="18"/>
      <c r="V32" s="18"/>
      <c r="W32" s="18"/>
      <c r="X32" s="32"/>
      <c r="Y32" s="32"/>
      <c r="Z32" s="32"/>
      <c r="AA32" s="32"/>
      <c r="AB32" s="32"/>
      <c r="AC32" s="32"/>
    </row>
    <row r="33" spans="1:29" ht="39.950000000000003" customHeight="1" x14ac:dyDescent="0.25">
      <c r="A33" s="165"/>
      <c r="B33" s="167"/>
      <c r="C33" s="46">
        <v>110</v>
      </c>
      <c r="D33" s="66" t="s">
        <v>24</v>
      </c>
      <c r="E33" s="106" t="s">
        <v>538</v>
      </c>
      <c r="F33" s="34" t="s">
        <v>13</v>
      </c>
      <c r="G33" s="34" t="s">
        <v>15</v>
      </c>
      <c r="H33" s="53">
        <v>0.91</v>
      </c>
      <c r="I33" s="19"/>
      <c r="J33" s="25">
        <f t="shared" si="0"/>
        <v>0</v>
      </c>
      <c r="K33" s="26" t="str">
        <f t="shared" si="1"/>
        <v>OK</v>
      </c>
      <c r="L33" s="18"/>
      <c r="M33" s="18"/>
      <c r="N33" s="18"/>
      <c r="O33" s="18"/>
      <c r="P33" s="18"/>
      <c r="Q33" s="18"/>
      <c r="R33" s="18"/>
      <c r="S33" s="18"/>
      <c r="T33" s="18"/>
      <c r="U33" s="18"/>
      <c r="V33" s="18"/>
      <c r="W33" s="18"/>
      <c r="X33" s="32"/>
      <c r="Y33" s="32"/>
      <c r="Z33" s="32"/>
      <c r="AA33" s="32"/>
      <c r="AB33" s="32"/>
      <c r="AC33" s="32"/>
    </row>
    <row r="34" spans="1:29" ht="39.950000000000003" customHeight="1" x14ac:dyDescent="0.25">
      <c r="A34" s="165"/>
      <c r="B34" s="167"/>
      <c r="C34" s="46">
        <v>111</v>
      </c>
      <c r="D34" s="66" t="s">
        <v>29</v>
      </c>
      <c r="E34" s="106" t="s">
        <v>539</v>
      </c>
      <c r="F34" s="34" t="s">
        <v>13</v>
      </c>
      <c r="G34" s="34" t="s">
        <v>768</v>
      </c>
      <c r="H34" s="53">
        <v>14.4</v>
      </c>
      <c r="I34" s="19">
        <v>5</v>
      </c>
      <c r="J34" s="25">
        <f t="shared" si="0"/>
        <v>3</v>
      </c>
      <c r="K34" s="26" t="str">
        <f t="shared" si="1"/>
        <v>OK</v>
      </c>
      <c r="L34" s="18"/>
      <c r="M34" s="18">
        <v>2</v>
      </c>
      <c r="N34" s="18"/>
      <c r="O34" s="18"/>
      <c r="P34" s="18"/>
      <c r="Q34" s="18"/>
      <c r="R34" s="18"/>
      <c r="S34" s="18"/>
      <c r="T34" s="18"/>
      <c r="U34" s="18"/>
      <c r="V34" s="18"/>
      <c r="W34" s="18"/>
      <c r="X34" s="32"/>
      <c r="Y34" s="32"/>
      <c r="Z34" s="32"/>
      <c r="AA34" s="32"/>
      <c r="AB34" s="32"/>
      <c r="AC34" s="32"/>
    </row>
    <row r="35" spans="1:29" ht="39.950000000000003" customHeight="1" x14ac:dyDescent="0.25">
      <c r="A35" s="165"/>
      <c r="B35" s="167"/>
      <c r="C35" s="46">
        <v>112</v>
      </c>
      <c r="D35" s="66" t="s">
        <v>152</v>
      </c>
      <c r="E35" s="106" t="s">
        <v>540</v>
      </c>
      <c r="F35" s="34" t="s">
        <v>25</v>
      </c>
      <c r="G35" s="34" t="s">
        <v>15</v>
      </c>
      <c r="H35" s="53">
        <v>25.28</v>
      </c>
      <c r="I35" s="19">
        <v>5</v>
      </c>
      <c r="J35" s="25">
        <f t="shared" si="0"/>
        <v>5</v>
      </c>
      <c r="K35" s="26" t="str">
        <f t="shared" si="1"/>
        <v>OK</v>
      </c>
      <c r="L35" s="18"/>
      <c r="M35" s="18"/>
      <c r="N35" s="18"/>
      <c r="O35" s="18"/>
      <c r="P35" s="18"/>
      <c r="Q35" s="18"/>
      <c r="R35" s="18"/>
      <c r="S35" s="18"/>
      <c r="T35" s="18"/>
      <c r="U35" s="18"/>
      <c r="V35" s="18"/>
      <c r="W35" s="18"/>
      <c r="X35" s="32"/>
      <c r="Y35" s="32"/>
      <c r="Z35" s="32"/>
      <c r="AA35" s="32"/>
      <c r="AB35" s="32"/>
      <c r="AC35" s="32"/>
    </row>
    <row r="36" spans="1:29" ht="39.950000000000003" customHeight="1" x14ac:dyDescent="0.25">
      <c r="A36" s="165"/>
      <c r="B36" s="167"/>
      <c r="C36" s="46">
        <v>113</v>
      </c>
      <c r="D36" s="66" t="s">
        <v>153</v>
      </c>
      <c r="E36" s="106" t="s">
        <v>540</v>
      </c>
      <c r="F36" s="34" t="s">
        <v>13</v>
      </c>
      <c r="G36" s="34" t="s">
        <v>15</v>
      </c>
      <c r="H36" s="53">
        <v>63.96</v>
      </c>
      <c r="I36" s="19">
        <v>5</v>
      </c>
      <c r="J36" s="25">
        <f t="shared" si="0"/>
        <v>5</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65"/>
      <c r="B37" s="167"/>
      <c r="C37" s="46">
        <v>114</v>
      </c>
      <c r="D37" s="66" t="s">
        <v>249</v>
      </c>
      <c r="E37" s="106" t="s">
        <v>541</v>
      </c>
      <c r="F37" s="34" t="s">
        <v>13</v>
      </c>
      <c r="G37" s="34" t="s">
        <v>103</v>
      </c>
      <c r="H37" s="53">
        <v>8.35</v>
      </c>
      <c r="I37" s="19">
        <v>10</v>
      </c>
      <c r="J37" s="25">
        <f t="shared" si="0"/>
        <v>10</v>
      </c>
      <c r="K37" s="26" t="str">
        <f t="shared" si="1"/>
        <v>OK</v>
      </c>
      <c r="L37" s="18"/>
      <c r="M37" s="18"/>
      <c r="N37" s="18"/>
      <c r="O37" s="18"/>
      <c r="P37" s="18"/>
      <c r="Q37" s="18"/>
      <c r="R37" s="18"/>
      <c r="S37" s="18"/>
      <c r="T37" s="18"/>
      <c r="U37" s="18"/>
      <c r="V37" s="18"/>
      <c r="W37" s="18"/>
      <c r="X37" s="32"/>
      <c r="Y37" s="32"/>
      <c r="Z37" s="32"/>
      <c r="AA37" s="32"/>
      <c r="AB37" s="32"/>
      <c r="AC37" s="32"/>
    </row>
    <row r="38" spans="1:29" ht="39.950000000000003" customHeight="1" x14ac:dyDescent="0.25">
      <c r="A38" s="165"/>
      <c r="B38" s="167"/>
      <c r="C38" s="46">
        <v>115</v>
      </c>
      <c r="D38" s="66" t="s">
        <v>250</v>
      </c>
      <c r="E38" s="106" t="s">
        <v>542</v>
      </c>
      <c r="F38" s="34" t="s">
        <v>13</v>
      </c>
      <c r="G38" s="34" t="s">
        <v>15</v>
      </c>
      <c r="H38" s="53">
        <v>2.96</v>
      </c>
      <c r="I38" s="19">
        <v>20</v>
      </c>
      <c r="J38" s="25">
        <f t="shared" si="0"/>
        <v>20</v>
      </c>
      <c r="K38" s="26" t="str">
        <f t="shared" si="1"/>
        <v>OK</v>
      </c>
      <c r="L38" s="18"/>
      <c r="M38" s="18"/>
      <c r="N38" s="18"/>
      <c r="O38" s="18"/>
      <c r="P38" s="18"/>
      <c r="Q38" s="18"/>
      <c r="R38" s="18"/>
      <c r="S38" s="18"/>
      <c r="T38" s="18"/>
      <c r="U38" s="18"/>
      <c r="V38" s="18"/>
      <c r="W38" s="18"/>
      <c r="X38" s="32"/>
      <c r="Y38" s="32"/>
      <c r="Z38" s="32"/>
      <c r="AA38" s="32"/>
      <c r="AB38" s="32"/>
      <c r="AC38" s="32"/>
    </row>
    <row r="39" spans="1:29" ht="39.950000000000003" customHeight="1" x14ac:dyDescent="0.25">
      <c r="A39" s="165"/>
      <c r="B39" s="167"/>
      <c r="C39" s="46">
        <v>116</v>
      </c>
      <c r="D39" s="66" t="s">
        <v>251</v>
      </c>
      <c r="E39" s="106" t="s">
        <v>543</v>
      </c>
      <c r="F39" s="34" t="s">
        <v>13</v>
      </c>
      <c r="G39" s="34" t="s">
        <v>15</v>
      </c>
      <c r="H39" s="53">
        <v>3.21</v>
      </c>
      <c r="I39" s="19">
        <v>20</v>
      </c>
      <c r="J39" s="25">
        <f t="shared" si="0"/>
        <v>20</v>
      </c>
      <c r="K39" s="26" t="str">
        <f t="shared" si="1"/>
        <v>OK</v>
      </c>
      <c r="L39" s="18"/>
      <c r="M39" s="18"/>
      <c r="N39" s="18"/>
      <c r="O39" s="18"/>
      <c r="P39" s="18"/>
      <c r="Q39" s="18"/>
      <c r="R39" s="18"/>
      <c r="S39" s="18"/>
      <c r="T39" s="18"/>
      <c r="U39" s="18"/>
      <c r="V39" s="18"/>
      <c r="W39" s="18"/>
      <c r="X39" s="32"/>
      <c r="Y39" s="32"/>
      <c r="Z39" s="32"/>
      <c r="AA39" s="32"/>
      <c r="AB39" s="32"/>
      <c r="AC39" s="32"/>
    </row>
    <row r="40" spans="1:29" ht="39.950000000000003" customHeight="1" x14ac:dyDescent="0.25">
      <c r="A40" s="165"/>
      <c r="B40" s="167"/>
      <c r="C40" s="46">
        <v>117</v>
      </c>
      <c r="D40" s="66" t="s">
        <v>252</v>
      </c>
      <c r="E40" s="106" t="s">
        <v>544</v>
      </c>
      <c r="F40" s="34" t="s">
        <v>13</v>
      </c>
      <c r="G40" s="34" t="s">
        <v>15</v>
      </c>
      <c r="H40" s="53">
        <v>2.13</v>
      </c>
      <c r="I40" s="19">
        <v>20</v>
      </c>
      <c r="J40" s="25">
        <f t="shared" si="0"/>
        <v>20</v>
      </c>
      <c r="K40" s="26" t="str">
        <f t="shared" si="1"/>
        <v>OK</v>
      </c>
      <c r="L40" s="18"/>
      <c r="M40" s="18"/>
      <c r="N40" s="18"/>
      <c r="O40" s="18"/>
      <c r="P40" s="18"/>
      <c r="Q40" s="18"/>
      <c r="R40" s="18"/>
      <c r="S40" s="18"/>
      <c r="T40" s="18"/>
      <c r="U40" s="18"/>
      <c r="V40" s="18"/>
      <c r="W40" s="18"/>
      <c r="X40" s="32"/>
      <c r="Y40" s="32"/>
      <c r="Z40" s="32"/>
      <c r="AA40" s="32"/>
      <c r="AB40" s="32"/>
      <c r="AC40" s="32"/>
    </row>
    <row r="41" spans="1:29" ht="39.950000000000003" customHeight="1" x14ac:dyDescent="0.25">
      <c r="A41" s="165"/>
      <c r="B41" s="167"/>
      <c r="C41" s="46">
        <v>118</v>
      </c>
      <c r="D41" s="66" t="s">
        <v>253</v>
      </c>
      <c r="E41" s="106" t="s">
        <v>545</v>
      </c>
      <c r="F41" s="34" t="s">
        <v>13</v>
      </c>
      <c r="G41" s="34" t="s">
        <v>15</v>
      </c>
      <c r="H41" s="53">
        <v>4.21</v>
      </c>
      <c r="I41" s="19">
        <v>30</v>
      </c>
      <c r="J41" s="25">
        <f t="shared" si="0"/>
        <v>0</v>
      </c>
      <c r="K41" s="26" t="str">
        <f t="shared" si="1"/>
        <v>OK</v>
      </c>
      <c r="L41" s="18"/>
      <c r="M41" s="18">
        <v>30</v>
      </c>
      <c r="N41" s="18"/>
      <c r="O41" s="18"/>
      <c r="P41" s="18"/>
      <c r="Q41" s="18"/>
      <c r="R41" s="18"/>
      <c r="S41" s="18"/>
      <c r="T41" s="18"/>
      <c r="U41" s="18"/>
      <c r="V41" s="18"/>
      <c r="W41" s="18"/>
      <c r="X41" s="32"/>
      <c r="Y41" s="32"/>
      <c r="Z41" s="32"/>
      <c r="AA41" s="32"/>
      <c r="AB41" s="32"/>
      <c r="AC41" s="32"/>
    </row>
    <row r="42" spans="1:29" ht="39.950000000000003" customHeight="1" x14ac:dyDescent="0.25">
      <c r="A42" s="165"/>
      <c r="B42" s="167"/>
      <c r="C42" s="46">
        <v>119</v>
      </c>
      <c r="D42" s="66" t="s">
        <v>254</v>
      </c>
      <c r="E42" s="106" t="s">
        <v>546</v>
      </c>
      <c r="F42" s="34" t="s">
        <v>13</v>
      </c>
      <c r="G42" s="34" t="s">
        <v>15</v>
      </c>
      <c r="H42" s="53">
        <v>6.24</v>
      </c>
      <c r="I42" s="19">
        <v>30</v>
      </c>
      <c r="J42" s="25">
        <f t="shared" si="0"/>
        <v>0</v>
      </c>
      <c r="K42" s="26" t="str">
        <f t="shared" si="1"/>
        <v>OK</v>
      </c>
      <c r="L42" s="18"/>
      <c r="M42" s="18">
        <v>30</v>
      </c>
      <c r="N42" s="18"/>
      <c r="O42" s="18"/>
      <c r="P42" s="18"/>
      <c r="Q42" s="18"/>
      <c r="R42" s="18"/>
      <c r="S42" s="18"/>
      <c r="T42" s="18"/>
      <c r="U42" s="18"/>
      <c r="V42" s="18"/>
      <c r="W42" s="18"/>
      <c r="X42" s="32"/>
      <c r="Y42" s="32"/>
      <c r="Z42" s="32"/>
      <c r="AA42" s="32"/>
      <c r="AB42" s="32"/>
      <c r="AC42" s="32"/>
    </row>
    <row r="43" spans="1:29" ht="39.950000000000003" customHeight="1" x14ac:dyDescent="0.25">
      <c r="A43" s="165"/>
      <c r="B43" s="167"/>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65"/>
      <c r="B44" s="167"/>
      <c r="C44" s="46">
        <v>121</v>
      </c>
      <c r="D44" s="66" t="s">
        <v>256</v>
      </c>
      <c r="E44" s="107" t="s">
        <v>548</v>
      </c>
      <c r="F44" s="34" t="s">
        <v>13</v>
      </c>
      <c r="G44" s="34" t="s">
        <v>769</v>
      </c>
      <c r="H44" s="53">
        <v>11.3</v>
      </c>
      <c r="I44" s="19">
        <v>5</v>
      </c>
      <c r="J44" s="25">
        <f t="shared" si="0"/>
        <v>5</v>
      </c>
      <c r="K44" s="26" t="str">
        <f t="shared" si="1"/>
        <v>OK</v>
      </c>
      <c r="L44" s="18"/>
      <c r="M44" s="18"/>
      <c r="N44" s="18"/>
      <c r="O44" s="18"/>
      <c r="P44" s="18"/>
      <c r="Q44" s="18"/>
      <c r="R44" s="18"/>
      <c r="S44" s="18"/>
      <c r="T44" s="18"/>
      <c r="U44" s="18"/>
      <c r="V44" s="18"/>
      <c r="W44" s="18"/>
      <c r="X44" s="32"/>
      <c r="Y44" s="32"/>
      <c r="Z44" s="32"/>
      <c r="AA44" s="32"/>
      <c r="AB44" s="32"/>
      <c r="AC44" s="32"/>
    </row>
    <row r="45" spans="1:29" ht="39.950000000000003" customHeight="1" x14ac:dyDescent="0.25">
      <c r="A45" s="165"/>
      <c r="B45" s="167"/>
      <c r="C45" s="46">
        <v>122</v>
      </c>
      <c r="D45" s="66" t="s">
        <v>257</v>
      </c>
      <c r="E45" s="106" t="s">
        <v>549</v>
      </c>
      <c r="F45" s="34" t="s">
        <v>13</v>
      </c>
      <c r="G45" s="34" t="s">
        <v>15</v>
      </c>
      <c r="H45" s="53">
        <v>5.39</v>
      </c>
      <c r="I45" s="19">
        <v>15</v>
      </c>
      <c r="J45" s="25">
        <f t="shared" si="0"/>
        <v>15</v>
      </c>
      <c r="K45" s="26" t="str">
        <f t="shared" si="1"/>
        <v>OK</v>
      </c>
      <c r="L45" s="18"/>
      <c r="M45" s="18"/>
      <c r="N45" s="18"/>
      <c r="O45" s="18"/>
      <c r="P45" s="18"/>
      <c r="Q45" s="18"/>
      <c r="R45" s="18"/>
      <c r="S45" s="18"/>
      <c r="T45" s="18"/>
      <c r="U45" s="18"/>
      <c r="V45" s="18"/>
      <c r="W45" s="18"/>
      <c r="X45" s="32"/>
      <c r="Y45" s="32"/>
      <c r="Z45" s="32"/>
      <c r="AA45" s="32"/>
      <c r="AB45" s="32"/>
      <c r="AC45" s="32"/>
    </row>
    <row r="46" spans="1:29" ht="39.950000000000003" customHeight="1" x14ac:dyDescent="0.25">
      <c r="A46" s="165"/>
      <c r="B46" s="167"/>
      <c r="C46" s="46">
        <v>123</v>
      </c>
      <c r="D46" s="66" t="s">
        <v>258</v>
      </c>
      <c r="E46" s="106" t="s">
        <v>549</v>
      </c>
      <c r="F46" s="34" t="s">
        <v>13</v>
      </c>
      <c r="G46" s="34" t="s">
        <v>15</v>
      </c>
      <c r="H46" s="53">
        <v>4.09</v>
      </c>
      <c r="I46" s="19">
        <v>15</v>
      </c>
      <c r="J46" s="25">
        <f t="shared" si="0"/>
        <v>15</v>
      </c>
      <c r="K46" s="26" t="str">
        <f t="shared" si="1"/>
        <v>OK</v>
      </c>
      <c r="L46" s="18"/>
      <c r="M46" s="18"/>
      <c r="N46" s="18"/>
      <c r="O46" s="18"/>
      <c r="P46" s="18"/>
      <c r="Q46" s="18"/>
      <c r="R46" s="18"/>
      <c r="S46" s="18"/>
      <c r="T46" s="18"/>
      <c r="U46" s="18"/>
      <c r="V46" s="18"/>
      <c r="W46" s="18"/>
      <c r="X46" s="32"/>
      <c r="Y46" s="32"/>
      <c r="Z46" s="32"/>
      <c r="AA46" s="32"/>
      <c r="AB46" s="32"/>
      <c r="AC46" s="32"/>
    </row>
    <row r="47" spans="1:29" ht="39.950000000000003" customHeight="1" x14ac:dyDescent="0.25">
      <c r="A47" s="165"/>
      <c r="B47" s="167"/>
      <c r="C47" s="46">
        <v>124</v>
      </c>
      <c r="D47" s="66" t="s">
        <v>259</v>
      </c>
      <c r="E47" s="106" t="s">
        <v>549</v>
      </c>
      <c r="F47" s="34" t="s">
        <v>13</v>
      </c>
      <c r="G47" s="34" t="s">
        <v>15</v>
      </c>
      <c r="H47" s="53">
        <v>10.28</v>
      </c>
      <c r="I47" s="19">
        <v>15</v>
      </c>
      <c r="J47" s="25">
        <f t="shared" si="0"/>
        <v>15</v>
      </c>
      <c r="K47" s="26" t="str">
        <f t="shared" si="1"/>
        <v>OK</v>
      </c>
      <c r="L47" s="18"/>
      <c r="M47" s="18"/>
      <c r="N47" s="18"/>
      <c r="O47" s="18"/>
      <c r="P47" s="18"/>
      <c r="Q47" s="18"/>
      <c r="R47" s="18"/>
      <c r="S47" s="18"/>
      <c r="T47" s="18"/>
      <c r="U47" s="18"/>
      <c r="V47" s="18"/>
      <c r="W47" s="18"/>
      <c r="X47" s="32"/>
      <c r="Y47" s="32"/>
      <c r="Z47" s="32"/>
      <c r="AA47" s="32"/>
      <c r="AB47" s="32"/>
      <c r="AC47" s="32"/>
    </row>
    <row r="48" spans="1:29" ht="39.950000000000003" customHeight="1" x14ac:dyDescent="0.25">
      <c r="A48" s="165"/>
      <c r="B48" s="167"/>
      <c r="C48" s="46">
        <v>125</v>
      </c>
      <c r="D48" s="66" t="s">
        <v>260</v>
      </c>
      <c r="E48" s="106" t="s">
        <v>550</v>
      </c>
      <c r="F48" s="34" t="s">
        <v>13</v>
      </c>
      <c r="G48" s="34" t="s">
        <v>15</v>
      </c>
      <c r="H48" s="53">
        <v>7.95</v>
      </c>
      <c r="I48" s="19">
        <v>15</v>
      </c>
      <c r="J48" s="25">
        <f t="shared" si="0"/>
        <v>15</v>
      </c>
      <c r="K48" s="26" t="str">
        <f t="shared" si="1"/>
        <v>OK</v>
      </c>
      <c r="L48" s="18"/>
      <c r="M48" s="18"/>
      <c r="N48" s="18"/>
      <c r="O48" s="18"/>
      <c r="P48" s="18"/>
      <c r="Q48" s="18"/>
      <c r="R48" s="18"/>
      <c r="S48" s="18"/>
      <c r="T48" s="18"/>
      <c r="U48" s="18"/>
      <c r="V48" s="18"/>
      <c r="W48" s="18"/>
      <c r="X48" s="32"/>
      <c r="Y48" s="32"/>
      <c r="Z48" s="32"/>
      <c r="AA48" s="32"/>
      <c r="AB48" s="32"/>
      <c r="AC48" s="32"/>
    </row>
    <row r="49" spans="1:29" ht="39.950000000000003" customHeight="1" x14ac:dyDescent="0.25">
      <c r="A49" s="165"/>
      <c r="B49" s="167"/>
      <c r="C49" s="46">
        <v>126</v>
      </c>
      <c r="D49" s="66" t="s">
        <v>261</v>
      </c>
      <c r="E49" s="106" t="s">
        <v>550</v>
      </c>
      <c r="F49" s="34" t="s">
        <v>13</v>
      </c>
      <c r="G49" s="34" t="s">
        <v>15</v>
      </c>
      <c r="H49" s="53">
        <v>18.29</v>
      </c>
      <c r="I49" s="19">
        <v>15</v>
      </c>
      <c r="J49" s="25">
        <f t="shared" si="0"/>
        <v>0</v>
      </c>
      <c r="K49" s="26" t="str">
        <f t="shared" si="1"/>
        <v>OK</v>
      </c>
      <c r="L49" s="18"/>
      <c r="M49" s="18">
        <v>15</v>
      </c>
      <c r="N49" s="18"/>
      <c r="O49" s="18"/>
      <c r="P49" s="18"/>
      <c r="Q49" s="18"/>
      <c r="R49" s="18"/>
      <c r="S49" s="18"/>
      <c r="T49" s="18"/>
      <c r="U49" s="18"/>
      <c r="V49" s="18"/>
      <c r="W49" s="18"/>
      <c r="X49" s="32"/>
      <c r="Y49" s="32"/>
      <c r="Z49" s="32"/>
      <c r="AA49" s="32"/>
      <c r="AB49" s="32"/>
      <c r="AC49" s="32"/>
    </row>
    <row r="50" spans="1:29" ht="39.950000000000003" customHeight="1" x14ac:dyDescent="0.25">
      <c r="A50" s="165"/>
      <c r="B50" s="167"/>
      <c r="C50" s="46">
        <v>127</v>
      </c>
      <c r="D50" s="66" t="s">
        <v>262</v>
      </c>
      <c r="E50" s="106" t="s">
        <v>550</v>
      </c>
      <c r="F50" s="34" t="s">
        <v>13</v>
      </c>
      <c r="G50" s="34" t="s">
        <v>15</v>
      </c>
      <c r="H50" s="53">
        <v>16.940000000000001</v>
      </c>
      <c r="I50" s="19">
        <v>15</v>
      </c>
      <c r="J50" s="25">
        <f t="shared" si="0"/>
        <v>0</v>
      </c>
      <c r="K50" s="26" t="str">
        <f t="shared" si="1"/>
        <v>OK</v>
      </c>
      <c r="L50" s="18"/>
      <c r="M50" s="18"/>
      <c r="N50" s="18"/>
      <c r="O50" s="18">
        <v>15</v>
      </c>
      <c r="P50" s="18"/>
      <c r="Q50" s="18"/>
      <c r="R50" s="18"/>
      <c r="S50" s="18"/>
      <c r="T50" s="18"/>
      <c r="U50" s="18"/>
      <c r="V50" s="18"/>
      <c r="W50" s="18"/>
      <c r="X50" s="32"/>
      <c r="Y50" s="32"/>
      <c r="Z50" s="32"/>
      <c r="AA50" s="32"/>
      <c r="AB50" s="32"/>
      <c r="AC50" s="32"/>
    </row>
    <row r="51" spans="1:29" ht="39.950000000000003" customHeight="1" x14ac:dyDescent="0.25">
      <c r="A51" s="165"/>
      <c r="B51" s="167"/>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65"/>
      <c r="B52" s="167"/>
      <c r="C52" s="46">
        <v>129</v>
      </c>
      <c r="D52" s="66" t="s">
        <v>127</v>
      </c>
      <c r="E52" s="106" t="s">
        <v>551</v>
      </c>
      <c r="F52" s="34" t="s">
        <v>128</v>
      </c>
      <c r="G52" s="35" t="s">
        <v>770</v>
      </c>
      <c r="H52" s="53">
        <v>26.7</v>
      </c>
      <c r="I52" s="19"/>
      <c r="J52" s="25">
        <f t="shared" si="0"/>
        <v>0</v>
      </c>
      <c r="K52" s="26" t="str">
        <f t="shared" si="1"/>
        <v>OK</v>
      </c>
      <c r="L52" s="18"/>
      <c r="M52" s="18"/>
      <c r="N52" s="18"/>
      <c r="O52" s="18"/>
      <c r="P52" s="18"/>
      <c r="Q52" s="18"/>
      <c r="R52" s="18"/>
      <c r="S52" s="18"/>
      <c r="T52" s="18"/>
      <c r="U52" s="18"/>
      <c r="V52" s="18"/>
      <c r="W52" s="18"/>
      <c r="X52" s="32"/>
      <c r="Y52" s="32"/>
      <c r="Z52" s="32"/>
      <c r="AA52" s="32"/>
      <c r="AB52" s="32"/>
      <c r="AC52" s="32"/>
    </row>
    <row r="53" spans="1:29" ht="39.950000000000003" customHeight="1" x14ac:dyDescent="0.25">
      <c r="A53" s="165"/>
      <c r="B53" s="167"/>
      <c r="C53" s="46">
        <v>130</v>
      </c>
      <c r="D53" s="66" t="s">
        <v>264</v>
      </c>
      <c r="E53" s="106" t="s">
        <v>552</v>
      </c>
      <c r="F53" s="34" t="s">
        <v>26</v>
      </c>
      <c r="G53" s="34" t="s">
        <v>15</v>
      </c>
      <c r="H53" s="53">
        <v>11.85</v>
      </c>
      <c r="I53" s="19">
        <v>10</v>
      </c>
      <c r="J53" s="25">
        <f t="shared" si="0"/>
        <v>0</v>
      </c>
      <c r="K53" s="26" t="str">
        <f t="shared" si="1"/>
        <v>OK</v>
      </c>
      <c r="L53" s="18"/>
      <c r="M53" s="18">
        <v>10</v>
      </c>
      <c r="N53" s="18"/>
      <c r="O53" s="18"/>
      <c r="P53" s="18"/>
      <c r="Q53" s="18"/>
      <c r="R53" s="18"/>
      <c r="S53" s="18"/>
      <c r="T53" s="18"/>
      <c r="U53" s="18"/>
      <c r="V53" s="18"/>
      <c r="W53" s="18"/>
      <c r="X53" s="32"/>
      <c r="Y53" s="32"/>
      <c r="Z53" s="32"/>
      <c r="AA53" s="32"/>
      <c r="AB53" s="32"/>
      <c r="AC53" s="32"/>
    </row>
    <row r="54" spans="1:29" ht="39.950000000000003" customHeight="1" x14ac:dyDescent="0.25">
      <c r="A54" s="165"/>
      <c r="B54" s="167"/>
      <c r="C54" s="46">
        <v>131</v>
      </c>
      <c r="D54" s="66" t="s">
        <v>265</v>
      </c>
      <c r="E54" s="106" t="s">
        <v>552</v>
      </c>
      <c r="F54" s="34" t="s">
        <v>13</v>
      </c>
      <c r="G54" s="34" t="s">
        <v>15</v>
      </c>
      <c r="H54" s="53">
        <v>16.12</v>
      </c>
      <c r="I54" s="19">
        <v>15</v>
      </c>
      <c r="J54" s="25">
        <f t="shared" si="0"/>
        <v>5</v>
      </c>
      <c r="K54" s="26" t="str">
        <f t="shared" si="1"/>
        <v>OK</v>
      </c>
      <c r="L54" s="18"/>
      <c r="M54" s="18">
        <v>10</v>
      </c>
      <c r="N54" s="18"/>
      <c r="O54" s="18"/>
      <c r="P54" s="18"/>
      <c r="Q54" s="18"/>
      <c r="R54" s="18"/>
      <c r="S54" s="18"/>
      <c r="T54" s="18"/>
      <c r="U54" s="18"/>
      <c r="V54" s="18"/>
      <c r="W54" s="18"/>
      <c r="X54" s="32"/>
      <c r="Y54" s="32"/>
      <c r="Z54" s="32"/>
      <c r="AA54" s="32"/>
      <c r="AB54" s="32"/>
      <c r="AC54" s="32"/>
    </row>
    <row r="55" spans="1:29" ht="39.950000000000003" customHeight="1" x14ac:dyDescent="0.25">
      <c r="A55" s="165"/>
      <c r="B55" s="167"/>
      <c r="C55" s="46">
        <v>132</v>
      </c>
      <c r="D55" s="66" t="s">
        <v>266</v>
      </c>
      <c r="E55" s="106" t="s">
        <v>552</v>
      </c>
      <c r="F55" s="34" t="s">
        <v>13</v>
      </c>
      <c r="G55" s="34" t="s">
        <v>15</v>
      </c>
      <c r="H55" s="53">
        <v>71.05</v>
      </c>
      <c r="I55" s="19">
        <v>10</v>
      </c>
      <c r="J55" s="25">
        <f t="shared" si="0"/>
        <v>6</v>
      </c>
      <c r="K55" s="26" t="str">
        <f t="shared" si="1"/>
        <v>OK</v>
      </c>
      <c r="L55" s="18"/>
      <c r="M55" s="18">
        <v>2</v>
      </c>
      <c r="N55" s="18"/>
      <c r="O55" s="18">
        <v>2</v>
      </c>
      <c r="P55" s="18"/>
      <c r="Q55" s="18"/>
      <c r="R55" s="18"/>
      <c r="S55" s="18"/>
      <c r="T55" s="18"/>
      <c r="U55" s="18"/>
      <c r="V55" s="18"/>
      <c r="W55" s="18"/>
      <c r="X55" s="32"/>
      <c r="Y55" s="32"/>
      <c r="Z55" s="32"/>
      <c r="AA55" s="32"/>
      <c r="AB55" s="32"/>
      <c r="AC55" s="32"/>
    </row>
    <row r="56" spans="1:29" ht="39.950000000000003" customHeight="1" x14ac:dyDescent="0.25">
      <c r="A56" s="165"/>
      <c r="B56" s="167"/>
      <c r="C56" s="46">
        <v>133</v>
      </c>
      <c r="D56" s="66" t="s">
        <v>267</v>
      </c>
      <c r="E56" s="106" t="s">
        <v>528</v>
      </c>
      <c r="F56" s="34" t="s">
        <v>27</v>
      </c>
      <c r="G56" s="34" t="s">
        <v>15</v>
      </c>
      <c r="H56" s="53">
        <v>96.37</v>
      </c>
      <c r="I56" s="19">
        <v>20</v>
      </c>
      <c r="J56" s="25">
        <f t="shared" si="0"/>
        <v>0</v>
      </c>
      <c r="K56" s="26" t="str">
        <f t="shared" si="1"/>
        <v>OK</v>
      </c>
      <c r="L56" s="18"/>
      <c r="M56" s="18">
        <v>5</v>
      </c>
      <c r="N56" s="18"/>
      <c r="O56" s="18">
        <v>15</v>
      </c>
      <c r="P56" s="18"/>
      <c r="Q56" s="18"/>
      <c r="R56" s="18"/>
      <c r="S56" s="18"/>
      <c r="T56" s="18"/>
      <c r="U56" s="18"/>
      <c r="V56" s="18"/>
      <c r="W56" s="18"/>
      <c r="X56" s="32"/>
      <c r="Y56" s="32"/>
      <c r="Z56" s="32"/>
      <c r="AA56" s="32"/>
      <c r="AB56" s="32"/>
      <c r="AC56" s="32"/>
    </row>
    <row r="57" spans="1:29" ht="39.950000000000003" customHeight="1" x14ac:dyDescent="0.25">
      <c r="A57" s="165"/>
      <c r="B57" s="167"/>
      <c r="C57" s="46">
        <v>134</v>
      </c>
      <c r="D57" s="66" t="s">
        <v>268</v>
      </c>
      <c r="E57" s="106" t="s">
        <v>553</v>
      </c>
      <c r="F57" s="34" t="s">
        <v>112</v>
      </c>
      <c r="G57" s="34" t="s">
        <v>15</v>
      </c>
      <c r="H57" s="53">
        <v>231.66</v>
      </c>
      <c r="I57" s="19">
        <v>20</v>
      </c>
      <c r="J57" s="25">
        <f t="shared" si="0"/>
        <v>10</v>
      </c>
      <c r="K57" s="26" t="str">
        <f t="shared" si="1"/>
        <v>OK</v>
      </c>
      <c r="L57" s="18"/>
      <c r="M57" s="18"/>
      <c r="N57" s="18"/>
      <c r="O57" s="18">
        <v>10</v>
      </c>
      <c r="P57" s="18"/>
      <c r="Q57" s="18"/>
      <c r="R57" s="18"/>
      <c r="S57" s="18"/>
      <c r="T57" s="18"/>
      <c r="U57" s="18"/>
      <c r="V57" s="18"/>
      <c r="W57" s="18"/>
      <c r="X57" s="32"/>
      <c r="Y57" s="32"/>
      <c r="Z57" s="32"/>
      <c r="AA57" s="32"/>
      <c r="AB57" s="32"/>
      <c r="AC57" s="32"/>
    </row>
    <row r="58" spans="1:29" ht="39.950000000000003" customHeight="1" x14ac:dyDescent="0.25">
      <c r="A58" s="165"/>
      <c r="B58" s="167"/>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65"/>
      <c r="B59" s="167"/>
      <c r="C59" s="46">
        <v>136</v>
      </c>
      <c r="D59" s="66" t="s">
        <v>270</v>
      </c>
      <c r="E59" s="107" t="s">
        <v>555</v>
      </c>
      <c r="F59" s="34" t="s">
        <v>112</v>
      </c>
      <c r="G59" s="34" t="s">
        <v>15</v>
      </c>
      <c r="H59" s="53">
        <v>206.33</v>
      </c>
      <c r="I59" s="19">
        <v>5</v>
      </c>
      <c r="J59" s="25">
        <f t="shared" si="0"/>
        <v>0</v>
      </c>
      <c r="K59" s="26" t="str">
        <f t="shared" si="1"/>
        <v>OK</v>
      </c>
      <c r="L59" s="18"/>
      <c r="M59" s="18">
        <v>5</v>
      </c>
      <c r="N59" s="18"/>
      <c r="O59" s="18"/>
      <c r="P59" s="18"/>
      <c r="Q59" s="18"/>
      <c r="R59" s="18"/>
      <c r="S59" s="18"/>
      <c r="T59" s="18"/>
      <c r="U59" s="18"/>
      <c r="V59" s="18"/>
      <c r="W59" s="18"/>
      <c r="X59" s="32"/>
      <c r="Y59" s="32"/>
      <c r="Z59" s="32"/>
      <c r="AA59" s="32"/>
      <c r="AB59" s="32"/>
      <c r="AC59" s="32"/>
    </row>
    <row r="60" spans="1:29" ht="39.950000000000003" customHeight="1" x14ac:dyDescent="0.25">
      <c r="A60" s="165"/>
      <c r="B60" s="167"/>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65"/>
      <c r="B61" s="167"/>
      <c r="C61" s="46">
        <v>138</v>
      </c>
      <c r="D61" s="66" t="s">
        <v>272</v>
      </c>
      <c r="E61" s="106" t="s">
        <v>528</v>
      </c>
      <c r="F61" s="34" t="s">
        <v>112</v>
      </c>
      <c r="G61" s="34" t="s">
        <v>15</v>
      </c>
      <c r="H61" s="53">
        <v>207.59</v>
      </c>
      <c r="I61" s="19">
        <f>2+3</f>
        <v>5</v>
      </c>
      <c r="J61" s="25">
        <f t="shared" si="0"/>
        <v>0</v>
      </c>
      <c r="K61" s="26" t="str">
        <f t="shared" si="1"/>
        <v>OK</v>
      </c>
      <c r="L61" s="18"/>
      <c r="M61" s="18">
        <v>1</v>
      </c>
      <c r="N61" s="18">
        <v>4</v>
      </c>
      <c r="O61" s="18"/>
      <c r="P61" s="18"/>
      <c r="Q61" s="18"/>
      <c r="R61" s="18"/>
      <c r="S61" s="18"/>
      <c r="T61" s="18"/>
      <c r="U61" s="18"/>
      <c r="V61" s="18"/>
      <c r="W61" s="18"/>
      <c r="X61" s="32"/>
      <c r="Y61" s="32"/>
      <c r="Z61" s="32"/>
      <c r="AA61" s="32"/>
      <c r="AB61" s="32"/>
      <c r="AC61" s="32"/>
    </row>
    <row r="62" spans="1:29" ht="39.950000000000003" customHeight="1" x14ac:dyDescent="0.25">
      <c r="A62" s="165"/>
      <c r="B62" s="167"/>
      <c r="C62" s="46">
        <v>139</v>
      </c>
      <c r="D62" s="66" t="s">
        <v>273</v>
      </c>
      <c r="E62" s="106" t="s">
        <v>528</v>
      </c>
      <c r="F62" s="34" t="s">
        <v>25</v>
      </c>
      <c r="G62" s="34" t="s">
        <v>15</v>
      </c>
      <c r="H62" s="53">
        <v>81.3</v>
      </c>
      <c r="I62" s="19">
        <v>5</v>
      </c>
      <c r="J62" s="25">
        <f t="shared" si="0"/>
        <v>0</v>
      </c>
      <c r="K62" s="26" t="str">
        <f t="shared" si="1"/>
        <v>OK</v>
      </c>
      <c r="L62" s="18"/>
      <c r="M62" s="18">
        <v>5</v>
      </c>
      <c r="N62" s="18"/>
      <c r="O62" s="18"/>
      <c r="P62" s="18"/>
      <c r="Q62" s="18"/>
      <c r="R62" s="18"/>
      <c r="S62" s="18"/>
      <c r="T62" s="18"/>
      <c r="U62" s="18"/>
      <c r="V62" s="18"/>
      <c r="W62" s="18"/>
      <c r="X62" s="32"/>
      <c r="Y62" s="32"/>
      <c r="Z62" s="32"/>
      <c r="AA62" s="32"/>
      <c r="AB62" s="32"/>
      <c r="AC62" s="32"/>
    </row>
    <row r="63" spans="1:29" ht="39.950000000000003" customHeight="1" x14ac:dyDescent="0.25">
      <c r="A63" s="165"/>
      <c r="B63" s="167"/>
      <c r="C63" s="46">
        <v>140</v>
      </c>
      <c r="D63" s="77" t="s">
        <v>154</v>
      </c>
      <c r="E63" s="106" t="s">
        <v>554</v>
      </c>
      <c r="F63" s="94" t="s">
        <v>25</v>
      </c>
      <c r="G63" s="94" t="s">
        <v>15</v>
      </c>
      <c r="H63" s="53">
        <v>85.35</v>
      </c>
      <c r="I63" s="19">
        <v>15</v>
      </c>
      <c r="J63" s="25">
        <f t="shared" si="0"/>
        <v>5</v>
      </c>
      <c r="K63" s="26" t="str">
        <f t="shared" si="1"/>
        <v>OK</v>
      </c>
      <c r="L63" s="18"/>
      <c r="M63" s="18">
        <v>10</v>
      </c>
      <c r="N63" s="18"/>
      <c r="O63" s="18"/>
      <c r="P63" s="18"/>
      <c r="Q63" s="18"/>
      <c r="R63" s="18"/>
      <c r="S63" s="18"/>
      <c r="T63" s="18"/>
      <c r="U63" s="18"/>
      <c r="V63" s="18"/>
      <c r="W63" s="18"/>
      <c r="X63" s="32"/>
      <c r="Y63" s="32"/>
      <c r="Z63" s="32"/>
      <c r="AA63" s="32"/>
      <c r="AB63" s="32"/>
      <c r="AC63" s="32"/>
    </row>
    <row r="64" spans="1:29" ht="39.950000000000003" customHeight="1" x14ac:dyDescent="0.25">
      <c r="A64" s="165"/>
      <c r="B64" s="167"/>
      <c r="C64" s="46">
        <v>141</v>
      </c>
      <c r="D64" s="66" t="s">
        <v>274</v>
      </c>
      <c r="E64" s="106" t="s">
        <v>556</v>
      </c>
      <c r="F64" s="34" t="s">
        <v>13</v>
      </c>
      <c r="G64" s="34" t="s">
        <v>15</v>
      </c>
      <c r="H64" s="53">
        <v>25.55</v>
      </c>
      <c r="I64" s="19">
        <v>20</v>
      </c>
      <c r="J64" s="25">
        <f t="shared" si="0"/>
        <v>10</v>
      </c>
      <c r="K64" s="26" t="str">
        <f t="shared" si="1"/>
        <v>OK</v>
      </c>
      <c r="L64" s="18"/>
      <c r="M64" s="18">
        <v>10</v>
      </c>
      <c r="N64" s="18"/>
      <c r="O64" s="18"/>
      <c r="P64" s="18"/>
      <c r="Q64" s="18"/>
      <c r="R64" s="18"/>
      <c r="S64" s="18"/>
      <c r="T64" s="18"/>
      <c r="U64" s="18"/>
      <c r="V64" s="18"/>
      <c r="W64" s="18"/>
      <c r="X64" s="32"/>
      <c r="Y64" s="32"/>
      <c r="Z64" s="32"/>
      <c r="AA64" s="32"/>
      <c r="AB64" s="32"/>
      <c r="AC64" s="32"/>
    </row>
    <row r="65" spans="1:29" ht="39.950000000000003" customHeight="1" x14ac:dyDescent="0.25">
      <c r="A65" s="165"/>
      <c r="B65" s="167"/>
      <c r="C65" s="46">
        <v>142</v>
      </c>
      <c r="D65" s="66" t="s">
        <v>275</v>
      </c>
      <c r="E65" s="106" t="s">
        <v>557</v>
      </c>
      <c r="F65" s="34" t="s">
        <v>28</v>
      </c>
      <c r="G65" s="34" t="s">
        <v>15</v>
      </c>
      <c r="H65" s="53">
        <v>29.67</v>
      </c>
      <c r="I65" s="19">
        <v>3</v>
      </c>
      <c r="J65" s="25">
        <f t="shared" si="0"/>
        <v>3</v>
      </c>
      <c r="K65" s="26" t="str">
        <f t="shared" si="1"/>
        <v>OK</v>
      </c>
      <c r="L65" s="18"/>
      <c r="M65" s="18"/>
      <c r="N65" s="18"/>
      <c r="O65" s="18"/>
      <c r="P65" s="18"/>
      <c r="Q65" s="18"/>
      <c r="R65" s="18"/>
      <c r="S65" s="18"/>
      <c r="T65" s="18"/>
      <c r="U65" s="18"/>
      <c r="V65" s="18"/>
      <c r="W65" s="18"/>
      <c r="X65" s="32"/>
      <c r="Y65" s="32"/>
      <c r="Z65" s="32"/>
      <c r="AA65" s="32"/>
      <c r="AB65" s="32"/>
      <c r="AC65" s="32"/>
    </row>
    <row r="66" spans="1:29" ht="39.950000000000003" customHeight="1" x14ac:dyDescent="0.25">
      <c r="A66" s="165"/>
      <c r="B66" s="167"/>
      <c r="C66" s="46">
        <v>143</v>
      </c>
      <c r="D66" s="66" t="s">
        <v>276</v>
      </c>
      <c r="E66" s="106" t="s">
        <v>558</v>
      </c>
      <c r="F66" s="34" t="s">
        <v>112</v>
      </c>
      <c r="G66" s="34" t="s">
        <v>15</v>
      </c>
      <c r="H66" s="53">
        <v>82.61</v>
      </c>
      <c r="I66" s="19">
        <v>3</v>
      </c>
      <c r="J66" s="25">
        <f t="shared" si="0"/>
        <v>0</v>
      </c>
      <c r="K66" s="26" t="str">
        <f t="shared" si="1"/>
        <v>OK</v>
      </c>
      <c r="L66" s="18"/>
      <c r="M66" s="18"/>
      <c r="N66" s="18">
        <v>3</v>
      </c>
      <c r="O66" s="18"/>
      <c r="P66" s="18"/>
      <c r="Q66" s="18"/>
      <c r="R66" s="18"/>
      <c r="S66" s="18"/>
      <c r="T66" s="18"/>
      <c r="U66" s="18"/>
      <c r="V66" s="18"/>
      <c r="W66" s="18"/>
      <c r="X66" s="32"/>
      <c r="Y66" s="32"/>
      <c r="Z66" s="32"/>
      <c r="AA66" s="32"/>
      <c r="AB66" s="32"/>
      <c r="AC66" s="32"/>
    </row>
    <row r="67" spans="1:29" ht="39.950000000000003" customHeight="1" x14ac:dyDescent="0.25">
      <c r="A67" s="168">
        <v>3</v>
      </c>
      <c r="B67" s="170" t="s">
        <v>217</v>
      </c>
      <c r="C67" s="48">
        <v>144</v>
      </c>
      <c r="D67" s="78" t="s">
        <v>277</v>
      </c>
      <c r="E67" s="108" t="s">
        <v>559</v>
      </c>
      <c r="F67" s="95" t="s">
        <v>13</v>
      </c>
      <c r="G67" s="95" t="s">
        <v>35</v>
      </c>
      <c r="H67" s="54">
        <v>76.36</v>
      </c>
      <c r="I67" s="19"/>
      <c r="J67" s="25">
        <f t="shared" ref="J67:J106" si="2">I67-(SUM(L67:AC67))</f>
        <v>0</v>
      </c>
      <c r="K67" s="26" t="str">
        <f t="shared" ref="K67:K106" si="3">IF(J67&lt;0,"ATENÇÃO","OK")</f>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69"/>
      <c r="B68" s="171"/>
      <c r="C68" s="48">
        <v>145</v>
      </c>
      <c r="D68" s="71" t="s">
        <v>278</v>
      </c>
      <c r="E68" s="108" t="s">
        <v>560</v>
      </c>
      <c r="F68" s="72" t="s">
        <v>13</v>
      </c>
      <c r="G68" s="72" t="s">
        <v>35</v>
      </c>
      <c r="H68" s="54">
        <v>28.65</v>
      </c>
      <c r="I68" s="19"/>
      <c r="J68" s="25">
        <f t="shared" si="2"/>
        <v>0</v>
      </c>
      <c r="K68" s="26" t="str">
        <f t="shared" si="3"/>
        <v>OK</v>
      </c>
      <c r="L68" s="18"/>
      <c r="M68" s="18"/>
      <c r="N68" s="18"/>
      <c r="O68" s="18"/>
      <c r="P68" s="18"/>
      <c r="Q68" s="18"/>
      <c r="R68" s="18"/>
      <c r="S68" s="18"/>
      <c r="T68" s="18"/>
      <c r="U68" s="18"/>
      <c r="V68" s="18"/>
      <c r="W68" s="18"/>
      <c r="X68" s="32"/>
      <c r="Y68" s="32"/>
      <c r="Z68" s="32"/>
      <c r="AA68" s="32"/>
      <c r="AB68" s="32"/>
      <c r="AC68" s="32"/>
    </row>
    <row r="69" spans="1:29" ht="39.950000000000003" customHeight="1" x14ac:dyDescent="0.25">
      <c r="A69" s="169"/>
      <c r="B69" s="171"/>
      <c r="C69" s="48">
        <v>146</v>
      </c>
      <c r="D69" s="71" t="s">
        <v>279</v>
      </c>
      <c r="E69" s="108" t="s">
        <v>561</v>
      </c>
      <c r="F69" s="72" t="s">
        <v>13</v>
      </c>
      <c r="G69" s="72" t="s">
        <v>35</v>
      </c>
      <c r="H69" s="54">
        <v>22.97</v>
      </c>
      <c r="I69" s="19"/>
      <c r="J69" s="25">
        <f t="shared" si="2"/>
        <v>0</v>
      </c>
      <c r="K69" s="26" t="str">
        <f t="shared" si="3"/>
        <v>OK</v>
      </c>
      <c r="L69" s="18"/>
      <c r="M69" s="18"/>
      <c r="N69" s="18"/>
      <c r="O69" s="18"/>
      <c r="P69" s="18"/>
      <c r="Q69" s="18"/>
      <c r="R69" s="18"/>
      <c r="S69" s="18"/>
      <c r="T69" s="18"/>
      <c r="U69" s="18"/>
      <c r="V69" s="18"/>
      <c r="W69" s="18"/>
      <c r="X69" s="32"/>
      <c r="Y69" s="32"/>
      <c r="Z69" s="32"/>
      <c r="AA69" s="32"/>
      <c r="AB69" s="32"/>
      <c r="AC69" s="32"/>
    </row>
    <row r="70" spans="1:29" ht="39.950000000000003" customHeight="1" x14ac:dyDescent="0.25">
      <c r="A70" s="169"/>
      <c r="B70" s="171"/>
      <c r="C70" s="48">
        <v>147</v>
      </c>
      <c r="D70" s="71" t="s">
        <v>280</v>
      </c>
      <c r="E70" s="108" t="s">
        <v>562</v>
      </c>
      <c r="F70" s="72" t="s">
        <v>13</v>
      </c>
      <c r="G70" s="72" t="s">
        <v>35</v>
      </c>
      <c r="H70" s="54">
        <v>26.49</v>
      </c>
      <c r="I70" s="19"/>
      <c r="J70" s="25">
        <f t="shared" si="2"/>
        <v>0</v>
      </c>
      <c r="K70" s="26" t="str">
        <f t="shared" si="3"/>
        <v>OK</v>
      </c>
      <c r="L70" s="18"/>
      <c r="M70" s="18"/>
      <c r="N70" s="18"/>
      <c r="O70" s="18"/>
      <c r="P70" s="18"/>
      <c r="Q70" s="18"/>
      <c r="R70" s="18"/>
      <c r="S70" s="18"/>
      <c r="T70" s="18"/>
      <c r="U70" s="18"/>
      <c r="V70" s="18"/>
      <c r="W70" s="18"/>
      <c r="X70" s="32"/>
      <c r="Y70" s="32"/>
      <c r="Z70" s="32"/>
      <c r="AA70" s="32"/>
      <c r="AB70" s="32"/>
      <c r="AC70" s="32"/>
    </row>
    <row r="71" spans="1:29" ht="39.950000000000003" customHeight="1" x14ac:dyDescent="0.25">
      <c r="A71" s="169"/>
      <c r="B71" s="171"/>
      <c r="C71" s="48">
        <v>148</v>
      </c>
      <c r="D71" s="71" t="s">
        <v>281</v>
      </c>
      <c r="E71" s="108" t="s">
        <v>563</v>
      </c>
      <c r="F71" s="72" t="s">
        <v>13</v>
      </c>
      <c r="G71" s="72" t="s">
        <v>35</v>
      </c>
      <c r="H71" s="54">
        <v>31.03</v>
      </c>
      <c r="I71" s="19">
        <v>2</v>
      </c>
      <c r="J71" s="25">
        <f t="shared" si="2"/>
        <v>0</v>
      </c>
      <c r="K71" s="26" t="str">
        <f t="shared" si="3"/>
        <v>OK</v>
      </c>
      <c r="L71" s="18"/>
      <c r="M71" s="18">
        <v>2</v>
      </c>
      <c r="N71" s="18"/>
      <c r="O71" s="18"/>
      <c r="P71" s="18"/>
      <c r="Q71" s="18"/>
      <c r="R71" s="18"/>
      <c r="S71" s="18"/>
      <c r="T71" s="18"/>
      <c r="U71" s="18"/>
      <c r="V71" s="18"/>
      <c r="W71" s="18"/>
      <c r="X71" s="32"/>
      <c r="Y71" s="32"/>
      <c r="Z71" s="32"/>
      <c r="AA71" s="32"/>
      <c r="AB71" s="32"/>
      <c r="AC71" s="32"/>
    </row>
    <row r="72" spans="1:29" ht="39.950000000000003" customHeight="1" x14ac:dyDescent="0.25">
      <c r="A72" s="169"/>
      <c r="B72" s="171"/>
      <c r="C72" s="48">
        <v>149</v>
      </c>
      <c r="D72" s="71" t="s">
        <v>282</v>
      </c>
      <c r="E72" s="108" t="s">
        <v>564</v>
      </c>
      <c r="F72" s="72" t="s">
        <v>13</v>
      </c>
      <c r="G72" s="72" t="s">
        <v>35</v>
      </c>
      <c r="H72" s="54">
        <v>30.78</v>
      </c>
      <c r="I72" s="19"/>
      <c r="J72" s="25">
        <f t="shared" si="2"/>
        <v>0</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69"/>
      <c r="B73" s="171"/>
      <c r="C73" s="48">
        <v>150</v>
      </c>
      <c r="D73" s="71" t="s">
        <v>283</v>
      </c>
      <c r="E73" s="108" t="s">
        <v>565</v>
      </c>
      <c r="F73" s="72" t="s">
        <v>13</v>
      </c>
      <c r="G73" s="72" t="s">
        <v>35</v>
      </c>
      <c r="H73" s="54">
        <v>35</v>
      </c>
      <c r="I73" s="19">
        <v>2</v>
      </c>
      <c r="J73" s="25">
        <f t="shared" si="2"/>
        <v>2</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69"/>
      <c r="B74" s="171"/>
      <c r="C74" s="48">
        <v>151</v>
      </c>
      <c r="D74" s="71" t="s">
        <v>284</v>
      </c>
      <c r="E74" s="108" t="s">
        <v>566</v>
      </c>
      <c r="F74" s="72" t="s">
        <v>13</v>
      </c>
      <c r="G74" s="72" t="s">
        <v>35</v>
      </c>
      <c r="H74" s="54">
        <v>30</v>
      </c>
      <c r="I74" s="19">
        <v>5</v>
      </c>
      <c r="J74" s="25">
        <f t="shared" si="2"/>
        <v>0</v>
      </c>
      <c r="K74" s="26" t="str">
        <f t="shared" si="3"/>
        <v>OK</v>
      </c>
      <c r="L74" s="18"/>
      <c r="M74" s="18">
        <v>5</v>
      </c>
      <c r="N74" s="18"/>
      <c r="O74" s="18"/>
      <c r="P74" s="18"/>
      <c r="Q74" s="18"/>
      <c r="R74" s="18"/>
      <c r="S74" s="18"/>
      <c r="T74" s="18"/>
      <c r="U74" s="18"/>
      <c r="V74" s="18"/>
      <c r="W74" s="18"/>
      <c r="X74" s="32"/>
      <c r="Y74" s="32"/>
      <c r="Z74" s="32"/>
      <c r="AA74" s="32"/>
      <c r="AB74" s="32"/>
      <c r="AC74" s="32"/>
    </row>
    <row r="75" spans="1:29" ht="39.950000000000003" customHeight="1" x14ac:dyDescent="0.25">
      <c r="A75" s="169"/>
      <c r="B75" s="171"/>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69"/>
      <c r="B76" s="171"/>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69"/>
      <c r="B77" s="171"/>
      <c r="C77" s="48">
        <v>154</v>
      </c>
      <c r="D77" s="71" t="s">
        <v>160</v>
      </c>
      <c r="E77" s="108" t="s">
        <v>569</v>
      </c>
      <c r="F77" s="72" t="s">
        <v>13</v>
      </c>
      <c r="G77" s="72" t="s">
        <v>35</v>
      </c>
      <c r="H77" s="54">
        <v>35</v>
      </c>
      <c r="I77" s="19"/>
      <c r="J77" s="25">
        <f t="shared" si="2"/>
        <v>0</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69"/>
      <c r="B78" s="171"/>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69"/>
      <c r="B79" s="171"/>
      <c r="C79" s="48">
        <v>156</v>
      </c>
      <c r="D79" s="71" t="s">
        <v>167</v>
      </c>
      <c r="E79" s="108" t="s">
        <v>571</v>
      </c>
      <c r="F79" s="72" t="s">
        <v>13</v>
      </c>
      <c r="G79" s="72" t="s">
        <v>35</v>
      </c>
      <c r="H79" s="54">
        <v>8</v>
      </c>
      <c r="I79" s="19">
        <v>2</v>
      </c>
      <c r="J79" s="25">
        <f t="shared" si="2"/>
        <v>2</v>
      </c>
      <c r="K79" s="26" t="str">
        <f t="shared" si="3"/>
        <v>OK</v>
      </c>
      <c r="L79" s="18"/>
      <c r="M79" s="18"/>
      <c r="N79" s="18"/>
      <c r="O79" s="18"/>
      <c r="P79" s="18"/>
      <c r="Q79" s="18"/>
      <c r="R79" s="18"/>
      <c r="S79" s="18"/>
      <c r="T79" s="18"/>
      <c r="U79" s="18"/>
      <c r="V79" s="18"/>
      <c r="W79" s="18"/>
      <c r="X79" s="32"/>
      <c r="Y79" s="32"/>
      <c r="Z79" s="32"/>
      <c r="AA79" s="32"/>
      <c r="AB79" s="32"/>
      <c r="AC79" s="32"/>
    </row>
    <row r="80" spans="1:29" ht="39.950000000000003" customHeight="1" x14ac:dyDescent="0.25">
      <c r="A80" s="169"/>
      <c r="B80" s="171"/>
      <c r="C80" s="48">
        <v>157</v>
      </c>
      <c r="D80" s="71" t="s">
        <v>166</v>
      </c>
      <c r="E80" s="108" t="s">
        <v>572</v>
      </c>
      <c r="F80" s="72" t="s">
        <v>13</v>
      </c>
      <c r="G80" s="72" t="s">
        <v>35</v>
      </c>
      <c r="H80" s="54">
        <v>12.39</v>
      </c>
      <c r="I80" s="19">
        <v>2</v>
      </c>
      <c r="J80" s="25">
        <f t="shared" si="2"/>
        <v>2</v>
      </c>
      <c r="K80" s="26" t="str">
        <f t="shared" si="3"/>
        <v>OK</v>
      </c>
      <c r="L80" s="18"/>
      <c r="M80" s="18"/>
      <c r="N80" s="18"/>
      <c r="O80" s="18"/>
      <c r="P80" s="18"/>
      <c r="Q80" s="18"/>
      <c r="R80" s="18"/>
      <c r="S80" s="18"/>
      <c r="T80" s="18"/>
      <c r="U80" s="18"/>
      <c r="V80" s="18"/>
      <c r="W80" s="18"/>
      <c r="X80" s="32"/>
      <c r="Y80" s="32"/>
      <c r="Z80" s="32"/>
      <c r="AA80" s="32"/>
      <c r="AB80" s="32"/>
      <c r="AC80" s="32"/>
    </row>
    <row r="81" spans="1:29" ht="39.950000000000003" customHeight="1" x14ac:dyDescent="0.25">
      <c r="A81" s="169"/>
      <c r="B81" s="171"/>
      <c r="C81" s="48">
        <v>158</v>
      </c>
      <c r="D81" s="71" t="s">
        <v>288</v>
      </c>
      <c r="E81" s="108" t="s">
        <v>573</v>
      </c>
      <c r="F81" s="72" t="s">
        <v>13</v>
      </c>
      <c r="G81" s="72" t="s">
        <v>35</v>
      </c>
      <c r="H81" s="54">
        <v>7.41</v>
      </c>
      <c r="I81" s="19">
        <v>2</v>
      </c>
      <c r="J81" s="25">
        <f t="shared" si="2"/>
        <v>2</v>
      </c>
      <c r="K81" s="26" t="str">
        <f t="shared" si="3"/>
        <v>OK</v>
      </c>
      <c r="L81" s="18"/>
      <c r="M81" s="18"/>
      <c r="N81" s="18"/>
      <c r="O81" s="18"/>
      <c r="P81" s="18"/>
      <c r="Q81" s="18"/>
      <c r="R81" s="18"/>
      <c r="S81" s="18"/>
      <c r="T81" s="18"/>
      <c r="U81" s="18"/>
      <c r="V81" s="18"/>
      <c r="W81" s="18"/>
      <c r="X81" s="32"/>
      <c r="Y81" s="32"/>
      <c r="Z81" s="32"/>
      <c r="AA81" s="32"/>
      <c r="AB81" s="32"/>
      <c r="AC81" s="32"/>
    </row>
    <row r="82" spans="1:29" ht="39.950000000000003" customHeight="1" x14ac:dyDescent="0.25">
      <c r="A82" s="169"/>
      <c r="B82" s="171"/>
      <c r="C82" s="48">
        <v>159</v>
      </c>
      <c r="D82" s="71" t="s">
        <v>289</v>
      </c>
      <c r="E82" s="108" t="s">
        <v>574</v>
      </c>
      <c r="F82" s="72" t="s">
        <v>13</v>
      </c>
      <c r="G82" s="72" t="s">
        <v>35</v>
      </c>
      <c r="H82" s="54">
        <v>5</v>
      </c>
      <c r="I82" s="19">
        <v>2</v>
      </c>
      <c r="J82" s="25">
        <f t="shared" si="2"/>
        <v>2</v>
      </c>
      <c r="K82" s="26" t="str">
        <f t="shared" si="3"/>
        <v>OK</v>
      </c>
      <c r="L82" s="18"/>
      <c r="M82" s="18"/>
      <c r="N82" s="18"/>
      <c r="O82" s="18"/>
      <c r="P82" s="18"/>
      <c r="Q82" s="18"/>
      <c r="R82" s="18"/>
      <c r="S82" s="18"/>
      <c r="T82" s="18"/>
      <c r="U82" s="18"/>
      <c r="V82" s="18"/>
      <c r="W82" s="18"/>
      <c r="X82" s="32"/>
      <c r="Y82" s="32"/>
      <c r="Z82" s="32"/>
      <c r="AA82" s="32"/>
      <c r="AB82" s="32"/>
      <c r="AC82" s="32"/>
    </row>
    <row r="83" spans="1:29" ht="39.950000000000003" customHeight="1" x14ac:dyDescent="0.25">
      <c r="A83" s="169"/>
      <c r="B83" s="171"/>
      <c r="C83" s="48">
        <v>160</v>
      </c>
      <c r="D83" s="71" t="s">
        <v>161</v>
      </c>
      <c r="E83" s="109" t="s">
        <v>575</v>
      </c>
      <c r="F83" s="72" t="s">
        <v>13</v>
      </c>
      <c r="G83" s="72" t="s">
        <v>35</v>
      </c>
      <c r="H83" s="54">
        <v>11.46</v>
      </c>
      <c r="I83" s="19">
        <v>2</v>
      </c>
      <c r="J83" s="25">
        <f t="shared" si="2"/>
        <v>2</v>
      </c>
      <c r="K83" s="26" t="str">
        <f t="shared" si="3"/>
        <v>OK</v>
      </c>
      <c r="L83" s="18"/>
      <c r="M83" s="18"/>
      <c r="N83" s="18"/>
      <c r="O83" s="18"/>
      <c r="P83" s="18"/>
      <c r="Q83" s="18"/>
      <c r="R83" s="18"/>
      <c r="S83" s="18"/>
      <c r="T83" s="18"/>
      <c r="U83" s="18"/>
      <c r="V83" s="18"/>
      <c r="W83" s="18"/>
      <c r="X83" s="32"/>
      <c r="Y83" s="32"/>
      <c r="Z83" s="32"/>
      <c r="AA83" s="32"/>
      <c r="AB83" s="32"/>
      <c r="AC83" s="32"/>
    </row>
    <row r="84" spans="1:29" ht="39.950000000000003" customHeight="1" x14ac:dyDescent="0.25">
      <c r="A84" s="169"/>
      <c r="B84" s="171"/>
      <c r="C84" s="48">
        <v>161</v>
      </c>
      <c r="D84" s="71" t="s">
        <v>162</v>
      </c>
      <c r="E84" s="109" t="s">
        <v>576</v>
      </c>
      <c r="F84" s="72" t="s">
        <v>13</v>
      </c>
      <c r="G84" s="72" t="s">
        <v>35</v>
      </c>
      <c r="H84" s="54">
        <v>7.31</v>
      </c>
      <c r="I84" s="19">
        <v>2</v>
      </c>
      <c r="J84" s="25">
        <f t="shared" si="2"/>
        <v>2</v>
      </c>
      <c r="K84" s="26" t="str">
        <f t="shared" si="3"/>
        <v>OK</v>
      </c>
      <c r="L84" s="18"/>
      <c r="M84" s="18"/>
      <c r="N84" s="18"/>
      <c r="O84" s="18"/>
      <c r="P84" s="18"/>
      <c r="Q84" s="18"/>
      <c r="R84" s="18"/>
      <c r="S84" s="18"/>
      <c r="T84" s="18"/>
      <c r="U84" s="18"/>
      <c r="V84" s="18"/>
      <c r="W84" s="18"/>
      <c r="X84" s="32"/>
      <c r="Y84" s="32"/>
      <c r="Z84" s="32"/>
      <c r="AA84" s="32"/>
      <c r="AB84" s="32"/>
      <c r="AC84" s="32"/>
    </row>
    <row r="85" spans="1:29" ht="39.950000000000003" customHeight="1" x14ac:dyDescent="0.25">
      <c r="A85" s="169"/>
      <c r="B85" s="171"/>
      <c r="C85" s="48">
        <v>162</v>
      </c>
      <c r="D85" s="71" t="s">
        <v>163</v>
      </c>
      <c r="E85" s="108" t="s">
        <v>577</v>
      </c>
      <c r="F85" s="72" t="s">
        <v>13</v>
      </c>
      <c r="G85" s="72" t="s">
        <v>15</v>
      </c>
      <c r="H85" s="54">
        <v>12</v>
      </c>
      <c r="I85" s="19">
        <v>2</v>
      </c>
      <c r="J85" s="25">
        <f t="shared" si="2"/>
        <v>2</v>
      </c>
      <c r="K85" s="26" t="str">
        <f t="shared" si="3"/>
        <v>OK</v>
      </c>
      <c r="L85" s="18"/>
      <c r="M85" s="18"/>
      <c r="N85" s="18"/>
      <c r="O85" s="18"/>
      <c r="P85" s="18"/>
      <c r="Q85" s="18"/>
      <c r="R85" s="18"/>
      <c r="S85" s="18"/>
      <c r="T85" s="18"/>
      <c r="U85" s="18"/>
      <c r="V85" s="18"/>
      <c r="W85" s="18"/>
      <c r="X85" s="32"/>
      <c r="Y85" s="32"/>
      <c r="Z85" s="32"/>
      <c r="AA85" s="32"/>
      <c r="AB85" s="32"/>
      <c r="AC85" s="32"/>
    </row>
    <row r="86" spans="1:29" ht="39.950000000000003" customHeight="1" x14ac:dyDescent="0.25">
      <c r="A86" s="169"/>
      <c r="B86" s="171"/>
      <c r="C86" s="48">
        <v>163</v>
      </c>
      <c r="D86" s="71" t="s">
        <v>164</v>
      </c>
      <c r="E86" s="108" t="s">
        <v>578</v>
      </c>
      <c r="F86" s="72" t="s">
        <v>13</v>
      </c>
      <c r="G86" s="72" t="s">
        <v>35</v>
      </c>
      <c r="H86" s="54">
        <v>9.6199999999999992</v>
      </c>
      <c r="I86" s="19">
        <v>2</v>
      </c>
      <c r="J86" s="25">
        <f t="shared" si="2"/>
        <v>2</v>
      </c>
      <c r="K86" s="26" t="str">
        <f t="shared" si="3"/>
        <v>OK</v>
      </c>
      <c r="L86" s="18"/>
      <c r="M86" s="18"/>
      <c r="N86" s="18"/>
      <c r="O86" s="18"/>
      <c r="P86" s="18"/>
      <c r="Q86" s="18"/>
      <c r="R86" s="18"/>
      <c r="S86" s="18"/>
      <c r="T86" s="18"/>
      <c r="U86" s="18"/>
      <c r="V86" s="18"/>
      <c r="W86" s="18"/>
      <c r="X86" s="32"/>
      <c r="Y86" s="32"/>
      <c r="Z86" s="32"/>
      <c r="AA86" s="32"/>
      <c r="AB86" s="32"/>
      <c r="AC86" s="32"/>
    </row>
    <row r="87" spans="1:29" ht="39.950000000000003" customHeight="1" x14ac:dyDescent="0.25">
      <c r="A87" s="169"/>
      <c r="B87" s="171"/>
      <c r="C87" s="48">
        <v>164</v>
      </c>
      <c r="D87" s="71" t="s">
        <v>165</v>
      </c>
      <c r="E87" s="108" t="s">
        <v>579</v>
      </c>
      <c r="F87" s="72" t="s">
        <v>13</v>
      </c>
      <c r="G87" s="72" t="s">
        <v>35</v>
      </c>
      <c r="H87" s="54">
        <v>12</v>
      </c>
      <c r="I87" s="19">
        <v>2</v>
      </c>
      <c r="J87" s="25">
        <f t="shared" si="2"/>
        <v>2</v>
      </c>
      <c r="K87" s="26" t="str">
        <f t="shared" si="3"/>
        <v>OK</v>
      </c>
      <c r="L87" s="18"/>
      <c r="M87" s="18"/>
      <c r="N87" s="18"/>
      <c r="O87" s="18"/>
      <c r="P87" s="18"/>
      <c r="Q87" s="18"/>
      <c r="R87" s="18"/>
      <c r="S87" s="18"/>
      <c r="T87" s="18"/>
      <c r="U87" s="18"/>
      <c r="V87" s="18"/>
      <c r="W87" s="18"/>
      <c r="X87" s="32"/>
      <c r="Y87" s="32"/>
      <c r="Z87" s="32"/>
      <c r="AA87" s="32"/>
      <c r="AB87" s="32"/>
      <c r="AC87" s="32"/>
    </row>
    <row r="88" spans="1:29" ht="39.950000000000003" customHeight="1" x14ac:dyDescent="0.25">
      <c r="A88" s="169"/>
      <c r="B88" s="171"/>
      <c r="C88" s="48">
        <v>165</v>
      </c>
      <c r="D88" s="71" t="s">
        <v>290</v>
      </c>
      <c r="E88" s="108" t="s">
        <v>580</v>
      </c>
      <c r="F88" s="72" t="s">
        <v>13</v>
      </c>
      <c r="G88" s="72" t="s">
        <v>35</v>
      </c>
      <c r="H88" s="54">
        <v>17.32</v>
      </c>
      <c r="I88" s="19">
        <v>2</v>
      </c>
      <c r="J88" s="25">
        <f t="shared" si="2"/>
        <v>2</v>
      </c>
      <c r="K88" s="26" t="str">
        <f t="shared" si="3"/>
        <v>OK</v>
      </c>
      <c r="L88" s="18"/>
      <c r="M88" s="18"/>
      <c r="N88" s="18"/>
      <c r="O88" s="18"/>
      <c r="P88" s="18"/>
      <c r="Q88" s="18"/>
      <c r="R88" s="18"/>
      <c r="S88" s="18"/>
      <c r="T88" s="18"/>
      <c r="U88" s="18"/>
      <c r="V88" s="18"/>
      <c r="W88" s="18"/>
      <c r="X88" s="32"/>
      <c r="Y88" s="32"/>
      <c r="Z88" s="32"/>
      <c r="AA88" s="32"/>
      <c r="AB88" s="32"/>
      <c r="AC88" s="32"/>
    </row>
    <row r="89" spans="1:29" ht="39.950000000000003" customHeight="1" x14ac:dyDescent="0.25">
      <c r="A89" s="169"/>
      <c r="B89" s="171"/>
      <c r="C89" s="48">
        <v>166</v>
      </c>
      <c r="D89" s="71" t="s">
        <v>291</v>
      </c>
      <c r="E89" s="108" t="s">
        <v>581</v>
      </c>
      <c r="F89" s="72" t="s">
        <v>13</v>
      </c>
      <c r="G89" s="72" t="s">
        <v>35</v>
      </c>
      <c r="H89" s="54">
        <v>8.69</v>
      </c>
      <c r="I89" s="19">
        <v>2</v>
      </c>
      <c r="J89" s="25">
        <f t="shared" si="2"/>
        <v>2</v>
      </c>
      <c r="K89" s="26" t="str">
        <f t="shared" si="3"/>
        <v>OK</v>
      </c>
      <c r="L89" s="18"/>
      <c r="M89" s="18"/>
      <c r="N89" s="18"/>
      <c r="O89" s="18"/>
      <c r="P89" s="18"/>
      <c r="Q89" s="18"/>
      <c r="R89" s="18"/>
      <c r="S89" s="18"/>
      <c r="T89" s="18"/>
      <c r="U89" s="18"/>
      <c r="V89" s="18"/>
      <c r="W89" s="18"/>
      <c r="X89" s="32"/>
      <c r="Y89" s="32"/>
      <c r="Z89" s="32"/>
      <c r="AA89" s="32"/>
      <c r="AB89" s="32"/>
      <c r="AC89" s="32"/>
    </row>
    <row r="90" spans="1:29" ht="39.950000000000003" customHeight="1" x14ac:dyDescent="0.25">
      <c r="A90" s="169"/>
      <c r="B90" s="171"/>
      <c r="C90" s="48">
        <v>167</v>
      </c>
      <c r="D90" s="71" t="s">
        <v>292</v>
      </c>
      <c r="E90" s="108" t="s">
        <v>582</v>
      </c>
      <c r="F90" s="72" t="s">
        <v>13</v>
      </c>
      <c r="G90" s="72" t="s">
        <v>35</v>
      </c>
      <c r="H90" s="54">
        <v>7.17</v>
      </c>
      <c r="I90" s="19">
        <v>2</v>
      </c>
      <c r="J90" s="25">
        <f t="shared" si="2"/>
        <v>2</v>
      </c>
      <c r="K90" s="26" t="str">
        <f t="shared" si="3"/>
        <v>OK</v>
      </c>
      <c r="L90" s="18"/>
      <c r="M90" s="18"/>
      <c r="N90" s="18"/>
      <c r="O90" s="18"/>
      <c r="P90" s="18"/>
      <c r="Q90" s="18"/>
      <c r="R90" s="18"/>
      <c r="S90" s="18"/>
      <c r="T90" s="18"/>
      <c r="U90" s="18"/>
      <c r="V90" s="18"/>
      <c r="W90" s="18"/>
      <c r="X90" s="32"/>
      <c r="Y90" s="32"/>
      <c r="Z90" s="32"/>
      <c r="AA90" s="32"/>
      <c r="AB90" s="32"/>
      <c r="AC90" s="32"/>
    </row>
    <row r="91" spans="1:29" ht="39.950000000000003" customHeight="1" x14ac:dyDescent="0.25">
      <c r="A91" s="169"/>
      <c r="B91" s="171"/>
      <c r="C91" s="48">
        <v>168</v>
      </c>
      <c r="D91" s="71" t="s">
        <v>293</v>
      </c>
      <c r="E91" s="108" t="s">
        <v>583</v>
      </c>
      <c r="F91" s="72" t="s">
        <v>13</v>
      </c>
      <c r="G91" s="72" t="s">
        <v>35</v>
      </c>
      <c r="H91" s="54">
        <v>8.36</v>
      </c>
      <c r="I91" s="19">
        <v>2</v>
      </c>
      <c r="J91" s="25">
        <f t="shared" si="2"/>
        <v>2</v>
      </c>
      <c r="K91" s="26" t="str">
        <f t="shared" si="3"/>
        <v>OK</v>
      </c>
      <c r="L91" s="18"/>
      <c r="M91" s="18"/>
      <c r="N91" s="18"/>
      <c r="O91" s="18"/>
      <c r="P91" s="18"/>
      <c r="Q91" s="18"/>
      <c r="R91" s="18"/>
      <c r="S91" s="18"/>
      <c r="T91" s="18"/>
      <c r="U91" s="18"/>
      <c r="V91" s="18"/>
      <c r="W91" s="18"/>
      <c r="X91" s="32"/>
      <c r="Y91" s="32"/>
      <c r="Z91" s="32"/>
      <c r="AA91" s="32"/>
      <c r="AB91" s="32"/>
      <c r="AC91" s="32"/>
    </row>
    <row r="92" spans="1:29" ht="39.950000000000003" customHeight="1" x14ac:dyDescent="0.25">
      <c r="A92" s="169"/>
      <c r="B92" s="171"/>
      <c r="C92" s="48">
        <v>169</v>
      </c>
      <c r="D92" s="71" t="s">
        <v>294</v>
      </c>
      <c r="E92" s="108" t="s">
        <v>584</v>
      </c>
      <c r="F92" s="72" t="s">
        <v>13</v>
      </c>
      <c r="G92" s="72" t="s">
        <v>35</v>
      </c>
      <c r="H92" s="54">
        <v>10.06</v>
      </c>
      <c r="I92" s="19">
        <v>2</v>
      </c>
      <c r="J92" s="25">
        <f t="shared" si="2"/>
        <v>2</v>
      </c>
      <c r="K92" s="26" t="str">
        <f t="shared" si="3"/>
        <v>OK</v>
      </c>
      <c r="L92" s="18"/>
      <c r="M92" s="18"/>
      <c r="N92" s="18"/>
      <c r="O92" s="18"/>
      <c r="P92" s="18"/>
      <c r="Q92" s="18"/>
      <c r="R92" s="18"/>
      <c r="S92" s="18"/>
      <c r="T92" s="18"/>
      <c r="U92" s="18"/>
      <c r="V92" s="18"/>
      <c r="W92" s="18"/>
      <c r="X92" s="32"/>
      <c r="Y92" s="32"/>
      <c r="Z92" s="32"/>
      <c r="AA92" s="32"/>
      <c r="AB92" s="32"/>
      <c r="AC92" s="32"/>
    </row>
    <row r="93" spans="1:29" ht="39.950000000000003" customHeight="1" x14ac:dyDescent="0.25">
      <c r="A93" s="169"/>
      <c r="B93" s="171"/>
      <c r="C93" s="48">
        <v>170</v>
      </c>
      <c r="D93" s="79" t="s">
        <v>295</v>
      </c>
      <c r="E93" s="108" t="s">
        <v>585</v>
      </c>
      <c r="F93" s="97" t="s">
        <v>13</v>
      </c>
      <c r="G93" s="97" t="s">
        <v>35</v>
      </c>
      <c r="H93" s="54">
        <v>13.5</v>
      </c>
      <c r="I93" s="19">
        <v>2</v>
      </c>
      <c r="J93" s="25">
        <f t="shared" si="2"/>
        <v>2</v>
      </c>
      <c r="K93" s="26" t="str">
        <f t="shared" si="3"/>
        <v>OK</v>
      </c>
      <c r="L93" s="18"/>
      <c r="M93" s="18"/>
      <c r="N93" s="18"/>
      <c r="O93" s="18"/>
      <c r="P93" s="18"/>
      <c r="Q93" s="18"/>
      <c r="R93" s="18"/>
      <c r="S93" s="18"/>
      <c r="T93" s="18"/>
      <c r="U93" s="18"/>
      <c r="V93" s="18"/>
      <c r="W93" s="18"/>
      <c r="X93" s="32"/>
      <c r="Y93" s="32"/>
      <c r="Z93" s="32"/>
      <c r="AA93" s="32"/>
      <c r="AB93" s="32"/>
      <c r="AC93" s="32"/>
    </row>
    <row r="94" spans="1:29" ht="39.950000000000003" customHeight="1" x14ac:dyDescent="0.25">
      <c r="A94" s="169"/>
      <c r="B94" s="171"/>
      <c r="C94" s="48">
        <v>171</v>
      </c>
      <c r="D94" s="71" t="s">
        <v>168</v>
      </c>
      <c r="E94" s="108" t="s">
        <v>586</v>
      </c>
      <c r="F94" s="72" t="s">
        <v>13</v>
      </c>
      <c r="G94" s="72" t="s">
        <v>35</v>
      </c>
      <c r="H94" s="54">
        <v>7.84</v>
      </c>
      <c r="I94" s="19">
        <v>2</v>
      </c>
      <c r="J94" s="25">
        <f t="shared" si="2"/>
        <v>2</v>
      </c>
      <c r="K94" s="26" t="str">
        <f t="shared" si="3"/>
        <v>OK</v>
      </c>
      <c r="L94" s="18"/>
      <c r="M94" s="18"/>
      <c r="N94" s="18"/>
      <c r="O94" s="18"/>
      <c r="P94" s="18"/>
      <c r="Q94" s="18"/>
      <c r="R94" s="18"/>
      <c r="S94" s="18"/>
      <c r="T94" s="18"/>
      <c r="U94" s="18"/>
      <c r="V94" s="18"/>
      <c r="W94" s="18"/>
      <c r="X94" s="32"/>
      <c r="Y94" s="32"/>
      <c r="Z94" s="32"/>
      <c r="AA94" s="32"/>
      <c r="AB94" s="32"/>
      <c r="AC94" s="32"/>
    </row>
    <row r="95" spans="1:29" ht="39.950000000000003" customHeight="1" x14ac:dyDescent="0.25">
      <c r="A95" s="169"/>
      <c r="B95" s="171"/>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69"/>
      <c r="B96" s="171"/>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69"/>
      <c r="B97" s="171"/>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69"/>
      <c r="B98" s="171"/>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69"/>
      <c r="B99" s="171"/>
      <c r="C99" s="48">
        <v>176</v>
      </c>
      <c r="D99" s="71" t="s">
        <v>296</v>
      </c>
      <c r="E99" s="108" t="s">
        <v>591</v>
      </c>
      <c r="F99" s="72" t="s">
        <v>59</v>
      </c>
      <c r="G99" s="72" t="s">
        <v>35</v>
      </c>
      <c r="H99" s="54">
        <v>50.09</v>
      </c>
      <c r="I99" s="19"/>
      <c r="J99" s="25">
        <f t="shared" si="2"/>
        <v>0</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69"/>
      <c r="B100" s="171"/>
      <c r="C100" s="48">
        <v>177</v>
      </c>
      <c r="D100" s="71" t="s">
        <v>100</v>
      </c>
      <c r="E100" s="108" t="s">
        <v>592</v>
      </c>
      <c r="F100" s="72" t="s">
        <v>13</v>
      </c>
      <c r="G100" s="72" t="s">
        <v>769</v>
      </c>
      <c r="H100" s="54">
        <v>22.53</v>
      </c>
      <c r="I100" s="19">
        <v>1</v>
      </c>
      <c r="J100" s="25">
        <f t="shared" si="2"/>
        <v>1</v>
      </c>
      <c r="K100" s="26" t="str">
        <f t="shared" si="3"/>
        <v>OK</v>
      </c>
      <c r="L100" s="18"/>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69"/>
      <c r="B101" s="171"/>
      <c r="C101" s="48">
        <v>178</v>
      </c>
      <c r="D101" s="71" t="s">
        <v>173</v>
      </c>
      <c r="E101" s="108" t="s">
        <v>593</v>
      </c>
      <c r="F101" s="72" t="s">
        <v>13</v>
      </c>
      <c r="G101" s="72" t="s">
        <v>35</v>
      </c>
      <c r="H101" s="54">
        <v>58.31</v>
      </c>
      <c r="I101" s="19"/>
      <c r="J101" s="25">
        <f t="shared" si="2"/>
        <v>0</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69"/>
      <c r="B102" s="171"/>
      <c r="C102" s="48">
        <v>179</v>
      </c>
      <c r="D102" s="71" t="s">
        <v>174</v>
      </c>
      <c r="E102" s="108" t="s">
        <v>594</v>
      </c>
      <c r="F102" s="72" t="s">
        <v>13</v>
      </c>
      <c r="G102" s="72" t="s">
        <v>35</v>
      </c>
      <c r="H102" s="54">
        <v>221</v>
      </c>
      <c r="I102" s="19"/>
      <c r="J102" s="25">
        <f t="shared" si="2"/>
        <v>0</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69"/>
      <c r="B103" s="171"/>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69"/>
      <c r="B104" s="171"/>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69"/>
      <c r="B105" s="171"/>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69"/>
      <c r="B106" s="171"/>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69"/>
      <c r="B107" s="171"/>
      <c r="C107" s="48">
        <v>184</v>
      </c>
      <c r="D107" s="71" t="s">
        <v>297</v>
      </c>
      <c r="E107" s="108" t="s">
        <v>599</v>
      </c>
      <c r="F107" s="72" t="s">
        <v>515</v>
      </c>
      <c r="G107" s="72" t="s">
        <v>35</v>
      </c>
      <c r="H107" s="54">
        <v>155.36000000000001</v>
      </c>
      <c r="I107" s="19"/>
      <c r="J107" s="25">
        <f t="shared" ref="J107:J261" si="4">I107-(SUM(L107:AC107))</f>
        <v>0</v>
      </c>
      <c r="K107" s="26" t="str">
        <f t="shared" ref="K107:K261" si="5">IF(J107&lt;0,"ATENÇÃO","OK")</f>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69"/>
      <c r="B108" s="171"/>
      <c r="C108" s="48">
        <v>185</v>
      </c>
      <c r="D108" s="71" t="s">
        <v>298</v>
      </c>
      <c r="E108" s="108" t="s">
        <v>600</v>
      </c>
      <c r="F108" s="72" t="s">
        <v>515</v>
      </c>
      <c r="G108" s="72" t="s">
        <v>35</v>
      </c>
      <c r="H108" s="54">
        <v>273.45</v>
      </c>
      <c r="I108" s="19"/>
      <c r="J108" s="25">
        <f t="shared" si="4"/>
        <v>0</v>
      </c>
      <c r="K108" s="26" t="str">
        <f t="shared" si="5"/>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69"/>
      <c r="B109" s="171"/>
      <c r="C109" s="48">
        <v>186</v>
      </c>
      <c r="D109" s="71" t="s">
        <v>299</v>
      </c>
      <c r="E109" s="108" t="s">
        <v>601</v>
      </c>
      <c r="F109" s="72" t="s">
        <v>515</v>
      </c>
      <c r="G109" s="72" t="s">
        <v>35</v>
      </c>
      <c r="H109" s="54">
        <v>153.99</v>
      </c>
      <c r="I109" s="19"/>
      <c r="J109" s="25">
        <f t="shared" si="4"/>
        <v>0</v>
      </c>
      <c r="K109" s="26" t="str">
        <f t="shared" si="5"/>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69"/>
      <c r="B110" s="171"/>
      <c r="C110" s="48">
        <v>187</v>
      </c>
      <c r="D110" s="71" t="s">
        <v>300</v>
      </c>
      <c r="E110" s="108" t="s">
        <v>602</v>
      </c>
      <c r="F110" s="96" t="s">
        <v>102</v>
      </c>
      <c r="G110" s="96" t="s">
        <v>35</v>
      </c>
      <c r="H110" s="54">
        <v>227</v>
      </c>
      <c r="I110" s="19"/>
      <c r="J110" s="25">
        <f t="shared" si="4"/>
        <v>0</v>
      </c>
      <c r="K110" s="26" t="str">
        <f t="shared" si="5"/>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69"/>
      <c r="B111" s="171"/>
      <c r="C111" s="48">
        <v>188</v>
      </c>
      <c r="D111" s="71" t="s">
        <v>179</v>
      </c>
      <c r="E111" s="108" t="s">
        <v>603</v>
      </c>
      <c r="F111" s="72" t="s">
        <v>516</v>
      </c>
      <c r="G111" s="72" t="s">
        <v>35</v>
      </c>
      <c r="H111" s="54">
        <v>251</v>
      </c>
      <c r="I111" s="19"/>
      <c r="J111" s="25">
        <f t="shared" si="4"/>
        <v>0</v>
      </c>
      <c r="K111" s="26" t="str">
        <f t="shared" si="5"/>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69"/>
      <c r="B112" s="171"/>
      <c r="C112" s="48">
        <v>189</v>
      </c>
      <c r="D112" s="71" t="s">
        <v>301</v>
      </c>
      <c r="E112" s="108" t="s">
        <v>604</v>
      </c>
      <c r="F112" s="72" t="s">
        <v>59</v>
      </c>
      <c r="G112" s="72" t="s">
        <v>35</v>
      </c>
      <c r="H112" s="54">
        <v>68.8</v>
      </c>
      <c r="I112" s="19"/>
      <c r="J112" s="25">
        <f t="shared" si="4"/>
        <v>0</v>
      </c>
      <c r="K112" s="26" t="str">
        <f t="shared" si="5"/>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7">
        <v>5</v>
      </c>
      <c r="B113" s="64" t="s">
        <v>218</v>
      </c>
      <c r="C113" s="47">
        <v>258</v>
      </c>
      <c r="D113" s="66" t="s">
        <v>219</v>
      </c>
      <c r="E113" s="35" t="s">
        <v>220</v>
      </c>
      <c r="F113" s="35" t="s">
        <v>221</v>
      </c>
      <c r="G113" s="35" t="s">
        <v>15</v>
      </c>
      <c r="H113" s="52">
        <v>120.57</v>
      </c>
      <c r="I113" s="19"/>
      <c r="J113" s="25">
        <f t="shared" si="4"/>
        <v>0</v>
      </c>
      <c r="K113" s="26" t="str">
        <f t="shared" si="5"/>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68">
        <v>6</v>
      </c>
      <c r="B114" s="170" t="s">
        <v>222</v>
      </c>
      <c r="C114" s="48">
        <v>259</v>
      </c>
      <c r="D114" s="71" t="s">
        <v>302</v>
      </c>
      <c r="E114" s="110" t="s">
        <v>605</v>
      </c>
      <c r="F114" s="72" t="s">
        <v>59</v>
      </c>
      <c r="G114" s="72" t="s">
        <v>15</v>
      </c>
      <c r="H114" s="54">
        <v>29.87</v>
      </c>
      <c r="I114" s="19">
        <v>20</v>
      </c>
      <c r="J114" s="25">
        <f t="shared" si="4"/>
        <v>15</v>
      </c>
      <c r="K114" s="26" t="str">
        <f t="shared" si="5"/>
        <v>OK</v>
      </c>
      <c r="L114" s="18"/>
      <c r="M114" s="18">
        <v>5</v>
      </c>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69"/>
      <c r="B115" s="171"/>
      <c r="C115" s="48">
        <v>260</v>
      </c>
      <c r="D115" s="78" t="s">
        <v>303</v>
      </c>
      <c r="E115" s="111" t="s">
        <v>606</v>
      </c>
      <c r="F115" s="95" t="s">
        <v>59</v>
      </c>
      <c r="G115" s="95" t="s">
        <v>15</v>
      </c>
      <c r="H115" s="54">
        <v>3.19</v>
      </c>
      <c r="I115" s="19">
        <v>50</v>
      </c>
      <c r="J115" s="25">
        <f t="shared" si="4"/>
        <v>50</v>
      </c>
      <c r="K115" s="26" t="str">
        <f t="shared" si="5"/>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69"/>
      <c r="B116" s="171"/>
      <c r="C116" s="48">
        <v>261</v>
      </c>
      <c r="D116" s="71" t="s">
        <v>304</v>
      </c>
      <c r="E116" s="110" t="s">
        <v>607</v>
      </c>
      <c r="F116" s="72" t="s">
        <v>13</v>
      </c>
      <c r="G116" s="72" t="s">
        <v>15</v>
      </c>
      <c r="H116" s="54">
        <v>9.24</v>
      </c>
      <c r="I116" s="19"/>
      <c r="J116" s="25">
        <f t="shared" si="4"/>
        <v>0</v>
      </c>
      <c r="K116" s="26" t="str">
        <f t="shared" si="5"/>
        <v>OK</v>
      </c>
      <c r="L116" s="18"/>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69"/>
      <c r="B117" s="171"/>
      <c r="C117" s="48">
        <v>262</v>
      </c>
      <c r="D117" s="71" t="s">
        <v>305</v>
      </c>
      <c r="E117" s="110" t="s">
        <v>608</v>
      </c>
      <c r="F117" s="72" t="s">
        <v>13</v>
      </c>
      <c r="G117" s="72" t="s">
        <v>15</v>
      </c>
      <c r="H117" s="54">
        <v>10.119999999999999</v>
      </c>
      <c r="I117" s="19">
        <v>5</v>
      </c>
      <c r="J117" s="25">
        <f t="shared" si="4"/>
        <v>5</v>
      </c>
      <c r="K117" s="26" t="str">
        <f t="shared" si="5"/>
        <v>OK</v>
      </c>
      <c r="L117" s="18"/>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69"/>
      <c r="B118" s="171"/>
      <c r="C118" s="48">
        <v>263</v>
      </c>
      <c r="D118" s="71" t="s">
        <v>306</v>
      </c>
      <c r="E118" s="110" t="s">
        <v>608</v>
      </c>
      <c r="F118" s="72" t="s">
        <v>13</v>
      </c>
      <c r="G118" s="72" t="s">
        <v>15</v>
      </c>
      <c r="H118" s="54">
        <v>22.25</v>
      </c>
      <c r="I118" s="19">
        <v>5</v>
      </c>
      <c r="J118" s="25">
        <f t="shared" si="4"/>
        <v>5</v>
      </c>
      <c r="K118" s="26" t="str">
        <f t="shared" si="5"/>
        <v>OK</v>
      </c>
      <c r="L118" s="18"/>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69"/>
      <c r="B119" s="171"/>
      <c r="C119" s="48">
        <v>264</v>
      </c>
      <c r="D119" s="71" t="s">
        <v>307</v>
      </c>
      <c r="E119" s="110" t="s">
        <v>608</v>
      </c>
      <c r="F119" s="72" t="s">
        <v>13</v>
      </c>
      <c r="G119" s="72" t="s">
        <v>15</v>
      </c>
      <c r="H119" s="54">
        <v>25.31</v>
      </c>
      <c r="I119" s="19">
        <v>5</v>
      </c>
      <c r="J119" s="25">
        <f t="shared" si="4"/>
        <v>5</v>
      </c>
      <c r="K119" s="26" t="str">
        <f t="shared" si="5"/>
        <v>OK</v>
      </c>
      <c r="L119" s="18"/>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69"/>
      <c r="B120" s="171"/>
      <c r="C120" s="48">
        <v>265</v>
      </c>
      <c r="D120" s="71" t="s">
        <v>308</v>
      </c>
      <c r="E120" s="111" t="s">
        <v>606</v>
      </c>
      <c r="F120" s="72" t="s">
        <v>13</v>
      </c>
      <c r="G120" s="72" t="s">
        <v>15</v>
      </c>
      <c r="H120" s="54">
        <v>4.8099999999999996</v>
      </c>
      <c r="I120" s="19">
        <v>5</v>
      </c>
      <c r="J120" s="25">
        <f t="shared" si="4"/>
        <v>5</v>
      </c>
      <c r="K120" s="26" t="str">
        <f t="shared" si="5"/>
        <v>OK</v>
      </c>
      <c r="L120" s="18"/>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69"/>
      <c r="B121" s="171"/>
      <c r="C121" s="48">
        <v>266</v>
      </c>
      <c r="D121" s="71" t="s">
        <v>309</v>
      </c>
      <c r="E121" s="111" t="s">
        <v>606</v>
      </c>
      <c r="F121" s="72" t="s">
        <v>13</v>
      </c>
      <c r="G121" s="72" t="s">
        <v>15</v>
      </c>
      <c r="H121" s="54">
        <v>0.84</v>
      </c>
      <c r="I121" s="19">
        <v>5</v>
      </c>
      <c r="J121" s="25">
        <f t="shared" si="4"/>
        <v>5</v>
      </c>
      <c r="K121" s="26" t="str">
        <f t="shared" si="5"/>
        <v>OK</v>
      </c>
      <c r="L121" s="18"/>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69"/>
      <c r="B122" s="171"/>
      <c r="C122" s="48">
        <v>267</v>
      </c>
      <c r="D122" s="71" t="s">
        <v>310</v>
      </c>
      <c r="E122" s="111" t="s">
        <v>606</v>
      </c>
      <c r="F122" s="72" t="s">
        <v>13</v>
      </c>
      <c r="G122" s="72" t="s">
        <v>15</v>
      </c>
      <c r="H122" s="54">
        <v>3.79</v>
      </c>
      <c r="I122" s="19">
        <v>5</v>
      </c>
      <c r="J122" s="25">
        <f t="shared" si="4"/>
        <v>0</v>
      </c>
      <c r="K122" s="26" t="str">
        <f t="shared" si="5"/>
        <v>OK</v>
      </c>
      <c r="L122" s="18"/>
      <c r="M122" s="18">
        <v>5</v>
      </c>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69"/>
      <c r="B123" s="171"/>
      <c r="C123" s="48">
        <v>268</v>
      </c>
      <c r="D123" s="71" t="s">
        <v>311</v>
      </c>
      <c r="E123" s="111" t="s">
        <v>606</v>
      </c>
      <c r="F123" s="72" t="s">
        <v>13</v>
      </c>
      <c r="G123" s="72" t="s">
        <v>15</v>
      </c>
      <c r="H123" s="54">
        <v>1.82</v>
      </c>
      <c r="I123" s="19">
        <v>5</v>
      </c>
      <c r="J123" s="25">
        <f t="shared" si="4"/>
        <v>5</v>
      </c>
      <c r="K123" s="26" t="str">
        <f t="shared" si="5"/>
        <v>OK</v>
      </c>
      <c r="L123" s="18"/>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69"/>
      <c r="B124" s="171"/>
      <c r="C124" s="48">
        <v>269</v>
      </c>
      <c r="D124" s="71" t="s">
        <v>312</v>
      </c>
      <c r="E124" s="111" t="s">
        <v>606</v>
      </c>
      <c r="F124" s="72" t="s">
        <v>13</v>
      </c>
      <c r="G124" s="72" t="s">
        <v>15</v>
      </c>
      <c r="H124" s="54">
        <v>1.1299999999999999</v>
      </c>
      <c r="I124" s="19">
        <v>5</v>
      </c>
      <c r="J124" s="25">
        <f t="shared" si="4"/>
        <v>5</v>
      </c>
      <c r="K124" s="26" t="str">
        <f t="shared" si="5"/>
        <v>OK</v>
      </c>
      <c r="L124" s="18"/>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69"/>
      <c r="B125" s="171"/>
      <c r="C125" s="48">
        <v>270</v>
      </c>
      <c r="D125" s="71" t="s">
        <v>313</v>
      </c>
      <c r="E125" s="111" t="s">
        <v>606</v>
      </c>
      <c r="F125" s="72" t="s">
        <v>13</v>
      </c>
      <c r="G125" s="72" t="s">
        <v>15</v>
      </c>
      <c r="H125" s="54">
        <v>1.53</v>
      </c>
      <c r="I125" s="19">
        <v>5</v>
      </c>
      <c r="J125" s="25">
        <f t="shared" si="4"/>
        <v>5</v>
      </c>
      <c r="K125" s="26" t="str">
        <f t="shared" si="5"/>
        <v>OK</v>
      </c>
      <c r="L125" s="18"/>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69"/>
      <c r="B126" s="171"/>
      <c r="C126" s="48">
        <v>271</v>
      </c>
      <c r="D126" s="71" t="s">
        <v>314</v>
      </c>
      <c r="E126" s="111" t="s">
        <v>606</v>
      </c>
      <c r="F126" s="72" t="s">
        <v>13</v>
      </c>
      <c r="G126" s="72" t="s">
        <v>15</v>
      </c>
      <c r="H126" s="54">
        <v>2.87</v>
      </c>
      <c r="I126" s="19">
        <v>5</v>
      </c>
      <c r="J126" s="25">
        <f t="shared" si="4"/>
        <v>5</v>
      </c>
      <c r="K126" s="26" t="str">
        <f t="shared" si="5"/>
        <v>OK</v>
      </c>
      <c r="L126" s="18"/>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69"/>
      <c r="B127" s="171"/>
      <c r="C127" s="48">
        <v>272</v>
      </c>
      <c r="D127" s="71" t="s">
        <v>315</v>
      </c>
      <c r="E127" s="111" t="s">
        <v>606</v>
      </c>
      <c r="F127" s="72" t="s">
        <v>59</v>
      </c>
      <c r="G127" s="72" t="s">
        <v>15</v>
      </c>
      <c r="H127" s="54">
        <v>50.66</v>
      </c>
      <c r="I127" s="19">
        <v>5</v>
      </c>
      <c r="J127" s="25">
        <f t="shared" si="4"/>
        <v>5</v>
      </c>
      <c r="K127" s="26" t="str">
        <f t="shared" si="5"/>
        <v>OK</v>
      </c>
      <c r="L127" s="18"/>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69"/>
      <c r="B128" s="171"/>
      <c r="C128" s="48">
        <v>273</v>
      </c>
      <c r="D128" s="71" t="s">
        <v>316</v>
      </c>
      <c r="E128" s="111" t="s">
        <v>606</v>
      </c>
      <c r="F128" s="72" t="s">
        <v>13</v>
      </c>
      <c r="G128" s="72" t="s">
        <v>15</v>
      </c>
      <c r="H128" s="54">
        <v>6.08</v>
      </c>
      <c r="I128" s="19">
        <v>5</v>
      </c>
      <c r="J128" s="25">
        <f t="shared" si="4"/>
        <v>5</v>
      </c>
      <c r="K128" s="26" t="str">
        <f t="shared" si="5"/>
        <v>OK</v>
      </c>
      <c r="L128" s="18"/>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69"/>
      <c r="B129" s="171"/>
      <c r="C129" s="48">
        <v>274</v>
      </c>
      <c r="D129" s="71" t="s">
        <v>317</v>
      </c>
      <c r="E129" s="111" t="s">
        <v>606</v>
      </c>
      <c r="F129" s="72" t="s">
        <v>13</v>
      </c>
      <c r="G129" s="72" t="s">
        <v>15</v>
      </c>
      <c r="H129" s="54">
        <v>4.8499999999999996</v>
      </c>
      <c r="I129" s="19">
        <v>5</v>
      </c>
      <c r="J129" s="25">
        <f t="shared" si="4"/>
        <v>5</v>
      </c>
      <c r="K129" s="26" t="str">
        <f t="shared" si="5"/>
        <v>OK</v>
      </c>
      <c r="L129" s="18"/>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69"/>
      <c r="B130" s="171"/>
      <c r="C130" s="48">
        <v>275</v>
      </c>
      <c r="D130" s="71" t="s">
        <v>318</v>
      </c>
      <c r="E130" s="111" t="s">
        <v>606</v>
      </c>
      <c r="F130" s="72" t="s">
        <v>13</v>
      </c>
      <c r="G130" s="72" t="s">
        <v>15</v>
      </c>
      <c r="H130" s="54">
        <v>11.69</v>
      </c>
      <c r="I130" s="19">
        <v>5</v>
      </c>
      <c r="J130" s="25">
        <f t="shared" si="4"/>
        <v>5</v>
      </c>
      <c r="K130" s="26" t="str">
        <f t="shared" si="5"/>
        <v>OK</v>
      </c>
      <c r="L130" s="18"/>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69"/>
      <c r="B131" s="171"/>
      <c r="C131" s="48">
        <v>276</v>
      </c>
      <c r="D131" s="71" t="s">
        <v>319</v>
      </c>
      <c r="E131" s="111" t="s">
        <v>606</v>
      </c>
      <c r="F131" s="72" t="s">
        <v>13</v>
      </c>
      <c r="G131" s="72" t="s">
        <v>15</v>
      </c>
      <c r="H131" s="54">
        <v>21.08</v>
      </c>
      <c r="I131" s="19">
        <v>5</v>
      </c>
      <c r="J131" s="25">
        <f t="shared" si="4"/>
        <v>5</v>
      </c>
      <c r="K131" s="26" t="str">
        <f t="shared" si="5"/>
        <v>OK</v>
      </c>
      <c r="L131" s="18"/>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69"/>
      <c r="B132" s="171"/>
      <c r="C132" s="48">
        <v>277</v>
      </c>
      <c r="D132" s="80" t="s">
        <v>320</v>
      </c>
      <c r="E132" s="111" t="s">
        <v>606</v>
      </c>
      <c r="F132" s="72" t="s">
        <v>59</v>
      </c>
      <c r="G132" s="72" t="s">
        <v>15</v>
      </c>
      <c r="H132" s="54">
        <v>33</v>
      </c>
      <c r="I132" s="19">
        <v>15</v>
      </c>
      <c r="J132" s="25">
        <f t="shared" si="4"/>
        <v>15</v>
      </c>
      <c r="K132" s="26" t="str">
        <f t="shared" si="5"/>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69"/>
      <c r="B133" s="171"/>
      <c r="C133" s="48">
        <v>278</v>
      </c>
      <c r="D133" s="71" t="s">
        <v>321</v>
      </c>
      <c r="E133" s="111" t="s">
        <v>606</v>
      </c>
      <c r="F133" s="72" t="s">
        <v>13</v>
      </c>
      <c r="G133" s="72" t="s">
        <v>15</v>
      </c>
      <c r="H133" s="54">
        <v>3.82</v>
      </c>
      <c r="I133" s="19">
        <v>5</v>
      </c>
      <c r="J133" s="25">
        <f t="shared" si="4"/>
        <v>5</v>
      </c>
      <c r="K133" s="26" t="str">
        <f t="shared" si="5"/>
        <v>OK</v>
      </c>
      <c r="L133" s="18"/>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69"/>
      <c r="B134" s="171"/>
      <c r="C134" s="48">
        <v>279</v>
      </c>
      <c r="D134" s="71" t="s">
        <v>322</v>
      </c>
      <c r="E134" s="111" t="s">
        <v>606</v>
      </c>
      <c r="F134" s="72" t="s">
        <v>13</v>
      </c>
      <c r="G134" s="72" t="s">
        <v>15</v>
      </c>
      <c r="H134" s="54">
        <v>3.71</v>
      </c>
      <c r="I134" s="19">
        <v>5</v>
      </c>
      <c r="J134" s="25">
        <f t="shared" si="4"/>
        <v>5</v>
      </c>
      <c r="K134" s="26" t="str">
        <f t="shared" si="5"/>
        <v>OK</v>
      </c>
      <c r="L134" s="18"/>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69"/>
      <c r="B135" s="171"/>
      <c r="C135" s="48">
        <v>280</v>
      </c>
      <c r="D135" s="71" t="s">
        <v>323</v>
      </c>
      <c r="E135" s="111" t="s">
        <v>606</v>
      </c>
      <c r="F135" s="72" t="s">
        <v>13</v>
      </c>
      <c r="G135" s="72" t="s">
        <v>15</v>
      </c>
      <c r="H135" s="54">
        <v>2.59</v>
      </c>
      <c r="I135" s="19">
        <v>5</v>
      </c>
      <c r="J135" s="25">
        <f t="shared" si="4"/>
        <v>5</v>
      </c>
      <c r="K135" s="26" t="str">
        <f t="shared" si="5"/>
        <v>OK</v>
      </c>
      <c r="L135" s="18"/>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69"/>
      <c r="B136" s="171"/>
      <c r="C136" s="48">
        <v>281</v>
      </c>
      <c r="D136" s="80" t="s">
        <v>324</v>
      </c>
      <c r="E136" s="111" t="s">
        <v>606</v>
      </c>
      <c r="F136" s="72" t="s">
        <v>59</v>
      </c>
      <c r="G136" s="72" t="s">
        <v>15</v>
      </c>
      <c r="H136" s="54">
        <v>25.77</v>
      </c>
      <c r="I136" s="19">
        <v>15</v>
      </c>
      <c r="J136" s="25">
        <f t="shared" si="4"/>
        <v>0</v>
      </c>
      <c r="K136" s="26" t="str">
        <f t="shared" si="5"/>
        <v>OK</v>
      </c>
      <c r="L136" s="18"/>
      <c r="M136" s="18">
        <v>15</v>
      </c>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69"/>
      <c r="B137" s="171"/>
      <c r="C137" s="48">
        <v>282</v>
      </c>
      <c r="D137" s="71" t="s">
        <v>325</v>
      </c>
      <c r="E137" s="111" t="s">
        <v>606</v>
      </c>
      <c r="F137" s="72" t="s">
        <v>13</v>
      </c>
      <c r="G137" s="72" t="s">
        <v>15</v>
      </c>
      <c r="H137" s="54">
        <v>4.75</v>
      </c>
      <c r="I137" s="19">
        <v>5</v>
      </c>
      <c r="J137" s="25">
        <f t="shared" si="4"/>
        <v>0</v>
      </c>
      <c r="K137" s="26" t="str">
        <f t="shared" si="5"/>
        <v>OK</v>
      </c>
      <c r="L137" s="18"/>
      <c r="M137" s="18">
        <v>5</v>
      </c>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69"/>
      <c r="B138" s="171"/>
      <c r="C138" s="48">
        <v>283</v>
      </c>
      <c r="D138" s="71" t="s">
        <v>326</v>
      </c>
      <c r="E138" s="111" t="s">
        <v>606</v>
      </c>
      <c r="F138" s="72" t="s">
        <v>13</v>
      </c>
      <c r="G138" s="72" t="s">
        <v>15</v>
      </c>
      <c r="H138" s="54">
        <v>2.84</v>
      </c>
      <c r="I138" s="19">
        <v>5</v>
      </c>
      <c r="J138" s="25">
        <f t="shared" si="4"/>
        <v>5</v>
      </c>
      <c r="K138" s="26" t="str">
        <f t="shared" si="5"/>
        <v>OK</v>
      </c>
      <c r="L138" s="18"/>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69"/>
      <c r="B139" s="171"/>
      <c r="C139" s="48">
        <v>284</v>
      </c>
      <c r="D139" s="71" t="s">
        <v>327</v>
      </c>
      <c r="E139" s="111" t="s">
        <v>606</v>
      </c>
      <c r="F139" s="72" t="s">
        <v>13</v>
      </c>
      <c r="G139" s="72" t="s">
        <v>15</v>
      </c>
      <c r="H139" s="54">
        <v>6.49</v>
      </c>
      <c r="I139" s="19">
        <v>5</v>
      </c>
      <c r="J139" s="25">
        <f t="shared" si="4"/>
        <v>5</v>
      </c>
      <c r="K139" s="26" t="str">
        <f t="shared" si="5"/>
        <v>OK</v>
      </c>
      <c r="L139" s="18"/>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69"/>
      <c r="B140" s="171"/>
      <c r="C140" s="48">
        <v>285</v>
      </c>
      <c r="D140" s="71" t="s">
        <v>328</v>
      </c>
      <c r="E140" s="111" t="s">
        <v>606</v>
      </c>
      <c r="F140" s="72" t="s">
        <v>13</v>
      </c>
      <c r="G140" s="72" t="s">
        <v>15</v>
      </c>
      <c r="H140" s="54">
        <v>2.2799999999999998</v>
      </c>
      <c r="I140" s="19">
        <v>5</v>
      </c>
      <c r="J140" s="25">
        <f t="shared" si="4"/>
        <v>5</v>
      </c>
      <c r="K140" s="26" t="str">
        <f t="shared" si="5"/>
        <v>OK</v>
      </c>
      <c r="L140" s="18"/>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69"/>
      <c r="B141" s="171"/>
      <c r="C141" s="48">
        <v>286</v>
      </c>
      <c r="D141" s="71" t="s">
        <v>329</v>
      </c>
      <c r="E141" s="111" t="s">
        <v>606</v>
      </c>
      <c r="F141" s="72" t="s">
        <v>3</v>
      </c>
      <c r="G141" s="72" t="s">
        <v>15</v>
      </c>
      <c r="H141" s="54">
        <v>21.43</v>
      </c>
      <c r="I141" s="19">
        <v>5</v>
      </c>
      <c r="J141" s="25">
        <f t="shared" si="4"/>
        <v>5</v>
      </c>
      <c r="K141" s="26" t="str">
        <f t="shared" si="5"/>
        <v>OK</v>
      </c>
      <c r="L141" s="18"/>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69"/>
      <c r="B142" s="171"/>
      <c r="C142" s="48">
        <v>287</v>
      </c>
      <c r="D142" s="71" t="s">
        <v>330</v>
      </c>
      <c r="E142" s="111" t="s">
        <v>606</v>
      </c>
      <c r="F142" s="72" t="s">
        <v>13</v>
      </c>
      <c r="G142" s="72" t="s">
        <v>15</v>
      </c>
      <c r="H142" s="54">
        <v>2.77</v>
      </c>
      <c r="I142" s="19">
        <v>5</v>
      </c>
      <c r="J142" s="25">
        <f t="shared" si="4"/>
        <v>5</v>
      </c>
      <c r="K142" s="26" t="str">
        <f t="shared" si="5"/>
        <v>OK</v>
      </c>
      <c r="L142" s="18"/>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69"/>
      <c r="B143" s="171"/>
      <c r="C143" s="48">
        <v>288</v>
      </c>
      <c r="D143" s="71" t="s">
        <v>331</v>
      </c>
      <c r="E143" s="111" t="s">
        <v>606</v>
      </c>
      <c r="F143" s="72" t="s">
        <v>13</v>
      </c>
      <c r="G143" s="72" t="s">
        <v>15</v>
      </c>
      <c r="H143" s="54">
        <v>2.54</v>
      </c>
      <c r="I143" s="19">
        <v>5</v>
      </c>
      <c r="J143" s="25">
        <f t="shared" si="4"/>
        <v>5</v>
      </c>
      <c r="K143" s="26" t="str">
        <f t="shared" si="5"/>
        <v>OK</v>
      </c>
      <c r="L143" s="18"/>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69"/>
      <c r="B144" s="171"/>
      <c r="C144" s="48">
        <v>289</v>
      </c>
      <c r="D144" s="71" t="s">
        <v>332</v>
      </c>
      <c r="E144" s="111" t="s">
        <v>606</v>
      </c>
      <c r="F144" s="72" t="s">
        <v>13</v>
      </c>
      <c r="G144" s="72" t="s">
        <v>15</v>
      </c>
      <c r="H144" s="54">
        <v>4.41</v>
      </c>
      <c r="I144" s="19">
        <v>5</v>
      </c>
      <c r="J144" s="25">
        <f t="shared" si="4"/>
        <v>5</v>
      </c>
      <c r="K144" s="26" t="str">
        <f t="shared" si="5"/>
        <v>OK</v>
      </c>
      <c r="L144" s="18"/>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69"/>
      <c r="B145" s="171"/>
      <c r="C145" s="48">
        <v>290</v>
      </c>
      <c r="D145" s="71" t="s">
        <v>333</v>
      </c>
      <c r="E145" s="111" t="s">
        <v>606</v>
      </c>
      <c r="F145" s="72" t="s">
        <v>13</v>
      </c>
      <c r="G145" s="72" t="s">
        <v>15</v>
      </c>
      <c r="H145" s="54">
        <v>0.5</v>
      </c>
      <c r="I145" s="19">
        <v>10</v>
      </c>
      <c r="J145" s="25">
        <f t="shared" si="4"/>
        <v>0</v>
      </c>
      <c r="K145" s="26" t="str">
        <f t="shared" si="5"/>
        <v>OK</v>
      </c>
      <c r="L145" s="18"/>
      <c r="M145" s="18">
        <v>10</v>
      </c>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69"/>
      <c r="B146" s="171"/>
      <c r="C146" s="48">
        <v>291</v>
      </c>
      <c r="D146" s="71" t="s">
        <v>334</v>
      </c>
      <c r="E146" s="111" t="s">
        <v>606</v>
      </c>
      <c r="F146" s="72" t="s">
        <v>13</v>
      </c>
      <c r="G146" s="72" t="s">
        <v>15</v>
      </c>
      <c r="H146" s="54">
        <v>2.73</v>
      </c>
      <c r="I146" s="19">
        <v>5</v>
      </c>
      <c r="J146" s="25">
        <f t="shared" si="4"/>
        <v>5</v>
      </c>
      <c r="K146" s="26" t="str">
        <f t="shared" si="5"/>
        <v>OK</v>
      </c>
      <c r="L146" s="18"/>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69"/>
      <c r="B147" s="171"/>
      <c r="C147" s="48">
        <v>292</v>
      </c>
      <c r="D147" s="71" t="s">
        <v>335</v>
      </c>
      <c r="E147" s="111" t="s">
        <v>606</v>
      </c>
      <c r="F147" s="72" t="s">
        <v>13</v>
      </c>
      <c r="G147" s="72" t="s">
        <v>15</v>
      </c>
      <c r="H147" s="54">
        <v>5.48</v>
      </c>
      <c r="I147" s="19">
        <v>5</v>
      </c>
      <c r="J147" s="25">
        <f t="shared" si="4"/>
        <v>5</v>
      </c>
      <c r="K147" s="26" t="str">
        <f t="shared" si="5"/>
        <v>OK</v>
      </c>
      <c r="L147" s="18"/>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69"/>
      <c r="B148" s="171"/>
      <c r="C148" s="48">
        <v>293</v>
      </c>
      <c r="D148" s="71" t="s">
        <v>336</v>
      </c>
      <c r="E148" s="111" t="s">
        <v>606</v>
      </c>
      <c r="F148" s="72" t="s">
        <v>13</v>
      </c>
      <c r="G148" s="72" t="s">
        <v>15</v>
      </c>
      <c r="H148" s="54">
        <v>6.62</v>
      </c>
      <c r="I148" s="19">
        <v>5</v>
      </c>
      <c r="J148" s="25">
        <f t="shared" si="4"/>
        <v>5</v>
      </c>
      <c r="K148" s="26" t="str">
        <f t="shared" si="5"/>
        <v>OK</v>
      </c>
      <c r="L148" s="18"/>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69"/>
      <c r="B149" s="171"/>
      <c r="C149" s="48">
        <v>294</v>
      </c>
      <c r="D149" s="71" t="s">
        <v>337</v>
      </c>
      <c r="E149" s="111" t="s">
        <v>606</v>
      </c>
      <c r="F149" s="72" t="s">
        <v>13</v>
      </c>
      <c r="G149" s="72" t="s">
        <v>15</v>
      </c>
      <c r="H149" s="54">
        <v>8.5500000000000007</v>
      </c>
      <c r="I149" s="19">
        <v>5</v>
      </c>
      <c r="J149" s="25">
        <f t="shared" si="4"/>
        <v>5</v>
      </c>
      <c r="K149" s="26" t="str">
        <f t="shared" si="5"/>
        <v>OK</v>
      </c>
      <c r="L149" s="18"/>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69"/>
      <c r="B150" s="171"/>
      <c r="C150" s="48">
        <v>295</v>
      </c>
      <c r="D150" s="71" t="s">
        <v>338</v>
      </c>
      <c r="E150" s="111" t="s">
        <v>606</v>
      </c>
      <c r="F150" s="72" t="s">
        <v>13</v>
      </c>
      <c r="G150" s="72" t="s">
        <v>15</v>
      </c>
      <c r="H150" s="54">
        <v>5.56</v>
      </c>
      <c r="I150" s="19">
        <v>5</v>
      </c>
      <c r="J150" s="25">
        <f t="shared" si="4"/>
        <v>5</v>
      </c>
      <c r="K150" s="26" t="str">
        <f t="shared" si="5"/>
        <v>OK</v>
      </c>
      <c r="L150" s="18"/>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69"/>
      <c r="B151" s="171"/>
      <c r="C151" s="48">
        <v>296</v>
      </c>
      <c r="D151" s="71" t="s">
        <v>339</v>
      </c>
      <c r="E151" s="111" t="s">
        <v>606</v>
      </c>
      <c r="F151" s="72" t="s">
        <v>13</v>
      </c>
      <c r="G151" s="72" t="s">
        <v>15</v>
      </c>
      <c r="H151" s="54">
        <v>6.62</v>
      </c>
      <c r="I151" s="19">
        <v>5</v>
      </c>
      <c r="J151" s="25">
        <f t="shared" si="4"/>
        <v>5</v>
      </c>
      <c r="K151" s="26" t="str">
        <f t="shared" si="5"/>
        <v>OK</v>
      </c>
      <c r="L151" s="18"/>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69"/>
      <c r="B152" s="171"/>
      <c r="C152" s="48">
        <v>297</v>
      </c>
      <c r="D152" s="71" t="s">
        <v>340</v>
      </c>
      <c r="E152" s="111" t="s">
        <v>606</v>
      </c>
      <c r="F152" s="72" t="s">
        <v>13</v>
      </c>
      <c r="G152" s="72" t="s">
        <v>15</v>
      </c>
      <c r="H152" s="54">
        <v>3.08</v>
      </c>
      <c r="I152" s="19">
        <v>5</v>
      </c>
      <c r="J152" s="25">
        <f t="shared" si="4"/>
        <v>5</v>
      </c>
      <c r="K152" s="26" t="str">
        <f t="shared" si="5"/>
        <v>OK</v>
      </c>
      <c r="L152" s="18"/>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69"/>
      <c r="B153" s="171"/>
      <c r="C153" s="48">
        <v>298</v>
      </c>
      <c r="D153" s="80" t="s">
        <v>341</v>
      </c>
      <c r="E153" s="111" t="s">
        <v>606</v>
      </c>
      <c r="F153" s="72" t="s">
        <v>59</v>
      </c>
      <c r="G153" s="72" t="s">
        <v>15</v>
      </c>
      <c r="H153" s="54">
        <v>27.31</v>
      </c>
      <c r="I153" s="19">
        <v>15</v>
      </c>
      <c r="J153" s="25">
        <f t="shared" si="4"/>
        <v>0</v>
      </c>
      <c r="K153" s="26" t="str">
        <f t="shared" si="5"/>
        <v>OK</v>
      </c>
      <c r="L153" s="18"/>
      <c r="M153" s="18">
        <v>15</v>
      </c>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69"/>
      <c r="B154" s="171"/>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69"/>
      <c r="B155" s="171"/>
      <c r="C155" s="48">
        <v>300</v>
      </c>
      <c r="D155" s="71" t="s">
        <v>343</v>
      </c>
      <c r="E155" s="111" t="s">
        <v>606</v>
      </c>
      <c r="F155" s="72" t="s">
        <v>13</v>
      </c>
      <c r="G155" s="72" t="s">
        <v>15</v>
      </c>
      <c r="H155" s="54">
        <v>12.39</v>
      </c>
      <c r="I155" s="19">
        <v>5</v>
      </c>
      <c r="J155" s="25">
        <f t="shared" si="4"/>
        <v>5</v>
      </c>
      <c r="K155" s="26" t="str">
        <f t="shared" si="5"/>
        <v>OK</v>
      </c>
      <c r="L155" s="18"/>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69"/>
      <c r="B156" s="171"/>
      <c r="C156" s="48">
        <v>301</v>
      </c>
      <c r="D156" s="71" t="s">
        <v>344</v>
      </c>
      <c r="E156" s="111" t="s">
        <v>606</v>
      </c>
      <c r="F156" s="72" t="s">
        <v>13</v>
      </c>
      <c r="G156" s="72" t="s">
        <v>15</v>
      </c>
      <c r="H156" s="54">
        <v>9.15</v>
      </c>
      <c r="I156" s="19">
        <v>5</v>
      </c>
      <c r="J156" s="25">
        <f t="shared" si="4"/>
        <v>5</v>
      </c>
      <c r="K156" s="26" t="str">
        <f t="shared" si="5"/>
        <v>OK</v>
      </c>
      <c r="L156" s="18"/>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69"/>
      <c r="B157" s="171"/>
      <c r="C157" s="48">
        <v>302</v>
      </c>
      <c r="D157" s="71" t="s">
        <v>345</v>
      </c>
      <c r="E157" s="111" t="s">
        <v>606</v>
      </c>
      <c r="F157" s="72" t="s">
        <v>13</v>
      </c>
      <c r="G157" s="72" t="s">
        <v>15</v>
      </c>
      <c r="H157" s="54">
        <v>11.33</v>
      </c>
      <c r="I157" s="19">
        <v>5</v>
      </c>
      <c r="J157" s="25">
        <f t="shared" si="4"/>
        <v>5</v>
      </c>
      <c r="K157" s="26" t="str">
        <f t="shared" si="5"/>
        <v>OK</v>
      </c>
      <c r="L157" s="18"/>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69"/>
      <c r="B158" s="171"/>
      <c r="C158" s="48">
        <v>303</v>
      </c>
      <c r="D158" s="80" t="s">
        <v>346</v>
      </c>
      <c r="E158" s="111" t="s">
        <v>606</v>
      </c>
      <c r="F158" s="72" t="s">
        <v>59</v>
      </c>
      <c r="G158" s="72" t="s">
        <v>15</v>
      </c>
      <c r="H158" s="54">
        <v>38.75</v>
      </c>
      <c r="I158" s="19">
        <v>15</v>
      </c>
      <c r="J158" s="25">
        <f t="shared" si="4"/>
        <v>15</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69"/>
      <c r="B159" s="171"/>
      <c r="C159" s="48">
        <v>304</v>
      </c>
      <c r="D159" s="80" t="s">
        <v>347</v>
      </c>
      <c r="E159" s="111" t="s">
        <v>606</v>
      </c>
      <c r="F159" s="72" t="s">
        <v>59</v>
      </c>
      <c r="G159" s="72" t="s">
        <v>15</v>
      </c>
      <c r="H159" s="54">
        <v>16.28</v>
      </c>
      <c r="I159" s="19">
        <v>15</v>
      </c>
      <c r="J159" s="25">
        <f t="shared" si="4"/>
        <v>0</v>
      </c>
      <c r="K159" s="26" t="str">
        <f t="shared" si="5"/>
        <v>OK</v>
      </c>
      <c r="L159" s="18"/>
      <c r="M159" s="18">
        <v>15</v>
      </c>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69"/>
      <c r="B160" s="171"/>
      <c r="C160" s="49">
        <v>305</v>
      </c>
      <c r="D160" s="71" t="s">
        <v>348</v>
      </c>
      <c r="E160" s="111" t="s">
        <v>606</v>
      </c>
      <c r="F160" s="72" t="s">
        <v>13</v>
      </c>
      <c r="G160" s="72" t="s">
        <v>15</v>
      </c>
      <c r="H160" s="54">
        <v>1.61</v>
      </c>
      <c r="I160" s="19">
        <v>5</v>
      </c>
      <c r="J160" s="25">
        <f t="shared" si="4"/>
        <v>5</v>
      </c>
      <c r="K160" s="26" t="str">
        <f t="shared" si="5"/>
        <v>OK</v>
      </c>
      <c r="L160" s="18"/>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69"/>
      <c r="B161" s="171"/>
      <c r="C161" s="49">
        <v>306</v>
      </c>
      <c r="D161" s="71" t="s">
        <v>349</v>
      </c>
      <c r="E161" s="111" t="s">
        <v>606</v>
      </c>
      <c r="F161" s="72" t="s">
        <v>13</v>
      </c>
      <c r="G161" s="72" t="s">
        <v>15</v>
      </c>
      <c r="H161" s="54">
        <v>2.25</v>
      </c>
      <c r="I161" s="19">
        <v>5</v>
      </c>
      <c r="J161" s="25">
        <f t="shared" si="4"/>
        <v>5</v>
      </c>
      <c r="K161" s="26" t="str">
        <f t="shared" si="5"/>
        <v>OK</v>
      </c>
      <c r="L161" s="18"/>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69"/>
      <c r="B162" s="171"/>
      <c r="C162" s="48">
        <v>307</v>
      </c>
      <c r="D162" s="71" t="s">
        <v>350</v>
      </c>
      <c r="E162" s="111" t="s">
        <v>606</v>
      </c>
      <c r="F162" s="72" t="s">
        <v>13</v>
      </c>
      <c r="G162" s="72" t="s">
        <v>15</v>
      </c>
      <c r="H162" s="54">
        <v>8.58</v>
      </c>
      <c r="I162" s="19">
        <v>5</v>
      </c>
      <c r="J162" s="25">
        <f t="shared" si="4"/>
        <v>5</v>
      </c>
      <c r="K162" s="26" t="str">
        <f t="shared" si="5"/>
        <v>OK</v>
      </c>
      <c r="L162" s="18"/>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69"/>
      <c r="B163" s="171"/>
      <c r="C163" s="48">
        <v>308</v>
      </c>
      <c r="D163" s="71" t="s">
        <v>351</v>
      </c>
      <c r="E163" s="111" t="s">
        <v>606</v>
      </c>
      <c r="F163" s="72" t="s">
        <v>13</v>
      </c>
      <c r="G163" s="72" t="s">
        <v>15</v>
      </c>
      <c r="H163" s="54">
        <v>1.48</v>
      </c>
      <c r="I163" s="19">
        <v>5</v>
      </c>
      <c r="J163" s="25">
        <f t="shared" si="4"/>
        <v>5</v>
      </c>
      <c r="K163" s="26" t="str">
        <f t="shared" si="5"/>
        <v>OK</v>
      </c>
      <c r="L163" s="18"/>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69"/>
      <c r="B164" s="171"/>
      <c r="C164" s="48">
        <v>309</v>
      </c>
      <c r="D164" s="71" t="s">
        <v>352</v>
      </c>
      <c r="E164" s="111" t="s">
        <v>606</v>
      </c>
      <c r="F164" s="72" t="s">
        <v>13</v>
      </c>
      <c r="G164" s="72" t="s">
        <v>15</v>
      </c>
      <c r="H164" s="54">
        <v>1.3</v>
      </c>
      <c r="I164" s="19">
        <v>5</v>
      </c>
      <c r="J164" s="25">
        <f t="shared" si="4"/>
        <v>5</v>
      </c>
      <c r="K164" s="26" t="str">
        <f t="shared" si="5"/>
        <v>OK</v>
      </c>
      <c r="L164" s="18"/>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69"/>
      <c r="B165" s="171"/>
      <c r="C165" s="48">
        <v>310</v>
      </c>
      <c r="D165" s="71" t="s">
        <v>353</v>
      </c>
      <c r="E165" s="111" t="s">
        <v>606</v>
      </c>
      <c r="F165" s="72" t="s">
        <v>13</v>
      </c>
      <c r="G165" s="72" t="s">
        <v>15</v>
      </c>
      <c r="H165" s="54">
        <v>1.68</v>
      </c>
      <c r="I165" s="19">
        <v>5</v>
      </c>
      <c r="J165" s="25">
        <f t="shared" si="4"/>
        <v>5</v>
      </c>
      <c r="K165" s="26" t="str">
        <f t="shared" si="5"/>
        <v>OK</v>
      </c>
      <c r="L165" s="18"/>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69"/>
      <c r="B166" s="171"/>
      <c r="C166" s="48">
        <v>311</v>
      </c>
      <c r="D166" s="71" t="s">
        <v>354</v>
      </c>
      <c r="E166" s="111" t="s">
        <v>606</v>
      </c>
      <c r="F166" s="72" t="s">
        <v>13</v>
      </c>
      <c r="G166" s="72" t="s">
        <v>15</v>
      </c>
      <c r="H166" s="54">
        <v>3.31</v>
      </c>
      <c r="I166" s="19">
        <v>5</v>
      </c>
      <c r="J166" s="25">
        <f t="shared" si="4"/>
        <v>5</v>
      </c>
      <c r="K166" s="26" t="str">
        <f t="shared" si="5"/>
        <v>OK</v>
      </c>
      <c r="L166" s="18"/>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69"/>
      <c r="B167" s="171"/>
      <c r="C167" s="48">
        <v>312</v>
      </c>
      <c r="D167" s="71" t="s">
        <v>355</v>
      </c>
      <c r="E167" s="111" t="s">
        <v>606</v>
      </c>
      <c r="F167" s="72" t="s">
        <v>13</v>
      </c>
      <c r="G167" s="72" t="s">
        <v>15</v>
      </c>
      <c r="H167" s="54">
        <v>6.22</v>
      </c>
      <c r="I167" s="19">
        <v>5</v>
      </c>
      <c r="J167" s="25">
        <f t="shared" si="4"/>
        <v>5</v>
      </c>
      <c r="K167" s="26" t="str">
        <f t="shared" si="5"/>
        <v>OK</v>
      </c>
      <c r="L167" s="18"/>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69"/>
      <c r="B168" s="171"/>
      <c r="C168" s="48">
        <v>313</v>
      </c>
      <c r="D168" s="71" t="s">
        <v>356</v>
      </c>
      <c r="E168" s="111" t="s">
        <v>606</v>
      </c>
      <c r="F168" s="72" t="s">
        <v>13</v>
      </c>
      <c r="G168" s="72" t="s">
        <v>15</v>
      </c>
      <c r="H168" s="54">
        <v>0.8</v>
      </c>
      <c r="I168" s="19">
        <v>10</v>
      </c>
      <c r="J168" s="25">
        <f t="shared" si="4"/>
        <v>0</v>
      </c>
      <c r="K168" s="26" t="str">
        <f t="shared" si="5"/>
        <v>OK</v>
      </c>
      <c r="L168" s="18"/>
      <c r="M168" s="18">
        <v>10</v>
      </c>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69"/>
      <c r="B169" s="171"/>
      <c r="C169" s="48">
        <v>314</v>
      </c>
      <c r="D169" s="80" t="s">
        <v>357</v>
      </c>
      <c r="E169" s="111" t="s">
        <v>606</v>
      </c>
      <c r="F169" s="72" t="s">
        <v>59</v>
      </c>
      <c r="G169" s="72" t="s">
        <v>15</v>
      </c>
      <c r="H169" s="54">
        <v>12.93</v>
      </c>
      <c r="I169" s="19">
        <v>15</v>
      </c>
      <c r="J169" s="25">
        <f t="shared" si="4"/>
        <v>15</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69"/>
      <c r="B170" s="171"/>
      <c r="C170" s="48">
        <v>315</v>
      </c>
      <c r="D170" s="71" t="s">
        <v>358</v>
      </c>
      <c r="E170" s="111" t="s">
        <v>606</v>
      </c>
      <c r="F170" s="72" t="s">
        <v>13</v>
      </c>
      <c r="G170" s="72" t="s">
        <v>15</v>
      </c>
      <c r="H170" s="54">
        <v>7.03</v>
      </c>
      <c r="I170" s="19">
        <v>5</v>
      </c>
      <c r="J170" s="25">
        <f t="shared" si="4"/>
        <v>5</v>
      </c>
      <c r="K170" s="26" t="str">
        <f t="shared" si="5"/>
        <v>OK</v>
      </c>
      <c r="L170" s="18"/>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69"/>
      <c r="B171" s="171"/>
      <c r="C171" s="48">
        <v>316</v>
      </c>
      <c r="D171" s="71" t="s">
        <v>359</v>
      </c>
      <c r="E171" s="111" t="s">
        <v>606</v>
      </c>
      <c r="F171" s="72" t="s">
        <v>13</v>
      </c>
      <c r="G171" s="72" t="s">
        <v>15</v>
      </c>
      <c r="H171" s="54">
        <v>5.83</v>
      </c>
      <c r="I171" s="19">
        <v>5</v>
      </c>
      <c r="J171" s="25">
        <f t="shared" si="4"/>
        <v>5</v>
      </c>
      <c r="K171" s="26" t="str">
        <f t="shared" si="5"/>
        <v>OK</v>
      </c>
      <c r="L171" s="18"/>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69"/>
      <c r="B172" s="171"/>
      <c r="C172" s="48">
        <v>317</v>
      </c>
      <c r="D172" s="71" t="s">
        <v>360</v>
      </c>
      <c r="E172" s="111" t="s">
        <v>606</v>
      </c>
      <c r="F172" s="72" t="s">
        <v>13</v>
      </c>
      <c r="G172" s="72" t="s">
        <v>15</v>
      </c>
      <c r="H172" s="54">
        <v>6.02</v>
      </c>
      <c r="I172" s="19">
        <v>5</v>
      </c>
      <c r="J172" s="25">
        <f t="shared" si="4"/>
        <v>5</v>
      </c>
      <c r="K172" s="26" t="str">
        <f t="shared" si="5"/>
        <v>OK</v>
      </c>
      <c r="L172" s="18"/>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69"/>
      <c r="B173" s="171"/>
      <c r="C173" s="48">
        <v>318</v>
      </c>
      <c r="D173" s="71" t="s">
        <v>361</v>
      </c>
      <c r="E173" s="111" t="s">
        <v>606</v>
      </c>
      <c r="F173" s="72" t="s">
        <v>13</v>
      </c>
      <c r="G173" s="72" t="s">
        <v>15</v>
      </c>
      <c r="H173" s="54">
        <v>1.6</v>
      </c>
      <c r="I173" s="19">
        <v>5</v>
      </c>
      <c r="J173" s="25">
        <f t="shared" si="4"/>
        <v>5</v>
      </c>
      <c r="K173" s="26" t="str">
        <f t="shared" si="5"/>
        <v>OK</v>
      </c>
      <c r="L173" s="18"/>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69"/>
      <c r="B174" s="171"/>
      <c r="C174" s="48">
        <v>319</v>
      </c>
      <c r="D174" s="71" t="s">
        <v>362</v>
      </c>
      <c r="E174" s="111" t="s">
        <v>606</v>
      </c>
      <c r="F174" s="72" t="s">
        <v>13</v>
      </c>
      <c r="G174" s="72" t="s">
        <v>15</v>
      </c>
      <c r="H174" s="54">
        <v>2.11</v>
      </c>
      <c r="I174" s="19">
        <v>5</v>
      </c>
      <c r="J174" s="25">
        <f t="shared" si="4"/>
        <v>5</v>
      </c>
      <c r="K174" s="26" t="str">
        <f t="shared" si="5"/>
        <v>OK</v>
      </c>
      <c r="L174" s="18"/>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69"/>
      <c r="B175" s="171"/>
      <c r="C175" s="48">
        <v>320</v>
      </c>
      <c r="D175" s="71" t="s">
        <v>363</v>
      </c>
      <c r="E175" s="111" t="s">
        <v>606</v>
      </c>
      <c r="F175" s="72" t="s">
        <v>13</v>
      </c>
      <c r="G175" s="72" t="s">
        <v>15</v>
      </c>
      <c r="H175" s="54">
        <v>2.04</v>
      </c>
      <c r="I175" s="19">
        <v>5</v>
      </c>
      <c r="J175" s="25">
        <f t="shared" si="4"/>
        <v>5</v>
      </c>
      <c r="K175" s="26" t="str">
        <f t="shared" si="5"/>
        <v>OK</v>
      </c>
      <c r="L175" s="18"/>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69"/>
      <c r="B176" s="171"/>
      <c r="C176" s="48">
        <v>321</v>
      </c>
      <c r="D176" s="71" t="s">
        <v>364</v>
      </c>
      <c r="E176" s="111" t="s">
        <v>606</v>
      </c>
      <c r="F176" s="72" t="s">
        <v>13</v>
      </c>
      <c r="G176" s="72" t="s">
        <v>15</v>
      </c>
      <c r="H176" s="54">
        <v>1.56</v>
      </c>
      <c r="I176" s="19">
        <v>10</v>
      </c>
      <c r="J176" s="25">
        <f t="shared" si="4"/>
        <v>10</v>
      </c>
      <c r="K176" s="26" t="str">
        <f t="shared" si="5"/>
        <v>OK</v>
      </c>
      <c r="L176" s="18"/>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69"/>
      <c r="B177" s="171"/>
      <c r="C177" s="48">
        <v>322</v>
      </c>
      <c r="D177" s="71" t="s">
        <v>365</v>
      </c>
      <c r="E177" s="111" t="s">
        <v>606</v>
      </c>
      <c r="F177" s="72" t="s">
        <v>13</v>
      </c>
      <c r="G177" s="72" t="s">
        <v>15</v>
      </c>
      <c r="H177" s="54">
        <v>1.82</v>
      </c>
      <c r="I177" s="19">
        <v>10</v>
      </c>
      <c r="J177" s="25">
        <f t="shared" si="4"/>
        <v>10</v>
      </c>
      <c r="K177" s="26" t="str">
        <f t="shared" si="5"/>
        <v>OK</v>
      </c>
      <c r="L177" s="18"/>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69"/>
      <c r="B178" s="171"/>
      <c r="C178" s="48">
        <v>323</v>
      </c>
      <c r="D178" s="71" t="s">
        <v>366</v>
      </c>
      <c r="E178" s="111" t="s">
        <v>606</v>
      </c>
      <c r="F178" s="72" t="s">
        <v>13</v>
      </c>
      <c r="G178" s="72" t="s">
        <v>15</v>
      </c>
      <c r="H178" s="54">
        <v>8.18</v>
      </c>
      <c r="I178" s="19">
        <v>5</v>
      </c>
      <c r="J178" s="25">
        <f t="shared" si="4"/>
        <v>5</v>
      </c>
      <c r="K178" s="26" t="str">
        <f t="shared" si="5"/>
        <v>OK</v>
      </c>
      <c r="L178" s="18"/>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69"/>
      <c r="B179" s="171"/>
      <c r="C179" s="48">
        <v>324</v>
      </c>
      <c r="D179" s="71" t="s">
        <v>367</v>
      </c>
      <c r="E179" s="109" t="s">
        <v>609</v>
      </c>
      <c r="F179" s="98" t="s">
        <v>13</v>
      </c>
      <c r="G179" s="72" t="s">
        <v>15</v>
      </c>
      <c r="H179" s="54">
        <v>59.41</v>
      </c>
      <c r="I179" s="19">
        <v>5</v>
      </c>
      <c r="J179" s="25">
        <f t="shared" si="4"/>
        <v>5</v>
      </c>
      <c r="K179" s="26" t="str">
        <f t="shared" si="5"/>
        <v>OK</v>
      </c>
      <c r="L179" s="18"/>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69"/>
      <c r="B180" s="171"/>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69"/>
      <c r="B181" s="171"/>
      <c r="C181" s="48">
        <v>326</v>
      </c>
      <c r="D181" s="71" t="s">
        <v>369</v>
      </c>
      <c r="E181" s="110" t="s">
        <v>608</v>
      </c>
      <c r="F181" s="72" t="s">
        <v>13</v>
      </c>
      <c r="G181" s="72" t="s">
        <v>15</v>
      </c>
      <c r="H181" s="54">
        <v>15.09</v>
      </c>
      <c r="I181" s="19">
        <v>5</v>
      </c>
      <c r="J181" s="25">
        <f t="shared" si="4"/>
        <v>5</v>
      </c>
      <c r="K181" s="26" t="str">
        <f t="shared" si="5"/>
        <v>OK</v>
      </c>
      <c r="L181" s="18"/>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69"/>
      <c r="B182" s="171"/>
      <c r="C182" s="48">
        <v>327</v>
      </c>
      <c r="D182" s="71" t="s">
        <v>370</v>
      </c>
      <c r="E182" s="110" t="s">
        <v>608</v>
      </c>
      <c r="F182" s="72" t="s">
        <v>13</v>
      </c>
      <c r="G182" s="72" t="s">
        <v>15</v>
      </c>
      <c r="H182" s="54">
        <v>25.35</v>
      </c>
      <c r="I182" s="19">
        <v>5</v>
      </c>
      <c r="J182" s="25">
        <f t="shared" si="4"/>
        <v>5</v>
      </c>
      <c r="K182" s="26" t="str">
        <f t="shared" si="5"/>
        <v>OK</v>
      </c>
      <c r="L182" s="18"/>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69"/>
      <c r="B183" s="171"/>
      <c r="C183" s="48">
        <v>328</v>
      </c>
      <c r="D183" s="71" t="s">
        <v>371</v>
      </c>
      <c r="E183" s="110" t="s">
        <v>608</v>
      </c>
      <c r="F183" s="72" t="s">
        <v>13</v>
      </c>
      <c r="G183" s="72" t="s">
        <v>15</v>
      </c>
      <c r="H183" s="54">
        <v>7.56</v>
      </c>
      <c r="I183" s="19">
        <v>5</v>
      </c>
      <c r="J183" s="25">
        <f t="shared" si="4"/>
        <v>5</v>
      </c>
      <c r="K183" s="26" t="str">
        <f t="shared" si="5"/>
        <v>OK</v>
      </c>
      <c r="L183" s="18"/>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69"/>
      <c r="B184" s="171"/>
      <c r="C184" s="48">
        <v>329</v>
      </c>
      <c r="D184" s="71" t="s">
        <v>372</v>
      </c>
      <c r="E184" s="110" t="s">
        <v>608</v>
      </c>
      <c r="F184" s="72" t="s">
        <v>13</v>
      </c>
      <c r="G184" s="72" t="s">
        <v>15</v>
      </c>
      <c r="H184" s="54">
        <v>18</v>
      </c>
      <c r="I184" s="19">
        <v>5</v>
      </c>
      <c r="J184" s="25">
        <f t="shared" si="4"/>
        <v>5</v>
      </c>
      <c r="K184" s="26" t="str">
        <f t="shared" si="5"/>
        <v>OK</v>
      </c>
      <c r="L184" s="18"/>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69"/>
      <c r="B185" s="171"/>
      <c r="C185" s="48">
        <v>330</v>
      </c>
      <c r="D185" s="71" t="s">
        <v>373</v>
      </c>
      <c r="E185" s="110" t="s">
        <v>608</v>
      </c>
      <c r="F185" s="72" t="s">
        <v>13</v>
      </c>
      <c r="G185" s="72" t="s">
        <v>15</v>
      </c>
      <c r="H185" s="54">
        <v>10.67</v>
      </c>
      <c r="I185" s="19">
        <v>5</v>
      </c>
      <c r="J185" s="25">
        <f t="shared" si="4"/>
        <v>5</v>
      </c>
      <c r="K185" s="26" t="str">
        <f t="shared" si="5"/>
        <v>OK</v>
      </c>
      <c r="L185" s="18"/>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69"/>
      <c r="B186" s="171"/>
      <c r="C186" s="48">
        <v>331</v>
      </c>
      <c r="D186" s="71" t="s">
        <v>374</v>
      </c>
      <c r="E186" s="110" t="s">
        <v>608</v>
      </c>
      <c r="F186" s="72" t="s">
        <v>13</v>
      </c>
      <c r="G186" s="72" t="s">
        <v>15</v>
      </c>
      <c r="H186" s="54">
        <v>19.41</v>
      </c>
      <c r="I186" s="19">
        <v>5</v>
      </c>
      <c r="J186" s="25">
        <f t="shared" si="4"/>
        <v>5</v>
      </c>
      <c r="K186" s="26" t="str">
        <f t="shared" si="5"/>
        <v>OK</v>
      </c>
      <c r="L186" s="18"/>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69"/>
      <c r="B187" s="171"/>
      <c r="C187" s="48">
        <v>332</v>
      </c>
      <c r="D187" s="71" t="s">
        <v>375</v>
      </c>
      <c r="E187" s="110" t="s">
        <v>608</v>
      </c>
      <c r="F187" s="72" t="s">
        <v>13</v>
      </c>
      <c r="G187" s="72" t="s">
        <v>15</v>
      </c>
      <c r="H187" s="54">
        <v>21.09</v>
      </c>
      <c r="I187" s="19">
        <v>5</v>
      </c>
      <c r="J187" s="25">
        <f t="shared" si="4"/>
        <v>5</v>
      </c>
      <c r="K187" s="26" t="str">
        <f t="shared" si="5"/>
        <v>OK</v>
      </c>
      <c r="L187" s="18"/>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69"/>
      <c r="B188" s="171"/>
      <c r="C188" s="48">
        <v>333</v>
      </c>
      <c r="D188" s="71" t="s">
        <v>376</v>
      </c>
      <c r="E188" s="110" t="s">
        <v>610</v>
      </c>
      <c r="F188" s="72" t="s">
        <v>13</v>
      </c>
      <c r="G188" s="72" t="s">
        <v>15</v>
      </c>
      <c r="H188" s="54">
        <v>42.23</v>
      </c>
      <c r="I188" s="19">
        <v>5</v>
      </c>
      <c r="J188" s="25">
        <f t="shared" si="4"/>
        <v>5</v>
      </c>
      <c r="K188" s="26" t="str">
        <f t="shared" si="5"/>
        <v>OK</v>
      </c>
      <c r="L188" s="18"/>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69"/>
      <c r="B189" s="171"/>
      <c r="C189" s="48">
        <v>334</v>
      </c>
      <c r="D189" s="71" t="s">
        <v>377</v>
      </c>
      <c r="E189" s="110" t="s">
        <v>610</v>
      </c>
      <c r="F189" s="72" t="s">
        <v>13</v>
      </c>
      <c r="G189" s="72" t="s">
        <v>15</v>
      </c>
      <c r="H189" s="54">
        <v>35.26</v>
      </c>
      <c r="I189" s="19">
        <v>5</v>
      </c>
      <c r="J189" s="25">
        <f t="shared" si="4"/>
        <v>5</v>
      </c>
      <c r="K189" s="26" t="str">
        <f t="shared" si="5"/>
        <v>OK</v>
      </c>
      <c r="L189" s="18"/>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69"/>
      <c r="B190" s="171"/>
      <c r="C190" s="48">
        <v>335</v>
      </c>
      <c r="D190" s="81" t="s">
        <v>378</v>
      </c>
      <c r="E190" s="110" t="s">
        <v>607</v>
      </c>
      <c r="F190" s="72" t="s">
        <v>13</v>
      </c>
      <c r="G190" s="72" t="s">
        <v>15</v>
      </c>
      <c r="H190" s="54">
        <v>36.33</v>
      </c>
      <c r="I190" s="19">
        <v>5</v>
      </c>
      <c r="J190" s="25">
        <f t="shared" si="4"/>
        <v>5</v>
      </c>
      <c r="K190" s="26" t="str">
        <f t="shared" si="5"/>
        <v>OK</v>
      </c>
      <c r="L190" s="18"/>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69"/>
      <c r="B191" s="171"/>
      <c r="C191" s="48">
        <v>336</v>
      </c>
      <c r="D191" s="81" t="s">
        <v>379</v>
      </c>
      <c r="E191" s="110" t="s">
        <v>607</v>
      </c>
      <c r="F191" s="72" t="s">
        <v>13</v>
      </c>
      <c r="G191" s="72" t="s">
        <v>15</v>
      </c>
      <c r="H191" s="54">
        <v>33.840000000000003</v>
      </c>
      <c r="I191" s="19">
        <v>5</v>
      </c>
      <c r="J191" s="25">
        <f t="shared" si="4"/>
        <v>5</v>
      </c>
      <c r="K191" s="26" t="str">
        <f t="shared" si="5"/>
        <v>OK</v>
      </c>
      <c r="L191" s="18"/>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69"/>
      <c r="B192" s="171"/>
      <c r="C192" s="48">
        <v>337</v>
      </c>
      <c r="D192" s="71" t="s">
        <v>380</v>
      </c>
      <c r="E192" s="110" t="s">
        <v>607</v>
      </c>
      <c r="F192" s="72" t="s">
        <v>13</v>
      </c>
      <c r="G192" s="72" t="s">
        <v>15</v>
      </c>
      <c r="H192" s="54">
        <v>118.96</v>
      </c>
      <c r="I192" s="19">
        <v>5</v>
      </c>
      <c r="J192" s="25">
        <f t="shared" si="4"/>
        <v>5</v>
      </c>
      <c r="K192" s="26" t="str">
        <f t="shared" si="5"/>
        <v>OK</v>
      </c>
      <c r="L192" s="18"/>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69"/>
      <c r="B193" s="171"/>
      <c r="C193" s="48">
        <v>338</v>
      </c>
      <c r="D193" s="71" t="s">
        <v>381</v>
      </c>
      <c r="E193" s="110" t="s">
        <v>611</v>
      </c>
      <c r="F193" s="72" t="s">
        <v>13</v>
      </c>
      <c r="G193" s="72" t="s">
        <v>15</v>
      </c>
      <c r="H193" s="54">
        <v>67.12</v>
      </c>
      <c r="I193" s="19">
        <v>5</v>
      </c>
      <c r="J193" s="25">
        <f t="shared" si="4"/>
        <v>5</v>
      </c>
      <c r="K193" s="26" t="str">
        <f t="shared" si="5"/>
        <v>OK</v>
      </c>
      <c r="L193" s="18"/>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69"/>
      <c r="B194" s="171"/>
      <c r="C194" s="48">
        <v>339</v>
      </c>
      <c r="D194" s="71" t="s">
        <v>382</v>
      </c>
      <c r="E194" s="110" t="s">
        <v>607</v>
      </c>
      <c r="F194" s="72"/>
      <c r="G194" s="72" t="s">
        <v>15</v>
      </c>
      <c r="H194" s="54">
        <v>19.84</v>
      </c>
      <c r="I194" s="19">
        <v>5</v>
      </c>
      <c r="J194" s="25">
        <f t="shared" si="4"/>
        <v>5</v>
      </c>
      <c r="K194" s="26" t="str">
        <f t="shared" si="5"/>
        <v>OK</v>
      </c>
      <c r="L194" s="18"/>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69"/>
      <c r="B195" s="171"/>
      <c r="C195" s="48">
        <v>340</v>
      </c>
      <c r="D195" s="71" t="s">
        <v>383</v>
      </c>
      <c r="E195" s="110" t="s">
        <v>607</v>
      </c>
      <c r="F195" s="72" t="s">
        <v>13</v>
      </c>
      <c r="G195" s="72" t="s">
        <v>15</v>
      </c>
      <c r="H195" s="54">
        <v>51.59</v>
      </c>
      <c r="I195" s="19">
        <v>10</v>
      </c>
      <c r="J195" s="25">
        <f t="shared" si="4"/>
        <v>10</v>
      </c>
      <c r="K195" s="26" t="str">
        <f t="shared" si="5"/>
        <v>OK</v>
      </c>
      <c r="L195" s="18"/>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69"/>
      <c r="B196" s="171"/>
      <c r="C196" s="48">
        <v>341</v>
      </c>
      <c r="D196" s="71" t="s">
        <v>384</v>
      </c>
      <c r="E196" s="111" t="s">
        <v>606</v>
      </c>
      <c r="F196" s="72" t="s">
        <v>13</v>
      </c>
      <c r="G196" s="72" t="s">
        <v>15</v>
      </c>
      <c r="H196" s="54">
        <v>5.69</v>
      </c>
      <c r="I196" s="19">
        <v>5</v>
      </c>
      <c r="J196" s="25">
        <f t="shared" si="4"/>
        <v>5</v>
      </c>
      <c r="K196" s="26" t="str">
        <f t="shared" si="5"/>
        <v>OK</v>
      </c>
      <c r="L196" s="18"/>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69"/>
      <c r="B197" s="171"/>
      <c r="C197" s="48">
        <v>342</v>
      </c>
      <c r="D197" s="71" t="s">
        <v>385</v>
      </c>
      <c r="E197" s="111" t="s">
        <v>606</v>
      </c>
      <c r="F197" s="72" t="s">
        <v>13</v>
      </c>
      <c r="G197" s="72" t="s">
        <v>15</v>
      </c>
      <c r="H197" s="54">
        <v>9.73</v>
      </c>
      <c r="I197" s="19">
        <v>5</v>
      </c>
      <c r="J197" s="25">
        <f t="shared" si="4"/>
        <v>5</v>
      </c>
      <c r="K197" s="26" t="str">
        <f t="shared" si="5"/>
        <v>OK</v>
      </c>
      <c r="L197" s="18"/>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69"/>
      <c r="B198" s="171"/>
      <c r="C198" s="48">
        <v>343</v>
      </c>
      <c r="D198" s="71" t="s">
        <v>386</v>
      </c>
      <c r="E198" s="111" t="s">
        <v>606</v>
      </c>
      <c r="F198" s="72" t="s">
        <v>13</v>
      </c>
      <c r="G198" s="72" t="s">
        <v>15</v>
      </c>
      <c r="H198" s="54">
        <v>11.65</v>
      </c>
      <c r="I198" s="19">
        <v>5</v>
      </c>
      <c r="J198" s="25">
        <f t="shared" si="4"/>
        <v>5</v>
      </c>
      <c r="K198" s="26" t="str">
        <f t="shared" si="5"/>
        <v>OK</v>
      </c>
      <c r="L198" s="18"/>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69"/>
      <c r="B199" s="171"/>
      <c r="C199" s="48">
        <v>344</v>
      </c>
      <c r="D199" s="71" t="s">
        <v>387</v>
      </c>
      <c r="E199" s="111" t="s">
        <v>606</v>
      </c>
      <c r="F199" s="72" t="s">
        <v>13</v>
      </c>
      <c r="G199" s="72" t="s">
        <v>15</v>
      </c>
      <c r="H199" s="54">
        <v>4.68</v>
      </c>
      <c r="I199" s="19">
        <v>5</v>
      </c>
      <c r="J199" s="25">
        <f t="shared" si="4"/>
        <v>5</v>
      </c>
      <c r="K199" s="26" t="str">
        <f t="shared" si="5"/>
        <v>OK</v>
      </c>
      <c r="L199" s="18"/>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69"/>
      <c r="B200" s="171"/>
      <c r="C200" s="48">
        <v>345</v>
      </c>
      <c r="D200" s="71" t="s">
        <v>388</v>
      </c>
      <c r="E200" s="111" t="s">
        <v>606</v>
      </c>
      <c r="F200" s="72" t="s">
        <v>13</v>
      </c>
      <c r="G200" s="72" t="s">
        <v>15</v>
      </c>
      <c r="H200" s="54">
        <v>2.72</v>
      </c>
      <c r="I200" s="19">
        <v>5</v>
      </c>
      <c r="J200" s="25">
        <f t="shared" si="4"/>
        <v>5</v>
      </c>
      <c r="K200" s="26" t="str">
        <f t="shared" si="5"/>
        <v>OK</v>
      </c>
      <c r="L200" s="18"/>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69"/>
      <c r="B201" s="171"/>
      <c r="C201" s="48">
        <v>346</v>
      </c>
      <c r="D201" s="71" t="s">
        <v>389</v>
      </c>
      <c r="E201" s="111" t="s">
        <v>606</v>
      </c>
      <c r="F201" s="72" t="s">
        <v>13</v>
      </c>
      <c r="G201" s="72" t="s">
        <v>15</v>
      </c>
      <c r="H201" s="54">
        <v>6.19</v>
      </c>
      <c r="I201" s="19">
        <v>5</v>
      </c>
      <c r="J201" s="25">
        <f t="shared" si="4"/>
        <v>5</v>
      </c>
      <c r="K201" s="26" t="str">
        <f t="shared" si="5"/>
        <v>OK</v>
      </c>
      <c r="L201" s="18"/>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69"/>
      <c r="B202" s="171"/>
      <c r="C202" s="48">
        <v>347</v>
      </c>
      <c r="D202" s="71" t="s">
        <v>390</v>
      </c>
      <c r="E202" s="111" t="s">
        <v>606</v>
      </c>
      <c r="F202" s="72" t="s">
        <v>13</v>
      </c>
      <c r="G202" s="72" t="s">
        <v>15</v>
      </c>
      <c r="H202" s="54">
        <v>10.49</v>
      </c>
      <c r="I202" s="19">
        <v>5</v>
      </c>
      <c r="J202" s="25">
        <f t="shared" si="4"/>
        <v>5</v>
      </c>
      <c r="K202" s="26" t="str">
        <f t="shared" si="5"/>
        <v>OK</v>
      </c>
      <c r="L202" s="18"/>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69"/>
      <c r="B203" s="171"/>
      <c r="C203" s="48">
        <v>348</v>
      </c>
      <c r="D203" s="71" t="s">
        <v>391</v>
      </c>
      <c r="E203" s="111" t="s">
        <v>606</v>
      </c>
      <c r="F203" s="72" t="s">
        <v>13</v>
      </c>
      <c r="G203" s="72" t="s">
        <v>15</v>
      </c>
      <c r="H203" s="54">
        <v>6.39</v>
      </c>
      <c r="I203" s="19">
        <v>5</v>
      </c>
      <c r="J203" s="25">
        <f t="shared" si="4"/>
        <v>5</v>
      </c>
      <c r="K203" s="26" t="str">
        <f t="shared" si="5"/>
        <v>OK</v>
      </c>
      <c r="L203" s="18"/>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69"/>
      <c r="B204" s="171"/>
      <c r="C204" s="48">
        <v>349</v>
      </c>
      <c r="D204" s="71" t="s">
        <v>392</v>
      </c>
      <c r="E204" s="111" t="s">
        <v>606</v>
      </c>
      <c r="F204" s="72" t="s">
        <v>13</v>
      </c>
      <c r="G204" s="72" t="s">
        <v>15</v>
      </c>
      <c r="H204" s="54">
        <v>9.56</v>
      </c>
      <c r="I204" s="19">
        <v>5</v>
      </c>
      <c r="J204" s="25">
        <f t="shared" si="4"/>
        <v>5</v>
      </c>
      <c r="K204" s="26" t="str">
        <f t="shared" si="5"/>
        <v>OK</v>
      </c>
      <c r="L204" s="18"/>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69"/>
      <c r="B205" s="171"/>
      <c r="C205" s="48">
        <v>350</v>
      </c>
      <c r="D205" s="71" t="s">
        <v>393</v>
      </c>
      <c r="E205" s="111" t="s">
        <v>606</v>
      </c>
      <c r="F205" s="72" t="s">
        <v>13</v>
      </c>
      <c r="G205" s="72" t="s">
        <v>15</v>
      </c>
      <c r="H205" s="54">
        <v>3.88</v>
      </c>
      <c r="I205" s="19">
        <v>5</v>
      </c>
      <c r="J205" s="25">
        <f t="shared" si="4"/>
        <v>5</v>
      </c>
      <c r="K205" s="26" t="str">
        <f t="shared" si="5"/>
        <v>OK</v>
      </c>
      <c r="L205" s="18"/>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69"/>
      <c r="B206" s="171"/>
      <c r="C206" s="48">
        <v>351</v>
      </c>
      <c r="D206" s="71" t="s">
        <v>394</v>
      </c>
      <c r="E206" s="111" t="s">
        <v>606</v>
      </c>
      <c r="F206" s="72" t="s">
        <v>13</v>
      </c>
      <c r="G206" s="72" t="s">
        <v>15</v>
      </c>
      <c r="H206" s="54">
        <v>8.5399999999999991</v>
      </c>
      <c r="I206" s="19">
        <v>5</v>
      </c>
      <c r="J206" s="25">
        <f t="shared" si="4"/>
        <v>5</v>
      </c>
      <c r="K206" s="26" t="str">
        <f t="shared" si="5"/>
        <v>OK</v>
      </c>
      <c r="L206" s="18"/>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69"/>
      <c r="B207" s="171"/>
      <c r="C207" s="48">
        <v>352</v>
      </c>
      <c r="D207" s="71" t="s">
        <v>395</v>
      </c>
      <c r="E207" s="111" t="s">
        <v>606</v>
      </c>
      <c r="F207" s="72" t="s">
        <v>13</v>
      </c>
      <c r="G207" s="72" t="s">
        <v>15</v>
      </c>
      <c r="H207" s="54">
        <v>1.36</v>
      </c>
      <c r="I207" s="19">
        <v>5</v>
      </c>
      <c r="J207" s="25">
        <f t="shared" si="4"/>
        <v>5</v>
      </c>
      <c r="K207" s="26" t="str">
        <f t="shared" si="5"/>
        <v>OK</v>
      </c>
      <c r="L207" s="18"/>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69"/>
      <c r="B208" s="171"/>
      <c r="C208" s="49">
        <v>353</v>
      </c>
      <c r="D208" s="82" t="s">
        <v>396</v>
      </c>
      <c r="E208" s="111" t="s">
        <v>606</v>
      </c>
      <c r="F208" s="97" t="s">
        <v>59</v>
      </c>
      <c r="G208" s="97" t="s">
        <v>15</v>
      </c>
      <c r="H208" s="54">
        <v>29.07</v>
      </c>
      <c r="I208" s="19">
        <v>15</v>
      </c>
      <c r="J208" s="25">
        <f t="shared" si="4"/>
        <v>15</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69"/>
      <c r="B209" s="171"/>
      <c r="C209" s="49">
        <v>354</v>
      </c>
      <c r="D209" s="71" t="s">
        <v>397</v>
      </c>
      <c r="E209" s="111" t="s">
        <v>606</v>
      </c>
      <c r="F209" s="72" t="s">
        <v>13</v>
      </c>
      <c r="G209" s="72" t="s">
        <v>15</v>
      </c>
      <c r="H209" s="54">
        <v>33.86</v>
      </c>
      <c r="I209" s="19">
        <v>5</v>
      </c>
      <c r="J209" s="25">
        <f t="shared" si="4"/>
        <v>5</v>
      </c>
      <c r="K209" s="26" t="str">
        <f t="shared" si="5"/>
        <v>OK</v>
      </c>
      <c r="L209" s="18"/>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69"/>
      <c r="B210" s="171"/>
      <c r="C210" s="48">
        <v>355</v>
      </c>
      <c r="D210" s="71" t="s">
        <v>398</v>
      </c>
      <c r="E210" s="111" t="s">
        <v>606</v>
      </c>
      <c r="F210" s="72" t="s">
        <v>13</v>
      </c>
      <c r="G210" s="72" t="s">
        <v>15</v>
      </c>
      <c r="H210" s="54">
        <v>16.34</v>
      </c>
      <c r="I210" s="19">
        <v>15</v>
      </c>
      <c r="J210" s="25">
        <f t="shared" si="4"/>
        <v>15</v>
      </c>
      <c r="K210" s="26" t="str">
        <f t="shared" si="5"/>
        <v>OK</v>
      </c>
      <c r="L210" s="18"/>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69"/>
      <c r="B211" s="171"/>
      <c r="C211" s="48">
        <v>356</v>
      </c>
      <c r="D211" s="71" t="s">
        <v>399</v>
      </c>
      <c r="E211" s="111" t="s">
        <v>606</v>
      </c>
      <c r="F211" s="72" t="s">
        <v>13</v>
      </c>
      <c r="G211" s="72" t="s">
        <v>15</v>
      </c>
      <c r="H211" s="54">
        <v>50.61</v>
      </c>
      <c r="I211" s="19">
        <v>15</v>
      </c>
      <c r="J211" s="25">
        <f t="shared" si="4"/>
        <v>15</v>
      </c>
      <c r="K211" s="26" t="str">
        <f t="shared" si="5"/>
        <v>OK</v>
      </c>
      <c r="L211" s="18"/>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69"/>
      <c r="B212" s="171"/>
      <c r="C212" s="48">
        <v>357</v>
      </c>
      <c r="D212" s="71" t="s">
        <v>400</v>
      </c>
      <c r="E212" s="111" t="s">
        <v>606</v>
      </c>
      <c r="F212" s="72" t="s">
        <v>13</v>
      </c>
      <c r="G212" s="72" t="s">
        <v>15</v>
      </c>
      <c r="H212" s="54">
        <v>20.77</v>
      </c>
      <c r="I212" s="19">
        <v>15</v>
      </c>
      <c r="J212" s="25">
        <f t="shared" si="4"/>
        <v>15</v>
      </c>
      <c r="K212" s="26" t="str">
        <f t="shared" si="5"/>
        <v>OK</v>
      </c>
      <c r="L212" s="18"/>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69"/>
      <c r="B213" s="171"/>
      <c r="C213" s="48">
        <v>358</v>
      </c>
      <c r="D213" s="71" t="s">
        <v>401</v>
      </c>
      <c r="E213" s="111" t="s">
        <v>606</v>
      </c>
      <c r="F213" s="72" t="s">
        <v>13</v>
      </c>
      <c r="G213" s="72" t="s">
        <v>15</v>
      </c>
      <c r="H213" s="54">
        <v>30.55</v>
      </c>
      <c r="I213" s="19">
        <v>15</v>
      </c>
      <c r="J213" s="25">
        <f t="shared" si="4"/>
        <v>15</v>
      </c>
      <c r="K213" s="26" t="str">
        <f t="shared" si="5"/>
        <v>OK</v>
      </c>
      <c r="L213" s="18"/>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69"/>
      <c r="B214" s="171"/>
      <c r="C214" s="48">
        <v>359</v>
      </c>
      <c r="D214" s="71" t="s">
        <v>402</v>
      </c>
      <c r="E214" s="111" t="s">
        <v>606</v>
      </c>
      <c r="F214" s="72" t="s">
        <v>13</v>
      </c>
      <c r="G214" s="72" t="s">
        <v>15</v>
      </c>
      <c r="H214" s="54">
        <v>121.43</v>
      </c>
      <c r="I214" s="19">
        <v>15</v>
      </c>
      <c r="J214" s="25">
        <f t="shared" si="4"/>
        <v>15</v>
      </c>
      <c r="K214" s="26" t="str">
        <f t="shared" si="5"/>
        <v>OK</v>
      </c>
      <c r="L214" s="18"/>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69"/>
      <c r="B215" s="171"/>
      <c r="C215" s="48">
        <v>360</v>
      </c>
      <c r="D215" s="80" t="s">
        <v>403</v>
      </c>
      <c r="E215" s="111" t="s">
        <v>606</v>
      </c>
      <c r="F215" s="72" t="s">
        <v>59</v>
      </c>
      <c r="G215" s="72" t="s">
        <v>15</v>
      </c>
      <c r="H215" s="54">
        <v>1.78</v>
      </c>
      <c r="I215" s="19">
        <v>10</v>
      </c>
      <c r="J215" s="25">
        <f t="shared" si="4"/>
        <v>0</v>
      </c>
      <c r="K215" s="26" t="str">
        <f t="shared" si="5"/>
        <v>OK</v>
      </c>
      <c r="L215" s="18"/>
      <c r="M215" s="18">
        <v>10</v>
      </c>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69"/>
      <c r="B216" s="171"/>
      <c r="C216" s="48">
        <v>361</v>
      </c>
      <c r="D216" s="80" t="s">
        <v>404</v>
      </c>
      <c r="E216" s="111" t="s">
        <v>606</v>
      </c>
      <c r="F216" s="72" t="s">
        <v>59</v>
      </c>
      <c r="G216" s="72" t="s">
        <v>15</v>
      </c>
      <c r="H216" s="54">
        <v>4.28</v>
      </c>
      <c r="I216" s="19">
        <v>10</v>
      </c>
      <c r="J216" s="25">
        <f t="shared" si="4"/>
        <v>0</v>
      </c>
      <c r="K216" s="26" t="str">
        <f t="shared" si="5"/>
        <v>OK</v>
      </c>
      <c r="L216" s="18"/>
      <c r="M216" s="18">
        <v>10</v>
      </c>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69"/>
      <c r="B217" s="171"/>
      <c r="C217" s="48">
        <v>362</v>
      </c>
      <c r="D217" s="80" t="s">
        <v>405</v>
      </c>
      <c r="E217" s="111" t="s">
        <v>606</v>
      </c>
      <c r="F217" s="72" t="s">
        <v>59</v>
      </c>
      <c r="G217" s="72" t="s">
        <v>15</v>
      </c>
      <c r="H217" s="54">
        <v>0.89</v>
      </c>
      <c r="I217" s="19">
        <v>10</v>
      </c>
      <c r="J217" s="25">
        <f t="shared" si="4"/>
        <v>0</v>
      </c>
      <c r="K217" s="26" t="str">
        <f t="shared" si="5"/>
        <v>OK</v>
      </c>
      <c r="L217" s="18"/>
      <c r="M217" s="18">
        <v>10</v>
      </c>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69"/>
      <c r="B218" s="171"/>
      <c r="C218" s="48">
        <v>363</v>
      </c>
      <c r="D218" s="80" t="s">
        <v>406</v>
      </c>
      <c r="E218" s="111" t="s">
        <v>606</v>
      </c>
      <c r="F218" s="72" t="s">
        <v>59</v>
      </c>
      <c r="G218" s="72" t="s">
        <v>15</v>
      </c>
      <c r="H218" s="54">
        <v>1.77</v>
      </c>
      <c r="I218" s="19">
        <v>10</v>
      </c>
      <c r="J218" s="25">
        <f t="shared" si="4"/>
        <v>0</v>
      </c>
      <c r="K218" s="26" t="str">
        <f t="shared" si="5"/>
        <v>OK</v>
      </c>
      <c r="L218" s="18"/>
      <c r="M218" s="18">
        <v>10</v>
      </c>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69"/>
      <c r="B219" s="171"/>
      <c r="C219" s="48">
        <v>364</v>
      </c>
      <c r="D219" s="80" t="s">
        <v>407</v>
      </c>
      <c r="E219" s="111" t="s">
        <v>606</v>
      </c>
      <c r="F219" s="72" t="s">
        <v>59</v>
      </c>
      <c r="G219" s="72" t="s">
        <v>15</v>
      </c>
      <c r="H219" s="54">
        <v>0.99</v>
      </c>
      <c r="I219" s="19">
        <v>10</v>
      </c>
      <c r="J219" s="25">
        <f t="shared" si="4"/>
        <v>0</v>
      </c>
      <c r="K219" s="26" t="str">
        <f t="shared" si="5"/>
        <v>OK</v>
      </c>
      <c r="L219" s="18"/>
      <c r="M219" s="18">
        <v>10</v>
      </c>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69"/>
      <c r="B220" s="171"/>
      <c r="C220" s="48">
        <v>365</v>
      </c>
      <c r="D220" s="80" t="s">
        <v>408</v>
      </c>
      <c r="E220" s="111" t="s">
        <v>606</v>
      </c>
      <c r="F220" s="72" t="s">
        <v>59</v>
      </c>
      <c r="G220" s="72" t="s">
        <v>15</v>
      </c>
      <c r="H220" s="54">
        <v>12.83</v>
      </c>
      <c r="I220" s="19">
        <v>10</v>
      </c>
      <c r="J220" s="25">
        <f t="shared" si="4"/>
        <v>0</v>
      </c>
      <c r="K220" s="26" t="str">
        <f t="shared" si="5"/>
        <v>OK</v>
      </c>
      <c r="L220" s="18"/>
      <c r="M220" s="18">
        <v>10</v>
      </c>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69"/>
      <c r="B221" s="171"/>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69"/>
      <c r="B222" s="171"/>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69"/>
      <c r="B223" s="171"/>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69"/>
      <c r="B224" s="171"/>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69"/>
      <c r="B225" s="171"/>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69"/>
      <c r="B226" s="171"/>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69"/>
      <c r="B227" s="171"/>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69"/>
      <c r="B228" s="171"/>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69"/>
      <c r="B229" s="171"/>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69"/>
      <c r="B230" s="171"/>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69"/>
      <c r="B231" s="171"/>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69"/>
      <c r="B232" s="171"/>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69"/>
      <c r="B233" s="171"/>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69"/>
      <c r="B234" s="171"/>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69"/>
      <c r="B235" s="171"/>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69"/>
      <c r="B236" s="171"/>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69"/>
      <c r="B237" s="171"/>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69"/>
      <c r="B238" s="171"/>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69"/>
      <c r="B239" s="171"/>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69"/>
      <c r="B240" s="171"/>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69"/>
      <c r="B241" s="171"/>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69"/>
      <c r="B242" s="171"/>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69"/>
      <c r="B243" s="171"/>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69"/>
      <c r="B244" s="171"/>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69"/>
      <c r="B245" s="171"/>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69"/>
      <c r="B246" s="171"/>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72"/>
      <c r="B247" s="173"/>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60">
        <v>7</v>
      </c>
      <c r="B248" s="162" t="s">
        <v>216</v>
      </c>
      <c r="C248" s="47">
        <v>393</v>
      </c>
      <c r="D248" s="66" t="s">
        <v>412</v>
      </c>
      <c r="E248" s="106" t="s">
        <v>613</v>
      </c>
      <c r="F248" s="34" t="s">
        <v>13</v>
      </c>
      <c r="G248" s="34" t="s">
        <v>15</v>
      </c>
      <c r="H248" s="53">
        <v>35.880000000000003</v>
      </c>
      <c r="I248" s="19">
        <v>50</v>
      </c>
      <c r="J248" s="25">
        <f t="shared" si="4"/>
        <v>30</v>
      </c>
      <c r="K248" s="26" t="str">
        <f t="shared" si="5"/>
        <v>OK</v>
      </c>
      <c r="L248" s="18"/>
      <c r="M248" s="18">
        <v>20</v>
      </c>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61"/>
      <c r="B249" s="163"/>
      <c r="C249" s="47">
        <v>394</v>
      </c>
      <c r="D249" s="66" t="s">
        <v>413</v>
      </c>
      <c r="E249" s="106" t="s">
        <v>614</v>
      </c>
      <c r="F249" s="34" t="s">
        <v>13</v>
      </c>
      <c r="G249" s="34" t="s">
        <v>15</v>
      </c>
      <c r="H249" s="53">
        <v>76.27</v>
      </c>
      <c r="I249" s="19"/>
      <c r="J249" s="25">
        <f t="shared" si="4"/>
        <v>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61"/>
      <c r="B250" s="163"/>
      <c r="C250" s="47">
        <v>395</v>
      </c>
      <c r="D250" s="66" t="s">
        <v>189</v>
      </c>
      <c r="E250" s="106" t="s">
        <v>615</v>
      </c>
      <c r="F250" s="35" t="s">
        <v>59</v>
      </c>
      <c r="G250" s="35" t="s">
        <v>15</v>
      </c>
      <c r="H250" s="53">
        <v>38</v>
      </c>
      <c r="I250" s="19">
        <v>10</v>
      </c>
      <c r="J250" s="25">
        <f t="shared" si="4"/>
        <v>0</v>
      </c>
      <c r="K250" s="26" t="str">
        <f t="shared" si="5"/>
        <v>OK</v>
      </c>
      <c r="L250" s="18"/>
      <c r="M250" s="18">
        <v>10</v>
      </c>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61"/>
      <c r="B251" s="163"/>
      <c r="C251" s="47">
        <v>396</v>
      </c>
      <c r="D251" s="83" t="s">
        <v>190</v>
      </c>
      <c r="E251" s="106" t="s">
        <v>616</v>
      </c>
      <c r="F251" s="35" t="s">
        <v>59</v>
      </c>
      <c r="G251" s="35" t="s">
        <v>15</v>
      </c>
      <c r="H251" s="53">
        <v>74</v>
      </c>
      <c r="I251" s="19">
        <v>10</v>
      </c>
      <c r="J251" s="25">
        <f t="shared" si="4"/>
        <v>10</v>
      </c>
      <c r="K251" s="26" t="str">
        <f t="shared" si="5"/>
        <v>OK</v>
      </c>
      <c r="L251" s="18"/>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61"/>
      <c r="B252" s="163"/>
      <c r="C252" s="47">
        <v>397</v>
      </c>
      <c r="D252" s="83" t="s">
        <v>191</v>
      </c>
      <c r="E252" s="106" t="s">
        <v>617</v>
      </c>
      <c r="F252" s="35" t="s">
        <v>59</v>
      </c>
      <c r="G252" s="35" t="s">
        <v>15</v>
      </c>
      <c r="H252" s="53">
        <v>21</v>
      </c>
      <c r="I252" s="19">
        <v>20</v>
      </c>
      <c r="J252" s="25">
        <f t="shared" si="4"/>
        <v>0</v>
      </c>
      <c r="K252" s="26" t="str">
        <f t="shared" si="5"/>
        <v>OK</v>
      </c>
      <c r="L252" s="18"/>
      <c r="M252" s="18">
        <v>20</v>
      </c>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61"/>
      <c r="B253" s="163"/>
      <c r="C253" s="47">
        <v>398</v>
      </c>
      <c r="D253" s="66" t="s">
        <v>414</v>
      </c>
      <c r="E253" s="106" t="s">
        <v>187</v>
      </c>
      <c r="F253" s="34" t="s">
        <v>13</v>
      </c>
      <c r="G253" s="34" t="s">
        <v>771</v>
      </c>
      <c r="H253" s="53">
        <v>2.58</v>
      </c>
      <c r="I253" s="19">
        <v>10</v>
      </c>
      <c r="J253" s="25">
        <f t="shared" si="4"/>
        <v>10</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61"/>
      <c r="B254" s="163"/>
      <c r="C254" s="47">
        <v>399</v>
      </c>
      <c r="D254" s="66" t="s">
        <v>415</v>
      </c>
      <c r="E254" s="106" t="s">
        <v>188</v>
      </c>
      <c r="F254" s="34" t="s">
        <v>13</v>
      </c>
      <c r="G254" s="34" t="s">
        <v>771</v>
      </c>
      <c r="H254" s="53">
        <v>3.7</v>
      </c>
      <c r="I254" s="19"/>
      <c r="J254" s="25">
        <f t="shared" si="4"/>
        <v>0</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61"/>
      <c r="B255" s="163"/>
      <c r="C255" s="47">
        <v>400</v>
      </c>
      <c r="D255" s="66" t="s">
        <v>416</v>
      </c>
      <c r="E255" s="106" t="s">
        <v>618</v>
      </c>
      <c r="F255" s="34" t="s">
        <v>18</v>
      </c>
      <c r="G255" s="34" t="s">
        <v>15</v>
      </c>
      <c r="H255" s="53">
        <v>91</v>
      </c>
      <c r="I255" s="19">
        <v>4</v>
      </c>
      <c r="J255" s="25">
        <f t="shared" si="4"/>
        <v>4</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61"/>
      <c r="B256" s="163"/>
      <c r="C256" s="47">
        <v>401</v>
      </c>
      <c r="D256" s="66" t="s">
        <v>417</v>
      </c>
      <c r="E256" s="106" t="s">
        <v>185</v>
      </c>
      <c r="F256" s="34" t="s">
        <v>18</v>
      </c>
      <c r="G256" s="34" t="s">
        <v>15</v>
      </c>
      <c r="H256" s="53">
        <v>77</v>
      </c>
      <c r="I256" s="19"/>
      <c r="J256" s="25">
        <f t="shared" si="4"/>
        <v>0</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61"/>
      <c r="B257" s="163"/>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61"/>
      <c r="B258" s="163"/>
      <c r="C258" s="47">
        <v>403</v>
      </c>
      <c r="D258" s="66" t="s">
        <v>418</v>
      </c>
      <c r="E258" s="106" t="s">
        <v>620</v>
      </c>
      <c r="F258" s="34" t="s">
        <v>59</v>
      </c>
      <c r="G258" s="34" t="s">
        <v>15</v>
      </c>
      <c r="H258" s="53">
        <v>5</v>
      </c>
      <c r="I258" s="19">
        <v>20</v>
      </c>
      <c r="J258" s="25">
        <f t="shared" si="4"/>
        <v>0</v>
      </c>
      <c r="K258" s="26" t="str">
        <f t="shared" si="5"/>
        <v>OK</v>
      </c>
      <c r="L258" s="18"/>
      <c r="M258" s="18">
        <v>20</v>
      </c>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61"/>
      <c r="B259" s="163"/>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61"/>
      <c r="B260" s="163"/>
      <c r="C260" s="47">
        <v>405</v>
      </c>
      <c r="D260" s="66" t="s">
        <v>419</v>
      </c>
      <c r="E260" s="106" t="s">
        <v>621</v>
      </c>
      <c r="F260" s="34" t="s">
        <v>13</v>
      </c>
      <c r="G260" s="34" t="s">
        <v>15</v>
      </c>
      <c r="H260" s="53">
        <v>1.64</v>
      </c>
      <c r="I260" s="19">
        <v>50</v>
      </c>
      <c r="J260" s="25">
        <f t="shared" si="4"/>
        <v>50</v>
      </c>
      <c r="K260" s="26" t="str">
        <f t="shared" si="5"/>
        <v>OK</v>
      </c>
      <c r="L260" s="18"/>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61"/>
      <c r="B261" s="163"/>
      <c r="C261" s="47">
        <v>406</v>
      </c>
      <c r="D261" s="66" t="s">
        <v>420</v>
      </c>
      <c r="E261" s="106" t="s">
        <v>180</v>
      </c>
      <c r="F261" s="34" t="s">
        <v>13</v>
      </c>
      <c r="G261" s="34" t="s">
        <v>15</v>
      </c>
      <c r="H261" s="53">
        <v>70</v>
      </c>
      <c r="I261" s="19">
        <v>10</v>
      </c>
      <c r="J261" s="25">
        <f t="shared" si="4"/>
        <v>10</v>
      </c>
      <c r="K261" s="26" t="str">
        <f t="shared" si="5"/>
        <v>OK</v>
      </c>
      <c r="L261" s="18"/>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61"/>
      <c r="B262" s="163"/>
      <c r="C262" s="47">
        <v>407</v>
      </c>
      <c r="D262" s="66" t="s">
        <v>421</v>
      </c>
      <c r="E262" s="106" t="s">
        <v>181</v>
      </c>
      <c r="F262" s="34" t="s">
        <v>13</v>
      </c>
      <c r="G262" s="34" t="s">
        <v>15</v>
      </c>
      <c r="H262" s="53">
        <v>24.13</v>
      </c>
      <c r="I262" s="19">
        <v>10</v>
      </c>
      <c r="J262" s="25">
        <f t="shared" ref="J262:J281" si="6">I262-(SUM(L262:AC262))</f>
        <v>10</v>
      </c>
      <c r="K262" s="26" t="str">
        <f t="shared" ref="K262:K281" si="7">IF(J262&lt;0,"ATENÇÃO","OK")</f>
        <v>OK</v>
      </c>
      <c r="L262" s="18"/>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61"/>
      <c r="B263" s="163"/>
      <c r="C263" s="47">
        <v>408</v>
      </c>
      <c r="D263" s="66" t="s">
        <v>422</v>
      </c>
      <c r="E263" s="106" t="s">
        <v>182</v>
      </c>
      <c r="F263" s="34" t="s">
        <v>13</v>
      </c>
      <c r="G263" s="34" t="s">
        <v>15</v>
      </c>
      <c r="H263" s="53">
        <v>72.739999999999995</v>
      </c>
      <c r="I263" s="19">
        <v>5</v>
      </c>
      <c r="J263" s="25">
        <f t="shared" si="6"/>
        <v>0</v>
      </c>
      <c r="K263" s="26" t="str">
        <f t="shared" si="7"/>
        <v>OK</v>
      </c>
      <c r="L263" s="18"/>
      <c r="M263" s="18"/>
      <c r="N263" s="18"/>
      <c r="O263" s="18">
        <v>5</v>
      </c>
      <c r="P263" s="18"/>
      <c r="Q263" s="18"/>
      <c r="R263" s="18"/>
      <c r="S263" s="18"/>
      <c r="T263" s="18"/>
      <c r="U263" s="18"/>
      <c r="V263" s="18"/>
      <c r="W263" s="18"/>
      <c r="X263" s="32"/>
      <c r="Y263" s="32"/>
      <c r="Z263" s="32"/>
      <c r="AA263" s="32"/>
      <c r="AB263" s="32"/>
      <c r="AC263" s="32"/>
    </row>
    <row r="264" spans="1:29" ht="39.950000000000003" customHeight="1" x14ac:dyDescent="0.25">
      <c r="A264" s="161"/>
      <c r="B264" s="163"/>
      <c r="C264" s="47">
        <v>409</v>
      </c>
      <c r="D264" s="66" t="s">
        <v>63</v>
      </c>
      <c r="E264" s="106" t="s">
        <v>622</v>
      </c>
      <c r="F264" s="34" t="s">
        <v>59</v>
      </c>
      <c r="G264" s="34" t="s">
        <v>15</v>
      </c>
      <c r="H264" s="53">
        <v>80</v>
      </c>
      <c r="I264" s="19"/>
      <c r="J264" s="25">
        <f t="shared" si="6"/>
        <v>0</v>
      </c>
      <c r="K264" s="26" t="str">
        <f t="shared" si="7"/>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61"/>
      <c r="B265" s="163"/>
      <c r="C265" s="47">
        <v>410</v>
      </c>
      <c r="D265" s="66" t="s">
        <v>62</v>
      </c>
      <c r="E265" s="106" t="s">
        <v>623</v>
      </c>
      <c r="F265" s="34" t="s">
        <v>59</v>
      </c>
      <c r="G265" s="34" t="s">
        <v>15</v>
      </c>
      <c r="H265" s="53">
        <v>98.15</v>
      </c>
      <c r="I265" s="19"/>
      <c r="J265" s="25">
        <f t="shared" si="6"/>
        <v>0</v>
      </c>
      <c r="K265" s="26" t="str">
        <f t="shared" si="7"/>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61"/>
      <c r="B266" s="163"/>
      <c r="C266" s="47">
        <v>411</v>
      </c>
      <c r="D266" s="66" t="s">
        <v>64</v>
      </c>
      <c r="E266" s="106" t="s">
        <v>624</v>
      </c>
      <c r="F266" s="34" t="s">
        <v>59</v>
      </c>
      <c r="G266" s="34" t="s">
        <v>15</v>
      </c>
      <c r="H266" s="53">
        <v>50</v>
      </c>
      <c r="I266" s="19"/>
      <c r="J266" s="25">
        <f t="shared" si="6"/>
        <v>0</v>
      </c>
      <c r="K266" s="26" t="str">
        <f t="shared" si="7"/>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61"/>
      <c r="B267" s="163"/>
      <c r="C267" s="47">
        <v>412</v>
      </c>
      <c r="D267" s="66" t="s">
        <v>65</v>
      </c>
      <c r="E267" s="106" t="s">
        <v>182</v>
      </c>
      <c r="F267" s="34" t="s">
        <v>59</v>
      </c>
      <c r="G267" s="34" t="s">
        <v>15</v>
      </c>
      <c r="H267" s="53">
        <v>99.96</v>
      </c>
      <c r="I267" s="19"/>
      <c r="J267" s="25">
        <f t="shared" si="6"/>
        <v>0</v>
      </c>
      <c r="K267" s="26" t="str">
        <f t="shared" si="7"/>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61"/>
      <c r="B268" s="163"/>
      <c r="C268" s="47">
        <v>413</v>
      </c>
      <c r="D268" s="66" t="s">
        <v>66</v>
      </c>
      <c r="E268" s="106" t="s">
        <v>625</v>
      </c>
      <c r="F268" s="34" t="s">
        <v>13</v>
      </c>
      <c r="G268" s="34" t="s">
        <v>15</v>
      </c>
      <c r="H268" s="53">
        <v>9.25</v>
      </c>
      <c r="I268" s="19">
        <v>30</v>
      </c>
      <c r="J268" s="25">
        <f t="shared" si="6"/>
        <v>0</v>
      </c>
      <c r="K268" s="26" t="str">
        <f t="shared" si="7"/>
        <v>OK</v>
      </c>
      <c r="L268" s="18"/>
      <c r="M268" s="18">
        <v>30</v>
      </c>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61"/>
      <c r="B269" s="163"/>
      <c r="C269" s="47">
        <v>414</v>
      </c>
      <c r="D269" s="66" t="s">
        <v>134</v>
      </c>
      <c r="E269" s="106" t="s">
        <v>183</v>
      </c>
      <c r="F269" s="34" t="s">
        <v>13</v>
      </c>
      <c r="G269" s="34" t="s">
        <v>15</v>
      </c>
      <c r="H269" s="53">
        <v>56</v>
      </c>
      <c r="I269" s="19">
        <v>10</v>
      </c>
      <c r="J269" s="25">
        <f t="shared" si="6"/>
        <v>10</v>
      </c>
      <c r="K269" s="26" t="str">
        <f t="shared" si="7"/>
        <v>OK</v>
      </c>
      <c r="L269" s="18"/>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61"/>
      <c r="B270" s="163"/>
      <c r="C270" s="47">
        <v>415</v>
      </c>
      <c r="D270" s="66" t="s">
        <v>423</v>
      </c>
      <c r="E270" s="106" t="s">
        <v>626</v>
      </c>
      <c r="F270" s="34" t="s">
        <v>13</v>
      </c>
      <c r="G270" s="34" t="s">
        <v>15</v>
      </c>
      <c r="H270" s="53">
        <v>93</v>
      </c>
      <c r="I270" s="19">
        <v>20</v>
      </c>
      <c r="J270" s="25">
        <f t="shared" si="6"/>
        <v>20</v>
      </c>
      <c r="K270" s="26" t="str">
        <f t="shared" si="7"/>
        <v>OK</v>
      </c>
      <c r="L270" s="18"/>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61"/>
      <c r="B271" s="163"/>
      <c r="C271" s="47">
        <v>416</v>
      </c>
      <c r="D271" s="66" t="s">
        <v>424</v>
      </c>
      <c r="E271" s="106" t="s">
        <v>626</v>
      </c>
      <c r="F271" s="34" t="s">
        <v>13</v>
      </c>
      <c r="G271" s="34" t="s">
        <v>15</v>
      </c>
      <c r="H271" s="53">
        <v>93</v>
      </c>
      <c r="I271" s="19">
        <v>20</v>
      </c>
      <c r="J271" s="25">
        <f t="shared" si="6"/>
        <v>20</v>
      </c>
      <c r="K271" s="26" t="str">
        <f t="shared" si="7"/>
        <v>OK</v>
      </c>
      <c r="L271" s="18"/>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61"/>
      <c r="B272" s="163"/>
      <c r="C272" s="47">
        <v>417</v>
      </c>
      <c r="D272" s="66" t="s">
        <v>425</v>
      </c>
      <c r="E272" s="106" t="s">
        <v>627</v>
      </c>
      <c r="F272" s="34" t="s">
        <v>13</v>
      </c>
      <c r="G272" s="34" t="s">
        <v>15</v>
      </c>
      <c r="H272" s="53">
        <v>60.83</v>
      </c>
      <c r="I272" s="19">
        <v>10</v>
      </c>
      <c r="J272" s="25">
        <f t="shared" si="6"/>
        <v>10</v>
      </c>
      <c r="K272" s="26" t="str">
        <f t="shared" si="7"/>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61"/>
      <c r="B273" s="163"/>
      <c r="C273" s="47">
        <v>418</v>
      </c>
      <c r="D273" s="66" t="s">
        <v>426</v>
      </c>
      <c r="E273" s="106" t="s">
        <v>184</v>
      </c>
      <c r="F273" s="34" t="s">
        <v>13</v>
      </c>
      <c r="G273" s="34" t="s">
        <v>15</v>
      </c>
      <c r="H273" s="53">
        <v>8.6999999999999993</v>
      </c>
      <c r="I273" s="19">
        <v>10</v>
      </c>
      <c r="J273" s="25">
        <f t="shared" si="6"/>
        <v>10</v>
      </c>
      <c r="K273" s="26" t="str">
        <f t="shared" si="7"/>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61"/>
      <c r="B274" s="163"/>
      <c r="C274" s="47">
        <v>419</v>
      </c>
      <c r="D274" s="66" t="s">
        <v>427</v>
      </c>
      <c r="E274" s="106" t="s">
        <v>628</v>
      </c>
      <c r="F274" s="34" t="s">
        <v>13</v>
      </c>
      <c r="G274" s="34" t="s">
        <v>15</v>
      </c>
      <c r="H274" s="53">
        <v>5.83</v>
      </c>
      <c r="I274" s="19">
        <v>5</v>
      </c>
      <c r="J274" s="25">
        <f t="shared" si="6"/>
        <v>5</v>
      </c>
      <c r="K274" s="26" t="str">
        <f t="shared" si="7"/>
        <v>OK</v>
      </c>
      <c r="L274" s="18"/>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61"/>
      <c r="B275" s="163"/>
      <c r="C275" s="47">
        <v>420</v>
      </c>
      <c r="D275" s="66" t="s">
        <v>428</v>
      </c>
      <c r="E275" s="106" t="s">
        <v>629</v>
      </c>
      <c r="F275" s="34" t="s">
        <v>13</v>
      </c>
      <c r="G275" s="34" t="s">
        <v>15</v>
      </c>
      <c r="H275" s="53">
        <v>4.3499999999999996</v>
      </c>
      <c r="I275" s="19">
        <v>5</v>
      </c>
      <c r="J275" s="25">
        <f t="shared" si="6"/>
        <v>5</v>
      </c>
      <c r="K275" s="26" t="str">
        <f t="shared" si="7"/>
        <v>OK</v>
      </c>
      <c r="L275" s="18"/>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61"/>
      <c r="B276" s="163"/>
      <c r="C276" s="47">
        <v>421</v>
      </c>
      <c r="D276" s="66" t="s">
        <v>126</v>
      </c>
      <c r="E276" s="106" t="s">
        <v>630</v>
      </c>
      <c r="F276" s="34" t="s">
        <v>59</v>
      </c>
      <c r="G276" s="35" t="s">
        <v>15</v>
      </c>
      <c r="H276" s="53">
        <v>11.97</v>
      </c>
      <c r="I276" s="19">
        <v>10</v>
      </c>
      <c r="J276" s="25">
        <f t="shared" si="6"/>
        <v>0</v>
      </c>
      <c r="K276" s="26" t="str">
        <f t="shared" si="7"/>
        <v>OK</v>
      </c>
      <c r="L276" s="18"/>
      <c r="M276" s="18"/>
      <c r="N276" s="18"/>
      <c r="O276" s="18">
        <v>10</v>
      </c>
      <c r="P276" s="18"/>
      <c r="Q276" s="18"/>
      <c r="R276" s="18"/>
      <c r="S276" s="18"/>
      <c r="T276" s="18"/>
      <c r="U276" s="18"/>
      <c r="V276" s="18"/>
      <c r="W276" s="18"/>
      <c r="X276" s="32"/>
      <c r="Y276" s="32"/>
      <c r="Z276" s="32"/>
      <c r="AA276" s="32"/>
      <c r="AB276" s="32"/>
      <c r="AC276" s="32"/>
    </row>
    <row r="277" spans="1:29" ht="39.950000000000003" customHeight="1" x14ac:dyDescent="0.25">
      <c r="A277" s="161"/>
      <c r="B277" s="163"/>
      <c r="C277" s="47">
        <v>422</v>
      </c>
      <c r="D277" s="66" t="s">
        <v>429</v>
      </c>
      <c r="E277" s="106" t="s">
        <v>631</v>
      </c>
      <c r="F277" s="34" t="s">
        <v>13</v>
      </c>
      <c r="G277" s="34" t="s">
        <v>15</v>
      </c>
      <c r="H277" s="53">
        <v>65.010000000000005</v>
      </c>
      <c r="I277" s="19">
        <v>15</v>
      </c>
      <c r="J277" s="25">
        <f t="shared" si="6"/>
        <v>15</v>
      </c>
      <c r="K277" s="26" t="str">
        <f t="shared" si="7"/>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61"/>
      <c r="B278" s="163"/>
      <c r="C278" s="47">
        <v>423</v>
      </c>
      <c r="D278" s="66" t="s">
        <v>430</v>
      </c>
      <c r="E278" s="106" t="s">
        <v>632</v>
      </c>
      <c r="F278" s="34" t="s">
        <v>18</v>
      </c>
      <c r="G278" s="34" t="s">
        <v>15</v>
      </c>
      <c r="H278" s="53">
        <v>6.63</v>
      </c>
      <c r="I278" s="19"/>
      <c r="J278" s="25">
        <f t="shared" si="6"/>
        <v>0</v>
      </c>
      <c r="K278" s="26" t="str">
        <f t="shared" si="7"/>
        <v>OK</v>
      </c>
      <c r="L278" s="18"/>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61"/>
      <c r="B279" s="163"/>
      <c r="C279" s="47">
        <v>424</v>
      </c>
      <c r="D279" s="66" t="s">
        <v>431</v>
      </c>
      <c r="E279" s="106" t="s">
        <v>633</v>
      </c>
      <c r="F279" s="34" t="s">
        <v>18</v>
      </c>
      <c r="G279" s="34" t="s">
        <v>15</v>
      </c>
      <c r="H279" s="53">
        <v>24.05</v>
      </c>
      <c r="I279" s="19"/>
      <c r="J279" s="25">
        <f t="shared" si="6"/>
        <v>0</v>
      </c>
      <c r="K279" s="26" t="str">
        <f t="shared" si="7"/>
        <v>OK</v>
      </c>
      <c r="L279" s="18"/>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68">
        <v>8</v>
      </c>
      <c r="B280" s="170" t="s">
        <v>216</v>
      </c>
      <c r="C280" s="48">
        <v>425</v>
      </c>
      <c r="D280" s="71" t="s">
        <v>432</v>
      </c>
      <c r="E280" s="108" t="s">
        <v>634</v>
      </c>
      <c r="F280" s="72" t="s">
        <v>13</v>
      </c>
      <c r="G280" s="72" t="s">
        <v>35</v>
      </c>
      <c r="H280" s="54">
        <v>19.71</v>
      </c>
      <c r="I280" s="19"/>
      <c r="J280" s="25">
        <f t="shared" si="6"/>
        <v>0</v>
      </c>
      <c r="K280" s="26" t="str">
        <f t="shared" si="7"/>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69"/>
      <c r="B281" s="171"/>
      <c r="C281" s="48">
        <v>426</v>
      </c>
      <c r="D281" s="71" t="s">
        <v>433</v>
      </c>
      <c r="E281" s="108" t="s">
        <v>635</v>
      </c>
      <c r="F281" s="72" t="s">
        <v>13</v>
      </c>
      <c r="G281" s="72" t="s">
        <v>35</v>
      </c>
      <c r="H281" s="54">
        <v>13.8</v>
      </c>
      <c r="I281" s="19">
        <v>5</v>
      </c>
      <c r="J281" s="25">
        <f t="shared" si="6"/>
        <v>5</v>
      </c>
      <c r="K281" s="26" t="str">
        <f t="shared" si="7"/>
        <v>OK</v>
      </c>
      <c r="L281" s="18"/>
      <c r="M281" s="18"/>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69"/>
      <c r="B282" s="171"/>
      <c r="C282" s="48">
        <v>427</v>
      </c>
      <c r="D282" s="71" t="s">
        <v>434</v>
      </c>
      <c r="E282" s="108" t="s">
        <v>636</v>
      </c>
      <c r="F282" s="72" t="s">
        <v>13</v>
      </c>
      <c r="G282" s="72" t="s">
        <v>35</v>
      </c>
      <c r="H282" s="54">
        <v>8.32</v>
      </c>
      <c r="I282" s="19">
        <v>5</v>
      </c>
      <c r="J282" s="25">
        <f t="shared" ref="J282:J385" si="8">I282-(SUM(L282:AC282))</f>
        <v>0</v>
      </c>
      <c r="K282" s="26" t="str">
        <f t="shared" ref="K282:K385" si="9">IF(J282&lt;0,"ATENÇÃO","OK")</f>
        <v>OK</v>
      </c>
      <c r="L282" s="18"/>
      <c r="M282" s="18">
        <v>5</v>
      </c>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69"/>
      <c r="B283" s="171"/>
      <c r="C283" s="48">
        <v>428</v>
      </c>
      <c r="D283" s="71" t="s">
        <v>435</v>
      </c>
      <c r="E283" s="108" t="s">
        <v>637</v>
      </c>
      <c r="F283" s="72" t="s">
        <v>13</v>
      </c>
      <c r="G283" s="72" t="s">
        <v>35</v>
      </c>
      <c r="H283" s="54">
        <v>10.35</v>
      </c>
      <c r="I283" s="19"/>
      <c r="J283" s="25">
        <f t="shared" si="8"/>
        <v>0</v>
      </c>
      <c r="K283" s="26" t="str">
        <f t="shared" si="9"/>
        <v>OK</v>
      </c>
      <c r="L283" s="18"/>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69"/>
      <c r="B284" s="171"/>
      <c r="C284" s="48">
        <v>429</v>
      </c>
      <c r="D284" s="71" t="s">
        <v>436</v>
      </c>
      <c r="E284" s="108" t="s">
        <v>637</v>
      </c>
      <c r="F284" s="72" t="s">
        <v>13</v>
      </c>
      <c r="G284" s="72" t="s">
        <v>35</v>
      </c>
      <c r="H284" s="54">
        <v>2.59</v>
      </c>
      <c r="I284" s="19"/>
      <c r="J284" s="25">
        <f t="shared" si="8"/>
        <v>0</v>
      </c>
      <c r="K284" s="26" t="str">
        <f t="shared" si="9"/>
        <v>OK</v>
      </c>
      <c r="L284" s="18"/>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69"/>
      <c r="B285" s="171"/>
      <c r="C285" s="48">
        <v>430</v>
      </c>
      <c r="D285" s="71" t="s">
        <v>437</v>
      </c>
      <c r="E285" s="108" t="s">
        <v>637</v>
      </c>
      <c r="F285" s="72" t="s">
        <v>13</v>
      </c>
      <c r="G285" s="72" t="s">
        <v>35</v>
      </c>
      <c r="H285" s="54">
        <v>2.5</v>
      </c>
      <c r="I285" s="19"/>
      <c r="J285" s="25">
        <f t="shared" si="8"/>
        <v>0</v>
      </c>
      <c r="K285" s="26" t="str">
        <f t="shared" si="9"/>
        <v>OK</v>
      </c>
      <c r="L285" s="18"/>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69"/>
      <c r="B286" s="171"/>
      <c r="C286" s="48">
        <v>431</v>
      </c>
      <c r="D286" s="71" t="s">
        <v>438</v>
      </c>
      <c r="E286" s="108" t="s">
        <v>637</v>
      </c>
      <c r="F286" s="72" t="s">
        <v>13</v>
      </c>
      <c r="G286" s="72" t="s">
        <v>35</v>
      </c>
      <c r="H286" s="54">
        <v>4.88</v>
      </c>
      <c r="I286" s="19"/>
      <c r="J286" s="25">
        <f t="shared" si="8"/>
        <v>0</v>
      </c>
      <c r="K286" s="26" t="str">
        <f t="shared" si="9"/>
        <v>OK</v>
      </c>
      <c r="L286" s="18"/>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69"/>
      <c r="B287" s="171"/>
      <c r="C287" s="48">
        <v>432</v>
      </c>
      <c r="D287" s="71" t="s">
        <v>439</v>
      </c>
      <c r="E287" s="108" t="s">
        <v>637</v>
      </c>
      <c r="F287" s="72" t="s">
        <v>13</v>
      </c>
      <c r="G287" s="72" t="s">
        <v>35</v>
      </c>
      <c r="H287" s="54">
        <v>4.6399999999999997</v>
      </c>
      <c r="I287" s="19"/>
      <c r="J287" s="25">
        <f t="shared" si="8"/>
        <v>0</v>
      </c>
      <c r="K287" s="26" t="str">
        <f t="shared" si="9"/>
        <v>OK</v>
      </c>
      <c r="L287" s="18"/>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69"/>
      <c r="B288" s="171"/>
      <c r="C288" s="48">
        <v>433</v>
      </c>
      <c r="D288" s="71" t="s">
        <v>440</v>
      </c>
      <c r="E288" s="108" t="s">
        <v>637</v>
      </c>
      <c r="F288" s="72" t="s">
        <v>13</v>
      </c>
      <c r="G288" s="72" t="s">
        <v>35</v>
      </c>
      <c r="H288" s="54">
        <v>6.75</v>
      </c>
      <c r="I288" s="19"/>
      <c r="J288" s="25">
        <f t="shared" si="8"/>
        <v>0</v>
      </c>
      <c r="K288" s="26" t="str">
        <f t="shared" si="9"/>
        <v>OK</v>
      </c>
      <c r="L288" s="18"/>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69"/>
      <c r="B289" s="171"/>
      <c r="C289" s="48">
        <v>434</v>
      </c>
      <c r="D289" s="71" t="s">
        <v>441</v>
      </c>
      <c r="E289" s="108" t="s">
        <v>637</v>
      </c>
      <c r="F289" s="72" t="s">
        <v>13</v>
      </c>
      <c r="G289" s="72" t="s">
        <v>35</v>
      </c>
      <c r="H289" s="54">
        <v>10.84</v>
      </c>
      <c r="I289" s="19"/>
      <c r="J289" s="25">
        <f t="shared" si="8"/>
        <v>0</v>
      </c>
      <c r="K289" s="26" t="str">
        <f t="shared" si="9"/>
        <v>OK</v>
      </c>
      <c r="L289" s="18"/>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69"/>
      <c r="B290" s="171"/>
      <c r="C290" s="48">
        <v>435</v>
      </c>
      <c r="D290" s="71" t="s">
        <v>442</v>
      </c>
      <c r="E290" s="108" t="s">
        <v>638</v>
      </c>
      <c r="F290" s="72" t="s">
        <v>13</v>
      </c>
      <c r="G290" s="72" t="s">
        <v>35</v>
      </c>
      <c r="H290" s="54">
        <v>9.06</v>
      </c>
      <c r="I290" s="19"/>
      <c r="J290" s="25">
        <f t="shared" si="8"/>
        <v>0</v>
      </c>
      <c r="K290" s="26" t="str">
        <f t="shared" si="9"/>
        <v>OK</v>
      </c>
      <c r="L290" s="18"/>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69"/>
      <c r="B291" s="171"/>
      <c r="C291" s="48">
        <v>436</v>
      </c>
      <c r="D291" s="71" t="s">
        <v>443</v>
      </c>
      <c r="E291" s="108" t="s">
        <v>638</v>
      </c>
      <c r="F291" s="72" t="s">
        <v>13</v>
      </c>
      <c r="G291" s="72" t="s">
        <v>35</v>
      </c>
      <c r="H291" s="54">
        <v>4.9400000000000004</v>
      </c>
      <c r="I291" s="19"/>
      <c r="J291" s="25">
        <f t="shared" si="8"/>
        <v>0</v>
      </c>
      <c r="K291" s="26" t="str">
        <f t="shared" si="9"/>
        <v>OK</v>
      </c>
      <c r="L291" s="18"/>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69"/>
      <c r="B292" s="171"/>
      <c r="C292" s="48">
        <v>437</v>
      </c>
      <c r="D292" s="71" t="s">
        <v>444</v>
      </c>
      <c r="E292" s="108" t="s">
        <v>638</v>
      </c>
      <c r="F292" s="72" t="s">
        <v>13</v>
      </c>
      <c r="G292" s="72" t="s">
        <v>35</v>
      </c>
      <c r="H292" s="54">
        <v>6.3</v>
      </c>
      <c r="I292" s="19"/>
      <c r="J292" s="25">
        <f t="shared" si="8"/>
        <v>0</v>
      </c>
      <c r="K292" s="26" t="str">
        <f t="shared" si="9"/>
        <v>OK</v>
      </c>
      <c r="L292" s="18"/>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69"/>
      <c r="B293" s="171"/>
      <c r="C293" s="48">
        <v>438</v>
      </c>
      <c r="D293" s="78" t="s">
        <v>445</v>
      </c>
      <c r="E293" s="108" t="s">
        <v>638</v>
      </c>
      <c r="F293" s="95" t="s">
        <v>13</v>
      </c>
      <c r="G293" s="95" t="s">
        <v>35</v>
      </c>
      <c r="H293" s="54">
        <v>7.28</v>
      </c>
      <c r="I293" s="19"/>
      <c r="J293" s="25">
        <f t="shared" si="8"/>
        <v>0</v>
      </c>
      <c r="K293" s="26" t="str">
        <f t="shared" si="9"/>
        <v>OK</v>
      </c>
      <c r="L293" s="18"/>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69"/>
      <c r="B294" s="171"/>
      <c r="C294" s="48">
        <v>439</v>
      </c>
      <c r="D294" s="71" t="s">
        <v>446</v>
      </c>
      <c r="E294" s="108" t="s">
        <v>638</v>
      </c>
      <c r="F294" s="72" t="s">
        <v>13</v>
      </c>
      <c r="G294" s="72" t="s">
        <v>35</v>
      </c>
      <c r="H294" s="54">
        <v>6.12</v>
      </c>
      <c r="I294" s="19"/>
      <c r="J294" s="25">
        <f t="shared" si="8"/>
        <v>0</v>
      </c>
      <c r="K294" s="26" t="str">
        <f t="shared" si="9"/>
        <v>OK</v>
      </c>
      <c r="L294" s="18"/>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69"/>
      <c r="B295" s="171"/>
      <c r="C295" s="48">
        <v>440</v>
      </c>
      <c r="D295" s="71" t="s">
        <v>447</v>
      </c>
      <c r="E295" s="108" t="s">
        <v>638</v>
      </c>
      <c r="F295" s="72" t="s">
        <v>13</v>
      </c>
      <c r="G295" s="72" t="s">
        <v>35</v>
      </c>
      <c r="H295" s="54">
        <v>9.34</v>
      </c>
      <c r="I295" s="19"/>
      <c r="J295" s="25">
        <f t="shared" si="8"/>
        <v>0</v>
      </c>
      <c r="K295" s="26" t="str">
        <f t="shared" si="9"/>
        <v>OK</v>
      </c>
      <c r="L295" s="18"/>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69"/>
      <c r="B296" s="171"/>
      <c r="C296" s="48">
        <v>441</v>
      </c>
      <c r="D296" s="71" t="s">
        <v>88</v>
      </c>
      <c r="E296" s="108" t="s">
        <v>639</v>
      </c>
      <c r="F296" s="72" t="s">
        <v>13</v>
      </c>
      <c r="G296" s="72" t="s">
        <v>35</v>
      </c>
      <c r="H296" s="54">
        <v>156.86000000000001</v>
      </c>
      <c r="I296" s="19"/>
      <c r="J296" s="25">
        <f t="shared" si="8"/>
        <v>0</v>
      </c>
      <c r="K296" s="26" t="str">
        <f t="shared" si="9"/>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69"/>
      <c r="B297" s="171"/>
      <c r="C297" s="48">
        <v>442</v>
      </c>
      <c r="D297" s="71" t="s">
        <v>91</v>
      </c>
      <c r="E297" s="108" t="s">
        <v>640</v>
      </c>
      <c r="F297" s="72" t="s">
        <v>13</v>
      </c>
      <c r="G297" s="72" t="s">
        <v>35</v>
      </c>
      <c r="H297" s="54">
        <v>24.06</v>
      </c>
      <c r="I297" s="19"/>
      <c r="J297" s="25">
        <f t="shared" si="8"/>
        <v>0</v>
      </c>
      <c r="K297" s="26" t="str">
        <f t="shared" si="9"/>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69"/>
      <c r="B298" s="171"/>
      <c r="C298" s="48">
        <v>443</v>
      </c>
      <c r="D298" s="71" t="s">
        <v>195</v>
      </c>
      <c r="E298" s="108" t="s">
        <v>641</v>
      </c>
      <c r="F298" s="72" t="s">
        <v>59</v>
      </c>
      <c r="G298" s="72" t="s">
        <v>35</v>
      </c>
      <c r="H298" s="54">
        <v>12.02</v>
      </c>
      <c r="I298" s="19"/>
      <c r="J298" s="25">
        <f t="shared" si="8"/>
        <v>0</v>
      </c>
      <c r="K298" s="26" t="str">
        <f t="shared" si="9"/>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69"/>
      <c r="B299" s="171"/>
      <c r="C299" s="48">
        <v>444</v>
      </c>
      <c r="D299" s="71" t="s">
        <v>140</v>
      </c>
      <c r="E299" s="108" t="s">
        <v>642</v>
      </c>
      <c r="F299" s="96" t="s">
        <v>59</v>
      </c>
      <c r="G299" s="72" t="s">
        <v>35</v>
      </c>
      <c r="H299" s="54">
        <v>7.53</v>
      </c>
      <c r="I299" s="19">
        <v>10</v>
      </c>
      <c r="J299" s="25">
        <f t="shared" si="8"/>
        <v>10</v>
      </c>
      <c r="K299" s="26" t="str">
        <f t="shared" si="9"/>
        <v>OK</v>
      </c>
      <c r="L299" s="18"/>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69"/>
      <c r="B300" s="171"/>
      <c r="C300" s="48">
        <v>445</v>
      </c>
      <c r="D300" s="71" t="s">
        <v>140</v>
      </c>
      <c r="E300" s="108" t="s">
        <v>642</v>
      </c>
      <c r="F300" s="72" t="s">
        <v>59</v>
      </c>
      <c r="G300" s="72" t="s">
        <v>35</v>
      </c>
      <c r="H300" s="54">
        <v>12.23</v>
      </c>
      <c r="I300" s="19"/>
      <c r="J300" s="25">
        <f t="shared" si="8"/>
        <v>0</v>
      </c>
      <c r="K300" s="26" t="str">
        <f t="shared" si="9"/>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69"/>
      <c r="B301" s="171"/>
      <c r="C301" s="48">
        <v>446</v>
      </c>
      <c r="D301" s="71" t="s">
        <v>196</v>
      </c>
      <c r="E301" s="108" t="s">
        <v>643</v>
      </c>
      <c r="F301" s="72" t="s">
        <v>59</v>
      </c>
      <c r="G301" s="72" t="s">
        <v>35</v>
      </c>
      <c r="H301" s="54">
        <v>1.7</v>
      </c>
      <c r="I301" s="19"/>
      <c r="J301" s="25">
        <f t="shared" si="8"/>
        <v>0</v>
      </c>
      <c r="K301" s="26" t="str">
        <f t="shared" si="9"/>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69"/>
      <c r="B302" s="171"/>
      <c r="C302" s="48">
        <v>447</v>
      </c>
      <c r="D302" s="71" t="s">
        <v>197</v>
      </c>
      <c r="E302" s="108" t="s">
        <v>644</v>
      </c>
      <c r="F302" s="72" t="s">
        <v>59</v>
      </c>
      <c r="G302" s="72" t="s">
        <v>35</v>
      </c>
      <c r="H302" s="54">
        <v>202.9</v>
      </c>
      <c r="I302" s="19"/>
      <c r="J302" s="25">
        <f t="shared" si="8"/>
        <v>0</v>
      </c>
      <c r="K302" s="26" t="str">
        <f t="shared" si="9"/>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69"/>
      <c r="B303" s="171"/>
      <c r="C303" s="48">
        <v>448</v>
      </c>
      <c r="D303" s="71" t="s">
        <v>198</v>
      </c>
      <c r="E303" s="108" t="s">
        <v>645</v>
      </c>
      <c r="F303" s="72" t="s">
        <v>59</v>
      </c>
      <c r="G303" s="72" t="s">
        <v>35</v>
      </c>
      <c r="H303" s="54">
        <v>15.59</v>
      </c>
      <c r="I303" s="19"/>
      <c r="J303" s="25">
        <f t="shared" si="8"/>
        <v>0</v>
      </c>
      <c r="K303" s="26" t="str">
        <f t="shared" si="9"/>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69"/>
      <c r="B304" s="171"/>
      <c r="C304" s="48">
        <v>449</v>
      </c>
      <c r="D304" s="71" t="s">
        <v>448</v>
      </c>
      <c r="E304" s="108" t="s">
        <v>646</v>
      </c>
      <c r="F304" s="72" t="s">
        <v>13</v>
      </c>
      <c r="G304" s="72" t="s">
        <v>35</v>
      </c>
      <c r="H304" s="54">
        <v>30.77</v>
      </c>
      <c r="I304" s="19">
        <v>20</v>
      </c>
      <c r="J304" s="25">
        <f t="shared" si="8"/>
        <v>20</v>
      </c>
      <c r="K304" s="26" t="str">
        <f t="shared" si="9"/>
        <v>OK</v>
      </c>
      <c r="L304" s="18"/>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69"/>
      <c r="B305" s="171"/>
      <c r="C305" s="48">
        <v>450</v>
      </c>
      <c r="D305" s="71" t="s">
        <v>449</v>
      </c>
      <c r="E305" s="108" t="s">
        <v>647</v>
      </c>
      <c r="F305" s="72" t="s">
        <v>13</v>
      </c>
      <c r="G305" s="72" t="s">
        <v>35</v>
      </c>
      <c r="H305" s="54">
        <v>6.28</v>
      </c>
      <c r="I305" s="19">
        <v>100</v>
      </c>
      <c r="J305" s="25">
        <f t="shared" si="8"/>
        <v>100</v>
      </c>
      <c r="K305" s="26" t="str">
        <f t="shared" si="9"/>
        <v>OK</v>
      </c>
      <c r="L305" s="18"/>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69"/>
      <c r="B306" s="171"/>
      <c r="C306" s="48">
        <v>451</v>
      </c>
      <c r="D306" s="79" t="s">
        <v>199</v>
      </c>
      <c r="E306" s="108" t="s">
        <v>647</v>
      </c>
      <c r="F306" s="97" t="s">
        <v>59</v>
      </c>
      <c r="G306" s="97" t="s">
        <v>35</v>
      </c>
      <c r="H306" s="54">
        <v>7.77</v>
      </c>
      <c r="I306" s="19"/>
      <c r="J306" s="25">
        <f t="shared" si="8"/>
        <v>0</v>
      </c>
      <c r="K306" s="26" t="str">
        <f t="shared" si="9"/>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69"/>
      <c r="B307" s="171"/>
      <c r="C307" s="48">
        <v>452</v>
      </c>
      <c r="D307" s="84" t="s">
        <v>141</v>
      </c>
      <c r="E307" s="108" t="s">
        <v>648</v>
      </c>
      <c r="F307" s="99" t="s">
        <v>59</v>
      </c>
      <c r="G307" s="95" t="s">
        <v>35</v>
      </c>
      <c r="H307" s="54">
        <v>13.35</v>
      </c>
      <c r="I307" s="19">
        <v>30</v>
      </c>
      <c r="J307" s="25">
        <f t="shared" si="8"/>
        <v>30</v>
      </c>
      <c r="K307" s="26" t="str">
        <f t="shared" si="9"/>
        <v>OK</v>
      </c>
      <c r="L307" s="18"/>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69"/>
      <c r="B308" s="171"/>
      <c r="C308" s="48">
        <v>453</v>
      </c>
      <c r="D308" s="71" t="s">
        <v>200</v>
      </c>
      <c r="E308" s="108" t="s">
        <v>649</v>
      </c>
      <c r="F308" s="72" t="s">
        <v>59</v>
      </c>
      <c r="G308" s="72" t="s">
        <v>35</v>
      </c>
      <c r="H308" s="54">
        <v>14.59</v>
      </c>
      <c r="I308" s="19"/>
      <c r="J308" s="25">
        <f t="shared" si="8"/>
        <v>0</v>
      </c>
      <c r="K308" s="26" t="str">
        <f t="shared" si="9"/>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69"/>
      <c r="B309" s="171"/>
      <c r="C309" s="48">
        <v>454</v>
      </c>
      <c r="D309" s="71" t="s">
        <v>87</v>
      </c>
      <c r="E309" s="108" t="s">
        <v>650</v>
      </c>
      <c r="F309" s="72" t="s">
        <v>13</v>
      </c>
      <c r="G309" s="72" t="s">
        <v>35</v>
      </c>
      <c r="H309" s="54">
        <v>35.04</v>
      </c>
      <c r="I309" s="19"/>
      <c r="J309" s="25">
        <f t="shared" si="8"/>
        <v>0</v>
      </c>
      <c r="K309" s="26" t="str">
        <f t="shared" si="9"/>
        <v>OK</v>
      </c>
      <c r="L309" s="18"/>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69"/>
      <c r="B310" s="171"/>
      <c r="C310" s="48">
        <v>455</v>
      </c>
      <c r="D310" s="71" t="s">
        <v>139</v>
      </c>
      <c r="E310" s="108" t="s">
        <v>651</v>
      </c>
      <c r="F310" s="96" t="s">
        <v>59</v>
      </c>
      <c r="G310" s="72" t="s">
        <v>35</v>
      </c>
      <c r="H310" s="54">
        <v>11.4</v>
      </c>
      <c r="I310" s="19">
        <v>20</v>
      </c>
      <c r="J310" s="25">
        <f t="shared" si="8"/>
        <v>20</v>
      </c>
      <c r="K310" s="26" t="str">
        <f t="shared" si="9"/>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69"/>
      <c r="B311" s="171"/>
      <c r="C311" s="48">
        <v>456</v>
      </c>
      <c r="D311" s="71" t="s">
        <v>138</v>
      </c>
      <c r="E311" s="108" t="s">
        <v>651</v>
      </c>
      <c r="F311" s="96" t="s">
        <v>59</v>
      </c>
      <c r="G311" s="72" t="s">
        <v>35</v>
      </c>
      <c r="H311" s="54">
        <v>25.32</v>
      </c>
      <c r="I311" s="19">
        <v>20</v>
      </c>
      <c r="J311" s="25">
        <f t="shared" si="8"/>
        <v>20</v>
      </c>
      <c r="K311" s="26" t="str">
        <f t="shared" si="9"/>
        <v>OK</v>
      </c>
      <c r="L311" s="18"/>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69"/>
      <c r="B312" s="171"/>
      <c r="C312" s="48">
        <v>457</v>
      </c>
      <c r="D312" s="71" t="s">
        <v>93</v>
      </c>
      <c r="E312" s="108" t="s">
        <v>652</v>
      </c>
      <c r="F312" s="72" t="s">
        <v>13</v>
      </c>
      <c r="G312" s="72" t="s">
        <v>35</v>
      </c>
      <c r="H312" s="54">
        <v>20.95</v>
      </c>
      <c r="I312" s="19"/>
      <c r="J312" s="25">
        <f t="shared" si="8"/>
        <v>0</v>
      </c>
      <c r="K312" s="26" t="str">
        <f t="shared" si="9"/>
        <v>OK</v>
      </c>
      <c r="L312" s="18"/>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69"/>
      <c r="B313" s="171"/>
      <c r="C313" s="48">
        <v>458</v>
      </c>
      <c r="D313" s="71" t="s">
        <v>450</v>
      </c>
      <c r="E313" s="108" t="s">
        <v>653</v>
      </c>
      <c r="F313" s="72" t="s">
        <v>59</v>
      </c>
      <c r="G313" s="72" t="s">
        <v>35</v>
      </c>
      <c r="H313" s="54">
        <v>32.46</v>
      </c>
      <c r="I313" s="19"/>
      <c r="J313" s="25">
        <f t="shared" si="8"/>
        <v>0</v>
      </c>
      <c r="K313" s="26" t="str">
        <f t="shared" si="9"/>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69"/>
      <c r="B314" s="171"/>
      <c r="C314" s="48">
        <v>459</v>
      </c>
      <c r="D314" s="71" t="s">
        <v>207</v>
      </c>
      <c r="E314" s="108" t="s">
        <v>654</v>
      </c>
      <c r="F314" s="72" t="s">
        <v>13</v>
      </c>
      <c r="G314" s="72" t="s">
        <v>35</v>
      </c>
      <c r="H314" s="54">
        <v>204.15</v>
      </c>
      <c r="I314" s="19">
        <v>2</v>
      </c>
      <c r="J314" s="25">
        <f t="shared" si="8"/>
        <v>2</v>
      </c>
      <c r="K314" s="26" t="str">
        <f t="shared" si="9"/>
        <v>OK</v>
      </c>
      <c r="L314" s="18"/>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69"/>
      <c r="B315" s="171"/>
      <c r="C315" s="48">
        <v>460</v>
      </c>
      <c r="D315" s="71" t="s">
        <v>208</v>
      </c>
      <c r="E315" s="108" t="s">
        <v>654</v>
      </c>
      <c r="F315" s="72" t="s">
        <v>59</v>
      </c>
      <c r="G315" s="72" t="s">
        <v>117</v>
      </c>
      <c r="H315" s="54">
        <v>862.93</v>
      </c>
      <c r="I315" s="19">
        <v>1</v>
      </c>
      <c r="J315" s="25">
        <f t="shared" si="8"/>
        <v>1</v>
      </c>
      <c r="K315" s="26" t="str">
        <f t="shared" si="9"/>
        <v>OK</v>
      </c>
      <c r="L315" s="18"/>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69"/>
      <c r="B316" s="171"/>
      <c r="C316" s="48">
        <v>461</v>
      </c>
      <c r="D316" s="71" t="s">
        <v>38</v>
      </c>
      <c r="E316" s="108" t="s">
        <v>655</v>
      </c>
      <c r="F316" s="72" t="s">
        <v>13</v>
      </c>
      <c r="G316" s="72" t="s">
        <v>15</v>
      </c>
      <c r="H316" s="54">
        <v>6.46</v>
      </c>
      <c r="I316" s="19">
        <v>5</v>
      </c>
      <c r="J316" s="25">
        <f t="shared" si="8"/>
        <v>5</v>
      </c>
      <c r="K316" s="26" t="str">
        <f t="shared" si="9"/>
        <v>OK</v>
      </c>
      <c r="L316" s="18"/>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69"/>
      <c r="B317" s="171"/>
      <c r="C317" s="48">
        <v>462</v>
      </c>
      <c r="D317" s="71" t="s">
        <v>451</v>
      </c>
      <c r="E317" s="108" t="s">
        <v>656</v>
      </c>
      <c r="F317" s="72" t="s">
        <v>13</v>
      </c>
      <c r="G317" s="72" t="s">
        <v>35</v>
      </c>
      <c r="H317" s="54">
        <v>16.03</v>
      </c>
      <c r="I317" s="19"/>
      <c r="J317" s="25">
        <f t="shared" si="8"/>
        <v>0</v>
      </c>
      <c r="K317" s="26" t="str">
        <f t="shared" si="9"/>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69"/>
      <c r="B318" s="171"/>
      <c r="C318" s="48">
        <v>463</v>
      </c>
      <c r="D318" s="71" t="s">
        <v>452</v>
      </c>
      <c r="E318" s="108" t="s">
        <v>657</v>
      </c>
      <c r="F318" s="72" t="s">
        <v>12</v>
      </c>
      <c r="G318" s="72" t="s">
        <v>15</v>
      </c>
      <c r="H318" s="54">
        <v>18.5</v>
      </c>
      <c r="I318" s="19">
        <v>1</v>
      </c>
      <c r="J318" s="25">
        <f t="shared" si="8"/>
        <v>1</v>
      </c>
      <c r="K318" s="26" t="str">
        <f t="shared" si="9"/>
        <v>OK</v>
      </c>
      <c r="L318" s="18"/>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69"/>
      <c r="B319" s="171"/>
      <c r="C319" s="48">
        <v>464</v>
      </c>
      <c r="D319" s="71" t="s">
        <v>39</v>
      </c>
      <c r="E319" s="108" t="s">
        <v>658</v>
      </c>
      <c r="F319" s="72" t="s">
        <v>13</v>
      </c>
      <c r="G319" s="72" t="s">
        <v>35</v>
      </c>
      <c r="H319" s="54">
        <v>19.09</v>
      </c>
      <c r="I319" s="19"/>
      <c r="J319" s="25">
        <f t="shared" si="8"/>
        <v>0</v>
      </c>
      <c r="K319" s="26" t="str">
        <f t="shared" si="9"/>
        <v>OK</v>
      </c>
      <c r="L319" s="18"/>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69"/>
      <c r="B320" s="171"/>
      <c r="C320" s="48">
        <v>465</v>
      </c>
      <c r="D320" s="71" t="s">
        <v>40</v>
      </c>
      <c r="E320" s="108" t="s">
        <v>659</v>
      </c>
      <c r="F320" s="72" t="s">
        <v>13</v>
      </c>
      <c r="G320" s="72" t="s">
        <v>35</v>
      </c>
      <c r="H320" s="54">
        <v>23.63</v>
      </c>
      <c r="I320" s="19"/>
      <c r="J320" s="25">
        <f t="shared" si="8"/>
        <v>0</v>
      </c>
      <c r="K320" s="26" t="str">
        <f t="shared" si="9"/>
        <v>OK</v>
      </c>
      <c r="L320" s="18"/>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69"/>
      <c r="B321" s="171"/>
      <c r="C321" s="48">
        <v>466</v>
      </c>
      <c r="D321" s="71" t="s">
        <v>41</v>
      </c>
      <c r="E321" s="108" t="s">
        <v>660</v>
      </c>
      <c r="F321" s="72" t="s">
        <v>13</v>
      </c>
      <c r="G321" s="72" t="s">
        <v>35</v>
      </c>
      <c r="H321" s="54">
        <v>19.559999999999999</v>
      </c>
      <c r="I321" s="19"/>
      <c r="J321" s="25">
        <f t="shared" si="8"/>
        <v>0</v>
      </c>
      <c r="K321" s="26" t="str">
        <f t="shared" si="9"/>
        <v>OK</v>
      </c>
      <c r="L321" s="18"/>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69"/>
      <c r="B322" s="171"/>
      <c r="C322" s="48">
        <v>467</v>
      </c>
      <c r="D322" s="71" t="s">
        <v>42</v>
      </c>
      <c r="E322" s="108" t="s">
        <v>661</v>
      </c>
      <c r="F322" s="72" t="s">
        <v>13</v>
      </c>
      <c r="G322" s="72" t="s">
        <v>35</v>
      </c>
      <c r="H322" s="54">
        <v>34.82</v>
      </c>
      <c r="I322" s="19"/>
      <c r="J322" s="25">
        <f t="shared" si="8"/>
        <v>0</v>
      </c>
      <c r="K322" s="26" t="str">
        <f t="shared" si="9"/>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69"/>
      <c r="B323" s="171"/>
      <c r="C323" s="48">
        <v>468</v>
      </c>
      <c r="D323" s="71" t="s">
        <v>43</v>
      </c>
      <c r="E323" s="108" t="s">
        <v>662</v>
      </c>
      <c r="F323" s="72" t="s">
        <v>13</v>
      </c>
      <c r="G323" s="72" t="s">
        <v>35</v>
      </c>
      <c r="H323" s="54">
        <v>26.03</v>
      </c>
      <c r="I323" s="19"/>
      <c r="J323" s="25">
        <f t="shared" si="8"/>
        <v>0</v>
      </c>
      <c r="K323" s="26" t="str">
        <f t="shared" si="9"/>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69"/>
      <c r="B324" s="171"/>
      <c r="C324" s="48">
        <v>469</v>
      </c>
      <c r="D324" s="71" t="s">
        <v>44</v>
      </c>
      <c r="E324" s="108" t="s">
        <v>663</v>
      </c>
      <c r="F324" s="72" t="s">
        <v>13</v>
      </c>
      <c r="G324" s="72" t="s">
        <v>35</v>
      </c>
      <c r="H324" s="54">
        <v>33.86</v>
      </c>
      <c r="I324" s="19"/>
      <c r="J324" s="25">
        <f t="shared" si="8"/>
        <v>0</v>
      </c>
      <c r="K324" s="26" t="str">
        <f t="shared" si="9"/>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69"/>
      <c r="B325" s="171"/>
      <c r="C325" s="48">
        <v>470</v>
      </c>
      <c r="D325" s="71" t="s">
        <v>453</v>
      </c>
      <c r="E325" s="108" t="s">
        <v>664</v>
      </c>
      <c r="F325" s="72" t="s">
        <v>133</v>
      </c>
      <c r="G325" s="72" t="s">
        <v>35</v>
      </c>
      <c r="H325" s="54">
        <v>156</v>
      </c>
      <c r="I325" s="19"/>
      <c r="J325" s="25">
        <f t="shared" si="8"/>
        <v>0</v>
      </c>
      <c r="K325" s="26" t="str">
        <f t="shared" si="9"/>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69"/>
      <c r="B326" s="171"/>
      <c r="C326" s="48">
        <v>471</v>
      </c>
      <c r="D326" s="85" t="s">
        <v>454</v>
      </c>
      <c r="E326" s="108" t="s">
        <v>665</v>
      </c>
      <c r="F326" s="96" t="s">
        <v>133</v>
      </c>
      <c r="G326" s="72" t="s">
        <v>35</v>
      </c>
      <c r="H326" s="54">
        <v>136.63</v>
      </c>
      <c r="I326" s="19"/>
      <c r="J326" s="25">
        <f t="shared" si="8"/>
        <v>0</v>
      </c>
      <c r="K326" s="26" t="str">
        <f t="shared" si="9"/>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69"/>
      <c r="B327" s="171"/>
      <c r="C327" s="48">
        <v>472</v>
      </c>
      <c r="D327" s="71" t="s">
        <v>455</v>
      </c>
      <c r="E327" s="108" t="s">
        <v>666</v>
      </c>
      <c r="F327" s="72" t="s">
        <v>13</v>
      </c>
      <c r="G327" s="72" t="s">
        <v>35</v>
      </c>
      <c r="H327" s="54">
        <v>21.04</v>
      </c>
      <c r="I327" s="19"/>
      <c r="J327" s="25">
        <f t="shared" si="8"/>
        <v>0</v>
      </c>
      <c r="K327" s="26" t="str">
        <f t="shared" si="9"/>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69"/>
      <c r="B328" s="171"/>
      <c r="C328" s="48">
        <v>473</v>
      </c>
      <c r="D328" s="71" t="s">
        <v>45</v>
      </c>
      <c r="E328" s="108" t="s">
        <v>666</v>
      </c>
      <c r="F328" s="72" t="s">
        <v>13</v>
      </c>
      <c r="G328" s="72" t="s">
        <v>35</v>
      </c>
      <c r="H328" s="54">
        <v>22.73</v>
      </c>
      <c r="I328" s="19"/>
      <c r="J328" s="25">
        <f t="shared" si="8"/>
        <v>0</v>
      </c>
      <c r="K328" s="26" t="str">
        <f t="shared" si="9"/>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69"/>
      <c r="B329" s="171"/>
      <c r="C329" s="48">
        <v>474</v>
      </c>
      <c r="D329" s="86" t="s">
        <v>456</v>
      </c>
      <c r="E329" s="108" t="s">
        <v>667</v>
      </c>
      <c r="F329" s="96" t="s">
        <v>515</v>
      </c>
      <c r="G329" s="72" t="s">
        <v>35</v>
      </c>
      <c r="H329" s="54">
        <v>197.2</v>
      </c>
      <c r="I329" s="19"/>
      <c r="J329" s="25">
        <f t="shared" si="8"/>
        <v>0</v>
      </c>
      <c r="K329" s="26" t="str">
        <f t="shared" si="9"/>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69"/>
      <c r="B330" s="171"/>
      <c r="C330" s="48">
        <v>475</v>
      </c>
      <c r="D330" s="71" t="s">
        <v>457</v>
      </c>
      <c r="E330" s="108" t="s">
        <v>668</v>
      </c>
      <c r="F330" s="96" t="s">
        <v>515</v>
      </c>
      <c r="G330" s="72" t="s">
        <v>35</v>
      </c>
      <c r="H330" s="54">
        <v>806.2</v>
      </c>
      <c r="I330" s="19"/>
      <c r="J330" s="25">
        <f t="shared" si="8"/>
        <v>0</v>
      </c>
      <c r="K330" s="26" t="str">
        <f t="shared" si="9"/>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69"/>
      <c r="B331" s="171"/>
      <c r="C331" s="48">
        <v>476</v>
      </c>
      <c r="D331" s="71" t="s">
        <v>46</v>
      </c>
      <c r="E331" s="108" t="s">
        <v>669</v>
      </c>
      <c r="F331" s="72" t="s">
        <v>13</v>
      </c>
      <c r="G331" s="72" t="s">
        <v>35</v>
      </c>
      <c r="H331" s="54">
        <v>8.1999999999999993</v>
      </c>
      <c r="I331" s="19"/>
      <c r="J331" s="25">
        <f t="shared" si="8"/>
        <v>0</v>
      </c>
      <c r="K331" s="26" t="str">
        <f t="shared" si="9"/>
        <v>OK</v>
      </c>
      <c r="L331" s="18"/>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69"/>
      <c r="B332" s="171"/>
      <c r="C332" s="48">
        <v>477</v>
      </c>
      <c r="D332" s="71" t="s">
        <v>47</v>
      </c>
      <c r="E332" s="109" t="s">
        <v>670</v>
      </c>
      <c r="F332" s="72" t="s">
        <v>13</v>
      </c>
      <c r="G332" s="72" t="s">
        <v>35</v>
      </c>
      <c r="H332" s="54">
        <v>10.029999999999999</v>
      </c>
      <c r="I332" s="19">
        <v>10</v>
      </c>
      <c r="J332" s="25">
        <f t="shared" si="8"/>
        <v>10</v>
      </c>
      <c r="K332" s="26" t="str">
        <f t="shared" si="9"/>
        <v>OK</v>
      </c>
      <c r="L332" s="18"/>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69"/>
      <c r="B333" s="171"/>
      <c r="C333" s="48">
        <v>478</v>
      </c>
      <c r="D333" s="71" t="s">
        <v>458</v>
      </c>
      <c r="E333" s="108" t="s">
        <v>669</v>
      </c>
      <c r="F333" s="72" t="s">
        <v>59</v>
      </c>
      <c r="G333" s="72" t="s">
        <v>35</v>
      </c>
      <c r="H333" s="54">
        <v>3.91</v>
      </c>
      <c r="I333" s="19"/>
      <c r="J333" s="25">
        <f t="shared" si="8"/>
        <v>0</v>
      </c>
      <c r="K333" s="26" t="str">
        <f t="shared" si="9"/>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69"/>
      <c r="B334" s="171"/>
      <c r="C334" s="48">
        <v>479</v>
      </c>
      <c r="D334" s="71" t="s">
        <v>36</v>
      </c>
      <c r="E334" s="108" t="s">
        <v>671</v>
      </c>
      <c r="F334" s="72" t="s">
        <v>13</v>
      </c>
      <c r="G334" s="72" t="s">
        <v>103</v>
      </c>
      <c r="H334" s="54">
        <v>1.21</v>
      </c>
      <c r="I334" s="19"/>
      <c r="J334" s="25">
        <f t="shared" si="8"/>
        <v>0</v>
      </c>
      <c r="K334" s="26" t="str">
        <f t="shared" si="9"/>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69"/>
      <c r="B335" s="171"/>
      <c r="C335" s="48">
        <v>480</v>
      </c>
      <c r="D335" s="71" t="s">
        <v>459</v>
      </c>
      <c r="E335" s="108" t="s">
        <v>672</v>
      </c>
      <c r="F335" s="72" t="s">
        <v>13</v>
      </c>
      <c r="G335" s="72" t="s">
        <v>35</v>
      </c>
      <c r="H335" s="54">
        <v>22.21</v>
      </c>
      <c r="I335" s="19"/>
      <c r="J335" s="25">
        <f t="shared" si="8"/>
        <v>0</v>
      </c>
      <c r="K335" s="26" t="str">
        <f t="shared" si="9"/>
        <v>OK</v>
      </c>
      <c r="L335" s="18"/>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69"/>
      <c r="B336" s="171"/>
      <c r="C336" s="48">
        <v>481</v>
      </c>
      <c r="D336" s="71" t="s">
        <v>57</v>
      </c>
      <c r="E336" s="108" t="s">
        <v>673</v>
      </c>
      <c r="F336" s="72" t="s">
        <v>13</v>
      </c>
      <c r="G336" s="72" t="s">
        <v>35</v>
      </c>
      <c r="H336" s="54">
        <v>44.17</v>
      </c>
      <c r="I336" s="19"/>
      <c r="J336" s="25">
        <f t="shared" si="8"/>
        <v>0</v>
      </c>
      <c r="K336" s="26" t="str">
        <f t="shared" si="9"/>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69"/>
      <c r="B337" s="171"/>
      <c r="C337" s="48">
        <v>482</v>
      </c>
      <c r="D337" s="71" t="s">
        <v>460</v>
      </c>
      <c r="E337" s="108" t="s">
        <v>674</v>
      </c>
      <c r="F337" s="72" t="s">
        <v>516</v>
      </c>
      <c r="G337" s="72" t="s">
        <v>35</v>
      </c>
      <c r="H337" s="54">
        <v>341.74</v>
      </c>
      <c r="I337" s="19"/>
      <c r="J337" s="25">
        <f t="shared" si="8"/>
        <v>0</v>
      </c>
      <c r="K337" s="26" t="str">
        <f t="shared" si="9"/>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69"/>
      <c r="B338" s="171"/>
      <c r="C338" s="48">
        <v>483</v>
      </c>
      <c r="D338" s="71" t="s">
        <v>48</v>
      </c>
      <c r="E338" s="108" t="s">
        <v>675</v>
      </c>
      <c r="F338" s="72" t="s">
        <v>13</v>
      </c>
      <c r="G338" s="72" t="s">
        <v>35</v>
      </c>
      <c r="H338" s="54">
        <v>52.27</v>
      </c>
      <c r="I338" s="19"/>
      <c r="J338" s="25">
        <f t="shared" si="8"/>
        <v>0</v>
      </c>
      <c r="K338" s="26" t="str">
        <f t="shared" si="9"/>
        <v>OK</v>
      </c>
      <c r="L338" s="18"/>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69"/>
      <c r="B339" s="171"/>
      <c r="C339" s="48">
        <v>484</v>
      </c>
      <c r="D339" s="71" t="s">
        <v>49</v>
      </c>
      <c r="E339" s="108" t="s">
        <v>676</v>
      </c>
      <c r="F339" s="72" t="s">
        <v>13</v>
      </c>
      <c r="G339" s="72" t="s">
        <v>15</v>
      </c>
      <c r="H339" s="54">
        <v>77.22</v>
      </c>
      <c r="I339" s="19"/>
      <c r="J339" s="25">
        <f t="shared" si="8"/>
        <v>0</v>
      </c>
      <c r="K339" s="26" t="str">
        <f t="shared" si="9"/>
        <v>OK</v>
      </c>
      <c r="L339" s="18"/>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69"/>
      <c r="B340" s="171"/>
      <c r="C340" s="48">
        <v>485</v>
      </c>
      <c r="D340" s="71" t="s">
        <v>50</v>
      </c>
      <c r="E340" s="108" t="s">
        <v>677</v>
      </c>
      <c r="F340" s="72" t="s">
        <v>13</v>
      </c>
      <c r="G340" s="72" t="s">
        <v>35</v>
      </c>
      <c r="H340" s="70">
        <v>19.09</v>
      </c>
      <c r="I340" s="19">
        <v>3</v>
      </c>
      <c r="J340" s="25">
        <f t="shared" si="8"/>
        <v>0</v>
      </c>
      <c r="K340" s="26" t="str">
        <f t="shared" si="9"/>
        <v>OK</v>
      </c>
      <c r="L340" s="18"/>
      <c r="M340" s="18">
        <v>3</v>
      </c>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69"/>
      <c r="B341" s="171"/>
      <c r="C341" s="48">
        <v>486</v>
      </c>
      <c r="D341" s="71" t="s">
        <v>461</v>
      </c>
      <c r="E341" s="108" t="s">
        <v>678</v>
      </c>
      <c r="F341" s="72" t="s">
        <v>13</v>
      </c>
      <c r="G341" s="72" t="s">
        <v>35</v>
      </c>
      <c r="H341" s="54">
        <v>14.46</v>
      </c>
      <c r="I341" s="19"/>
      <c r="J341" s="25">
        <f t="shared" si="8"/>
        <v>0</v>
      </c>
      <c r="K341" s="26" t="str">
        <f t="shared" si="9"/>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69"/>
      <c r="B342" s="171"/>
      <c r="C342" s="48">
        <v>487</v>
      </c>
      <c r="D342" s="71" t="s">
        <v>51</v>
      </c>
      <c r="E342" s="108" t="s">
        <v>679</v>
      </c>
      <c r="F342" s="72" t="s">
        <v>13</v>
      </c>
      <c r="G342" s="72" t="s">
        <v>35</v>
      </c>
      <c r="H342" s="54">
        <v>15.29</v>
      </c>
      <c r="I342" s="19"/>
      <c r="J342" s="25">
        <f t="shared" si="8"/>
        <v>0</v>
      </c>
      <c r="K342" s="26" t="str">
        <f t="shared" si="9"/>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69"/>
      <c r="B343" s="171"/>
      <c r="C343" s="49">
        <v>488</v>
      </c>
      <c r="D343" s="71" t="s">
        <v>89</v>
      </c>
      <c r="E343" s="108" t="s">
        <v>680</v>
      </c>
      <c r="F343" s="72" t="s">
        <v>13</v>
      </c>
      <c r="G343" s="72" t="s">
        <v>35</v>
      </c>
      <c r="H343" s="54">
        <v>30.13</v>
      </c>
      <c r="I343" s="19"/>
      <c r="J343" s="25">
        <f t="shared" si="8"/>
        <v>0</v>
      </c>
      <c r="K343" s="26" t="str">
        <f t="shared" si="9"/>
        <v>OK</v>
      </c>
      <c r="L343" s="18"/>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69"/>
      <c r="B344" s="171"/>
      <c r="C344" s="49">
        <v>489</v>
      </c>
      <c r="D344" s="71" t="s">
        <v>115</v>
      </c>
      <c r="E344" s="108" t="s">
        <v>681</v>
      </c>
      <c r="F344" s="72" t="s">
        <v>59</v>
      </c>
      <c r="G344" s="72" t="s">
        <v>35</v>
      </c>
      <c r="H344" s="54">
        <v>26.33</v>
      </c>
      <c r="I344" s="19"/>
      <c r="J344" s="25">
        <f t="shared" si="8"/>
        <v>0</v>
      </c>
      <c r="K344" s="26" t="str">
        <f t="shared" si="9"/>
        <v>OK</v>
      </c>
      <c r="L344" s="18"/>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69"/>
      <c r="B345" s="171"/>
      <c r="C345" s="48">
        <v>490</v>
      </c>
      <c r="D345" s="71" t="s">
        <v>52</v>
      </c>
      <c r="E345" s="108" t="s">
        <v>682</v>
      </c>
      <c r="F345" s="72" t="s">
        <v>13</v>
      </c>
      <c r="G345" s="72" t="s">
        <v>35</v>
      </c>
      <c r="H345" s="54">
        <v>25.77</v>
      </c>
      <c r="I345" s="19"/>
      <c r="J345" s="25">
        <f t="shared" si="8"/>
        <v>0</v>
      </c>
      <c r="K345" s="26" t="str">
        <f t="shared" si="9"/>
        <v>OK</v>
      </c>
      <c r="L345" s="18"/>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69"/>
      <c r="B346" s="171"/>
      <c r="C346" s="48">
        <v>491</v>
      </c>
      <c r="D346" s="71" t="s">
        <v>462</v>
      </c>
      <c r="E346" s="108" t="s">
        <v>682</v>
      </c>
      <c r="F346" s="100" t="s">
        <v>59</v>
      </c>
      <c r="G346" s="72" t="s">
        <v>35</v>
      </c>
      <c r="H346" s="55">
        <v>30.36</v>
      </c>
      <c r="I346" s="19"/>
      <c r="J346" s="25">
        <f t="shared" si="8"/>
        <v>0</v>
      </c>
      <c r="K346" s="26" t="str">
        <f t="shared" si="9"/>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69"/>
      <c r="B347" s="171"/>
      <c r="C347" s="48">
        <v>492</v>
      </c>
      <c r="D347" s="71" t="s">
        <v>56</v>
      </c>
      <c r="E347" s="108" t="s">
        <v>683</v>
      </c>
      <c r="F347" s="100" t="s">
        <v>13</v>
      </c>
      <c r="G347" s="72" t="s">
        <v>35</v>
      </c>
      <c r="H347" s="55">
        <v>28.67</v>
      </c>
      <c r="I347" s="19"/>
      <c r="J347" s="25">
        <f t="shared" si="8"/>
        <v>0</v>
      </c>
      <c r="K347" s="26" t="str">
        <f t="shared" si="9"/>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69"/>
      <c r="B348" s="171"/>
      <c r="C348" s="48">
        <v>493</v>
      </c>
      <c r="D348" s="71" t="s">
        <v>53</v>
      </c>
      <c r="E348" s="108" t="s">
        <v>684</v>
      </c>
      <c r="F348" s="100" t="s">
        <v>13</v>
      </c>
      <c r="G348" s="72" t="s">
        <v>35</v>
      </c>
      <c r="H348" s="55">
        <v>54.7</v>
      </c>
      <c r="I348" s="19"/>
      <c r="J348" s="25">
        <f t="shared" si="8"/>
        <v>0</v>
      </c>
      <c r="K348" s="26" t="str">
        <f t="shared" si="9"/>
        <v>OK</v>
      </c>
      <c r="L348" s="18"/>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69"/>
      <c r="B349" s="171"/>
      <c r="C349" s="48">
        <v>494</v>
      </c>
      <c r="D349" s="71" t="s">
        <v>105</v>
      </c>
      <c r="E349" s="108" t="s">
        <v>685</v>
      </c>
      <c r="F349" s="100" t="s">
        <v>60</v>
      </c>
      <c r="G349" s="72" t="s">
        <v>15</v>
      </c>
      <c r="H349" s="55">
        <v>11.15</v>
      </c>
      <c r="I349" s="19"/>
      <c r="J349" s="25">
        <f t="shared" si="8"/>
        <v>0</v>
      </c>
      <c r="K349" s="26" t="str">
        <f t="shared" si="9"/>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69"/>
      <c r="B350" s="171"/>
      <c r="C350" s="48">
        <v>495</v>
      </c>
      <c r="D350" s="71" t="s">
        <v>31</v>
      </c>
      <c r="E350" s="108" t="s">
        <v>686</v>
      </c>
      <c r="F350" s="72" t="s">
        <v>13</v>
      </c>
      <c r="G350" s="72" t="s">
        <v>772</v>
      </c>
      <c r="H350" s="55">
        <v>1.27</v>
      </c>
      <c r="I350" s="19">
        <v>15</v>
      </c>
      <c r="J350" s="25">
        <f t="shared" si="8"/>
        <v>15</v>
      </c>
      <c r="K350" s="26" t="str">
        <f t="shared" si="9"/>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69"/>
      <c r="B351" s="171"/>
      <c r="C351" s="49">
        <v>496</v>
      </c>
      <c r="D351" s="71" t="s">
        <v>92</v>
      </c>
      <c r="E351" s="108" t="s">
        <v>687</v>
      </c>
      <c r="F351" s="72" t="s">
        <v>61</v>
      </c>
      <c r="G351" s="72" t="s">
        <v>35</v>
      </c>
      <c r="H351" s="55">
        <v>33.22</v>
      </c>
      <c r="I351" s="19"/>
      <c r="J351" s="25">
        <f t="shared" si="8"/>
        <v>0</v>
      </c>
      <c r="K351" s="26" t="str">
        <f t="shared" si="9"/>
        <v>OK</v>
      </c>
      <c r="L351" s="18"/>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69"/>
      <c r="B352" s="171"/>
      <c r="C352" s="48">
        <v>497</v>
      </c>
      <c r="D352" s="85" t="s">
        <v>463</v>
      </c>
      <c r="E352" s="108" t="s">
        <v>688</v>
      </c>
      <c r="F352" s="96" t="s">
        <v>133</v>
      </c>
      <c r="G352" s="96" t="s">
        <v>35</v>
      </c>
      <c r="H352" s="55">
        <v>261.44</v>
      </c>
      <c r="I352" s="19"/>
      <c r="J352" s="25">
        <f t="shared" si="8"/>
        <v>0</v>
      </c>
      <c r="K352" s="26" t="str">
        <f t="shared" si="9"/>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69"/>
      <c r="B353" s="171"/>
      <c r="C353" s="49">
        <v>498</v>
      </c>
      <c r="D353" s="85" t="s">
        <v>464</v>
      </c>
      <c r="E353" s="108" t="s">
        <v>689</v>
      </c>
      <c r="F353" s="96" t="s">
        <v>133</v>
      </c>
      <c r="G353" s="96" t="s">
        <v>35</v>
      </c>
      <c r="H353" s="55">
        <v>118.06</v>
      </c>
      <c r="I353" s="19"/>
      <c r="J353" s="25">
        <f t="shared" si="8"/>
        <v>0</v>
      </c>
      <c r="K353" s="26" t="str">
        <f t="shared" si="9"/>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69"/>
      <c r="B354" s="171"/>
      <c r="C354" s="49">
        <v>499</v>
      </c>
      <c r="D354" s="71" t="s">
        <v>465</v>
      </c>
      <c r="E354" s="108" t="s">
        <v>690</v>
      </c>
      <c r="F354" s="96" t="s">
        <v>133</v>
      </c>
      <c r="G354" s="96" t="s">
        <v>35</v>
      </c>
      <c r="H354" s="55">
        <v>391.68</v>
      </c>
      <c r="I354" s="19"/>
      <c r="J354" s="25">
        <f t="shared" si="8"/>
        <v>0</v>
      </c>
      <c r="K354" s="26" t="str">
        <f t="shared" si="9"/>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69"/>
      <c r="B355" s="171"/>
      <c r="C355" s="49">
        <v>500</v>
      </c>
      <c r="D355" s="71" t="s">
        <v>466</v>
      </c>
      <c r="E355" s="108" t="s">
        <v>691</v>
      </c>
      <c r="F355" s="96" t="s">
        <v>133</v>
      </c>
      <c r="G355" s="96" t="s">
        <v>35</v>
      </c>
      <c r="H355" s="55">
        <v>98</v>
      </c>
      <c r="I355" s="19"/>
      <c r="J355" s="25">
        <f t="shared" si="8"/>
        <v>0</v>
      </c>
      <c r="K355" s="26" t="str">
        <f t="shared" si="9"/>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69"/>
      <c r="B356" s="171"/>
      <c r="C356" s="49">
        <v>501</v>
      </c>
      <c r="D356" s="79" t="s">
        <v>130</v>
      </c>
      <c r="E356" s="108" t="s">
        <v>692</v>
      </c>
      <c r="F356" s="72" t="s">
        <v>59</v>
      </c>
      <c r="G356" s="72" t="s">
        <v>35</v>
      </c>
      <c r="H356" s="55">
        <v>29.09</v>
      </c>
      <c r="I356" s="19"/>
      <c r="J356" s="25">
        <f t="shared" si="8"/>
        <v>0</v>
      </c>
      <c r="K356" s="26" t="str">
        <f t="shared" si="9"/>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69"/>
      <c r="B357" s="171"/>
      <c r="C357" s="49">
        <v>502</v>
      </c>
      <c r="D357" s="71" t="s">
        <v>54</v>
      </c>
      <c r="E357" s="108" t="s">
        <v>693</v>
      </c>
      <c r="F357" s="100" t="s">
        <v>13</v>
      </c>
      <c r="G357" s="72" t="s">
        <v>35</v>
      </c>
      <c r="H357" s="55">
        <v>26.52</v>
      </c>
      <c r="I357" s="19"/>
      <c r="J357" s="25">
        <f t="shared" si="8"/>
        <v>0</v>
      </c>
      <c r="K357" s="26" t="str">
        <f t="shared" si="9"/>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69"/>
      <c r="B358" s="171"/>
      <c r="C358" s="49">
        <v>503</v>
      </c>
      <c r="D358" s="87" t="s">
        <v>467</v>
      </c>
      <c r="E358" s="108" t="s">
        <v>694</v>
      </c>
      <c r="F358" s="101" t="s">
        <v>13</v>
      </c>
      <c r="G358" s="72" t="s">
        <v>35</v>
      </c>
      <c r="H358" s="55">
        <v>38.549999999999997</v>
      </c>
      <c r="I358" s="19"/>
      <c r="J358" s="25">
        <f t="shared" si="8"/>
        <v>0</v>
      </c>
      <c r="K358" s="26" t="str">
        <f t="shared" si="9"/>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69"/>
      <c r="B359" s="171"/>
      <c r="C359" s="48">
        <v>504</v>
      </c>
      <c r="D359" s="71" t="s">
        <v>468</v>
      </c>
      <c r="E359" s="108" t="s">
        <v>695</v>
      </c>
      <c r="F359" s="96" t="s">
        <v>18</v>
      </c>
      <c r="G359" s="96" t="s">
        <v>103</v>
      </c>
      <c r="H359" s="55">
        <v>5.35</v>
      </c>
      <c r="I359" s="19"/>
      <c r="J359" s="25">
        <f t="shared" si="8"/>
        <v>0</v>
      </c>
      <c r="K359" s="26" t="str">
        <f t="shared" si="9"/>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69"/>
      <c r="B360" s="171"/>
      <c r="C360" s="48">
        <v>505</v>
      </c>
      <c r="D360" s="71" t="s">
        <v>159</v>
      </c>
      <c r="E360" s="108" t="s">
        <v>696</v>
      </c>
      <c r="F360" s="100" t="s">
        <v>59</v>
      </c>
      <c r="G360" s="72" t="s">
        <v>35</v>
      </c>
      <c r="H360" s="55">
        <v>65.03</v>
      </c>
      <c r="I360" s="19"/>
      <c r="J360" s="25">
        <f t="shared" si="8"/>
        <v>0</v>
      </c>
      <c r="K360" s="26" t="str">
        <f t="shared" si="9"/>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69"/>
      <c r="B361" s="171"/>
      <c r="C361" s="48">
        <v>506</v>
      </c>
      <c r="D361" s="71" t="s">
        <v>469</v>
      </c>
      <c r="E361" s="108" t="s">
        <v>697</v>
      </c>
      <c r="F361" s="100" t="s">
        <v>13</v>
      </c>
      <c r="G361" s="72" t="s">
        <v>35</v>
      </c>
      <c r="H361" s="55">
        <v>10.119999999999999</v>
      </c>
      <c r="I361" s="19"/>
      <c r="J361" s="25">
        <f t="shared" si="8"/>
        <v>0</v>
      </c>
      <c r="K361" s="26" t="str">
        <f t="shared" si="9"/>
        <v>OK</v>
      </c>
      <c r="L361" s="18"/>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69"/>
      <c r="B362" s="171"/>
      <c r="C362" s="49">
        <v>507</v>
      </c>
      <c r="D362" s="71" t="s">
        <v>470</v>
      </c>
      <c r="E362" s="108" t="s">
        <v>698</v>
      </c>
      <c r="F362" s="72" t="s">
        <v>13</v>
      </c>
      <c r="G362" s="72" t="s">
        <v>35</v>
      </c>
      <c r="H362" s="55">
        <v>48.76</v>
      </c>
      <c r="I362" s="19"/>
      <c r="J362" s="25">
        <f t="shared" si="8"/>
        <v>0</v>
      </c>
      <c r="K362" s="26" t="str">
        <f t="shared" si="9"/>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72"/>
      <c r="B363" s="173"/>
      <c r="C363" s="48">
        <v>508</v>
      </c>
      <c r="D363" s="71" t="s">
        <v>471</v>
      </c>
      <c r="E363" s="108" t="s">
        <v>699</v>
      </c>
      <c r="F363" s="72" t="s">
        <v>13</v>
      </c>
      <c r="G363" s="72" t="s">
        <v>35</v>
      </c>
      <c r="H363" s="55">
        <v>41.05</v>
      </c>
      <c r="I363" s="19"/>
      <c r="J363" s="25">
        <f t="shared" si="8"/>
        <v>0</v>
      </c>
      <c r="K363" s="26" t="str">
        <f t="shared" si="9"/>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60">
        <v>9</v>
      </c>
      <c r="B364" s="162" t="s">
        <v>223</v>
      </c>
      <c r="C364" s="47">
        <v>509</v>
      </c>
      <c r="D364" s="88" t="s">
        <v>472</v>
      </c>
      <c r="E364" s="106" t="s">
        <v>700</v>
      </c>
      <c r="F364" s="102" t="s">
        <v>13</v>
      </c>
      <c r="G364" s="34" t="s">
        <v>35</v>
      </c>
      <c r="H364" s="53">
        <v>406.56</v>
      </c>
      <c r="I364" s="19"/>
      <c r="J364" s="25">
        <f t="shared" si="8"/>
        <v>0</v>
      </c>
      <c r="K364" s="26" t="str">
        <f t="shared" si="9"/>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61"/>
      <c r="B365" s="163"/>
      <c r="C365" s="47">
        <v>510</v>
      </c>
      <c r="D365" s="77" t="s">
        <v>147</v>
      </c>
      <c r="E365" s="106" t="s">
        <v>701</v>
      </c>
      <c r="F365" s="94" t="s">
        <v>517</v>
      </c>
      <c r="G365" s="94" t="s">
        <v>15</v>
      </c>
      <c r="H365" s="53">
        <v>306.69</v>
      </c>
      <c r="I365" s="19"/>
      <c r="J365" s="25">
        <f t="shared" si="8"/>
        <v>0</v>
      </c>
      <c r="K365" s="26" t="str">
        <f t="shared" si="9"/>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61"/>
      <c r="B366" s="163"/>
      <c r="C366" s="47">
        <v>511</v>
      </c>
      <c r="D366" s="66" t="s">
        <v>473</v>
      </c>
      <c r="E366" s="106" t="s">
        <v>702</v>
      </c>
      <c r="F366" s="34" t="s">
        <v>13</v>
      </c>
      <c r="G366" s="34" t="s">
        <v>14</v>
      </c>
      <c r="H366" s="53">
        <v>20.3</v>
      </c>
      <c r="I366" s="19"/>
      <c r="J366" s="25">
        <f t="shared" si="8"/>
        <v>0</v>
      </c>
      <c r="K366" s="26" t="str">
        <f t="shared" si="9"/>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61"/>
      <c r="B367" s="163"/>
      <c r="C367" s="47">
        <v>512</v>
      </c>
      <c r="D367" s="66" t="s">
        <v>203</v>
      </c>
      <c r="E367" s="107" t="s">
        <v>703</v>
      </c>
      <c r="F367" s="34" t="s">
        <v>59</v>
      </c>
      <c r="G367" s="34" t="s">
        <v>14</v>
      </c>
      <c r="H367" s="53">
        <v>30.23</v>
      </c>
      <c r="I367" s="19"/>
      <c r="J367" s="25">
        <f t="shared" si="8"/>
        <v>0</v>
      </c>
      <c r="K367" s="26" t="str">
        <f t="shared" si="9"/>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61"/>
      <c r="B368" s="163"/>
      <c r="C368" s="47">
        <v>513</v>
      </c>
      <c r="D368" s="89" t="s">
        <v>474</v>
      </c>
      <c r="E368" s="106" t="s">
        <v>704</v>
      </c>
      <c r="F368" s="34" t="s">
        <v>13</v>
      </c>
      <c r="G368" s="34" t="s">
        <v>773</v>
      </c>
      <c r="H368" s="53">
        <v>30.42</v>
      </c>
      <c r="I368" s="19"/>
      <c r="J368" s="25">
        <f t="shared" si="8"/>
        <v>0</v>
      </c>
      <c r="K368" s="26" t="str">
        <f t="shared" si="9"/>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61"/>
      <c r="B369" s="163"/>
      <c r="C369" s="47">
        <v>514</v>
      </c>
      <c r="D369" s="89" t="s">
        <v>475</v>
      </c>
      <c r="E369" s="106" t="s">
        <v>704</v>
      </c>
      <c r="F369" s="34" t="s">
        <v>13</v>
      </c>
      <c r="G369" s="34" t="s">
        <v>773</v>
      </c>
      <c r="H369" s="53">
        <v>14.11</v>
      </c>
      <c r="I369" s="19"/>
      <c r="J369" s="25">
        <f t="shared" si="8"/>
        <v>0</v>
      </c>
      <c r="K369" s="26" t="str">
        <f t="shared" si="9"/>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61"/>
      <c r="B370" s="163"/>
      <c r="C370" s="47">
        <v>515</v>
      </c>
      <c r="D370" s="89" t="s">
        <v>476</v>
      </c>
      <c r="E370" s="106" t="s">
        <v>704</v>
      </c>
      <c r="F370" s="34" t="s">
        <v>13</v>
      </c>
      <c r="G370" s="34" t="s">
        <v>773</v>
      </c>
      <c r="H370" s="53">
        <v>19.59</v>
      </c>
      <c r="I370" s="19"/>
      <c r="J370" s="25">
        <f t="shared" si="8"/>
        <v>0</v>
      </c>
      <c r="K370" s="26" t="str">
        <f t="shared" si="9"/>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61"/>
      <c r="B371" s="163"/>
      <c r="C371" s="47">
        <v>516</v>
      </c>
      <c r="D371" s="66" t="s">
        <v>477</v>
      </c>
      <c r="E371" s="106" t="s">
        <v>705</v>
      </c>
      <c r="F371" s="34" t="s">
        <v>59</v>
      </c>
      <c r="G371" s="34" t="s">
        <v>117</v>
      </c>
      <c r="H371" s="53">
        <v>69.040000000000006</v>
      </c>
      <c r="I371" s="19"/>
      <c r="J371" s="25">
        <f t="shared" si="8"/>
        <v>0</v>
      </c>
      <c r="K371" s="26" t="str">
        <f t="shared" si="9"/>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61"/>
      <c r="B372" s="163"/>
      <c r="C372" s="47">
        <v>517</v>
      </c>
      <c r="D372" s="66" t="s">
        <v>478</v>
      </c>
      <c r="E372" s="106" t="s">
        <v>706</v>
      </c>
      <c r="F372" s="34" t="s">
        <v>59</v>
      </c>
      <c r="G372" s="34" t="s">
        <v>15</v>
      </c>
      <c r="H372" s="53">
        <v>391</v>
      </c>
      <c r="I372" s="19"/>
      <c r="J372" s="25">
        <f t="shared" si="8"/>
        <v>0</v>
      </c>
      <c r="K372" s="26" t="str">
        <f t="shared" si="9"/>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61"/>
      <c r="B373" s="163"/>
      <c r="C373" s="47">
        <v>518</v>
      </c>
      <c r="D373" s="66" t="s">
        <v>479</v>
      </c>
      <c r="E373" s="106" t="s">
        <v>707</v>
      </c>
      <c r="F373" s="34" t="s">
        <v>59</v>
      </c>
      <c r="G373" s="34" t="s">
        <v>108</v>
      </c>
      <c r="H373" s="53">
        <v>20.059999999999999</v>
      </c>
      <c r="I373" s="19"/>
      <c r="J373" s="25">
        <f t="shared" si="8"/>
        <v>0</v>
      </c>
      <c r="K373" s="26" t="str">
        <f t="shared" si="9"/>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61"/>
      <c r="B374" s="163"/>
      <c r="C374" s="47">
        <v>519</v>
      </c>
      <c r="D374" s="66" t="s">
        <v>206</v>
      </c>
      <c r="E374" s="106" t="s">
        <v>708</v>
      </c>
      <c r="F374" s="34" t="s">
        <v>59</v>
      </c>
      <c r="G374" s="34" t="s">
        <v>94</v>
      </c>
      <c r="H374" s="53">
        <v>480.3</v>
      </c>
      <c r="I374" s="19"/>
      <c r="J374" s="25">
        <f t="shared" si="8"/>
        <v>0</v>
      </c>
      <c r="K374" s="26" t="str">
        <f t="shared" si="9"/>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61"/>
      <c r="B375" s="163"/>
      <c r="C375" s="47">
        <v>520</v>
      </c>
      <c r="D375" s="66" t="s">
        <v>480</v>
      </c>
      <c r="E375" s="106" t="s">
        <v>709</v>
      </c>
      <c r="F375" s="34" t="s">
        <v>13</v>
      </c>
      <c r="G375" s="34" t="s">
        <v>14</v>
      </c>
      <c r="H375" s="53">
        <v>28.08</v>
      </c>
      <c r="I375" s="19">
        <v>10</v>
      </c>
      <c r="J375" s="25">
        <f t="shared" si="8"/>
        <v>0</v>
      </c>
      <c r="K375" s="26" t="str">
        <f t="shared" si="9"/>
        <v>OK</v>
      </c>
      <c r="L375" s="18"/>
      <c r="M375" s="18">
        <v>10</v>
      </c>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61"/>
      <c r="B376" s="163"/>
      <c r="C376" s="47">
        <v>521</v>
      </c>
      <c r="D376" s="66" t="s">
        <v>481</v>
      </c>
      <c r="E376" s="106" t="s">
        <v>710</v>
      </c>
      <c r="F376" s="34" t="s">
        <v>13</v>
      </c>
      <c r="G376" s="34" t="s">
        <v>14</v>
      </c>
      <c r="H376" s="53">
        <v>22.78</v>
      </c>
      <c r="I376" s="19">
        <v>10</v>
      </c>
      <c r="J376" s="25">
        <f t="shared" si="8"/>
        <v>10</v>
      </c>
      <c r="K376" s="26" t="str">
        <f t="shared" si="9"/>
        <v>OK</v>
      </c>
      <c r="L376" s="18"/>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61"/>
      <c r="B377" s="163"/>
      <c r="C377" s="47">
        <v>522</v>
      </c>
      <c r="D377" s="66" t="s">
        <v>148</v>
      </c>
      <c r="E377" s="106" t="s">
        <v>711</v>
      </c>
      <c r="F377" s="34" t="s">
        <v>59</v>
      </c>
      <c r="G377" s="34" t="s">
        <v>15</v>
      </c>
      <c r="H377" s="53">
        <v>17.52</v>
      </c>
      <c r="I377" s="19"/>
      <c r="J377" s="25">
        <f t="shared" si="8"/>
        <v>0</v>
      </c>
      <c r="K377" s="26" t="str">
        <f t="shared" si="9"/>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61"/>
      <c r="B378" s="163"/>
      <c r="C378" s="47">
        <v>523</v>
      </c>
      <c r="D378" s="66" t="s">
        <v>149</v>
      </c>
      <c r="E378" s="106" t="s">
        <v>711</v>
      </c>
      <c r="F378" s="34" t="s">
        <v>13</v>
      </c>
      <c r="G378" s="34" t="s">
        <v>15</v>
      </c>
      <c r="H378" s="53">
        <v>40.299999999999997</v>
      </c>
      <c r="I378" s="19"/>
      <c r="J378" s="25">
        <f t="shared" si="8"/>
        <v>0</v>
      </c>
      <c r="K378" s="26" t="str">
        <f t="shared" si="9"/>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61"/>
      <c r="B379" s="163"/>
      <c r="C379" s="47">
        <v>524</v>
      </c>
      <c r="D379" s="66" t="s">
        <v>201</v>
      </c>
      <c r="E379" s="106" t="s">
        <v>712</v>
      </c>
      <c r="F379" s="34" t="s">
        <v>59</v>
      </c>
      <c r="G379" s="34" t="s">
        <v>103</v>
      </c>
      <c r="H379" s="53">
        <v>95.7</v>
      </c>
      <c r="I379" s="19"/>
      <c r="J379" s="25">
        <f t="shared" si="8"/>
        <v>0</v>
      </c>
      <c r="K379" s="26" t="str">
        <f t="shared" si="9"/>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61"/>
      <c r="B380" s="163"/>
      <c r="C380" s="47">
        <v>525</v>
      </c>
      <c r="D380" s="66" t="s">
        <v>37</v>
      </c>
      <c r="E380" s="106" t="s">
        <v>713</v>
      </c>
      <c r="F380" s="34" t="s">
        <v>59</v>
      </c>
      <c r="G380" s="34" t="s">
        <v>35</v>
      </c>
      <c r="H380" s="53">
        <v>39.96</v>
      </c>
      <c r="I380" s="19"/>
      <c r="J380" s="25">
        <f t="shared" si="8"/>
        <v>0</v>
      </c>
      <c r="K380" s="26" t="str">
        <f t="shared" si="9"/>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61"/>
      <c r="B381" s="163"/>
      <c r="C381" s="47">
        <v>526</v>
      </c>
      <c r="D381" s="66" t="s">
        <v>131</v>
      </c>
      <c r="E381" s="106" t="s">
        <v>653</v>
      </c>
      <c r="F381" s="34" t="s">
        <v>59</v>
      </c>
      <c r="G381" s="34" t="s">
        <v>35</v>
      </c>
      <c r="H381" s="53">
        <v>32.950000000000003</v>
      </c>
      <c r="I381" s="19"/>
      <c r="J381" s="25">
        <f t="shared" si="8"/>
        <v>0</v>
      </c>
      <c r="K381" s="26" t="str">
        <f t="shared" si="9"/>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61"/>
      <c r="B382" s="163"/>
      <c r="C382" s="47">
        <v>527</v>
      </c>
      <c r="D382" s="66" t="s">
        <v>209</v>
      </c>
      <c r="E382" s="107" t="s">
        <v>714</v>
      </c>
      <c r="F382" s="34" t="s">
        <v>59</v>
      </c>
      <c r="G382" s="34" t="s">
        <v>35</v>
      </c>
      <c r="H382" s="53">
        <v>582.23</v>
      </c>
      <c r="I382" s="19"/>
      <c r="J382" s="25">
        <f t="shared" si="8"/>
        <v>0</v>
      </c>
      <c r="K382" s="26" t="str">
        <f t="shared" si="9"/>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61"/>
      <c r="B383" s="163"/>
      <c r="C383" s="47">
        <v>528</v>
      </c>
      <c r="D383" s="66" t="s">
        <v>207</v>
      </c>
      <c r="E383" s="106" t="s">
        <v>715</v>
      </c>
      <c r="F383" s="34" t="s">
        <v>59</v>
      </c>
      <c r="G383" s="34" t="s">
        <v>35</v>
      </c>
      <c r="H383" s="53">
        <v>201.25</v>
      </c>
      <c r="I383" s="19"/>
      <c r="J383" s="25">
        <f t="shared" si="8"/>
        <v>0</v>
      </c>
      <c r="K383" s="26" t="str">
        <f t="shared" si="9"/>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61"/>
      <c r="B384" s="163"/>
      <c r="C384" s="47">
        <v>529</v>
      </c>
      <c r="D384" s="66" t="s">
        <v>210</v>
      </c>
      <c r="E384" s="106" t="s">
        <v>715</v>
      </c>
      <c r="F384" s="34" t="s">
        <v>59</v>
      </c>
      <c r="G384" s="34" t="s">
        <v>35</v>
      </c>
      <c r="H384" s="53">
        <v>125.56</v>
      </c>
      <c r="I384" s="19"/>
      <c r="J384" s="25">
        <f t="shared" si="8"/>
        <v>0</v>
      </c>
      <c r="K384" s="26" t="str">
        <f t="shared" si="9"/>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61"/>
      <c r="B385" s="163"/>
      <c r="C385" s="47">
        <v>530</v>
      </c>
      <c r="D385" s="66" t="s">
        <v>482</v>
      </c>
      <c r="E385" s="106" t="s">
        <v>716</v>
      </c>
      <c r="F385" s="34" t="s">
        <v>59</v>
      </c>
      <c r="G385" s="34" t="s">
        <v>35</v>
      </c>
      <c r="H385" s="53">
        <v>137.32</v>
      </c>
      <c r="I385" s="19"/>
      <c r="J385" s="25">
        <f t="shared" si="8"/>
        <v>0</v>
      </c>
      <c r="K385" s="26" t="str">
        <f t="shared" si="9"/>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61"/>
      <c r="B386" s="163"/>
      <c r="C386" s="47">
        <v>531</v>
      </c>
      <c r="D386" s="66" t="s">
        <v>483</v>
      </c>
      <c r="E386" s="107" t="s">
        <v>717</v>
      </c>
      <c r="F386" s="34" t="s">
        <v>59</v>
      </c>
      <c r="G386" s="34" t="s">
        <v>15</v>
      </c>
      <c r="H386" s="53">
        <v>37.020000000000003</v>
      </c>
      <c r="I386" s="19"/>
      <c r="J386" s="25">
        <f t="shared" ref="J386:J416" si="10">I386-(SUM(L386:AC386))</f>
        <v>0</v>
      </c>
      <c r="K386" s="26" t="str">
        <f t="shared" ref="K386:K416" si="11">IF(J386&lt;0,"ATENÇÃO","OK")</f>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61"/>
      <c r="B387" s="163"/>
      <c r="C387" s="47">
        <v>532</v>
      </c>
      <c r="D387" s="66" t="s">
        <v>484</v>
      </c>
      <c r="E387" s="106" t="s">
        <v>718</v>
      </c>
      <c r="F387" s="34" t="s">
        <v>59</v>
      </c>
      <c r="G387" s="34" t="s">
        <v>15</v>
      </c>
      <c r="H387" s="53">
        <v>29.4</v>
      </c>
      <c r="I387" s="19"/>
      <c r="J387" s="25">
        <f t="shared" si="10"/>
        <v>0</v>
      </c>
      <c r="K387" s="26" t="str">
        <f t="shared" si="11"/>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61"/>
      <c r="B388" s="163"/>
      <c r="C388" s="47">
        <v>533</v>
      </c>
      <c r="D388" s="66" t="s">
        <v>485</v>
      </c>
      <c r="E388" s="107" t="s">
        <v>719</v>
      </c>
      <c r="F388" s="34" t="s">
        <v>59</v>
      </c>
      <c r="G388" s="34" t="s">
        <v>15</v>
      </c>
      <c r="H388" s="53">
        <v>71.180000000000007</v>
      </c>
      <c r="I388" s="19"/>
      <c r="J388" s="25">
        <f t="shared" si="10"/>
        <v>0</v>
      </c>
      <c r="K388" s="26" t="str">
        <f t="shared" si="11"/>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61"/>
      <c r="B389" s="163"/>
      <c r="C389" s="47">
        <v>534</v>
      </c>
      <c r="D389" s="83" t="s">
        <v>486</v>
      </c>
      <c r="E389" s="106" t="s">
        <v>720</v>
      </c>
      <c r="F389" s="35" t="s">
        <v>13</v>
      </c>
      <c r="G389" s="35" t="s">
        <v>103</v>
      </c>
      <c r="H389" s="53">
        <v>116.16</v>
      </c>
      <c r="I389" s="19"/>
      <c r="J389" s="25">
        <f t="shared" si="10"/>
        <v>0</v>
      </c>
      <c r="K389" s="26" t="str">
        <f t="shared" si="11"/>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61"/>
      <c r="B390" s="163"/>
      <c r="C390" s="47">
        <v>535</v>
      </c>
      <c r="D390" s="66" t="s">
        <v>204</v>
      </c>
      <c r="E390" s="106" t="s">
        <v>721</v>
      </c>
      <c r="F390" s="34" t="s">
        <v>59</v>
      </c>
      <c r="G390" s="34" t="s">
        <v>14</v>
      </c>
      <c r="H390" s="53">
        <v>1.35</v>
      </c>
      <c r="I390" s="19"/>
      <c r="J390" s="25">
        <f t="shared" si="10"/>
        <v>0</v>
      </c>
      <c r="K390" s="26" t="str">
        <f t="shared" si="11"/>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61"/>
      <c r="B391" s="163"/>
      <c r="C391" s="47">
        <v>536</v>
      </c>
      <c r="D391" s="66" t="s">
        <v>205</v>
      </c>
      <c r="E391" s="106" t="s">
        <v>722</v>
      </c>
      <c r="F391" s="34" t="s">
        <v>59</v>
      </c>
      <c r="G391" s="34" t="s">
        <v>14</v>
      </c>
      <c r="H391" s="53">
        <v>2.0299999999999998</v>
      </c>
      <c r="I391" s="19"/>
      <c r="J391" s="25">
        <f t="shared" si="10"/>
        <v>0</v>
      </c>
      <c r="K391" s="26" t="str">
        <f t="shared" si="11"/>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61"/>
      <c r="B392" s="163"/>
      <c r="C392" s="47">
        <v>537</v>
      </c>
      <c r="D392" s="66" t="s">
        <v>487</v>
      </c>
      <c r="E392" s="106" t="s">
        <v>723</v>
      </c>
      <c r="F392" s="34" t="s">
        <v>59</v>
      </c>
      <c r="G392" s="34" t="s">
        <v>35</v>
      </c>
      <c r="H392" s="53">
        <v>34.97</v>
      </c>
      <c r="I392" s="19"/>
      <c r="J392" s="25">
        <f t="shared" si="10"/>
        <v>0</v>
      </c>
      <c r="K392" s="26" t="str">
        <f t="shared" si="11"/>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61"/>
      <c r="B393" s="163"/>
      <c r="C393" s="47">
        <v>538</v>
      </c>
      <c r="D393" s="66" t="s">
        <v>101</v>
      </c>
      <c r="E393" s="106" t="s">
        <v>724</v>
      </c>
      <c r="F393" s="34" t="s">
        <v>13</v>
      </c>
      <c r="G393" s="34" t="s">
        <v>15</v>
      </c>
      <c r="H393" s="53">
        <v>8.02</v>
      </c>
      <c r="I393" s="19">
        <v>20</v>
      </c>
      <c r="J393" s="25">
        <f t="shared" si="10"/>
        <v>20</v>
      </c>
      <c r="K393" s="26" t="str">
        <f t="shared" si="11"/>
        <v>OK</v>
      </c>
      <c r="L393" s="18"/>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61"/>
      <c r="B394" s="163"/>
      <c r="C394" s="47">
        <v>539</v>
      </c>
      <c r="D394" s="66" t="s">
        <v>488</v>
      </c>
      <c r="E394" s="107" t="s">
        <v>725</v>
      </c>
      <c r="F394" s="35" t="s">
        <v>17</v>
      </c>
      <c r="G394" s="35" t="s">
        <v>769</v>
      </c>
      <c r="H394" s="53">
        <v>415.7</v>
      </c>
      <c r="I394" s="19"/>
      <c r="J394" s="25">
        <f t="shared" si="10"/>
        <v>0</v>
      </c>
      <c r="K394" s="26" t="str">
        <f t="shared" si="11"/>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61"/>
      <c r="B395" s="163"/>
      <c r="C395" s="47">
        <v>540</v>
      </c>
      <c r="D395" s="66" t="s">
        <v>489</v>
      </c>
      <c r="E395" s="106" t="s">
        <v>726</v>
      </c>
      <c r="F395" s="34" t="s">
        <v>13</v>
      </c>
      <c r="G395" s="35" t="s">
        <v>108</v>
      </c>
      <c r="H395" s="53">
        <v>341.82</v>
      </c>
      <c r="I395" s="19"/>
      <c r="J395" s="25">
        <f t="shared" si="10"/>
        <v>0</v>
      </c>
      <c r="K395" s="26" t="str">
        <f t="shared" si="11"/>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61"/>
      <c r="B396" s="163"/>
      <c r="C396" s="47">
        <v>541</v>
      </c>
      <c r="D396" s="66" t="s">
        <v>109</v>
      </c>
      <c r="E396" s="106" t="s">
        <v>727</v>
      </c>
      <c r="F396" s="34" t="s">
        <v>59</v>
      </c>
      <c r="G396" s="34" t="s">
        <v>108</v>
      </c>
      <c r="H396" s="53">
        <v>187.26</v>
      </c>
      <c r="I396" s="19"/>
      <c r="J396" s="25">
        <f t="shared" si="10"/>
        <v>0</v>
      </c>
      <c r="K396" s="26" t="str">
        <f t="shared" si="11"/>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61"/>
      <c r="B397" s="163"/>
      <c r="C397" s="47">
        <v>542</v>
      </c>
      <c r="D397" s="90" t="s">
        <v>490</v>
      </c>
      <c r="E397" s="106" t="s">
        <v>728</v>
      </c>
      <c r="F397" s="52" t="s">
        <v>13</v>
      </c>
      <c r="G397" s="34" t="s">
        <v>108</v>
      </c>
      <c r="H397" s="53">
        <v>79.510000000000005</v>
      </c>
      <c r="I397" s="19"/>
      <c r="J397" s="25">
        <f t="shared" si="10"/>
        <v>0</v>
      </c>
      <c r="K397" s="26" t="str">
        <f t="shared" si="11"/>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61"/>
      <c r="B398" s="163"/>
      <c r="C398" s="47">
        <v>543</v>
      </c>
      <c r="D398" s="66" t="s">
        <v>211</v>
      </c>
      <c r="E398" s="106" t="s">
        <v>729</v>
      </c>
      <c r="F398" s="34" t="s">
        <v>59</v>
      </c>
      <c r="G398" s="34" t="s">
        <v>108</v>
      </c>
      <c r="H398" s="53">
        <v>366.19</v>
      </c>
      <c r="I398" s="19"/>
      <c r="J398" s="25">
        <f t="shared" si="10"/>
        <v>0</v>
      </c>
      <c r="K398" s="26" t="str">
        <f t="shared" si="11"/>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61"/>
      <c r="B399" s="163"/>
      <c r="C399" s="47">
        <v>544</v>
      </c>
      <c r="D399" s="66" t="s">
        <v>491</v>
      </c>
      <c r="E399" s="106" t="s">
        <v>730</v>
      </c>
      <c r="F399" s="34" t="s">
        <v>13</v>
      </c>
      <c r="G399" s="34" t="s">
        <v>103</v>
      </c>
      <c r="H399" s="53">
        <v>53.6</v>
      </c>
      <c r="I399" s="19"/>
      <c r="J399" s="25">
        <f t="shared" si="10"/>
        <v>0</v>
      </c>
      <c r="K399" s="26" t="str">
        <f t="shared" si="11"/>
        <v>OK</v>
      </c>
      <c r="L399" s="18"/>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61"/>
      <c r="B400" s="163"/>
      <c r="C400" s="47">
        <v>545</v>
      </c>
      <c r="D400" s="88" t="s">
        <v>492</v>
      </c>
      <c r="E400" s="106" t="s">
        <v>731</v>
      </c>
      <c r="F400" s="102" t="s">
        <v>13</v>
      </c>
      <c r="G400" s="34" t="s">
        <v>35</v>
      </c>
      <c r="H400" s="53">
        <v>101.84</v>
      </c>
      <c r="I400" s="19"/>
      <c r="J400" s="25">
        <f t="shared" si="10"/>
        <v>0</v>
      </c>
      <c r="K400" s="26" t="str">
        <f t="shared" si="11"/>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61"/>
      <c r="B401" s="163"/>
      <c r="C401" s="47">
        <v>546</v>
      </c>
      <c r="D401" s="66" t="s">
        <v>493</v>
      </c>
      <c r="E401" s="106" t="s">
        <v>732</v>
      </c>
      <c r="F401" s="34" t="s">
        <v>13</v>
      </c>
      <c r="G401" s="34" t="s">
        <v>103</v>
      </c>
      <c r="H401" s="53">
        <v>18.059999999999999</v>
      </c>
      <c r="I401" s="19">
        <v>2</v>
      </c>
      <c r="J401" s="25">
        <f t="shared" si="10"/>
        <v>0</v>
      </c>
      <c r="K401" s="26" t="str">
        <f t="shared" si="11"/>
        <v>OK</v>
      </c>
      <c r="L401" s="18"/>
      <c r="M401" s="18">
        <v>2</v>
      </c>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61"/>
      <c r="B402" s="163"/>
      <c r="C402" s="45">
        <v>547</v>
      </c>
      <c r="D402" s="66" t="s">
        <v>494</v>
      </c>
      <c r="E402" s="106" t="s">
        <v>733</v>
      </c>
      <c r="F402" s="34" t="s">
        <v>18</v>
      </c>
      <c r="G402" s="34" t="s">
        <v>110</v>
      </c>
      <c r="H402" s="52">
        <v>74.430000000000007</v>
      </c>
      <c r="I402" s="19">
        <v>2</v>
      </c>
      <c r="J402" s="25">
        <f t="shared" si="10"/>
        <v>2</v>
      </c>
      <c r="K402" s="26" t="str">
        <f t="shared" si="11"/>
        <v>OK</v>
      </c>
      <c r="L402" s="18"/>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61"/>
      <c r="B403" s="163"/>
      <c r="C403" s="45">
        <v>548</v>
      </c>
      <c r="D403" s="66" t="s">
        <v>495</v>
      </c>
      <c r="E403" s="106" t="s">
        <v>734</v>
      </c>
      <c r="F403" s="34" t="s">
        <v>18</v>
      </c>
      <c r="G403" s="35" t="s">
        <v>110</v>
      </c>
      <c r="H403" s="52">
        <v>120.6</v>
      </c>
      <c r="I403" s="19"/>
      <c r="J403" s="25">
        <f t="shared" si="10"/>
        <v>0</v>
      </c>
      <c r="K403" s="26" t="str">
        <f t="shared" si="11"/>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61"/>
      <c r="B404" s="163"/>
      <c r="C404" s="47">
        <v>549</v>
      </c>
      <c r="D404" s="66" t="s">
        <v>496</v>
      </c>
      <c r="E404" s="106" t="s">
        <v>733</v>
      </c>
      <c r="F404" s="34" t="s">
        <v>18</v>
      </c>
      <c r="G404" s="34" t="s">
        <v>110</v>
      </c>
      <c r="H404" s="52">
        <v>85.94</v>
      </c>
      <c r="I404" s="19">
        <v>2</v>
      </c>
      <c r="J404" s="25">
        <f t="shared" si="10"/>
        <v>2</v>
      </c>
      <c r="K404" s="26" t="str">
        <f t="shared" si="11"/>
        <v>OK</v>
      </c>
      <c r="L404" s="18"/>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61"/>
      <c r="B405" s="163"/>
      <c r="C405" s="47">
        <v>550</v>
      </c>
      <c r="D405" s="66" t="s">
        <v>497</v>
      </c>
      <c r="E405" s="106" t="s">
        <v>733</v>
      </c>
      <c r="F405" s="34" t="s">
        <v>18</v>
      </c>
      <c r="G405" s="34" t="s">
        <v>110</v>
      </c>
      <c r="H405" s="52">
        <v>74.52</v>
      </c>
      <c r="I405" s="19">
        <v>2</v>
      </c>
      <c r="J405" s="25">
        <f t="shared" si="10"/>
        <v>2</v>
      </c>
      <c r="K405" s="26" t="str">
        <f t="shared" si="11"/>
        <v>OK</v>
      </c>
      <c r="L405" s="18"/>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61"/>
      <c r="B406" s="163"/>
      <c r="C406" s="45">
        <v>551</v>
      </c>
      <c r="D406" s="66" t="s">
        <v>107</v>
      </c>
      <c r="E406" s="106" t="s">
        <v>735</v>
      </c>
      <c r="F406" s="34" t="s">
        <v>18</v>
      </c>
      <c r="G406" s="34" t="s">
        <v>14</v>
      </c>
      <c r="H406" s="52">
        <v>2.36</v>
      </c>
      <c r="I406" s="19"/>
      <c r="J406" s="25">
        <f t="shared" si="10"/>
        <v>0</v>
      </c>
      <c r="K406" s="26" t="str">
        <f t="shared" si="11"/>
        <v>OK</v>
      </c>
      <c r="L406" s="18"/>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61"/>
      <c r="B407" s="163"/>
      <c r="C407" s="45">
        <v>552</v>
      </c>
      <c r="D407" s="66" t="s">
        <v>90</v>
      </c>
      <c r="E407" s="106" t="s">
        <v>736</v>
      </c>
      <c r="F407" s="34" t="s">
        <v>13</v>
      </c>
      <c r="G407" s="34" t="s">
        <v>35</v>
      </c>
      <c r="H407" s="52">
        <v>33.619999999999997</v>
      </c>
      <c r="I407" s="19"/>
      <c r="J407" s="25">
        <f t="shared" si="10"/>
        <v>0</v>
      </c>
      <c r="K407" s="26" t="str">
        <f t="shared" si="11"/>
        <v>OK</v>
      </c>
      <c r="L407" s="18"/>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61"/>
      <c r="B408" s="163"/>
      <c r="C408" s="47">
        <v>553</v>
      </c>
      <c r="D408" s="66" t="s">
        <v>114</v>
      </c>
      <c r="E408" s="106" t="s">
        <v>737</v>
      </c>
      <c r="F408" s="34" t="s">
        <v>59</v>
      </c>
      <c r="G408" s="34" t="s">
        <v>15</v>
      </c>
      <c r="H408" s="52">
        <v>16.309999999999999</v>
      </c>
      <c r="I408" s="19"/>
      <c r="J408" s="25">
        <f t="shared" si="10"/>
        <v>0</v>
      </c>
      <c r="K408" s="26" t="str">
        <f t="shared" si="11"/>
        <v>OK</v>
      </c>
      <c r="L408" s="18"/>
      <c r="M408" s="18"/>
      <c r="N408" s="18"/>
      <c r="O408" s="18"/>
      <c r="P408" s="18"/>
      <c r="Q408" s="18"/>
      <c r="R408" s="18"/>
      <c r="S408" s="18"/>
      <c r="T408" s="18"/>
      <c r="U408" s="18"/>
      <c r="V408" s="18"/>
      <c r="W408" s="18"/>
      <c r="X408" s="32"/>
      <c r="Y408" s="32"/>
      <c r="Z408" s="32"/>
      <c r="AA408" s="32"/>
      <c r="AB408" s="32"/>
      <c r="AC408" s="32"/>
    </row>
    <row r="409" spans="1:29" ht="39.950000000000003" customHeight="1" x14ac:dyDescent="0.25">
      <c r="A409" s="161"/>
      <c r="B409" s="163"/>
      <c r="C409" s="45">
        <v>554</v>
      </c>
      <c r="D409" s="66" t="s">
        <v>158</v>
      </c>
      <c r="E409" s="106" t="s">
        <v>738</v>
      </c>
      <c r="F409" s="34" t="s">
        <v>13</v>
      </c>
      <c r="G409" s="34" t="s">
        <v>35</v>
      </c>
      <c r="H409" s="52">
        <v>10.43</v>
      </c>
      <c r="I409" s="19"/>
      <c r="J409" s="25">
        <f t="shared" si="10"/>
        <v>0</v>
      </c>
      <c r="K409" s="26" t="str">
        <f t="shared" si="11"/>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61"/>
      <c r="B410" s="163"/>
      <c r="C410" s="45">
        <v>555</v>
      </c>
      <c r="D410" s="66" t="s">
        <v>498</v>
      </c>
      <c r="E410" s="106" t="s">
        <v>739</v>
      </c>
      <c r="F410" s="34" t="s">
        <v>13</v>
      </c>
      <c r="G410" s="35" t="s">
        <v>103</v>
      </c>
      <c r="H410" s="52">
        <v>64.930000000000007</v>
      </c>
      <c r="I410" s="19"/>
      <c r="J410" s="25">
        <f t="shared" si="10"/>
        <v>0</v>
      </c>
      <c r="K410" s="26" t="str">
        <f t="shared" si="11"/>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61"/>
      <c r="B411" s="163"/>
      <c r="C411" s="45">
        <v>556</v>
      </c>
      <c r="D411" s="66" t="s">
        <v>499</v>
      </c>
      <c r="E411" s="106" t="s">
        <v>739</v>
      </c>
      <c r="F411" s="34" t="s">
        <v>13</v>
      </c>
      <c r="G411" s="35" t="s">
        <v>103</v>
      </c>
      <c r="H411" s="52">
        <v>106.26</v>
      </c>
      <c r="I411" s="19">
        <v>24</v>
      </c>
      <c r="J411" s="25">
        <f t="shared" si="10"/>
        <v>12</v>
      </c>
      <c r="K411" s="26" t="str">
        <f t="shared" si="11"/>
        <v>OK</v>
      </c>
      <c r="L411" s="18"/>
      <c r="M411" s="18">
        <v>12</v>
      </c>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61"/>
      <c r="B412" s="163"/>
      <c r="C412" s="45">
        <v>557</v>
      </c>
      <c r="D412" s="66" t="s">
        <v>132</v>
      </c>
      <c r="E412" s="106" t="s">
        <v>740</v>
      </c>
      <c r="F412" s="33" t="s">
        <v>133</v>
      </c>
      <c r="G412" s="35" t="s">
        <v>35</v>
      </c>
      <c r="H412" s="52">
        <v>24.2</v>
      </c>
      <c r="I412" s="19"/>
      <c r="J412" s="25">
        <f t="shared" si="10"/>
        <v>0</v>
      </c>
      <c r="K412" s="26" t="str">
        <f t="shared" si="11"/>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61"/>
      <c r="B413" s="163"/>
      <c r="C413" s="47">
        <v>558</v>
      </c>
      <c r="D413" s="66" t="s">
        <v>113</v>
      </c>
      <c r="E413" s="106" t="s">
        <v>741</v>
      </c>
      <c r="F413" s="34" t="s">
        <v>59</v>
      </c>
      <c r="G413" s="34" t="s">
        <v>35</v>
      </c>
      <c r="H413" s="52">
        <v>36.26</v>
      </c>
      <c r="I413" s="19"/>
      <c r="J413" s="25">
        <f t="shared" si="10"/>
        <v>0</v>
      </c>
      <c r="K413" s="26" t="str">
        <f t="shared" si="11"/>
        <v>OK</v>
      </c>
      <c r="L413" s="18"/>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74"/>
      <c r="B414" s="175"/>
      <c r="C414" s="47">
        <v>559</v>
      </c>
      <c r="D414" s="66" t="s">
        <v>58</v>
      </c>
      <c r="E414" s="106" t="s">
        <v>742</v>
      </c>
      <c r="F414" s="34" t="s">
        <v>13</v>
      </c>
      <c r="G414" s="34" t="s">
        <v>35</v>
      </c>
      <c r="H414" s="52">
        <v>35.17</v>
      </c>
      <c r="I414" s="19"/>
      <c r="J414" s="25">
        <f t="shared" si="10"/>
        <v>0</v>
      </c>
      <c r="K414" s="26" t="str">
        <f t="shared" si="11"/>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68">
        <v>10</v>
      </c>
      <c r="B415" s="170" t="s">
        <v>224</v>
      </c>
      <c r="C415" s="48">
        <v>560</v>
      </c>
      <c r="D415" s="71" t="s">
        <v>225</v>
      </c>
      <c r="E415" s="72" t="s">
        <v>227</v>
      </c>
      <c r="F415" s="72" t="s">
        <v>13</v>
      </c>
      <c r="G415" s="72" t="s">
        <v>229</v>
      </c>
      <c r="H415" s="54">
        <v>4229</v>
      </c>
      <c r="I415" s="19">
        <v>5</v>
      </c>
      <c r="J415" s="25">
        <f t="shared" si="10"/>
        <v>3</v>
      </c>
      <c r="K415" s="26" t="str">
        <f t="shared" si="11"/>
        <v>OK</v>
      </c>
      <c r="L415" s="18">
        <v>2</v>
      </c>
      <c r="M415" s="18"/>
      <c r="N415" s="18"/>
      <c r="O415" s="18"/>
      <c r="P415" s="18"/>
      <c r="Q415" s="18"/>
      <c r="R415" s="18"/>
      <c r="S415" s="18"/>
      <c r="T415" s="18"/>
      <c r="U415" s="18"/>
      <c r="V415" s="18"/>
      <c r="W415" s="18"/>
      <c r="X415" s="32"/>
      <c r="Y415" s="32"/>
      <c r="Z415" s="32"/>
      <c r="AA415" s="32"/>
      <c r="AB415" s="32"/>
      <c r="AC415" s="32"/>
    </row>
    <row r="416" spans="1:29" ht="60" x14ac:dyDescent="0.25">
      <c r="A416" s="169"/>
      <c r="B416" s="171"/>
      <c r="C416" s="48">
        <v>561</v>
      </c>
      <c r="D416" s="71" t="s">
        <v>226</v>
      </c>
      <c r="E416" s="72" t="s">
        <v>228</v>
      </c>
      <c r="F416" s="72" t="s">
        <v>13</v>
      </c>
      <c r="G416" s="72" t="s">
        <v>229</v>
      </c>
      <c r="H416" s="54">
        <v>1530.5</v>
      </c>
      <c r="I416" s="19">
        <v>2</v>
      </c>
      <c r="J416" s="25">
        <f t="shared" si="10"/>
        <v>0</v>
      </c>
      <c r="K416" s="26" t="str">
        <f t="shared" si="11"/>
        <v>OK</v>
      </c>
      <c r="L416" s="18">
        <v>2</v>
      </c>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60">
        <v>11</v>
      </c>
      <c r="B417" s="162" t="s">
        <v>230</v>
      </c>
      <c r="C417" s="47">
        <v>562</v>
      </c>
      <c r="D417" s="66" t="s">
        <v>500</v>
      </c>
      <c r="E417" s="112" t="s">
        <v>743</v>
      </c>
      <c r="F417" s="34" t="s">
        <v>516</v>
      </c>
      <c r="G417" s="34" t="s">
        <v>194</v>
      </c>
      <c r="H417" s="53">
        <v>248.68</v>
      </c>
      <c r="I417" s="19"/>
      <c r="J417" s="25">
        <f t="shared" ref="J417:J441" si="12">I417-(SUM(L417:AC417))</f>
        <v>0</v>
      </c>
      <c r="K417" s="26" t="str">
        <f t="shared" ref="K417:K441" si="13">IF(J417&lt;0,"ATENÇÃO","OK")</f>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61"/>
      <c r="B418" s="163"/>
      <c r="C418" s="47">
        <v>563</v>
      </c>
      <c r="D418" s="66" t="s">
        <v>501</v>
      </c>
      <c r="E418" s="113" t="s">
        <v>744</v>
      </c>
      <c r="F418" s="34" t="s">
        <v>59</v>
      </c>
      <c r="G418" s="34" t="s">
        <v>194</v>
      </c>
      <c r="H418" s="53">
        <v>713.56</v>
      </c>
      <c r="I418" s="19"/>
      <c r="J418" s="25">
        <f t="shared" si="12"/>
        <v>0</v>
      </c>
      <c r="K418" s="26" t="str">
        <f t="shared" si="13"/>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61"/>
      <c r="B419" s="163"/>
      <c r="C419" s="47">
        <v>564</v>
      </c>
      <c r="D419" s="66" t="s">
        <v>502</v>
      </c>
      <c r="E419" s="114" t="s">
        <v>745</v>
      </c>
      <c r="F419" s="34" t="s">
        <v>59</v>
      </c>
      <c r="G419" s="34" t="s">
        <v>194</v>
      </c>
      <c r="H419" s="53">
        <v>536.99</v>
      </c>
      <c r="I419" s="19"/>
      <c r="J419" s="25">
        <f t="shared" si="12"/>
        <v>0</v>
      </c>
      <c r="K419" s="26" t="str">
        <f t="shared" si="13"/>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61"/>
      <c r="B420" s="163"/>
      <c r="C420" s="47">
        <v>565</v>
      </c>
      <c r="D420" s="66" t="s">
        <v>503</v>
      </c>
      <c r="E420" s="113" t="s">
        <v>746</v>
      </c>
      <c r="F420" s="34" t="s">
        <v>59</v>
      </c>
      <c r="G420" s="34" t="s">
        <v>194</v>
      </c>
      <c r="H420" s="53">
        <v>917.16</v>
      </c>
      <c r="I420" s="19"/>
      <c r="J420" s="25">
        <f t="shared" si="12"/>
        <v>0</v>
      </c>
      <c r="K420" s="26" t="str">
        <f t="shared" si="13"/>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61"/>
      <c r="B421" s="163"/>
      <c r="C421" s="47">
        <v>566</v>
      </c>
      <c r="D421" s="66" t="s">
        <v>504</v>
      </c>
      <c r="E421" s="115" t="s">
        <v>747</v>
      </c>
      <c r="F421" s="34" t="s">
        <v>59</v>
      </c>
      <c r="G421" s="34" t="s">
        <v>194</v>
      </c>
      <c r="H421" s="53">
        <v>381.88</v>
      </c>
      <c r="I421" s="19"/>
      <c r="J421" s="25">
        <f t="shared" si="12"/>
        <v>0</v>
      </c>
      <c r="K421" s="26" t="str">
        <f t="shared" si="13"/>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61"/>
      <c r="B422" s="163"/>
      <c r="C422" s="47">
        <v>567</v>
      </c>
      <c r="D422" s="66" t="s">
        <v>156</v>
      </c>
      <c r="E422" s="116" t="s">
        <v>748</v>
      </c>
      <c r="F422" s="34" t="s">
        <v>59</v>
      </c>
      <c r="G422" s="34" t="s">
        <v>774</v>
      </c>
      <c r="H422" s="53">
        <v>247.61</v>
      </c>
      <c r="I422" s="19"/>
      <c r="J422" s="25">
        <f t="shared" si="12"/>
        <v>0</v>
      </c>
      <c r="K422" s="26" t="str">
        <f t="shared" si="13"/>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61"/>
      <c r="B423" s="163"/>
      <c r="C423" s="47">
        <v>568</v>
      </c>
      <c r="D423" s="66" t="s">
        <v>157</v>
      </c>
      <c r="E423" s="116" t="s">
        <v>749</v>
      </c>
      <c r="F423" s="34" t="s">
        <v>59</v>
      </c>
      <c r="G423" s="34" t="s">
        <v>774</v>
      </c>
      <c r="H423" s="53">
        <v>504.96</v>
      </c>
      <c r="I423" s="19"/>
      <c r="J423" s="25">
        <f t="shared" si="12"/>
        <v>0</v>
      </c>
      <c r="K423" s="26" t="str">
        <f t="shared" si="13"/>
        <v>OK</v>
      </c>
      <c r="L423" s="18"/>
      <c r="M423" s="18"/>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61"/>
      <c r="B424" s="163"/>
      <c r="C424" s="47">
        <v>569</v>
      </c>
      <c r="D424" s="66" t="s">
        <v>55</v>
      </c>
      <c r="E424" s="117" t="s">
        <v>750</v>
      </c>
      <c r="F424" s="34" t="s">
        <v>13</v>
      </c>
      <c r="G424" s="34" t="s">
        <v>774</v>
      </c>
      <c r="H424" s="53">
        <v>45.74</v>
      </c>
      <c r="I424" s="19"/>
      <c r="J424" s="25">
        <f t="shared" si="12"/>
        <v>0</v>
      </c>
      <c r="K424" s="26" t="str">
        <f t="shared" si="13"/>
        <v>OK</v>
      </c>
      <c r="L424" s="18"/>
      <c r="M424" s="18"/>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61"/>
      <c r="B425" s="163"/>
      <c r="C425" s="47">
        <v>570</v>
      </c>
      <c r="D425" s="66" t="s">
        <v>97</v>
      </c>
      <c r="E425" s="115" t="s">
        <v>751</v>
      </c>
      <c r="F425" s="34" t="s">
        <v>13</v>
      </c>
      <c r="G425" s="34" t="s">
        <v>194</v>
      </c>
      <c r="H425" s="53">
        <v>360.02</v>
      </c>
      <c r="I425" s="19"/>
      <c r="J425" s="25">
        <f t="shared" si="12"/>
        <v>0</v>
      </c>
      <c r="K425" s="26" t="str">
        <f t="shared" si="13"/>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61"/>
      <c r="B426" s="163"/>
      <c r="C426" s="47">
        <v>571</v>
      </c>
      <c r="D426" s="66" t="s">
        <v>96</v>
      </c>
      <c r="E426" s="118" t="s">
        <v>752</v>
      </c>
      <c r="F426" s="34" t="s">
        <v>13</v>
      </c>
      <c r="G426" s="34" t="s">
        <v>194</v>
      </c>
      <c r="H426" s="53">
        <v>460.22</v>
      </c>
      <c r="I426" s="19"/>
      <c r="J426" s="25">
        <f t="shared" si="12"/>
        <v>0</v>
      </c>
      <c r="K426" s="26" t="str">
        <f t="shared" si="13"/>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61"/>
      <c r="B427" s="163"/>
      <c r="C427" s="47">
        <v>572</v>
      </c>
      <c r="D427" s="91" t="s">
        <v>99</v>
      </c>
      <c r="E427" s="119" t="s">
        <v>753</v>
      </c>
      <c r="F427" s="103" t="s">
        <v>13</v>
      </c>
      <c r="G427" s="103" t="s">
        <v>194</v>
      </c>
      <c r="H427" s="53">
        <v>392.34</v>
      </c>
      <c r="I427" s="19"/>
      <c r="J427" s="25">
        <f t="shared" si="12"/>
        <v>0</v>
      </c>
      <c r="K427" s="26" t="str">
        <f t="shared" si="13"/>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61"/>
      <c r="B428" s="163"/>
      <c r="C428" s="47">
        <v>573</v>
      </c>
      <c r="D428" s="66" t="s">
        <v>505</v>
      </c>
      <c r="E428" s="118" t="s">
        <v>754</v>
      </c>
      <c r="F428" s="34" t="s">
        <v>13</v>
      </c>
      <c r="G428" s="34" t="s">
        <v>194</v>
      </c>
      <c r="H428" s="53">
        <v>745.91</v>
      </c>
      <c r="I428" s="19"/>
      <c r="J428" s="25">
        <f t="shared" si="12"/>
        <v>0</v>
      </c>
      <c r="K428" s="26" t="str">
        <f t="shared" si="13"/>
        <v>OK</v>
      </c>
      <c r="L428" s="18"/>
      <c r="M428" s="18"/>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61"/>
      <c r="B429" s="163"/>
      <c r="C429" s="47">
        <v>574</v>
      </c>
      <c r="D429" s="66" t="s">
        <v>98</v>
      </c>
      <c r="E429" s="116" t="s">
        <v>755</v>
      </c>
      <c r="F429" s="34" t="s">
        <v>13</v>
      </c>
      <c r="G429" s="34" t="s">
        <v>94</v>
      </c>
      <c r="H429" s="53">
        <v>254.84</v>
      </c>
      <c r="I429" s="19"/>
      <c r="J429" s="25">
        <f t="shared" si="12"/>
        <v>0</v>
      </c>
      <c r="K429" s="26" t="str">
        <f t="shared" si="13"/>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61"/>
      <c r="B430" s="163"/>
      <c r="C430" s="47">
        <v>575</v>
      </c>
      <c r="D430" s="66" t="s">
        <v>95</v>
      </c>
      <c r="E430" s="116" t="s">
        <v>756</v>
      </c>
      <c r="F430" s="34" t="s">
        <v>13</v>
      </c>
      <c r="G430" s="34" t="s">
        <v>194</v>
      </c>
      <c r="H430" s="53">
        <v>629.32000000000005</v>
      </c>
      <c r="I430" s="19"/>
      <c r="J430" s="25">
        <f t="shared" si="12"/>
        <v>0</v>
      </c>
      <c r="K430" s="26" t="str">
        <f t="shared" si="13"/>
        <v>OK</v>
      </c>
      <c r="L430" s="18"/>
      <c r="M430" s="18"/>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61"/>
      <c r="B431" s="163"/>
      <c r="C431" s="47">
        <v>576</v>
      </c>
      <c r="D431" s="66" t="s">
        <v>506</v>
      </c>
      <c r="E431" s="118" t="s">
        <v>757</v>
      </c>
      <c r="F431" s="34" t="s">
        <v>13</v>
      </c>
      <c r="G431" s="35" t="s">
        <v>94</v>
      </c>
      <c r="H431" s="53">
        <v>280.73</v>
      </c>
      <c r="I431" s="19"/>
      <c r="J431" s="25">
        <f t="shared" si="12"/>
        <v>0</v>
      </c>
      <c r="K431" s="26" t="str">
        <f t="shared" si="13"/>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61"/>
      <c r="B432" s="163"/>
      <c r="C432" s="47">
        <v>577</v>
      </c>
      <c r="D432" s="89" t="s">
        <v>507</v>
      </c>
      <c r="E432" s="120" t="s">
        <v>758</v>
      </c>
      <c r="F432" s="102" t="s">
        <v>13</v>
      </c>
      <c r="G432" s="34" t="s">
        <v>194</v>
      </c>
      <c r="H432" s="53">
        <v>454.75</v>
      </c>
      <c r="I432" s="19"/>
      <c r="J432" s="25">
        <f t="shared" si="12"/>
        <v>0</v>
      </c>
      <c r="K432" s="26" t="str">
        <f t="shared" si="13"/>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61"/>
      <c r="B433" s="163"/>
      <c r="C433" s="47">
        <v>578</v>
      </c>
      <c r="D433" s="66" t="s">
        <v>508</v>
      </c>
      <c r="E433" s="121" t="s">
        <v>759</v>
      </c>
      <c r="F433" s="34" t="s">
        <v>59</v>
      </c>
      <c r="G433" s="34" t="s">
        <v>194</v>
      </c>
      <c r="H433" s="53">
        <v>2525.9</v>
      </c>
      <c r="I433" s="19"/>
      <c r="J433" s="25">
        <f t="shared" si="12"/>
        <v>0</v>
      </c>
      <c r="K433" s="26" t="str">
        <f t="shared" si="13"/>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61"/>
      <c r="B434" s="163"/>
      <c r="C434" s="47">
        <v>579</v>
      </c>
      <c r="D434" s="92" t="s">
        <v>509</v>
      </c>
      <c r="E434" s="116" t="s">
        <v>760</v>
      </c>
      <c r="F434" s="102" t="s">
        <v>13</v>
      </c>
      <c r="G434" s="34" t="s">
        <v>194</v>
      </c>
      <c r="H434" s="53">
        <v>530.11</v>
      </c>
      <c r="I434" s="19"/>
      <c r="J434" s="25">
        <f t="shared" si="12"/>
        <v>0</v>
      </c>
      <c r="K434" s="26" t="str">
        <f t="shared" si="13"/>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61"/>
      <c r="B435" s="163"/>
      <c r="C435" s="47">
        <v>580</v>
      </c>
      <c r="D435" s="66" t="s">
        <v>202</v>
      </c>
      <c r="E435" s="116" t="s">
        <v>761</v>
      </c>
      <c r="F435" s="34" t="s">
        <v>59</v>
      </c>
      <c r="G435" s="34" t="s">
        <v>194</v>
      </c>
      <c r="H435" s="53">
        <v>1392.5</v>
      </c>
      <c r="I435" s="19"/>
      <c r="J435" s="25">
        <f t="shared" si="12"/>
        <v>0</v>
      </c>
      <c r="K435" s="26" t="str">
        <f t="shared" si="13"/>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61"/>
      <c r="B436" s="163"/>
      <c r="C436" s="47">
        <v>581</v>
      </c>
      <c r="D436" s="66" t="s">
        <v>510</v>
      </c>
      <c r="E436" s="122" t="s">
        <v>762</v>
      </c>
      <c r="F436" s="104" t="s">
        <v>133</v>
      </c>
      <c r="G436" s="35" t="s">
        <v>194</v>
      </c>
      <c r="H436" s="53">
        <v>102.2</v>
      </c>
      <c r="I436" s="19"/>
      <c r="J436" s="25">
        <f t="shared" si="12"/>
        <v>0</v>
      </c>
      <c r="K436" s="26" t="str">
        <f t="shared" si="13"/>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61"/>
      <c r="B437" s="163"/>
      <c r="C437" s="47">
        <v>582</v>
      </c>
      <c r="D437" s="93" t="s">
        <v>511</v>
      </c>
      <c r="E437" s="123" t="s">
        <v>763</v>
      </c>
      <c r="F437" s="104" t="s">
        <v>133</v>
      </c>
      <c r="G437" s="35" t="s">
        <v>194</v>
      </c>
      <c r="H437" s="53">
        <v>95.4</v>
      </c>
      <c r="I437" s="19"/>
      <c r="J437" s="25">
        <f t="shared" si="12"/>
        <v>0</v>
      </c>
      <c r="K437" s="26" t="str">
        <f t="shared" si="13"/>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61"/>
      <c r="B438" s="163"/>
      <c r="C438" s="47">
        <v>583</v>
      </c>
      <c r="D438" s="93" t="s">
        <v>512</v>
      </c>
      <c r="E438" s="123" t="s">
        <v>764</v>
      </c>
      <c r="F438" s="104" t="s">
        <v>133</v>
      </c>
      <c r="G438" s="35" t="s">
        <v>194</v>
      </c>
      <c r="H438" s="53">
        <v>210.98</v>
      </c>
      <c r="I438" s="19"/>
      <c r="J438" s="25">
        <f t="shared" si="12"/>
        <v>0</v>
      </c>
      <c r="K438" s="26" t="str">
        <f t="shared" si="13"/>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61"/>
      <c r="B439" s="163"/>
      <c r="C439" s="47">
        <v>584</v>
      </c>
      <c r="D439" s="66" t="s">
        <v>513</v>
      </c>
      <c r="E439" s="124" t="s">
        <v>765</v>
      </c>
      <c r="F439" s="105" t="s">
        <v>133</v>
      </c>
      <c r="G439" s="34" t="s">
        <v>194</v>
      </c>
      <c r="H439" s="53">
        <v>3746.63</v>
      </c>
      <c r="I439" s="19"/>
      <c r="J439" s="25">
        <f t="shared" si="12"/>
        <v>0</v>
      </c>
      <c r="K439" s="26" t="str">
        <f t="shared" si="13"/>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61"/>
      <c r="B440" s="163"/>
      <c r="C440" s="47">
        <v>585</v>
      </c>
      <c r="D440" s="66" t="s">
        <v>118</v>
      </c>
      <c r="E440" s="119" t="s">
        <v>766</v>
      </c>
      <c r="F440" s="34" t="s">
        <v>59</v>
      </c>
      <c r="G440" s="35" t="s">
        <v>194</v>
      </c>
      <c r="H440" s="53">
        <v>682.73</v>
      </c>
      <c r="I440" s="19"/>
      <c r="J440" s="25">
        <f t="shared" si="12"/>
        <v>0</v>
      </c>
      <c r="K440" s="26" t="str">
        <f t="shared" si="13"/>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61"/>
      <c r="B441" s="163"/>
      <c r="C441" s="47">
        <v>586</v>
      </c>
      <c r="D441" s="66" t="s">
        <v>514</v>
      </c>
      <c r="E441" s="116" t="s">
        <v>767</v>
      </c>
      <c r="F441" s="34" t="s">
        <v>13</v>
      </c>
      <c r="G441" s="34" t="s">
        <v>194</v>
      </c>
      <c r="H441" s="53">
        <v>557.52</v>
      </c>
      <c r="I441" s="19"/>
      <c r="J441" s="25">
        <f t="shared" si="12"/>
        <v>0</v>
      </c>
      <c r="K441" s="26" t="str">
        <f t="shared" si="13"/>
        <v>OK</v>
      </c>
      <c r="L441" s="18"/>
      <c r="M441" s="18"/>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4">I442-(SUM(L442:AC442))</f>
        <v>0</v>
      </c>
      <c r="K442" s="26" t="str">
        <f t="shared" ref="K442:K443" si="15">IF(J442&lt;0,"ATENÇÃO","OK")</f>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c r="J443" s="28">
        <f>COUNTIF(J4:J442,"&lt;0")</f>
        <v>0</v>
      </c>
      <c r="K443" s="5" t="str">
        <f t="shared" si="15"/>
        <v>OK</v>
      </c>
      <c r="L443" s="147">
        <f>SUMPRODUCT($H$4:$H$442,L4:L442)</f>
        <v>11519</v>
      </c>
      <c r="M443" s="147">
        <f>SUMPRODUCT($H$4:$H$442,M4:M442)</f>
        <v>10274.580000000002</v>
      </c>
      <c r="N443" s="147">
        <f>SUMPRODUCT($H$4:$H$442,N4:N442)</f>
        <v>1078.19</v>
      </c>
      <c r="O443" s="147">
        <f>SUMPRODUCT($H$4:$H$442,O4:O442)</f>
        <v>4670.7299999999996</v>
      </c>
    </row>
  </sheetData>
  <mergeCells count="38">
    <mergeCell ref="A417:A441"/>
    <mergeCell ref="B417:B441"/>
    <mergeCell ref="A4:A66"/>
    <mergeCell ref="B4:B66"/>
    <mergeCell ref="A67:A112"/>
    <mergeCell ref="B67:B112"/>
    <mergeCell ref="A114:A247"/>
    <mergeCell ref="A248:A279"/>
    <mergeCell ref="B248:B279"/>
    <mergeCell ref="A280:A363"/>
    <mergeCell ref="B280:B363"/>
    <mergeCell ref="A364:A414"/>
    <mergeCell ref="B364:B414"/>
    <mergeCell ref="A415:A416"/>
    <mergeCell ref="B415:B416"/>
    <mergeCell ref="B114:B247"/>
    <mergeCell ref="L1:L2"/>
    <mergeCell ref="A2:K2"/>
    <mergeCell ref="A1:C1"/>
    <mergeCell ref="R1:R2"/>
    <mergeCell ref="M1:M2"/>
    <mergeCell ref="N1:N2"/>
    <mergeCell ref="O1:O2"/>
    <mergeCell ref="P1:P2"/>
    <mergeCell ref="Q1:Q2"/>
    <mergeCell ref="D1:H1"/>
    <mergeCell ref="I1:K1"/>
    <mergeCell ref="AC1:AC2"/>
    <mergeCell ref="X1:X2"/>
    <mergeCell ref="Y1:Y2"/>
    <mergeCell ref="Z1:Z2"/>
    <mergeCell ref="AA1:AA2"/>
    <mergeCell ref="AB1:AB2"/>
    <mergeCell ref="S1:S2"/>
    <mergeCell ref="W1:W2"/>
    <mergeCell ref="U1:U2"/>
    <mergeCell ref="V1:V2"/>
    <mergeCell ref="T1:T2"/>
  </mergeCells>
  <conditionalFormatting sqref="P4:W441">
    <cfRule type="cellIs" dxfId="63" priority="46" stopIfTrue="1" operator="greaterThan">
      <formula>0</formula>
    </cfRule>
    <cfRule type="cellIs" dxfId="62" priority="47" stopIfTrue="1" operator="greaterThan">
      <formula>0</formula>
    </cfRule>
    <cfRule type="cellIs" dxfId="61" priority="48" stopIfTrue="1" operator="greaterThan">
      <formula>0</formula>
    </cfRule>
  </conditionalFormatting>
  <conditionalFormatting sqref="L4:M441">
    <cfRule type="cellIs" dxfId="60" priority="4" stopIfTrue="1" operator="greaterThan">
      <formula>0</formula>
    </cfRule>
    <cfRule type="cellIs" dxfId="59" priority="5" stopIfTrue="1" operator="greaterThan">
      <formula>0</formula>
    </cfRule>
    <cfRule type="cellIs" dxfId="58" priority="6" stopIfTrue="1" operator="greaterThan">
      <formula>0</formula>
    </cfRule>
  </conditionalFormatting>
  <conditionalFormatting sqref="N4:O441">
    <cfRule type="cellIs" dxfId="57" priority="1" stopIfTrue="1" operator="greaterThan">
      <formula>0</formula>
    </cfRule>
    <cfRule type="cellIs" dxfId="56" priority="2" stopIfTrue="1" operator="greaterThan">
      <formula>0</formula>
    </cfRule>
    <cfRule type="cellIs" dxfId="55"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52"/>
  <sheetViews>
    <sheetView tabSelected="1" topLeftCell="A439" zoomScale="98" zoomScaleNormal="98" workbookViewId="0">
      <selection activeCell="O451" sqref="O451"/>
    </sheetView>
  </sheetViews>
  <sheetFormatPr defaultColWidth="9.7109375" defaultRowHeight="39.950000000000003" customHeight="1" x14ac:dyDescent="0.25"/>
  <cols>
    <col min="1" max="1" width="10" style="1" customWidth="1"/>
    <col min="2" max="2" width="41.42578125" style="1" customWidth="1"/>
    <col min="3" max="3" width="6.42578125" style="27" customWidth="1"/>
    <col min="4" max="4" width="49" style="1" customWidth="1"/>
    <col min="5" max="5" width="19.42578125" style="1" customWidth="1"/>
    <col min="6" max="6" width="12.42578125" style="1" customWidth="1"/>
    <col min="7" max="7" width="16.7109375" style="1" customWidth="1"/>
    <col min="8" max="8" width="12.5703125" style="4" customWidth="1"/>
    <col min="9" max="9" width="13.28515625" style="28" customWidth="1"/>
    <col min="10" max="10" width="12.5703125" style="5" customWidth="1"/>
    <col min="11" max="12" width="16" style="2" customWidth="1"/>
    <col min="13" max="13" width="20.85546875" style="2" customWidth="1"/>
    <col min="14" max="14" width="9.7109375" style="2" customWidth="1"/>
    <col min="15" max="16384" width="9.7109375" style="2"/>
  </cols>
  <sheetData>
    <row r="1" spans="1:13" ht="39.950000000000003" customHeight="1" x14ac:dyDescent="0.25">
      <c r="A1" s="159" t="s">
        <v>213</v>
      </c>
      <c r="B1" s="159"/>
      <c r="C1" s="159"/>
      <c r="D1" s="159" t="s">
        <v>119</v>
      </c>
      <c r="E1" s="159"/>
      <c r="F1" s="159"/>
      <c r="G1" s="159"/>
      <c r="H1" s="197" t="s">
        <v>214</v>
      </c>
      <c r="I1" s="197"/>
      <c r="J1" s="197"/>
      <c r="K1" s="197"/>
      <c r="L1" s="197"/>
      <c r="M1" s="197"/>
    </row>
    <row r="2" spans="1:13" ht="39.950000000000003" customHeight="1" x14ac:dyDescent="0.25">
      <c r="A2" s="159" t="s">
        <v>11</v>
      </c>
      <c r="B2" s="159"/>
      <c r="C2" s="159"/>
      <c r="D2" s="159"/>
      <c r="E2" s="159"/>
      <c r="F2" s="159"/>
      <c r="G2" s="159"/>
      <c r="H2" s="159"/>
      <c r="I2" s="159"/>
      <c r="J2" s="159"/>
      <c r="K2" s="159"/>
      <c r="L2" s="159"/>
      <c r="M2" s="159"/>
    </row>
    <row r="3" spans="1:13" s="3" customFormat="1" ht="39.950000000000003" customHeight="1" x14ac:dyDescent="0.2">
      <c r="A3" s="41" t="s">
        <v>144</v>
      </c>
      <c r="B3" s="43" t="s">
        <v>122</v>
      </c>
      <c r="C3" s="42" t="s">
        <v>145</v>
      </c>
      <c r="D3" s="50" t="s">
        <v>123</v>
      </c>
      <c r="E3" s="50" t="s">
        <v>124</v>
      </c>
      <c r="F3" s="43" t="s">
        <v>3</v>
      </c>
      <c r="G3" s="43" t="s">
        <v>125</v>
      </c>
      <c r="H3" s="22" t="s">
        <v>5</v>
      </c>
      <c r="I3" s="23" t="s">
        <v>10</v>
      </c>
      <c r="J3" s="21" t="s">
        <v>4</v>
      </c>
      <c r="K3" s="30" t="s">
        <v>142</v>
      </c>
      <c r="L3" s="30" t="s">
        <v>143</v>
      </c>
      <c r="M3" s="30" t="s">
        <v>6</v>
      </c>
    </row>
    <row r="4" spans="1:13" ht="39.950000000000003" customHeight="1" x14ac:dyDescent="0.25">
      <c r="A4" s="198">
        <v>2</v>
      </c>
      <c r="B4" s="200" t="s">
        <v>217</v>
      </c>
      <c r="C4" s="47">
        <v>81</v>
      </c>
      <c r="D4" s="66" t="s">
        <v>233</v>
      </c>
      <c r="E4" s="106" t="s">
        <v>518</v>
      </c>
      <c r="F4" s="34" t="s">
        <v>33</v>
      </c>
      <c r="G4" s="34" t="s">
        <v>15</v>
      </c>
      <c r="H4" s="19">
        <f>REITORIA!I4+MUSEU!I4+ESAG!I4+CEART!I4+FAED!I4+CEAD!I4+CEFID!I4+CESFI!I4+CERES!I4</f>
        <v>94</v>
      </c>
      <c r="I4" s="25">
        <f>(REITORIA!I4-REITORIA!J4)+(MUSEU!I4-MUSEU!J4)+(ESAG!I4-ESAG!J4)+(CEART!I4-CEART!J4)+(FAED!I4-FAED!J4)+(CEAD!I4-CEAD!J4)+(CEFID!I4-CEFID!J4)+(CESFI!I4-CESFI!J4)+(CERES!I4-CERES!J4)</f>
        <v>21</v>
      </c>
      <c r="J4" s="31">
        <f>H4-I4</f>
        <v>73</v>
      </c>
      <c r="K4" s="20">
        <v>4.1500000000000004</v>
      </c>
      <c r="L4" s="20">
        <f>K4*H4</f>
        <v>390.1</v>
      </c>
      <c r="M4" s="17">
        <f>K4*I4</f>
        <v>87.15</v>
      </c>
    </row>
    <row r="5" spans="1:13" ht="39.950000000000003" customHeight="1" x14ac:dyDescent="0.25">
      <c r="A5" s="199"/>
      <c r="B5" s="201"/>
      <c r="C5" s="47">
        <v>82</v>
      </c>
      <c r="D5" s="66" t="s">
        <v>234</v>
      </c>
      <c r="E5" s="106" t="s">
        <v>519</v>
      </c>
      <c r="F5" s="34" t="s">
        <v>13</v>
      </c>
      <c r="G5" s="34" t="s">
        <v>15</v>
      </c>
      <c r="H5" s="19">
        <f>REITORIA!I5+MUSEU!I5+ESAG!I5+CEART!I5+FAED!I5+CEAD!I5+CEFID!I5+CESFI!I5+CERES!I5</f>
        <v>69</v>
      </c>
      <c r="I5" s="25">
        <f>(REITORIA!I5-REITORIA!J5)+(MUSEU!I5-MUSEU!J5)+(ESAG!I5-ESAG!J5)+(CEART!I5-CEART!J5)+(FAED!I5-FAED!J5)+(CEAD!I5-CEAD!J5)+(CEFID!I5-CEFID!J5)+(CESFI!I5-CESFI!J5)+(CERES!I5-CERES!J5)</f>
        <v>20</v>
      </c>
      <c r="J5" s="31">
        <f t="shared" ref="J5:J66" si="0">H5-I5</f>
        <v>49</v>
      </c>
      <c r="K5" s="20">
        <v>4.26</v>
      </c>
      <c r="L5" s="20">
        <f t="shared" ref="L5:L66" si="1">K5*H5</f>
        <v>293.94</v>
      </c>
      <c r="M5" s="17">
        <f t="shared" ref="M5:M66" si="2">K5*I5</f>
        <v>85.199999999999989</v>
      </c>
    </row>
    <row r="6" spans="1:13" ht="39.950000000000003" customHeight="1" x14ac:dyDescent="0.25">
      <c r="A6" s="199"/>
      <c r="B6" s="201"/>
      <c r="C6" s="47">
        <v>83</v>
      </c>
      <c r="D6" s="66" t="s">
        <v>235</v>
      </c>
      <c r="E6" s="106" t="s">
        <v>520</v>
      </c>
      <c r="F6" s="34" t="s">
        <v>13</v>
      </c>
      <c r="G6" s="34" t="s">
        <v>15</v>
      </c>
      <c r="H6" s="19">
        <f>REITORIA!I6+MUSEU!I6+ESAG!I6+CEART!I6+FAED!I6+CEAD!I6+CEFID!I6+CESFI!I6+CERES!I6</f>
        <v>69</v>
      </c>
      <c r="I6" s="25">
        <f>(REITORIA!I6-REITORIA!J6)+(MUSEU!I6-MUSEU!J6)+(ESAG!I6-ESAG!J6)+(CEART!I6-CEART!J6)+(FAED!I6-FAED!J6)+(CEAD!I6-CEAD!J6)+(CEFID!I6-CEFID!J6)+(CESFI!I6-CESFI!J6)+(CERES!I6-CERES!J6)</f>
        <v>5</v>
      </c>
      <c r="J6" s="31">
        <f t="shared" si="0"/>
        <v>64</v>
      </c>
      <c r="K6" s="20">
        <v>5.92</v>
      </c>
      <c r="L6" s="20">
        <f t="shared" si="1"/>
        <v>408.48</v>
      </c>
      <c r="M6" s="17">
        <f t="shared" si="2"/>
        <v>29.6</v>
      </c>
    </row>
    <row r="7" spans="1:13" ht="39.950000000000003" customHeight="1" x14ac:dyDescent="0.25">
      <c r="A7" s="199"/>
      <c r="B7" s="201"/>
      <c r="C7" s="47">
        <v>84</v>
      </c>
      <c r="D7" s="66" t="s">
        <v>116</v>
      </c>
      <c r="E7" s="106" t="s">
        <v>521</v>
      </c>
      <c r="F7" s="34" t="s">
        <v>111</v>
      </c>
      <c r="G7" s="34" t="s">
        <v>15</v>
      </c>
      <c r="H7" s="19">
        <f>REITORIA!I7+MUSEU!I7+ESAG!I7+CEART!I7+FAED!I7+CEAD!I7+CEFID!I7+CESFI!I7+CERES!I7</f>
        <v>52</v>
      </c>
      <c r="I7" s="25">
        <f>(REITORIA!I7-REITORIA!J7)+(MUSEU!I7-MUSEU!J7)+(ESAG!I7-ESAG!J7)+(CEART!I7-CEART!J7)+(FAED!I7-FAED!J7)+(CEAD!I7-CEAD!J7)+(CEFID!I7-CEFID!J7)+(CESFI!I7-CESFI!J7)+(CERES!I7-CERES!J7)</f>
        <v>1</v>
      </c>
      <c r="J7" s="31">
        <f t="shared" si="0"/>
        <v>51</v>
      </c>
      <c r="K7" s="20">
        <v>10.18</v>
      </c>
      <c r="L7" s="20">
        <f t="shared" si="1"/>
        <v>529.36</v>
      </c>
      <c r="M7" s="17">
        <f t="shared" si="2"/>
        <v>10.18</v>
      </c>
    </row>
    <row r="8" spans="1:13" ht="39.950000000000003" customHeight="1" x14ac:dyDescent="0.25">
      <c r="A8" s="199"/>
      <c r="B8" s="201"/>
      <c r="C8" s="47">
        <v>85</v>
      </c>
      <c r="D8" s="66" t="s">
        <v>236</v>
      </c>
      <c r="E8" s="106" t="s">
        <v>522</v>
      </c>
      <c r="F8" s="34" t="s">
        <v>16</v>
      </c>
      <c r="G8" s="34" t="s">
        <v>15</v>
      </c>
      <c r="H8" s="19">
        <f>REITORIA!I8+MUSEU!I8+ESAG!I8+CEART!I8+FAED!I8+CEAD!I8+CEFID!I8+CESFI!I8+CERES!I8</f>
        <v>39</v>
      </c>
      <c r="I8" s="25">
        <f>(REITORIA!I8-REITORIA!J8)+(MUSEU!I8-MUSEU!J8)+(ESAG!I8-ESAG!J8)+(CEART!I8-CEART!J8)+(FAED!I8-FAED!J8)+(CEAD!I8-CEAD!J8)+(CEFID!I8-CEFID!J8)+(CESFI!I8-CESFI!J8)+(CERES!I8-CERES!J8)</f>
        <v>7</v>
      </c>
      <c r="J8" s="31">
        <f t="shared" si="0"/>
        <v>32</v>
      </c>
      <c r="K8" s="20">
        <v>14.61</v>
      </c>
      <c r="L8" s="20">
        <f t="shared" si="1"/>
        <v>569.79</v>
      </c>
      <c r="M8" s="17">
        <f t="shared" si="2"/>
        <v>102.27</v>
      </c>
    </row>
    <row r="9" spans="1:13" ht="39.950000000000003" customHeight="1" x14ac:dyDescent="0.25">
      <c r="A9" s="199"/>
      <c r="B9" s="201"/>
      <c r="C9" s="47">
        <v>86</v>
      </c>
      <c r="D9" s="66" t="s">
        <v>155</v>
      </c>
      <c r="E9" s="106" t="s">
        <v>523</v>
      </c>
      <c r="F9" s="34" t="s">
        <v>30</v>
      </c>
      <c r="G9" s="34" t="s">
        <v>15</v>
      </c>
      <c r="H9" s="19">
        <f>REITORIA!I9+MUSEU!I9+ESAG!I9+CEART!I9+FAED!I9+CEAD!I9+CEFID!I9+CESFI!I9+CERES!I9</f>
        <v>119</v>
      </c>
      <c r="I9" s="25">
        <f>(REITORIA!I9-REITORIA!J9)+(MUSEU!I9-MUSEU!J9)+(ESAG!I9-ESAG!J9)+(CEART!I9-CEART!J9)+(FAED!I9-FAED!J9)+(CEAD!I9-CEAD!J9)+(CEFID!I9-CEFID!J9)+(CESFI!I9-CESFI!J9)+(CERES!I9-CERES!J9)</f>
        <v>7</v>
      </c>
      <c r="J9" s="31">
        <f t="shared" si="0"/>
        <v>112</v>
      </c>
      <c r="K9" s="20">
        <v>11.07</v>
      </c>
      <c r="L9" s="20">
        <f t="shared" si="1"/>
        <v>1317.33</v>
      </c>
      <c r="M9" s="17">
        <f t="shared" si="2"/>
        <v>77.490000000000009</v>
      </c>
    </row>
    <row r="10" spans="1:13" ht="39.950000000000003" customHeight="1" x14ac:dyDescent="0.25">
      <c r="A10" s="199"/>
      <c r="B10" s="201"/>
      <c r="C10" s="47">
        <v>87</v>
      </c>
      <c r="D10" s="66" t="s">
        <v>237</v>
      </c>
      <c r="E10" s="106" t="s">
        <v>524</v>
      </c>
      <c r="F10" s="34" t="s">
        <v>13</v>
      </c>
      <c r="G10" s="34" t="s">
        <v>15</v>
      </c>
      <c r="H10" s="19">
        <f>REITORIA!I10+MUSEU!I10+ESAG!I10+CEART!I10+FAED!I10+CEAD!I10+CEFID!I10+CESFI!I10+CERES!I10</f>
        <v>42</v>
      </c>
      <c r="I10" s="25">
        <f>(REITORIA!I10-REITORIA!J10)+(MUSEU!I10-MUSEU!J10)+(ESAG!I10-ESAG!J10)+(CEART!I10-CEART!J10)+(FAED!I10-FAED!J10)+(CEAD!I10-CEAD!J10)+(CEFID!I10-CEFID!J10)+(CESFI!I10-CESFI!J10)+(CERES!I10-CERES!J10)</f>
        <v>4</v>
      </c>
      <c r="J10" s="31">
        <f t="shared" si="0"/>
        <v>38</v>
      </c>
      <c r="K10" s="20">
        <v>6.79</v>
      </c>
      <c r="L10" s="20">
        <f t="shared" si="1"/>
        <v>285.18</v>
      </c>
      <c r="M10" s="17">
        <f t="shared" si="2"/>
        <v>27.16</v>
      </c>
    </row>
    <row r="11" spans="1:13" ht="39.950000000000003" customHeight="1" x14ac:dyDescent="0.25">
      <c r="A11" s="199"/>
      <c r="B11" s="201"/>
      <c r="C11" s="47">
        <v>88</v>
      </c>
      <c r="D11" s="66" t="s">
        <v>34</v>
      </c>
      <c r="E11" s="106" t="s">
        <v>525</v>
      </c>
      <c r="F11" s="34" t="s">
        <v>13</v>
      </c>
      <c r="G11" s="34" t="s">
        <v>15</v>
      </c>
      <c r="H11" s="19">
        <f>REITORIA!I11+MUSEU!I11+ESAG!I11+CEART!I11+FAED!I11+CEAD!I11+CEFID!I11+CESFI!I11+CERES!I11</f>
        <v>109</v>
      </c>
      <c r="I11" s="25">
        <f>(REITORIA!I11-REITORIA!J11)+(MUSEU!I11-MUSEU!J11)+(ESAG!I11-ESAG!J11)+(CEART!I11-CEART!J11)+(FAED!I11-FAED!J11)+(CEAD!I11-CEAD!J11)+(CEFID!I11-CEFID!J11)+(CESFI!I11-CESFI!J11)+(CERES!I11-CERES!J11)</f>
        <v>36</v>
      </c>
      <c r="J11" s="31">
        <f t="shared" si="0"/>
        <v>73</v>
      </c>
      <c r="K11" s="20">
        <v>7</v>
      </c>
      <c r="L11" s="20">
        <f t="shared" si="1"/>
        <v>763</v>
      </c>
      <c r="M11" s="17">
        <f t="shared" si="2"/>
        <v>252</v>
      </c>
    </row>
    <row r="12" spans="1:13" ht="39.950000000000003" customHeight="1" x14ac:dyDescent="0.25">
      <c r="A12" s="199"/>
      <c r="B12" s="201"/>
      <c r="C12" s="47">
        <v>89</v>
      </c>
      <c r="D12" s="66" t="s">
        <v>129</v>
      </c>
      <c r="E12" s="106" t="s">
        <v>526</v>
      </c>
      <c r="F12" s="34" t="s">
        <v>13</v>
      </c>
      <c r="G12" s="34" t="s">
        <v>15</v>
      </c>
      <c r="H12" s="19">
        <f>REITORIA!I12+MUSEU!I12+ESAG!I12+CEART!I12+FAED!I12+CEAD!I12+CEFID!I12+CESFI!I12+CERES!I12</f>
        <v>83</v>
      </c>
      <c r="I12" s="25">
        <f>(REITORIA!I12-REITORIA!J12)+(MUSEU!I12-MUSEU!J12)+(ESAG!I12-ESAG!J12)+(CEART!I12-CEART!J12)+(FAED!I12-FAED!J12)+(CEAD!I12-CEAD!J12)+(CEFID!I12-CEFID!J12)+(CESFI!I12-CESFI!J12)+(CERES!I12-CERES!J12)</f>
        <v>22</v>
      </c>
      <c r="J12" s="31">
        <f t="shared" si="0"/>
        <v>61</v>
      </c>
      <c r="K12" s="20">
        <v>4.83</v>
      </c>
      <c r="L12" s="20">
        <f t="shared" si="1"/>
        <v>400.89</v>
      </c>
      <c r="M12" s="17">
        <f t="shared" si="2"/>
        <v>106.26</v>
      </c>
    </row>
    <row r="13" spans="1:13" ht="39.950000000000003" customHeight="1" x14ac:dyDescent="0.25">
      <c r="A13" s="199"/>
      <c r="B13" s="201"/>
      <c r="C13" s="47">
        <v>90</v>
      </c>
      <c r="D13" s="66" t="s">
        <v>238</v>
      </c>
      <c r="E13" s="106" t="s">
        <v>527</v>
      </c>
      <c r="F13" s="34" t="s">
        <v>111</v>
      </c>
      <c r="G13" s="34" t="s">
        <v>15</v>
      </c>
      <c r="H13" s="19">
        <f>REITORIA!I13+MUSEU!I13+ESAG!I13+CEART!I13+FAED!I13+CEAD!I13+CEFID!I13+CESFI!I13+CERES!I13</f>
        <v>124</v>
      </c>
      <c r="I13" s="25">
        <f>(REITORIA!I13-REITORIA!J13)+(MUSEU!I13-MUSEU!J13)+(ESAG!I13-ESAG!J13)+(CEART!I13-CEART!J13)+(FAED!I13-FAED!J13)+(CEAD!I13-CEAD!J13)+(CEFID!I13-CEFID!J13)+(CESFI!I13-CESFI!J13)+(CERES!I13-CERES!J13)</f>
        <v>35</v>
      </c>
      <c r="J13" s="31">
        <f t="shared" si="0"/>
        <v>89</v>
      </c>
      <c r="K13" s="20">
        <v>4.0599999999999996</v>
      </c>
      <c r="L13" s="20">
        <f t="shared" si="1"/>
        <v>503.43999999999994</v>
      </c>
      <c r="M13" s="17">
        <f t="shared" si="2"/>
        <v>142.1</v>
      </c>
    </row>
    <row r="14" spans="1:13" ht="39.950000000000003" customHeight="1" x14ac:dyDescent="0.25">
      <c r="A14" s="199"/>
      <c r="B14" s="201"/>
      <c r="C14" s="47">
        <v>91</v>
      </c>
      <c r="D14" s="66" t="s">
        <v>239</v>
      </c>
      <c r="E14" s="106" t="s">
        <v>528</v>
      </c>
      <c r="F14" s="34" t="s">
        <v>112</v>
      </c>
      <c r="G14" s="34" t="s">
        <v>15</v>
      </c>
      <c r="H14" s="19">
        <f>REITORIA!I14+MUSEU!I14+ESAG!I14+CEART!I14+FAED!I14+CEAD!I14+CEFID!I14+CESFI!I14+CERES!I14</f>
        <v>20</v>
      </c>
      <c r="I14" s="25">
        <f>(REITORIA!I14-REITORIA!J14)+(MUSEU!I14-MUSEU!J14)+(ESAG!I14-ESAG!J14)+(CEART!I14-CEART!J14)+(FAED!I14-FAED!J14)+(CEAD!I14-CEAD!J14)+(CEFID!I14-CEFID!J14)+(CESFI!I14-CESFI!J14)+(CERES!I14-CERES!J14)</f>
        <v>20</v>
      </c>
      <c r="J14" s="31">
        <f t="shared" si="0"/>
        <v>0</v>
      </c>
      <c r="K14" s="20">
        <v>91.14</v>
      </c>
      <c r="L14" s="20">
        <f t="shared" si="1"/>
        <v>1822.8</v>
      </c>
      <c r="M14" s="17">
        <f t="shared" si="2"/>
        <v>1822.8</v>
      </c>
    </row>
    <row r="15" spans="1:13" ht="39.950000000000003" customHeight="1" x14ac:dyDescent="0.25">
      <c r="A15" s="199"/>
      <c r="B15" s="201"/>
      <c r="C15" s="47">
        <v>92</v>
      </c>
      <c r="D15" s="66" t="s">
        <v>240</v>
      </c>
      <c r="E15" s="106" t="s">
        <v>529</v>
      </c>
      <c r="F15" s="34" t="s">
        <v>13</v>
      </c>
      <c r="G15" s="34" t="s">
        <v>35</v>
      </c>
      <c r="H15" s="19">
        <f>REITORIA!I15+MUSEU!I15+ESAG!I15+CEART!I15+FAED!I15+CEAD!I15+CEFID!I15+CESFI!I15+CERES!I15</f>
        <v>34</v>
      </c>
      <c r="I15" s="25">
        <f>(REITORIA!I15-REITORIA!J15)+(MUSEU!I15-MUSEU!J15)+(ESAG!I15-ESAG!J15)+(CEART!I15-CEART!J15)+(FAED!I15-FAED!J15)+(CEAD!I15-CEAD!J15)+(CEFID!I15-CEFID!J15)+(CESFI!I15-CESFI!J15)+(CERES!I15-CERES!J15)</f>
        <v>18</v>
      </c>
      <c r="J15" s="31">
        <f t="shared" si="0"/>
        <v>16</v>
      </c>
      <c r="K15" s="20">
        <v>5.67</v>
      </c>
      <c r="L15" s="20">
        <f t="shared" si="1"/>
        <v>192.78</v>
      </c>
      <c r="M15" s="17">
        <f t="shared" si="2"/>
        <v>102.06</v>
      </c>
    </row>
    <row r="16" spans="1:13" ht="39.950000000000003" customHeight="1" x14ac:dyDescent="0.25">
      <c r="A16" s="199"/>
      <c r="B16" s="201"/>
      <c r="C16" s="47">
        <v>93</v>
      </c>
      <c r="D16" s="66" t="s">
        <v>104</v>
      </c>
      <c r="E16" s="106" t="s">
        <v>530</v>
      </c>
      <c r="F16" s="34" t="s">
        <v>13</v>
      </c>
      <c r="G16" s="34" t="s">
        <v>15</v>
      </c>
      <c r="H16" s="19">
        <f>REITORIA!I16+MUSEU!I16+ESAG!I16+CEART!I16+FAED!I16+CEAD!I16+CEFID!I16+CESFI!I16+CERES!I16</f>
        <v>106</v>
      </c>
      <c r="I16" s="25">
        <f>(REITORIA!I16-REITORIA!J16)+(MUSEU!I16-MUSEU!J16)+(ESAG!I16-ESAG!J16)+(CEART!I16-CEART!J16)+(FAED!I16-FAED!J16)+(CEAD!I16-CEAD!J16)+(CEFID!I16-CEFID!J16)+(CESFI!I16-CESFI!J16)+(CERES!I16-CERES!J16)</f>
        <v>21</v>
      </c>
      <c r="J16" s="31">
        <f t="shared" si="0"/>
        <v>85</v>
      </c>
      <c r="K16" s="20">
        <v>19.559999999999999</v>
      </c>
      <c r="L16" s="20">
        <f t="shared" si="1"/>
        <v>2073.3599999999997</v>
      </c>
      <c r="M16" s="17">
        <f t="shared" si="2"/>
        <v>410.76</v>
      </c>
    </row>
    <row r="17" spans="1:13" ht="39.950000000000003" customHeight="1" x14ac:dyDescent="0.25">
      <c r="A17" s="199"/>
      <c r="B17" s="201"/>
      <c r="C17" s="47">
        <v>94</v>
      </c>
      <c r="D17" s="66" t="s">
        <v>241</v>
      </c>
      <c r="E17" s="106" t="s">
        <v>531</v>
      </c>
      <c r="F17" s="34" t="s">
        <v>13</v>
      </c>
      <c r="G17" s="34" t="s">
        <v>35</v>
      </c>
      <c r="H17" s="19">
        <f>REITORIA!I17+MUSEU!I17+ESAG!I17+CEART!I17+FAED!I17+CEAD!I17+CEFID!I17+CESFI!I17+CERES!I17</f>
        <v>89</v>
      </c>
      <c r="I17" s="25">
        <f>(REITORIA!I17-REITORIA!J17)+(MUSEU!I17-MUSEU!J17)+(ESAG!I17-ESAG!J17)+(CEART!I17-CEART!J17)+(FAED!I17-FAED!J17)+(CEAD!I17-CEAD!J17)+(CEFID!I17-CEFID!J17)+(CESFI!I17-CESFI!J17)+(CERES!I17-CERES!J17)</f>
        <v>26</v>
      </c>
      <c r="J17" s="31">
        <f t="shared" si="0"/>
        <v>63</v>
      </c>
      <c r="K17" s="20">
        <v>8.66</v>
      </c>
      <c r="L17" s="20">
        <f t="shared" si="1"/>
        <v>770.74</v>
      </c>
      <c r="M17" s="17">
        <f t="shared" si="2"/>
        <v>225.16</v>
      </c>
    </row>
    <row r="18" spans="1:13" ht="39.950000000000003" customHeight="1" x14ac:dyDescent="0.25">
      <c r="A18" s="199"/>
      <c r="B18" s="201"/>
      <c r="C18" s="47">
        <v>95</v>
      </c>
      <c r="D18" s="66" t="s">
        <v>242</v>
      </c>
      <c r="E18" s="106" t="s">
        <v>532</v>
      </c>
      <c r="F18" s="34" t="s">
        <v>32</v>
      </c>
      <c r="G18" s="34" t="s">
        <v>15</v>
      </c>
      <c r="H18" s="19">
        <f>REITORIA!I18+MUSEU!I18+ESAG!I18+CEART!I18+FAED!I18+CEAD!I18+CEFID!I18+CESFI!I18+CERES!I18</f>
        <v>61</v>
      </c>
      <c r="I18" s="25">
        <f>(REITORIA!I18-REITORIA!J18)+(MUSEU!I18-MUSEU!J18)+(ESAG!I18-ESAG!J18)+(CEART!I18-CEART!J18)+(FAED!I18-FAED!J18)+(CEAD!I18-CEAD!J18)+(CEFID!I18-CEFID!J18)+(CESFI!I18-CESFI!J18)+(CERES!I18-CERES!J18)</f>
        <v>4</v>
      </c>
      <c r="J18" s="31">
        <f t="shared" si="0"/>
        <v>57</v>
      </c>
      <c r="K18" s="20">
        <v>2.5099999999999998</v>
      </c>
      <c r="L18" s="20">
        <f t="shared" si="1"/>
        <v>153.10999999999999</v>
      </c>
      <c r="M18" s="17">
        <f t="shared" si="2"/>
        <v>10.039999999999999</v>
      </c>
    </row>
    <row r="19" spans="1:13" ht="39.950000000000003" customHeight="1" x14ac:dyDescent="0.25">
      <c r="A19" s="199"/>
      <c r="B19" s="201"/>
      <c r="C19" s="47">
        <v>96</v>
      </c>
      <c r="D19" s="66" t="s">
        <v>243</v>
      </c>
      <c r="E19" s="106" t="s">
        <v>533</v>
      </c>
      <c r="F19" s="34" t="s">
        <v>13</v>
      </c>
      <c r="G19" s="34" t="s">
        <v>15</v>
      </c>
      <c r="H19" s="19">
        <f>REITORIA!I19+MUSEU!I19+ESAG!I19+CEART!I19+FAED!I19+CEAD!I19+CEFID!I19+CESFI!I19+CERES!I19</f>
        <v>98</v>
      </c>
      <c r="I19" s="25">
        <f>(REITORIA!I19-REITORIA!J19)+(MUSEU!I19-MUSEU!J19)+(ESAG!I19-ESAG!J19)+(CEART!I19-CEART!J19)+(FAED!I19-FAED!J19)+(CEAD!I19-CEAD!J19)+(CEFID!I19-CEFID!J19)+(CESFI!I19-CESFI!J19)+(CERES!I19-CERES!J19)</f>
        <v>8</v>
      </c>
      <c r="J19" s="31">
        <f t="shared" si="0"/>
        <v>90</v>
      </c>
      <c r="K19" s="20">
        <v>47.84</v>
      </c>
      <c r="L19" s="20">
        <f t="shared" si="1"/>
        <v>4688.3200000000006</v>
      </c>
      <c r="M19" s="17">
        <f t="shared" si="2"/>
        <v>382.72</v>
      </c>
    </row>
    <row r="20" spans="1:13" ht="39.950000000000003" customHeight="1" x14ac:dyDescent="0.25">
      <c r="A20" s="199"/>
      <c r="B20" s="201"/>
      <c r="C20" s="47">
        <v>97</v>
      </c>
      <c r="D20" s="66" t="s">
        <v>244</v>
      </c>
      <c r="E20" s="106" t="s">
        <v>534</v>
      </c>
      <c r="F20" s="34" t="s">
        <v>13</v>
      </c>
      <c r="G20" s="34" t="s">
        <v>15</v>
      </c>
      <c r="H20" s="19">
        <f>REITORIA!I20+MUSEU!I20+ESAG!I20+CEART!I20+FAED!I20+CEAD!I20+CEFID!I20+CESFI!I20+CERES!I20</f>
        <v>77</v>
      </c>
      <c r="I20" s="25">
        <f>(REITORIA!I20-REITORIA!J20)+(MUSEU!I20-MUSEU!J20)+(ESAG!I20-ESAG!J20)+(CEART!I20-CEART!J20)+(FAED!I20-FAED!J20)+(CEAD!I20-CEAD!J20)+(CEFID!I20-CEFID!J20)+(CESFI!I20-CESFI!J20)+(CERES!I20-CERES!J20)</f>
        <v>5</v>
      </c>
      <c r="J20" s="31">
        <f t="shared" si="0"/>
        <v>72</v>
      </c>
      <c r="K20" s="20">
        <v>26.63</v>
      </c>
      <c r="L20" s="20">
        <f t="shared" si="1"/>
        <v>2050.5099999999998</v>
      </c>
      <c r="M20" s="17">
        <f t="shared" si="2"/>
        <v>133.15</v>
      </c>
    </row>
    <row r="21" spans="1:13" ht="39.950000000000003" customHeight="1" x14ac:dyDescent="0.25">
      <c r="A21" s="199"/>
      <c r="B21" s="201"/>
      <c r="C21" s="47">
        <v>98</v>
      </c>
      <c r="D21" s="66" t="s">
        <v>106</v>
      </c>
      <c r="E21" s="106" t="s">
        <v>535</v>
      </c>
      <c r="F21" s="34" t="s">
        <v>13</v>
      </c>
      <c r="G21" s="34" t="s">
        <v>14</v>
      </c>
      <c r="H21" s="19">
        <f>REITORIA!I21+MUSEU!I21+ESAG!I21+CEART!I21+FAED!I21+CEAD!I21+CEFID!I21+CESFI!I21+CERES!I21</f>
        <v>208</v>
      </c>
      <c r="I21" s="25">
        <f>(REITORIA!I21-REITORIA!J21)+(MUSEU!I21-MUSEU!J21)+(ESAG!I21-ESAG!J21)+(CEART!I21-CEART!J21)+(FAED!I21-FAED!J21)+(CEAD!I21-CEAD!J21)+(CEFID!I21-CEFID!J21)+(CESFI!I21-CESFI!J21)+(CERES!I21-CERES!J21)</f>
        <v>10</v>
      </c>
      <c r="J21" s="31">
        <f t="shared" si="0"/>
        <v>198</v>
      </c>
      <c r="K21" s="20">
        <v>9.6199999999999992</v>
      </c>
      <c r="L21" s="20">
        <f t="shared" si="1"/>
        <v>2000.9599999999998</v>
      </c>
      <c r="M21" s="17">
        <f t="shared" si="2"/>
        <v>96.199999999999989</v>
      </c>
    </row>
    <row r="22" spans="1:13" ht="39.950000000000003" customHeight="1" x14ac:dyDescent="0.25">
      <c r="A22" s="199"/>
      <c r="B22" s="201"/>
      <c r="C22" s="47">
        <v>99</v>
      </c>
      <c r="D22" s="66" t="s">
        <v>19</v>
      </c>
      <c r="E22" s="106" t="s">
        <v>536</v>
      </c>
      <c r="F22" s="34" t="s">
        <v>13</v>
      </c>
      <c r="G22" s="34" t="s">
        <v>15</v>
      </c>
      <c r="H22" s="19">
        <f>REITORIA!I22+MUSEU!I22+ESAG!I22+CEART!I22+FAED!I22+CEAD!I22+CEFID!I22+CESFI!I22+CERES!I22</f>
        <v>273</v>
      </c>
      <c r="I22" s="25">
        <f>(REITORIA!I22-REITORIA!J22)+(MUSEU!I22-MUSEU!J22)+(ESAG!I22-ESAG!J22)+(CEART!I22-CEART!J22)+(FAED!I22-FAED!J22)+(CEAD!I22-CEAD!J22)+(CEFID!I22-CEFID!J22)+(CESFI!I22-CESFI!J22)+(CERES!I22-CERES!J22)</f>
        <v>5</v>
      </c>
      <c r="J22" s="31">
        <f t="shared" si="0"/>
        <v>268</v>
      </c>
      <c r="K22" s="20">
        <v>1.55</v>
      </c>
      <c r="L22" s="20">
        <f t="shared" si="1"/>
        <v>423.15000000000003</v>
      </c>
      <c r="M22" s="17">
        <f t="shared" si="2"/>
        <v>7.75</v>
      </c>
    </row>
    <row r="23" spans="1:13" ht="39.950000000000003" customHeight="1" x14ac:dyDescent="0.25">
      <c r="A23" s="199"/>
      <c r="B23" s="201"/>
      <c r="C23" s="47">
        <v>100</v>
      </c>
      <c r="D23" s="66" t="s">
        <v>20</v>
      </c>
      <c r="E23" s="106" t="s">
        <v>537</v>
      </c>
      <c r="F23" s="34" t="s">
        <v>13</v>
      </c>
      <c r="G23" s="34" t="s">
        <v>15</v>
      </c>
      <c r="H23" s="19">
        <f>REITORIA!I23+MUSEU!I23+ESAG!I23+CEART!I23+FAED!I23+CEAD!I23+CEFID!I23+CESFI!I23+CERES!I23</f>
        <v>313</v>
      </c>
      <c r="I23" s="25">
        <f>(REITORIA!I23-REITORIA!J23)+(MUSEU!I23-MUSEU!J23)+(ESAG!I23-ESAG!J23)+(CEART!I23-CEART!J23)+(FAED!I23-FAED!J23)+(CEAD!I23-CEAD!J23)+(CEFID!I23-CEFID!J23)+(CESFI!I23-CESFI!J23)+(CERES!I23-CERES!J23)</f>
        <v>0</v>
      </c>
      <c r="J23" s="31">
        <f t="shared" si="0"/>
        <v>313</v>
      </c>
      <c r="K23" s="20">
        <v>1.79</v>
      </c>
      <c r="L23" s="20">
        <f t="shared" si="1"/>
        <v>560.27</v>
      </c>
      <c r="M23" s="17">
        <f t="shared" si="2"/>
        <v>0</v>
      </c>
    </row>
    <row r="24" spans="1:13" ht="39.950000000000003" customHeight="1" x14ac:dyDescent="0.25">
      <c r="A24" s="199"/>
      <c r="B24" s="201"/>
      <c r="C24" s="47">
        <v>101</v>
      </c>
      <c r="D24" s="66" t="s">
        <v>21</v>
      </c>
      <c r="E24" s="106" t="s">
        <v>537</v>
      </c>
      <c r="F24" s="34" t="s">
        <v>13</v>
      </c>
      <c r="G24" s="34" t="s">
        <v>15</v>
      </c>
      <c r="H24" s="19">
        <f>REITORIA!I24+MUSEU!I24+ESAG!I24+CEART!I24+FAED!I24+CEAD!I24+CEFID!I24+CESFI!I24+CERES!I24</f>
        <v>373</v>
      </c>
      <c r="I24" s="25">
        <f>(REITORIA!I24-REITORIA!J24)+(MUSEU!I24-MUSEU!J24)+(ESAG!I24-ESAG!J24)+(CEART!I24-CEART!J24)+(FAED!I24-FAED!J24)+(CEAD!I24-CEAD!J24)+(CEFID!I24-CEFID!J24)+(CESFI!I24-CESFI!J24)+(CERES!I24-CERES!J24)</f>
        <v>5</v>
      </c>
      <c r="J24" s="31">
        <f t="shared" si="0"/>
        <v>368</v>
      </c>
      <c r="K24" s="20">
        <v>1.66</v>
      </c>
      <c r="L24" s="20">
        <f t="shared" si="1"/>
        <v>619.17999999999995</v>
      </c>
      <c r="M24" s="17">
        <f t="shared" si="2"/>
        <v>8.2999999999999989</v>
      </c>
    </row>
    <row r="25" spans="1:13" ht="39.950000000000003" customHeight="1" x14ac:dyDescent="0.25">
      <c r="A25" s="199"/>
      <c r="B25" s="201"/>
      <c r="C25" s="47">
        <v>102</v>
      </c>
      <c r="D25" s="66" t="s">
        <v>22</v>
      </c>
      <c r="E25" s="106" t="s">
        <v>537</v>
      </c>
      <c r="F25" s="34" t="s">
        <v>13</v>
      </c>
      <c r="G25" s="34" t="s">
        <v>15</v>
      </c>
      <c r="H25" s="19">
        <f>REITORIA!I25+MUSEU!I25+ESAG!I25+CEART!I25+FAED!I25+CEAD!I25+CEFID!I25+CESFI!I25+CERES!I25</f>
        <v>373</v>
      </c>
      <c r="I25" s="25">
        <f>(REITORIA!I25-REITORIA!J25)+(MUSEU!I25-MUSEU!J25)+(ESAG!I25-ESAG!J25)+(CEART!I25-CEART!J25)+(FAED!I25-FAED!J25)+(CEAD!I25-CEAD!J25)+(CEFID!I25-CEFID!J25)+(CESFI!I25-CESFI!J25)+(CERES!I25-CERES!J25)</f>
        <v>2</v>
      </c>
      <c r="J25" s="31">
        <f t="shared" si="0"/>
        <v>371</v>
      </c>
      <c r="K25" s="20">
        <v>2.0499999999999998</v>
      </c>
      <c r="L25" s="20">
        <f t="shared" si="1"/>
        <v>764.65</v>
      </c>
      <c r="M25" s="17">
        <f t="shared" si="2"/>
        <v>4.0999999999999996</v>
      </c>
    </row>
    <row r="26" spans="1:13" ht="39.950000000000003" customHeight="1" x14ac:dyDescent="0.25">
      <c r="A26" s="199"/>
      <c r="B26" s="201"/>
      <c r="C26" s="47">
        <v>103</v>
      </c>
      <c r="D26" s="66" t="s">
        <v>245</v>
      </c>
      <c r="E26" s="106" t="s">
        <v>537</v>
      </c>
      <c r="F26" s="34" t="s">
        <v>13</v>
      </c>
      <c r="G26" s="34" t="s">
        <v>15</v>
      </c>
      <c r="H26" s="19">
        <f>REITORIA!I26+MUSEU!I26+ESAG!I26+CEART!I26+FAED!I26+CEAD!I26+CEFID!I26+CESFI!I26+CERES!I26</f>
        <v>373</v>
      </c>
      <c r="I26" s="25">
        <f>(REITORIA!I26-REITORIA!J26)+(MUSEU!I26-MUSEU!J26)+(ESAG!I26-ESAG!J26)+(CEART!I26-CEART!J26)+(FAED!I26-FAED!J26)+(CEAD!I26-CEAD!J26)+(CEFID!I26-CEFID!J26)+(CESFI!I26-CESFI!J26)+(CERES!I26-CERES!J26)</f>
        <v>10</v>
      </c>
      <c r="J26" s="31">
        <f t="shared" si="0"/>
        <v>363</v>
      </c>
      <c r="K26" s="20">
        <v>2.4500000000000002</v>
      </c>
      <c r="L26" s="20">
        <f t="shared" si="1"/>
        <v>913.85</v>
      </c>
      <c r="M26" s="17">
        <f t="shared" si="2"/>
        <v>24.5</v>
      </c>
    </row>
    <row r="27" spans="1:13" ht="39.950000000000003" customHeight="1" x14ac:dyDescent="0.25">
      <c r="A27" s="199"/>
      <c r="B27" s="201"/>
      <c r="C27" s="47">
        <v>104</v>
      </c>
      <c r="D27" s="66" t="s">
        <v>246</v>
      </c>
      <c r="E27" s="106" t="s">
        <v>536</v>
      </c>
      <c r="F27" s="34" t="s">
        <v>13</v>
      </c>
      <c r="G27" s="34" t="s">
        <v>15</v>
      </c>
      <c r="H27" s="19">
        <f>REITORIA!I27+MUSEU!I27+ESAG!I27+CEART!I27+FAED!I27+CEAD!I27+CEFID!I27+CESFI!I27+CERES!I27</f>
        <v>273</v>
      </c>
      <c r="I27" s="25">
        <f>(REITORIA!I27-REITORIA!J27)+(MUSEU!I27-MUSEU!J27)+(ESAG!I27-ESAG!J27)+(CEART!I27-CEART!J27)+(FAED!I27-FAED!J27)+(CEAD!I27-CEAD!J27)+(CEFID!I27-CEFID!J27)+(CESFI!I27-CESFI!J27)+(CERES!I27-CERES!J27)</f>
        <v>5</v>
      </c>
      <c r="J27" s="31">
        <f t="shared" si="0"/>
        <v>268</v>
      </c>
      <c r="K27" s="20">
        <v>1.55</v>
      </c>
      <c r="L27" s="20">
        <f t="shared" si="1"/>
        <v>423.15000000000003</v>
      </c>
      <c r="M27" s="17">
        <f t="shared" si="2"/>
        <v>7.75</v>
      </c>
    </row>
    <row r="28" spans="1:13" ht="39.950000000000003" customHeight="1" x14ac:dyDescent="0.25">
      <c r="A28" s="199"/>
      <c r="B28" s="201"/>
      <c r="C28" s="47">
        <v>105</v>
      </c>
      <c r="D28" s="66" t="s">
        <v>247</v>
      </c>
      <c r="E28" s="106" t="s">
        <v>536</v>
      </c>
      <c r="F28" s="34" t="s">
        <v>13</v>
      </c>
      <c r="G28" s="34" t="s">
        <v>15</v>
      </c>
      <c r="H28" s="19">
        <f>REITORIA!I28+MUSEU!I28+ESAG!I28+CEART!I28+FAED!I28+CEAD!I28+CEFID!I28+CESFI!I28+CERES!I28</f>
        <v>273</v>
      </c>
      <c r="I28" s="25">
        <f>(REITORIA!I28-REITORIA!J28)+(MUSEU!I28-MUSEU!J28)+(ESAG!I28-ESAG!J28)+(CEART!I28-CEART!J28)+(FAED!I28-FAED!J28)+(CEAD!I28-CEAD!J28)+(CEFID!I28-CEFID!J28)+(CESFI!I28-CESFI!J28)+(CERES!I28-CERES!J28)</f>
        <v>8</v>
      </c>
      <c r="J28" s="31">
        <f t="shared" si="0"/>
        <v>265</v>
      </c>
      <c r="K28" s="20">
        <v>1.32</v>
      </c>
      <c r="L28" s="20">
        <f t="shared" si="1"/>
        <v>360.36</v>
      </c>
      <c r="M28" s="17">
        <f t="shared" si="2"/>
        <v>10.56</v>
      </c>
    </row>
    <row r="29" spans="1:13" ht="39.950000000000003" customHeight="1" x14ac:dyDescent="0.25">
      <c r="A29" s="199"/>
      <c r="B29" s="201"/>
      <c r="C29" s="47">
        <v>106</v>
      </c>
      <c r="D29" s="66" t="s">
        <v>248</v>
      </c>
      <c r="E29" s="106" t="s">
        <v>536</v>
      </c>
      <c r="F29" s="34" t="s">
        <v>13</v>
      </c>
      <c r="G29" s="34" t="s">
        <v>15</v>
      </c>
      <c r="H29" s="19">
        <f>REITORIA!I29+MUSEU!I29+ESAG!I29+CEART!I29+FAED!I29+CEAD!I29+CEFID!I29+CESFI!I29+CERES!I29</f>
        <v>273</v>
      </c>
      <c r="I29" s="25">
        <f>(REITORIA!I29-REITORIA!J29)+(MUSEU!I29-MUSEU!J29)+(ESAG!I29-ESAG!J29)+(CEART!I29-CEART!J29)+(FAED!I29-FAED!J29)+(CEAD!I29-CEAD!J29)+(CEFID!I29-CEFID!J29)+(CESFI!I29-CESFI!J29)+(CERES!I29-CERES!J29)</f>
        <v>8</v>
      </c>
      <c r="J29" s="31">
        <f t="shared" si="0"/>
        <v>265</v>
      </c>
      <c r="K29" s="20">
        <v>0.9</v>
      </c>
      <c r="L29" s="20">
        <f t="shared" si="1"/>
        <v>245.70000000000002</v>
      </c>
      <c r="M29" s="17">
        <f t="shared" si="2"/>
        <v>7.2</v>
      </c>
    </row>
    <row r="30" spans="1:13" ht="39.950000000000003" customHeight="1" x14ac:dyDescent="0.25">
      <c r="A30" s="199"/>
      <c r="B30" s="201"/>
      <c r="C30" s="47">
        <v>107</v>
      </c>
      <c r="D30" s="66" t="s">
        <v>150</v>
      </c>
      <c r="E30" s="106" t="s">
        <v>536</v>
      </c>
      <c r="F30" s="34" t="s">
        <v>13</v>
      </c>
      <c r="G30" s="34" t="s">
        <v>15</v>
      </c>
      <c r="H30" s="19">
        <f>REITORIA!I30+MUSEU!I30+ESAG!I30+CEART!I30+FAED!I30+CEAD!I30+CEFID!I30+CESFI!I30+CERES!I30</f>
        <v>363</v>
      </c>
      <c r="I30" s="25">
        <f>(REITORIA!I30-REITORIA!J30)+(MUSEU!I30-MUSEU!J30)+(ESAG!I30-ESAG!J30)+(CEART!I30-CEART!J30)+(FAED!I30-FAED!J30)+(CEAD!I30-CEAD!J30)+(CEFID!I30-CEFID!J30)+(CESFI!I30-CESFI!J30)+(CERES!I30-CERES!J30)</f>
        <v>8</v>
      </c>
      <c r="J30" s="31">
        <f t="shared" si="0"/>
        <v>355</v>
      </c>
      <c r="K30" s="20">
        <v>1.33</v>
      </c>
      <c r="L30" s="20">
        <f t="shared" si="1"/>
        <v>482.79</v>
      </c>
      <c r="M30" s="17">
        <f t="shared" si="2"/>
        <v>10.64</v>
      </c>
    </row>
    <row r="31" spans="1:13" ht="39.950000000000003" customHeight="1" x14ac:dyDescent="0.25">
      <c r="A31" s="199"/>
      <c r="B31" s="201"/>
      <c r="C31" s="47">
        <v>108</v>
      </c>
      <c r="D31" s="66" t="s">
        <v>23</v>
      </c>
      <c r="E31" s="106" t="s">
        <v>536</v>
      </c>
      <c r="F31" s="34" t="s">
        <v>13</v>
      </c>
      <c r="G31" s="34" t="s">
        <v>15</v>
      </c>
      <c r="H31" s="19">
        <f>REITORIA!I31+MUSEU!I31+ESAG!I31+CEART!I31+FAED!I31+CEAD!I31+CEFID!I31+CESFI!I31+CERES!I31</f>
        <v>363</v>
      </c>
      <c r="I31" s="25">
        <f>(REITORIA!I31-REITORIA!J31)+(MUSEU!I31-MUSEU!J31)+(ESAG!I31-ESAG!J31)+(CEART!I31-CEART!J31)+(FAED!I31-FAED!J31)+(CEAD!I31-CEAD!J31)+(CEFID!I31-CEFID!J31)+(CESFI!I31-CESFI!J31)+(CERES!I31-CERES!J31)</f>
        <v>8</v>
      </c>
      <c r="J31" s="31">
        <f t="shared" si="0"/>
        <v>355</v>
      </c>
      <c r="K31" s="20">
        <v>1.45</v>
      </c>
      <c r="L31" s="20">
        <f t="shared" si="1"/>
        <v>526.35</v>
      </c>
      <c r="M31" s="17">
        <f t="shared" si="2"/>
        <v>11.6</v>
      </c>
    </row>
    <row r="32" spans="1:13" ht="39.950000000000003" customHeight="1" x14ac:dyDescent="0.25">
      <c r="A32" s="199"/>
      <c r="B32" s="201"/>
      <c r="C32" s="47">
        <v>109</v>
      </c>
      <c r="D32" s="66" t="s">
        <v>151</v>
      </c>
      <c r="E32" s="106" t="s">
        <v>538</v>
      </c>
      <c r="F32" s="34" t="s">
        <v>13</v>
      </c>
      <c r="G32" s="34" t="s">
        <v>15</v>
      </c>
      <c r="H32" s="19">
        <f>REITORIA!I32+MUSEU!I32+ESAG!I32+CEART!I32+FAED!I32+CEAD!I32+CEFID!I32+CESFI!I32+CERES!I32</f>
        <v>423</v>
      </c>
      <c r="I32" s="25">
        <f>(REITORIA!I32-REITORIA!J32)+(MUSEU!I32-MUSEU!J32)+(ESAG!I32-ESAG!J32)+(CEART!I32-CEART!J32)+(FAED!I32-FAED!J32)+(CEAD!I32-CEAD!J32)+(CEFID!I32-CEFID!J32)+(CESFI!I32-CESFI!J32)+(CERES!I32-CERES!J32)</f>
        <v>38</v>
      </c>
      <c r="J32" s="31">
        <f t="shared" si="0"/>
        <v>385</v>
      </c>
      <c r="K32" s="20">
        <v>0.76</v>
      </c>
      <c r="L32" s="20">
        <f t="shared" si="1"/>
        <v>321.48</v>
      </c>
      <c r="M32" s="17">
        <f t="shared" si="2"/>
        <v>28.88</v>
      </c>
    </row>
    <row r="33" spans="1:13" ht="39.950000000000003" customHeight="1" x14ac:dyDescent="0.25">
      <c r="A33" s="199"/>
      <c r="B33" s="201"/>
      <c r="C33" s="47">
        <v>110</v>
      </c>
      <c r="D33" s="66" t="s">
        <v>24</v>
      </c>
      <c r="E33" s="106" t="s">
        <v>538</v>
      </c>
      <c r="F33" s="34" t="s">
        <v>13</v>
      </c>
      <c r="G33" s="34" t="s">
        <v>15</v>
      </c>
      <c r="H33" s="19">
        <f>REITORIA!I33+MUSEU!I33+ESAG!I33+CEART!I33+FAED!I33+CEAD!I33+CEFID!I33+CESFI!I33+CERES!I33</f>
        <v>373</v>
      </c>
      <c r="I33" s="25">
        <f>(REITORIA!I33-REITORIA!J33)+(MUSEU!I33-MUSEU!J33)+(ESAG!I33-ESAG!J33)+(CEART!I33-CEART!J33)+(FAED!I33-FAED!J33)+(CEAD!I33-CEAD!J33)+(CEFID!I33-CEFID!J33)+(CESFI!I33-CESFI!J33)+(CERES!I33-CERES!J33)</f>
        <v>38</v>
      </c>
      <c r="J33" s="31">
        <f t="shared" si="0"/>
        <v>335</v>
      </c>
      <c r="K33" s="20">
        <v>0.91</v>
      </c>
      <c r="L33" s="20">
        <f t="shared" si="1"/>
        <v>339.43</v>
      </c>
      <c r="M33" s="17">
        <f t="shared" si="2"/>
        <v>34.58</v>
      </c>
    </row>
    <row r="34" spans="1:13" ht="39.950000000000003" customHeight="1" x14ac:dyDescent="0.25">
      <c r="A34" s="199"/>
      <c r="B34" s="201"/>
      <c r="C34" s="47">
        <v>111</v>
      </c>
      <c r="D34" s="66" t="s">
        <v>29</v>
      </c>
      <c r="E34" s="106" t="s">
        <v>539</v>
      </c>
      <c r="F34" s="34" t="s">
        <v>13</v>
      </c>
      <c r="G34" s="34" t="s">
        <v>768</v>
      </c>
      <c r="H34" s="19">
        <f>REITORIA!I34+MUSEU!I34+ESAG!I34+CEART!I34+FAED!I34+CEAD!I34+CEFID!I34+CESFI!I34+CERES!I34</f>
        <v>25</v>
      </c>
      <c r="I34" s="25">
        <f>(REITORIA!I34-REITORIA!J34)+(MUSEU!I34-MUSEU!J34)+(ESAG!I34-ESAG!J34)+(CEART!I34-CEART!J34)+(FAED!I34-FAED!J34)+(CEAD!I34-CEAD!J34)+(CEFID!I34-CEFID!J34)+(CESFI!I34-CESFI!J34)+(CERES!I34-CERES!J34)</f>
        <v>7</v>
      </c>
      <c r="J34" s="31">
        <f t="shared" si="0"/>
        <v>18</v>
      </c>
      <c r="K34" s="20">
        <v>14.4</v>
      </c>
      <c r="L34" s="20">
        <f t="shared" si="1"/>
        <v>360</v>
      </c>
      <c r="M34" s="17">
        <f t="shared" si="2"/>
        <v>100.8</v>
      </c>
    </row>
    <row r="35" spans="1:13" ht="39.950000000000003" customHeight="1" x14ac:dyDescent="0.25">
      <c r="A35" s="199"/>
      <c r="B35" s="201"/>
      <c r="C35" s="47">
        <v>112</v>
      </c>
      <c r="D35" s="66" t="s">
        <v>152</v>
      </c>
      <c r="E35" s="106" t="s">
        <v>540</v>
      </c>
      <c r="F35" s="34" t="s">
        <v>25</v>
      </c>
      <c r="G35" s="34" t="s">
        <v>15</v>
      </c>
      <c r="H35" s="19">
        <f>REITORIA!I35+MUSEU!I35+ESAG!I35+CEART!I35+FAED!I35+CEAD!I35+CEFID!I35+CESFI!I35+CERES!I35</f>
        <v>70</v>
      </c>
      <c r="I35" s="25">
        <f>(REITORIA!I35-REITORIA!J35)+(MUSEU!I35-MUSEU!J35)+(ESAG!I35-ESAG!J35)+(CEART!I35-CEART!J35)+(FAED!I35-FAED!J35)+(CEAD!I35-CEAD!J35)+(CEFID!I35-CEFID!J35)+(CESFI!I35-CESFI!J35)+(CERES!I35-CERES!J35)</f>
        <v>18</v>
      </c>
      <c r="J35" s="31">
        <f t="shared" si="0"/>
        <v>52</v>
      </c>
      <c r="K35" s="20">
        <v>25.28</v>
      </c>
      <c r="L35" s="20">
        <f t="shared" si="1"/>
        <v>1769.6000000000001</v>
      </c>
      <c r="M35" s="17">
        <f t="shared" si="2"/>
        <v>455.04</v>
      </c>
    </row>
    <row r="36" spans="1:13" ht="39.950000000000003" customHeight="1" x14ac:dyDescent="0.25">
      <c r="A36" s="199"/>
      <c r="B36" s="201"/>
      <c r="C36" s="47">
        <v>113</v>
      </c>
      <c r="D36" s="66" t="s">
        <v>153</v>
      </c>
      <c r="E36" s="106" t="s">
        <v>540</v>
      </c>
      <c r="F36" s="34" t="s">
        <v>13</v>
      </c>
      <c r="G36" s="34" t="s">
        <v>15</v>
      </c>
      <c r="H36" s="19">
        <f>REITORIA!I36+MUSEU!I36+ESAG!I36+CEART!I36+FAED!I36+CEAD!I36+CEFID!I36+CESFI!I36+CERES!I36</f>
        <v>38</v>
      </c>
      <c r="I36" s="25">
        <f>(REITORIA!I36-REITORIA!J36)+(MUSEU!I36-MUSEU!J36)+(ESAG!I36-ESAG!J36)+(CEART!I36-CEART!J36)+(FAED!I36-FAED!J36)+(CEAD!I36-CEAD!J36)+(CEFID!I36-CEFID!J36)+(CESFI!I36-CESFI!J36)+(CERES!I36-CERES!J36)</f>
        <v>4</v>
      </c>
      <c r="J36" s="31">
        <f t="shared" si="0"/>
        <v>34</v>
      </c>
      <c r="K36" s="20">
        <v>63.96</v>
      </c>
      <c r="L36" s="20">
        <f t="shared" si="1"/>
        <v>2430.48</v>
      </c>
      <c r="M36" s="17">
        <f t="shared" si="2"/>
        <v>255.84</v>
      </c>
    </row>
    <row r="37" spans="1:13" ht="39.950000000000003" customHeight="1" x14ac:dyDescent="0.25">
      <c r="A37" s="199"/>
      <c r="B37" s="201"/>
      <c r="C37" s="47">
        <v>114</v>
      </c>
      <c r="D37" s="66" t="s">
        <v>249</v>
      </c>
      <c r="E37" s="106" t="s">
        <v>541</v>
      </c>
      <c r="F37" s="34" t="s">
        <v>13</v>
      </c>
      <c r="G37" s="34" t="s">
        <v>103</v>
      </c>
      <c r="H37" s="19">
        <f>REITORIA!I37+MUSEU!I37+ESAG!I37+CEART!I37+FAED!I37+CEAD!I37+CEFID!I37+CESFI!I37+CERES!I37</f>
        <v>86</v>
      </c>
      <c r="I37" s="25">
        <f>(REITORIA!I37-REITORIA!J37)+(MUSEU!I37-MUSEU!J37)+(ESAG!I37-ESAG!J37)+(CEART!I37-CEART!J37)+(FAED!I37-FAED!J37)+(CEAD!I37-CEAD!J37)+(CEFID!I37-CEFID!J37)+(CESFI!I37-CESFI!J37)+(CERES!I37-CERES!J37)</f>
        <v>12</v>
      </c>
      <c r="J37" s="31">
        <f t="shared" si="0"/>
        <v>74</v>
      </c>
      <c r="K37" s="20">
        <v>8.35</v>
      </c>
      <c r="L37" s="20">
        <f t="shared" si="1"/>
        <v>718.1</v>
      </c>
      <c r="M37" s="17">
        <f t="shared" si="2"/>
        <v>100.19999999999999</v>
      </c>
    </row>
    <row r="38" spans="1:13" ht="39.950000000000003" customHeight="1" x14ac:dyDescent="0.25">
      <c r="A38" s="199"/>
      <c r="B38" s="201"/>
      <c r="C38" s="47">
        <v>115</v>
      </c>
      <c r="D38" s="66" t="s">
        <v>250</v>
      </c>
      <c r="E38" s="106" t="s">
        <v>542</v>
      </c>
      <c r="F38" s="34" t="s">
        <v>13</v>
      </c>
      <c r="G38" s="34" t="s">
        <v>15</v>
      </c>
      <c r="H38" s="19">
        <f>REITORIA!I38+MUSEU!I38+ESAG!I38+CEART!I38+FAED!I38+CEAD!I38+CEFID!I38+CESFI!I38+CERES!I38</f>
        <v>90</v>
      </c>
      <c r="I38" s="25">
        <f>(REITORIA!I38-REITORIA!J38)+(MUSEU!I38-MUSEU!J38)+(ESAG!I38-ESAG!J38)+(CEART!I38-CEART!J38)+(FAED!I38-FAED!J38)+(CEAD!I38-CEAD!J38)+(CEFID!I38-CEFID!J38)+(CESFI!I38-CESFI!J38)+(CERES!I38-CERES!J38)</f>
        <v>8</v>
      </c>
      <c r="J38" s="31">
        <f t="shared" si="0"/>
        <v>82</v>
      </c>
      <c r="K38" s="20">
        <v>2.96</v>
      </c>
      <c r="L38" s="20">
        <f t="shared" si="1"/>
        <v>266.39999999999998</v>
      </c>
      <c r="M38" s="17">
        <f t="shared" si="2"/>
        <v>23.68</v>
      </c>
    </row>
    <row r="39" spans="1:13" ht="39.950000000000003" customHeight="1" x14ac:dyDescent="0.25">
      <c r="A39" s="199"/>
      <c r="B39" s="201"/>
      <c r="C39" s="47">
        <v>116</v>
      </c>
      <c r="D39" s="66" t="s">
        <v>251</v>
      </c>
      <c r="E39" s="106" t="s">
        <v>543</v>
      </c>
      <c r="F39" s="34" t="s">
        <v>13</v>
      </c>
      <c r="G39" s="34" t="s">
        <v>15</v>
      </c>
      <c r="H39" s="19">
        <f>REITORIA!I39+MUSEU!I39+ESAG!I39+CEART!I39+FAED!I39+CEAD!I39+CEFID!I39+CESFI!I39+CERES!I39</f>
        <v>90</v>
      </c>
      <c r="I39" s="25">
        <f>(REITORIA!I39-REITORIA!J39)+(MUSEU!I39-MUSEU!J39)+(ESAG!I39-ESAG!J39)+(CEART!I39-CEART!J39)+(FAED!I39-FAED!J39)+(CEAD!I39-CEAD!J39)+(CEFID!I39-CEFID!J39)+(CESFI!I39-CESFI!J39)+(CERES!I39-CERES!J39)</f>
        <v>8</v>
      </c>
      <c r="J39" s="31">
        <f t="shared" si="0"/>
        <v>82</v>
      </c>
      <c r="K39" s="20">
        <v>3.21</v>
      </c>
      <c r="L39" s="20">
        <f t="shared" si="1"/>
        <v>288.89999999999998</v>
      </c>
      <c r="M39" s="17">
        <f t="shared" si="2"/>
        <v>25.68</v>
      </c>
    </row>
    <row r="40" spans="1:13" ht="39.950000000000003" customHeight="1" x14ac:dyDescent="0.25">
      <c r="A40" s="199"/>
      <c r="B40" s="201"/>
      <c r="C40" s="47">
        <v>117</v>
      </c>
      <c r="D40" s="66" t="s">
        <v>252</v>
      </c>
      <c r="E40" s="106" t="s">
        <v>544</v>
      </c>
      <c r="F40" s="34" t="s">
        <v>13</v>
      </c>
      <c r="G40" s="34" t="s">
        <v>15</v>
      </c>
      <c r="H40" s="19">
        <f>REITORIA!I40+MUSEU!I40+ESAG!I40+CEART!I40+FAED!I40+CEAD!I40+CEFID!I40+CESFI!I40+CERES!I40</f>
        <v>117</v>
      </c>
      <c r="I40" s="25">
        <f>(REITORIA!I40-REITORIA!J40)+(MUSEU!I40-MUSEU!J40)+(ESAG!I40-ESAG!J40)+(CEART!I40-CEART!J40)+(FAED!I40-FAED!J40)+(CEAD!I40-CEAD!J40)+(CEFID!I40-CEFID!J40)+(CESFI!I40-CESFI!J40)+(CERES!I40-CERES!J40)</f>
        <v>30</v>
      </c>
      <c r="J40" s="31">
        <f t="shared" si="0"/>
        <v>87</v>
      </c>
      <c r="K40" s="20">
        <v>2.13</v>
      </c>
      <c r="L40" s="20">
        <f t="shared" si="1"/>
        <v>249.20999999999998</v>
      </c>
      <c r="M40" s="17">
        <f t="shared" si="2"/>
        <v>63.9</v>
      </c>
    </row>
    <row r="41" spans="1:13" ht="39.950000000000003" customHeight="1" x14ac:dyDescent="0.25">
      <c r="A41" s="199"/>
      <c r="B41" s="201"/>
      <c r="C41" s="47">
        <v>118</v>
      </c>
      <c r="D41" s="66" t="s">
        <v>253</v>
      </c>
      <c r="E41" s="106" t="s">
        <v>545</v>
      </c>
      <c r="F41" s="34" t="s">
        <v>13</v>
      </c>
      <c r="G41" s="34" t="s">
        <v>15</v>
      </c>
      <c r="H41" s="19">
        <f>REITORIA!I41+MUSEU!I41+ESAG!I41+CEART!I41+FAED!I41+CEAD!I41+CEFID!I41+CESFI!I41+CERES!I41</f>
        <v>137</v>
      </c>
      <c r="I41" s="25">
        <f>(REITORIA!I41-REITORIA!J41)+(MUSEU!I41-MUSEU!J41)+(ESAG!I41-ESAG!J41)+(CEART!I41-CEART!J41)+(FAED!I41-FAED!J41)+(CEAD!I41-CEAD!J41)+(CEFID!I41-CEFID!J41)+(CESFI!I41-CESFI!J41)+(CERES!I41-CERES!J41)</f>
        <v>62</v>
      </c>
      <c r="J41" s="31">
        <f t="shared" si="0"/>
        <v>75</v>
      </c>
      <c r="K41" s="20">
        <v>4.21</v>
      </c>
      <c r="L41" s="20">
        <f t="shared" si="1"/>
        <v>576.77</v>
      </c>
      <c r="M41" s="17">
        <f t="shared" si="2"/>
        <v>261.02</v>
      </c>
    </row>
    <row r="42" spans="1:13" ht="39.950000000000003" customHeight="1" x14ac:dyDescent="0.25">
      <c r="A42" s="199"/>
      <c r="B42" s="201"/>
      <c r="C42" s="47">
        <v>119</v>
      </c>
      <c r="D42" s="66" t="s">
        <v>254</v>
      </c>
      <c r="E42" s="106" t="s">
        <v>546</v>
      </c>
      <c r="F42" s="34" t="s">
        <v>13</v>
      </c>
      <c r="G42" s="34" t="s">
        <v>15</v>
      </c>
      <c r="H42" s="19">
        <f>REITORIA!I42+MUSEU!I42+ESAG!I42+CEART!I42+FAED!I42+CEAD!I42+CEFID!I42+CESFI!I42+CERES!I42</f>
        <v>122</v>
      </c>
      <c r="I42" s="25">
        <f>(REITORIA!I42-REITORIA!J42)+(MUSEU!I42-MUSEU!J42)+(ESAG!I42-ESAG!J42)+(CEART!I42-CEART!J42)+(FAED!I42-FAED!J42)+(CEAD!I42-CEAD!J42)+(CEFID!I42-CEFID!J42)+(CESFI!I42-CESFI!J42)+(CERES!I42-CERES!J42)</f>
        <v>65</v>
      </c>
      <c r="J42" s="31">
        <f t="shared" si="0"/>
        <v>57</v>
      </c>
      <c r="K42" s="20">
        <v>6.24</v>
      </c>
      <c r="L42" s="20">
        <f t="shared" si="1"/>
        <v>761.28</v>
      </c>
      <c r="M42" s="17">
        <f t="shared" si="2"/>
        <v>405.6</v>
      </c>
    </row>
    <row r="43" spans="1:13" ht="39.950000000000003" customHeight="1" x14ac:dyDescent="0.25">
      <c r="A43" s="199"/>
      <c r="B43" s="201"/>
      <c r="C43" s="47">
        <v>120</v>
      </c>
      <c r="D43" s="66" t="s">
        <v>255</v>
      </c>
      <c r="E43" s="106" t="s">
        <v>547</v>
      </c>
      <c r="F43" s="34" t="s">
        <v>112</v>
      </c>
      <c r="G43" s="34" t="s">
        <v>15</v>
      </c>
      <c r="H43" s="19">
        <f>REITORIA!I43+MUSEU!I43+ESAG!I43+CEART!I43+FAED!I43+CEAD!I43+CEFID!I43+CESFI!I43+CERES!I43</f>
        <v>5</v>
      </c>
      <c r="I43" s="25">
        <f>(REITORIA!I43-REITORIA!J43)+(MUSEU!I43-MUSEU!J43)+(ESAG!I43-ESAG!J43)+(CEART!I43-CEART!J43)+(FAED!I43-FAED!J43)+(CEAD!I43-CEAD!J43)+(CEFID!I43-CEFID!J43)+(CESFI!I43-CESFI!J43)+(CERES!I43-CERES!J43)</f>
        <v>0</v>
      </c>
      <c r="J43" s="31">
        <f t="shared" si="0"/>
        <v>5</v>
      </c>
      <c r="K43" s="20">
        <v>67.48</v>
      </c>
      <c r="L43" s="20">
        <f t="shared" si="1"/>
        <v>337.40000000000003</v>
      </c>
      <c r="M43" s="17">
        <f t="shared" si="2"/>
        <v>0</v>
      </c>
    </row>
    <row r="44" spans="1:13" ht="39.950000000000003" customHeight="1" x14ac:dyDescent="0.25">
      <c r="A44" s="199"/>
      <c r="B44" s="201"/>
      <c r="C44" s="47">
        <v>121</v>
      </c>
      <c r="D44" s="66" t="s">
        <v>256</v>
      </c>
      <c r="E44" s="107" t="s">
        <v>548</v>
      </c>
      <c r="F44" s="34" t="s">
        <v>13</v>
      </c>
      <c r="G44" s="34" t="s">
        <v>769</v>
      </c>
      <c r="H44" s="19">
        <f>REITORIA!I44+MUSEU!I44+ESAG!I44+CEART!I44+FAED!I44+CEAD!I44+CEFID!I44+CESFI!I44+CERES!I44</f>
        <v>112</v>
      </c>
      <c r="I44" s="25">
        <f>(REITORIA!I44-REITORIA!J44)+(MUSEU!I44-MUSEU!J44)+(ESAG!I44-ESAG!J44)+(CEART!I44-CEART!J44)+(FAED!I44-FAED!J44)+(CEAD!I44-CEAD!J44)+(CEFID!I44-CEFID!J44)+(CESFI!I44-CESFI!J44)+(CERES!I44-CERES!J44)</f>
        <v>0</v>
      </c>
      <c r="J44" s="31">
        <f t="shared" si="0"/>
        <v>112</v>
      </c>
      <c r="K44" s="20">
        <v>11.3</v>
      </c>
      <c r="L44" s="20">
        <f t="shared" si="1"/>
        <v>1265.6000000000001</v>
      </c>
      <c r="M44" s="17">
        <f t="shared" si="2"/>
        <v>0</v>
      </c>
    </row>
    <row r="45" spans="1:13" ht="39.950000000000003" customHeight="1" x14ac:dyDescent="0.25">
      <c r="A45" s="199"/>
      <c r="B45" s="201"/>
      <c r="C45" s="47">
        <v>122</v>
      </c>
      <c r="D45" s="66" t="s">
        <v>257</v>
      </c>
      <c r="E45" s="106" t="s">
        <v>549</v>
      </c>
      <c r="F45" s="34" t="s">
        <v>13</v>
      </c>
      <c r="G45" s="34" t="s">
        <v>15</v>
      </c>
      <c r="H45" s="19">
        <f>REITORIA!I45+MUSEU!I45+ESAG!I45+CEART!I45+FAED!I45+CEAD!I45+CEFID!I45+CESFI!I45+CERES!I45</f>
        <v>110</v>
      </c>
      <c r="I45" s="25">
        <f>(REITORIA!I45-REITORIA!J45)+(MUSEU!I45-MUSEU!J45)+(ESAG!I45-ESAG!J45)+(CEART!I45-CEART!J45)+(FAED!I45-FAED!J45)+(CEAD!I45-CEAD!J45)+(CEFID!I45-CEFID!J45)+(CESFI!I45-CESFI!J45)+(CERES!I45-CERES!J45)</f>
        <v>25</v>
      </c>
      <c r="J45" s="31">
        <f t="shared" si="0"/>
        <v>85</v>
      </c>
      <c r="K45" s="20">
        <v>5.39</v>
      </c>
      <c r="L45" s="20">
        <f t="shared" si="1"/>
        <v>592.9</v>
      </c>
      <c r="M45" s="17">
        <f t="shared" si="2"/>
        <v>134.75</v>
      </c>
    </row>
    <row r="46" spans="1:13" ht="39.950000000000003" customHeight="1" x14ac:dyDescent="0.25">
      <c r="A46" s="199"/>
      <c r="B46" s="201"/>
      <c r="C46" s="47">
        <v>123</v>
      </c>
      <c r="D46" s="66" t="s">
        <v>258</v>
      </c>
      <c r="E46" s="106" t="s">
        <v>549</v>
      </c>
      <c r="F46" s="34" t="s">
        <v>13</v>
      </c>
      <c r="G46" s="34" t="s">
        <v>15</v>
      </c>
      <c r="H46" s="19">
        <f>REITORIA!I46+MUSEU!I46+ESAG!I46+CEART!I46+FAED!I46+CEAD!I46+CEFID!I46+CESFI!I46+CERES!I46</f>
        <v>119</v>
      </c>
      <c r="I46" s="25">
        <f>(REITORIA!I46-REITORIA!J46)+(MUSEU!I46-MUSEU!J46)+(ESAG!I46-ESAG!J46)+(CEART!I46-CEART!J46)+(FAED!I46-FAED!J46)+(CEAD!I46-CEAD!J46)+(CEFID!I46-CEFID!J46)+(CESFI!I46-CESFI!J46)+(CERES!I46-CERES!J46)</f>
        <v>37</v>
      </c>
      <c r="J46" s="31">
        <f t="shared" si="0"/>
        <v>82</v>
      </c>
      <c r="K46" s="20">
        <v>4.09</v>
      </c>
      <c r="L46" s="20">
        <f t="shared" si="1"/>
        <v>486.71</v>
      </c>
      <c r="M46" s="17">
        <f t="shared" si="2"/>
        <v>151.32999999999998</v>
      </c>
    </row>
    <row r="47" spans="1:13" ht="39.950000000000003" customHeight="1" x14ac:dyDescent="0.25">
      <c r="A47" s="199"/>
      <c r="B47" s="201"/>
      <c r="C47" s="47">
        <v>124</v>
      </c>
      <c r="D47" s="66" t="s">
        <v>259</v>
      </c>
      <c r="E47" s="106" t="s">
        <v>549</v>
      </c>
      <c r="F47" s="34" t="s">
        <v>13</v>
      </c>
      <c r="G47" s="34" t="s">
        <v>15</v>
      </c>
      <c r="H47" s="19">
        <f>REITORIA!I47+MUSEU!I47+ESAG!I47+CEART!I47+FAED!I47+CEAD!I47+CEFID!I47+CESFI!I47+CERES!I47</f>
        <v>132</v>
      </c>
      <c r="I47" s="25">
        <f>(REITORIA!I47-REITORIA!J47)+(MUSEU!I47-MUSEU!J47)+(ESAG!I47-ESAG!J47)+(CEART!I47-CEART!J47)+(FAED!I47-FAED!J47)+(CEAD!I47-CEAD!J47)+(CEFID!I47-CEFID!J47)+(CESFI!I47-CESFI!J47)+(CERES!I47-CERES!J47)</f>
        <v>36</v>
      </c>
      <c r="J47" s="31">
        <f t="shared" si="0"/>
        <v>96</v>
      </c>
      <c r="K47" s="20">
        <v>10.28</v>
      </c>
      <c r="L47" s="20">
        <f t="shared" si="1"/>
        <v>1356.9599999999998</v>
      </c>
      <c r="M47" s="17">
        <f t="shared" si="2"/>
        <v>370.08</v>
      </c>
    </row>
    <row r="48" spans="1:13" ht="39.950000000000003" customHeight="1" x14ac:dyDescent="0.25">
      <c r="A48" s="199"/>
      <c r="B48" s="201"/>
      <c r="C48" s="47">
        <v>125</v>
      </c>
      <c r="D48" s="66" t="s">
        <v>260</v>
      </c>
      <c r="E48" s="106" t="s">
        <v>550</v>
      </c>
      <c r="F48" s="34" t="s">
        <v>13</v>
      </c>
      <c r="G48" s="34" t="s">
        <v>15</v>
      </c>
      <c r="H48" s="19">
        <f>REITORIA!I48+MUSEU!I48+ESAG!I48+CEART!I48+FAED!I48+CEAD!I48+CEFID!I48+CESFI!I48+CERES!I48</f>
        <v>125</v>
      </c>
      <c r="I48" s="25">
        <f>(REITORIA!I48-REITORIA!J48)+(MUSEU!I48-MUSEU!J48)+(ESAG!I48-ESAG!J48)+(CEART!I48-CEART!J48)+(FAED!I48-FAED!J48)+(CEAD!I48-CEAD!J48)+(CEFID!I48-CEFID!J48)+(CESFI!I48-CESFI!J48)+(CERES!I48-CERES!J48)</f>
        <v>53</v>
      </c>
      <c r="J48" s="31">
        <f t="shared" si="0"/>
        <v>72</v>
      </c>
      <c r="K48" s="20">
        <v>7.95</v>
      </c>
      <c r="L48" s="20">
        <f t="shared" si="1"/>
        <v>993.75</v>
      </c>
      <c r="M48" s="17">
        <f t="shared" si="2"/>
        <v>421.35</v>
      </c>
    </row>
    <row r="49" spans="1:13" ht="39.950000000000003" customHeight="1" x14ac:dyDescent="0.25">
      <c r="A49" s="199"/>
      <c r="B49" s="201"/>
      <c r="C49" s="47">
        <v>126</v>
      </c>
      <c r="D49" s="66" t="s">
        <v>261</v>
      </c>
      <c r="E49" s="106" t="s">
        <v>550</v>
      </c>
      <c r="F49" s="34" t="s">
        <v>13</v>
      </c>
      <c r="G49" s="34" t="s">
        <v>15</v>
      </c>
      <c r="H49" s="19">
        <f>REITORIA!I49+MUSEU!I49+ESAG!I49+CEART!I49+FAED!I49+CEAD!I49+CEFID!I49+CESFI!I49+CERES!I49</f>
        <v>180</v>
      </c>
      <c r="I49" s="25">
        <f>(REITORIA!I49-REITORIA!J49)+(MUSEU!I49-MUSEU!J49)+(ESAG!I49-ESAG!J49)+(CEART!I49-CEART!J49)+(FAED!I49-FAED!J49)+(CEAD!I49-CEAD!J49)+(CEFID!I49-CEFID!J49)+(CESFI!I49-CESFI!J49)+(CERES!I49-CERES!J49)</f>
        <v>44</v>
      </c>
      <c r="J49" s="31">
        <f t="shared" si="0"/>
        <v>136</v>
      </c>
      <c r="K49" s="20">
        <v>18.29</v>
      </c>
      <c r="L49" s="20">
        <f t="shared" si="1"/>
        <v>3292.2</v>
      </c>
      <c r="M49" s="17">
        <f t="shared" si="2"/>
        <v>804.76</v>
      </c>
    </row>
    <row r="50" spans="1:13" ht="39.950000000000003" customHeight="1" x14ac:dyDescent="0.25">
      <c r="A50" s="199"/>
      <c r="B50" s="201"/>
      <c r="C50" s="47">
        <v>127</v>
      </c>
      <c r="D50" s="66" t="s">
        <v>262</v>
      </c>
      <c r="E50" s="106" t="s">
        <v>550</v>
      </c>
      <c r="F50" s="34" t="s">
        <v>13</v>
      </c>
      <c r="G50" s="34" t="s">
        <v>15</v>
      </c>
      <c r="H50" s="19">
        <f>REITORIA!I50+MUSEU!I50+ESAG!I50+CEART!I50+FAED!I50+CEAD!I50+CEFID!I50+CESFI!I50+CERES!I50</f>
        <v>195</v>
      </c>
      <c r="I50" s="25">
        <f>(REITORIA!I50-REITORIA!J50)+(MUSEU!I50-MUSEU!J50)+(ESAG!I50-ESAG!J50)+(CEART!I50-CEART!J50)+(FAED!I50-FAED!J50)+(CEAD!I50-CEAD!J50)+(CEFID!I50-CEFID!J50)+(CESFI!I50-CESFI!J50)+(CERES!I50-CERES!J50)</f>
        <v>45</v>
      </c>
      <c r="J50" s="31">
        <f t="shared" si="0"/>
        <v>150</v>
      </c>
      <c r="K50" s="20">
        <v>16.940000000000001</v>
      </c>
      <c r="L50" s="20">
        <f t="shared" si="1"/>
        <v>3303.3</v>
      </c>
      <c r="M50" s="17">
        <f t="shared" si="2"/>
        <v>762.30000000000007</v>
      </c>
    </row>
    <row r="51" spans="1:13" ht="39.950000000000003" customHeight="1" x14ac:dyDescent="0.25">
      <c r="A51" s="199"/>
      <c r="B51" s="201"/>
      <c r="C51" s="47">
        <v>128</v>
      </c>
      <c r="D51" s="66" t="s">
        <v>263</v>
      </c>
      <c r="E51" s="106" t="s">
        <v>538</v>
      </c>
      <c r="F51" s="34" t="s">
        <v>59</v>
      </c>
      <c r="G51" s="34" t="s">
        <v>15</v>
      </c>
      <c r="H51" s="19">
        <f>REITORIA!I51+MUSEU!I51+ESAG!I51+CEART!I51+FAED!I51+CEAD!I51+CEFID!I51+CESFI!I51+CERES!I51</f>
        <v>5</v>
      </c>
      <c r="I51" s="25">
        <f>(REITORIA!I51-REITORIA!J51)+(MUSEU!I51-MUSEU!J51)+(ESAG!I51-ESAG!J51)+(CEART!I51-CEART!J51)+(FAED!I51-FAED!J51)+(CEAD!I51-CEAD!J51)+(CEFID!I51-CEFID!J51)+(CESFI!I51-CESFI!J51)+(CERES!I51-CERES!J51)</f>
        <v>5</v>
      </c>
      <c r="J51" s="31">
        <f t="shared" si="0"/>
        <v>0</v>
      </c>
      <c r="K51" s="20">
        <v>214.31</v>
      </c>
      <c r="L51" s="20">
        <f t="shared" si="1"/>
        <v>1071.55</v>
      </c>
      <c r="M51" s="17">
        <f t="shared" si="2"/>
        <v>1071.55</v>
      </c>
    </row>
    <row r="52" spans="1:13" ht="39.950000000000003" customHeight="1" x14ac:dyDescent="0.25">
      <c r="A52" s="199"/>
      <c r="B52" s="201"/>
      <c r="C52" s="47">
        <v>129</v>
      </c>
      <c r="D52" s="66" t="s">
        <v>127</v>
      </c>
      <c r="E52" s="106" t="s">
        <v>551</v>
      </c>
      <c r="F52" s="34" t="s">
        <v>128</v>
      </c>
      <c r="G52" s="35" t="s">
        <v>770</v>
      </c>
      <c r="H52" s="19">
        <f>REITORIA!I52+MUSEU!I52+ESAG!I52+CEART!I52+FAED!I52+CEAD!I52+CEFID!I52+CESFI!I52+CERES!I52</f>
        <v>85</v>
      </c>
      <c r="I52" s="25">
        <f>(REITORIA!I52-REITORIA!J52)+(MUSEU!I52-MUSEU!J52)+(ESAG!I52-ESAG!J52)+(CEART!I52-CEART!J52)+(FAED!I52-FAED!J52)+(CEAD!I52-CEAD!J52)+(CEFID!I52-CEFID!J52)+(CESFI!I52-CESFI!J52)+(CERES!I52-CERES!J52)</f>
        <v>14</v>
      </c>
      <c r="J52" s="31">
        <f t="shared" si="0"/>
        <v>71</v>
      </c>
      <c r="K52" s="20">
        <v>26.7</v>
      </c>
      <c r="L52" s="20">
        <f t="shared" si="1"/>
        <v>2269.5</v>
      </c>
      <c r="M52" s="17">
        <f t="shared" si="2"/>
        <v>373.8</v>
      </c>
    </row>
    <row r="53" spans="1:13" ht="39.950000000000003" customHeight="1" x14ac:dyDescent="0.25">
      <c r="A53" s="199"/>
      <c r="B53" s="201"/>
      <c r="C53" s="47">
        <v>130</v>
      </c>
      <c r="D53" s="66" t="s">
        <v>264</v>
      </c>
      <c r="E53" s="106" t="s">
        <v>552</v>
      </c>
      <c r="F53" s="34" t="s">
        <v>26</v>
      </c>
      <c r="G53" s="34" t="s">
        <v>15</v>
      </c>
      <c r="H53" s="19">
        <f>REITORIA!I53+MUSEU!I53+ESAG!I53+CEART!I53+FAED!I53+CEAD!I53+CEFID!I53+CESFI!I53+CERES!I53</f>
        <v>95</v>
      </c>
      <c r="I53" s="25">
        <f>(REITORIA!I53-REITORIA!J53)+(MUSEU!I53-MUSEU!J53)+(ESAG!I53-ESAG!J53)+(CEART!I53-CEART!J53)+(FAED!I53-FAED!J53)+(CEAD!I53-CEAD!J53)+(CEFID!I53-CEFID!J53)+(CESFI!I53-CESFI!J53)+(CERES!I53-CERES!J53)</f>
        <v>40</v>
      </c>
      <c r="J53" s="31">
        <f t="shared" si="0"/>
        <v>55</v>
      </c>
      <c r="K53" s="20">
        <v>11.85</v>
      </c>
      <c r="L53" s="20">
        <f t="shared" si="1"/>
        <v>1125.75</v>
      </c>
      <c r="M53" s="17">
        <f t="shared" si="2"/>
        <v>474</v>
      </c>
    </row>
    <row r="54" spans="1:13" ht="39.950000000000003" customHeight="1" x14ac:dyDescent="0.25">
      <c r="A54" s="199"/>
      <c r="B54" s="201"/>
      <c r="C54" s="47">
        <v>131</v>
      </c>
      <c r="D54" s="66" t="s">
        <v>265</v>
      </c>
      <c r="E54" s="106" t="s">
        <v>552</v>
      </c>
      <c r="F54" s="34" t="s">
        <v>13</v>
      </c>
      <c r="G54" s="34" t="s">
        <v>15</v>
      </c>
      <c r="H54" s="19">
        <f>REITORIA!I54+MUSEU!I54+ESAG!I54+CEART!I54+FAED!I54+CEAD!I54+CEFID!I54+CESFI!I54+CERES!I54</f>
        <v>86</v>
      </c>
      <c r="I54" s="25">
        <f>(REITORIA!I54-REITORIA!J54)+(MUSEU!I54-MUSEU!J54)+(ESAG!I54-ESAG!J54)+(CEART!I54-CEART!J54)+(FAED!I54-FAED!J54)+(CEAD!I54-CEAD!J54)+(CEFID!I54-CEFID!J54)+(CESFI!I54-CESFI!J54)+(CERES!I54-CERES!J54)</f>
        <v>23</v>
      </c>
      <c r="J54" s="31">
        <f t="shared" si="0"/>
        <v>63</v>
      </c>
      <c r="K54" s="20">
        <v>16.12</v>
      </c>
      <c r="L54" s="20">
        <f t="shared" si="1"/>
        <v>1386.3200000000002</v>
      </c>
      <c r="M54" s="17">
        <f t="shared" si="2"/>
        <v>370.76000000000005</v>
      </c>
    </row>
    <row r="55" spans="1:13" ht="39.950000000000003" customHeight="1" x14ac:dyDescent="0.25">
      <c r="A55" s="199"/>
      <c r="B55" s="201"/>
      <c r="C55" s="47">
        <v>132</v>
      </c>
      <c r="D55" s="66" t="s">
        <v>266</v>
      </c>
      <c r="E55" s="106" t="s">
        <v>552</v>
      </c>
      <c r="F55" s="34" t="s">
        <v>13</v>
      </c>
      <c r="G55" s="34" t="s">
        <v>15</v>
      </c>
      <c r="H55" s="19">
        <f>REITORIA!I55+MUSEU!I55+ESAG!I55+CEART!I55+FAED!I55+CEAD!I55+CEFID!I55+CESFI!I55+CERES!I55</f>
        <v>37</v>
      </c>
      <c r="I55" s="25">
        <f>(REITORIA!I55-REITORIA!J55)+(MUSEU!I55-MUSEU!J55)+(ESAG!I55-ESAG!J55)+(CEART!I55-CEART!J55)+(FAED!I55-FAED!J55)+(CEAD!I55-CEAD!J55)+(CEFID!I55-CEFID!J55)+(CESFI!I55-CESFI!J55)+(CERES!I55-CERES!J55)</f>
        <v>7</v>
      </c>
      <c r="J55" s="31">
        <f t="shared" si="0"/>
        <v>30</v>
      </c>
      <c r="K55" s="20">
        <v>71.05</v>
      </c>
      <c r="L55" s="20">
        <f t="shared" si="1"/>
        <v>2628.85</v>
      </c>
      <c r="M55" s="17">
        <f t="shared" si="2"/>
        <v>497.34999999999997</v>
      </c>
    </row>
    <row r="56" spans="1:13" ht="39.950000000000003" customHeight="1" x14ac:dyDescent="0.25">
      <c r="A56" s="199"/>
      <c r="B56" s="201"/>
      <c r="C56" s="47">
        <v>133</v>
      </c>
      <c r="D56" s="66" t="s">
        <v>267</v>
      </c>
      <c r="E56" s="106" t="s">
        <v>528</v>
      </c>
      <c r="F56" s="34" t="s">
        <v>27</v>
      </c>
      <c r="G56" s="34" t="s">
        <v>15</v>
      </c>
      <c r="H56" s="19">
        <f>REITORIA!I56+MUSEU!I56+ESAG!I56+CEART!I56+FAED!I56+CEAD!I56+CEFID!I56+CESFI!I56+CERES!I56</f>
        <v>116</v>
      </c>
      <c r="I56" s="25">
        <f>(REITORIA!I56-REITORIA!J56)+(MUSEU!I56-MUSEU!J56)+(ESAG!I56-ESAG!J56)+(CEART!I56-CEART!J56)+(FAED!I56-FAED!J56)+(CEAD!I56-CEAD!J56)+(CEFID!I56-CEFID!J56)+(CESFI!I56-CESFI!J56)+(CERES!I56-CERES!J56)</f>
        <v>40</v>
      </c>
      <c r="J56" s="31">
        <f t="shared" si="0"/>
        <v>76</v>
      </c>
      <c r="K56" s="20">
        <v>96.37</v>
      </c>
      <c r="L56" s="20">
        <f t="shared" si="1"/>
        <v>11178.92</v>
      </c>
      <c r="M56" s="17">
        <f t="shared" si="2"/>
        <v>3854.8</v>
      </c>
    </row>
    <row r="57" spans="1:13" ht="39.950000000000003" customHeight="1" x14ac:dyDescent="0.25">
      <c r="A57" s="199"/>
      <c r="B57" s="201"/>
      <c r="C57" s="47">
        <v>134</v>
      </c>
      <c r="D57" s="66" t="s">
        <v>268</v>
      </c>
      <c r="E57" s="106" t="s">
        <v>553</v>
      </c>
      <c r="F57" s="34" t="s">
        <v>112</v>
      </c>
      <c r="G57" s="34" t="s">
        <v>15</v>
      </c>
      <c r="H57" s="19">
        <f>REITORIA!I57+MUSEU!I57+ESAG!I57+CEART!I57+FAED!I57+CEAD!I57+CEFID!I57+CESFI!I57+CERES!I57</f>
        <v>57</v>
      </c>
      <c r="I57" s="25">
        <f>(REITORIA!I57-REITORIA!J57)+(MUSEU!I57-MUSEU!J57)+(ESAG!I57-ESAG!J57)+(CEART!I57-CEART!J57)+(FAED!I57-FAED!J57)+(CEAD!I57-CEAD!J57)+(CEFID!I57-CEFID!J57)+(CESFI!I57-CESFI!J57)+(CERES!I57-CERES!J57)</f>
        <v>27</v>
      </c>
      <c r="J57" s="31">
        <f t="shared" si="0"/>
        <v>30</v>
      </c>
      <c r="K57" s="20">
        <v>231.66</v>
      </c>
      <c r="L57" s="20">
        <f t="shared" si="1"/>
        <v>13204.619999999999</v>
      </c>
      <c r="M57" s="17">
        <f t="shared" si="2"/>
        <v>6254.82</v>
      </c>
    </row>
    <row r="58" spans="1:13" ht="39.950000000000003" customHeight="1" x14ac:dyDescent="0.25">
      <c r="A58" s="199"/>
      <c r="B58" s="201"/>
      <c r="C58" s="47">
        <v>135</v>
      </c>
      <c r="D58" s="66" t="s">
        <v>269</v>
      </c>
      <c r="E58" s="106" t="s">
        <v>554</v>
      </c>
      <c r="F58" s="34" t="s">
        <v>112</v>
      </c>
      <c r="G58" s="34" t="s">
        <v>15</v>
      </c>
      <c r="H58" s="19">
        <f>REITORIA!I58+MUSEU!I58+ESAG!I58+CEART!I58+FAED!I58+CEAD!I58+CEFID!I58+CESFI!I58+CERES!I58</f>
        <v>10</v>
      </c>
      <c r="I58" s="25">
        <f>(REITORIA!I58-REITORIA!J58)+(MUSEU!I58-MUSEU!J58)+(ESAG!I58-ESAG!J58)+(CEART!I58-CEART!J58)+(FAED!I58-FAED!J58)+(CEAD!I58-CEAD!J58)+(CEFID!I58-CEFID!J58)+(CESFI!I58-CESFI!J58)+(CERES!I58-CERES!J58)</f>
        <v>10</v>
      </c>
      <c r="J58" s="31">
        <f t="shared" si="0"/>
        <v>0</v>
      </c>
      <c r="K58" s="20">
        <v>76.569999999999993</v>
      </c>
      <c r="L58" s="20">
        <f t="shared" si="1"/>
        <v>765.69999999999993</v>
      </c>
      <c r="M58" s="17">
        <f t="shared" si="2"/>
        <v>765.69999999999993</v>
      </c>
    </row>
    <row r="59" spans="1:13" ht="39.950000000000003" customHeight="1" x14ac:dyDescent="0.25">
      <c r="A59" s="199"/>
      <c r="B59" s="201"/>
      <c r="C59" s="47">
        <v>136</v>
      </c>
      <c r="D59" s="66" t="s">
        <v>270</v>
      </c>
      <c r="E59" s="107" t="s">
        <v>555</v>
      </c>
      <c r="F59" s="34" t="s">
        <v>112</v>
      </c>
      <c r="G59" s="34" t="s">
        <v>15</v>
      </c>
      <c r="H59" s="19">
        <f>REITORIA!I59+MUSEU!I59+ESAG!I59+CEART!I59+FAED!I59+CEAD!I59+CEFID!I59+CESFI!I59+CERES!I59</f>
        <v>130</v>
      </c>
      <c r="I59" s="25">
        <f>(REITORIA!I59-REITORIA!J59)+(MUSEU!I59-MUSEU!J59)+(ESAG!I59-ESAG!J59)+(CEART!I59-CEART!J59)+(FAED!I59-FAED!J59)+(CEAD!I59-CEAD!J59)+(CEFID!I59-CEFID!J59)+(CESFI!I59-CESFI!J59)+(CERES!I59-CERES!J59)</f>
        <v>65</v>
      </c>
      <c r="J59" s="31">
        <f t="shared" si="0"/>
        <v>65</v>
      </c>
      <c r="K59" s="20">
        <v>206.33</v>
      </c>
      <c r="L59" s="20">
        <f t="shared" si="1"/>
        <v>26822.9</v>
      </c>
      <c r="M59" s="17">
        <f t="shared" si="2"/>
        <v>13411.45</v>
      </c>
    </row>
    <row r="60" spans="1:13" ht="39.950000000000003" customHeight="1" x14ac:dyDescent="0.25">
      <c r="A60" s="199"/>
      <c r="B60" s="201"/>
      <c r="C60" s="47">
        <v>137</v>
      </c>
      <c r="D60" s="66" t="s">
        <v>271</v>
      </c>
      <c r="E60" s="106" t="s">
        <v>554</v>
      </c>
      <c r="F60" s="35" t="s">
        <v>28</v>
      </c>
      <c r="G60" s="34" t="s">
        <v>15</v>
      </c>
      <c r="H60" s="19">
        <f>REITORIA!I60+MUSEU!I60+ESAG!I60+CEART!I60+FAED!I60+CEAD!I60+CEFID!I60+CESFI!I60+CERES!I60</f>
        <v>30</v>
      </c>
      <c r="I60" s="25">
        <f>(REITORIA!I60-REITORIA!J60)+(MUSEU!I60-MUSEU!J60)+(ESAG!I60-ESAG!J60)+(CEART!I60-CEART!J60)+(FAED!I60-FAED!J60)+(CEAD!I60-CEAD!J60)+(CEFID!I60-CEFID!J60)+(CESFI!I60-CESFI!J60)+(CERES!I60-CERES!J60)</f>
        <v>22</v>
      </c>
      <c r="J60" s="31">
        <f t="shared" si="0"/>
        <v>8</v>
      </c>
      <c r="K60" s="20">
        <v>146.44999999999999</v>
      </c>
      <c r="L60" s="20">
        <f t="shared" si="1"/>
        <v>4393.5</v>
      </c>
      <c r="M60" s="17">
        <f t="shared" si="2"/>
        <v>3221.8999999999996</v>
      </c>
    </row>
    <row r="61" spans="1:13" ht="39.950000000000003" customHeight="1" x14ac:dyDescent="0.25">
      <c r="A61" s="199"/>
      <c r="B61" s="201"/>
      <c r="C61" s="47">
        <v>138</v>
      </c>
      <c r="D61" s="66" t="s">
        <v>272</v>
      </c>
      <c r="E61" s="106" t="s">
        <v>528</v>
      </c>
      <c r="F61" s="34" t="s">
        <v>112</v>
      </c>
      <c r="G61" s="34" t="s">
        <v>15</v>
      </c>
      <c r="H61" s="19">
        <f>REITORIA!I61+MUSEU!I61+ESAG!I61+CEART!I61+FAED!I61+CEAD!I61+CEFID!I61+CESFI!I61+CERES!I61</f>
        <v>50</v>
      </c>
      <c r="I61" s="25">
        <f>(REITORIA!I61-REITORIA!J61)+(MUSEU!I61-MUSEU!J61)+(ESAG!I61-ESAG!J61)+(CEART!I61-CEART!J61)+(FAED!I61-FAED!J61)+(CEAD!I61-CEAD!J61)+(CEFID!I61-CEFID!J61)+(CESFI!I61-CESFI!J61)+(CERES!I61-CERES!J61)</f>
        <v>21</v>
      </c>
      <c r="J61" s="31">
        <f t="shared" si="0"/>
        <v>29</v>
      </c>
      <c r="K61" s="20">
        <v>207.59</v>
      </c>
      <c r="L61" s="20">
        <f t="shared" si="1"/>
        <v>10379.5</v>
      </c>
      <c r="M61" s="17">
        <f t="shared" si="2"/>
        <v>4359.3900000000003</v>
      </c>
    </row>
    <row r="62" spans="1:13" ht="39.950000000000003" customHeight="1" x14ac:dyDescent="0.25">
      <c r="A62" s="199"/>
      <c r="B62" s="201"/>
      <c r="C62" s="47">
        <v>139</v>
      </c>
      <c r="D62" s="66" t="s">
        <v>273</v>
      </c>
      <c r="E62" s="106" t="s">
        <v>528</v>
      </c>
      <c r="F62" s="34" t="s">
        <v>25</v>
      </c>
      <c r="G62" s="34" t="s">
        <v>15</v>
      </c>
      <c r="H62" s="19">
        <f>REITORIA!I62+MUSEU!I62+ESAG!I62+CEART!I62+FAED!I62+CEAD!I62+CEFID!I62+CESFI!I62+CERES!I62</f>
        <v>74</v>
      </c>
      <c r="I62" s="25">
        <f>(REITORIA!I62-REITORIA!J62)+(MUSEU!I62-MUSEU!J62)+(ESAG!I62-ESAG!J62)+(CEART!I62-CEART!J62)+(FAED!I62-FAED!J62)+(CEAD!I62-CEAD!J62)+(CEFID!I62-CEFID!J62)+(CESFI!I62-CESFI!J62)+(CERES!I62-CERES!J62)</f>
        <v>19</v>
      </c>
      <c r="J62" s="31">
        <f t="shared" si="0"/>
        <v>55</v>
      </c>
      <c r="K62" s="20">
        <v>81.3</v>
      </c>
      <c r="L62" s="20">
        <f t="shared" si="1"/>
        <v>6016.2</v>
      </c>
      <c r="M62" s="17">
        <f t="shared" si="2"/>
        <v>1544.7</v>
      </c>
    </row>
    <row r="63" spans="1:13" ht="39.950000000000003" customHeight="1" x14ac:dyDescent="0.25">
      <c r="A63" s="199"/>
      <c r="B63" s="201"/>
      <c r="C63" s="47">
        <v>140</v>
      </c>
      <c r="D63" s="77" t="s">
        <v>154</v>
      </c>
      <c r="E63" s="106" t="s">
        <v>554</v>
      </c>
      <c r="F63" s="94" t="s">
        <v>25</v>
      </c>
      <c r="G63" s="94" t="s">
        <v>15</v>
      </c>
      <c r="H63" s="19">
        <f>REITORIA!I63+MUSEU!I63+ESAG!I63+CEART!I63+FAED!I63+CEAD!I63+CEFID!I63+CESFI!I63+CERES!I63</f>
        <v>105</v>
      </c>
      <c r="I63" s="25">
        <f>(REITORIA!I63-REITORIA!J63)+(MUSEU!I63-MUSEU!J63)+(ESAG!I63-ESAG!J63)+(CEART!I63-CEART!J63)+(FAED!I63-FAED!J63)+(CEAD!I63-CEAD!J63)+(CEFID!I63-CEFID!J63)+(CESFI!I63-CESFI!J63)+(CERES!I63-CERES!J63)</f>
        <v>49</v>
      </c>
      <c r="J63" s="31">
        <f t="shared" si="0"/>
        <v>56</v>
      </c>
      <c r="K63" s="20">
        <v>85.35</v>
      </c>
      <c r="L63" s="20">
        <f t="shared" si="1"/>
        <v>8961.75</v>
      </c>
      <c r="M63" s="17">
        <f t="shared" si="2"/>
        <v>4182.1499999999996</v>
      </c>
    </row>
    <row r="64" spans="1:13" ht="39.950000000000003" customHeight="1" x14ac:dyDescent="0.25">
      <c r="A64" s="199"/>
      <c r="B64" s="201"/>
      <c r="C64" s="47">
        <v>141</v>
      </c>
      <c r="D64" s="66" t="s">
        <v>274</v>
      </c>
      <c r="E64" s="106" t="s">
        <v>556</v>
      </c>
      <c r="F64" s="34" t="s">
        <v>13</v>
      </c>
      <c r="G64" s="34" t="s">
        <v>15</v>
      </c>
      <c r="H64" s="19">
        <f>REITORIA!I64+MUSEU!I64+ESAG!I64+CEART!I64+FAED!I64+CEAD!I64+CEFID!I64+CESFI!I64+CERES!I64</f>
        <v>103</v>
      </c>
      <c r="I64" s="25">
        <f>(REITORIA!I64-REITORIA!J64)+(MUSEU!I64-MUSEU!J64)+(ESAG!I64-ESAG!J64)+(CEART!I64-CEART!J64)+(FAED!I64-FAED!J64)+(CEAD!I64-CEAD!J64)+(CEFID!I64-CEFID!J64)+(CESFI!I64-CESFI!J64)+(CERES!I64-CERES!J64)</f>
        <v>15</v>
      </c>
      <c r="J64" s="31">
        <f t="shared" si="0"/>
        <v>88</v>
      </c>
      <c r="K64" s="20">
        <v>25.55</v>
      </c>
      <c r="L64" s="20">
        <f t="shared" si="1"/>
        <v>2631.65</v>
      </c>
      <c r="M64" s="17">
        <f t="shared" si="2"/>
        <v>383.25</v>
      </c>
    </row>
    <row r="65" spans="1:13" ht="39.950000000000003" customHeight="1" x14ac:dyDescent="0.25">
      <c r="A65" s="199"/>
      <c r="B65" s="201"/>
      <c r="C65" s="47">
        <v>142</v>
      </c>
      <c r="D65" s="66" t="s">
        <v>275</v>
      </c>
      <c r="E65" s="106" t="s">
        <v>557</v>
      </c>
      <c r="F65" s="34" t="s">
        <v>28</v>
      </c>
      <c r="G65" s="34" t="s">
        <v>15</v>
      </c>
      <c r="H65" s="19">
        <f>REITORIA!I65+MUSEU!I65+ESAG!I65+CEART!I65+FAED!I65+CEAD!I65+CEFID!I65+CESFI!I65+CERES!I65</f>
        <v>91</v>
      </c>
      <c r="I65" s="25">
        <f>(REITORIA!I65-REITORIA!J65)+(MUSEU!I65-MUSEU!J65)+(ESAG!I65-ESAG!J65)+(CEART!I65-CEART!J65)+(FAED!I65-FAED!J65)+(CEAD!I65-CEAD!J65)+(CEFID!I65-CEFID!J65)+(CESFI!I65-CESFI!J65)+(CERES!I65-CERES!J65)</f>
        <v>22</v>
      </c>
      <c r="J65" s="31">
        <f t="shared" si="0"/>
        <v>69</v>
      </c>
      <c r="K65" s="20">
        <v>29.67</v>
      </c>
      <c r="L65" s="20">
        <f t="shared" si="1"/>
        <v>2699.9700000000003</v>
      </c>
      <c r="M65" s="17">
        <f t="shared" si="2"/>
        <v>652.74</v>
      </c>
    </row>
    <row r="66" spans="1:13" ht="39.950000000000003" customHeight="1" x14ac:dyDescent="0.25">
      <c r="A66" s="199"/>
      <c r="B66" s="201"/>
      <c r="C66" s="47">
        <v>143</v>
      </c>
      <c r="D66" s="66" t="s">
        <v>276</v>
      </c>
      <c r="E66" s="106" t="s">
        <v>558</v>
      </c>
      <c r="F66" s="34" t="s">
        <v>112</v>
      </c>
      <c r="G66" s="34" t="s">
        <v>15</v>
      </c>
      <c r="H66" s="19">
        <f>REITORIA!I66+MUSEU!I66+ESAG!I66+CEART!I66+FAED!I66+CEAD!I66+CEFID!I66+CESFI!I66+CERES!I66</f>
        <v>68</v>
      </c>
      <c r="I66" s="25">
        <f>(REITORIA!I66-REITORIA!J66)+(MUSEU!I66-MUSEU!J66)+(ESAG!I66-ESAG!J66)+(CEART!I66-CEART!J66)+(FAED!I66-FAED!J66)+(CEAD!I66-CEAD!J66)+(CEFID!I66-CEFID!J66)+(CESFI!I66-CESFI!J66)+(CERES!I66-CERES!J66)</f>
        <v>19</v>
      </c>
      <c r="J66" s="31">
        <f t="shared" si="0"/>
        <v>49</v>
      </c>
      <c r="K66" s="20">
        <v>82.61</v>
      </c>
      <c r="L66" s="20">
        <f t="shared" si="1"/>
        <v>5617.48</v>
      </c>
      <c r="M66" s="17">
        <f t="shared" si="2"/>
        <v>1569.59</v>
      </c>
    </row>
    <row r="67" spans="1:13" ht="39.950000000000003" customHeight="1" x14ac:dyDescent="0.25">
      <c r="A67" s="185">
        <v>3</v>
      </c>
      <c r="B67" s="188" t="s">
        <v>217</v>
      </c>
      <c r="C67" s="48">
        <v>144</v>
      </c>
      <c r="D67" s="129" t="s">
        <v>277</v>
      </c>
      <c r="E67" s="76" t="s">
        <v>559</v>
      </c>
      <c r="F67" s="135" t="s">
        <v>13</v>
      </c>
      <c r="G67" s="135" t="s">
        <v>35</v>
      </c>
      <c r="H67" s="19">
        <f>REITORIA!I67+MUSEU!I67+ESAG!I67+CEART!I67+FAED!I67+CEAD!I67+CEFID!I67+CESFI!I67+CERES!I67</f>
        <v>15</v>
      </c>
      <c r="I67" s="25">
        <f>(REITORIA!I67-REITORIA!J67)+(MUSEU!I67-MUSEU!J67)+(ESAG!I67-ESAG!J67)+(CEART!I67-CEART!J67)+(FAED!I67-FAED!J67)+(CEAD!I67-CEAD!J67)+(CEFID!I67-CEFID!J67)+(CESFI!I67-CESFI!J67)+(CERES!I67-CERES!J67)</f>
        <v>2</v>
      </c>
      <c r="J67" s="31">
        <f t="shared" ref="J67:J106" si="3">H67-I67</f>
        <v>13</v>
      </c>
      <c r="K67" s="20">
        <v>76.36</v>
      </c>
      <c r="L67" s="20">
        <f t="shared" ref="L67:L106" si="4">K67*H67</f>
        <v>1145.4000000000001</v>
      </c>
      <c r="M67" s="17">
        <f t="shared" ref="M67:M106" si="5">K67*I67</f>
        <v>152.72</v>
      </c>
    </row>
    <row r="68" spans="1:13" ht="39.950000000000003" customHeight="1" x14ac:dyDescent="0.25">
      <c r="A68" s="186"/>
      <c r="B68" s="189"/>
      <c r="C68" s="48">
        <v>145</v>
      </c>
      <c r="D68" s="75" t="s">
        <v>278</v>
      </c>
      <c r="E68" s="76" t="s">
        <v>560</v>
      </c>
      <c r="F68" s="36" t="s">
        <v>13</v>
      </c>
      <c r="G68" s="36" t="s">
        <v>35</v>
      </c>
      <c r="H68" s="19">
        <f>REITORIA!I68+MUSEU!I68+ESAG!I68+CEART!I68+FAED!I68+CEAD!I68+CEFID!I68+CESFI!I68+CERES!I68</f>
        <v>15</v>
      </c>
      <c r="I68" s="25">
        <f>(REITORIA!I68-REITORIA!J68)+(MUSEU!I68-MUSEU!J68)+(ESAG!I68-ESAG!J68)+(CEART!I68-CEART!J68)+(FAED!I68-FAED!J68)+(CEAD!I68-CEAD!J68)+(CEFID!I68-CEFID!J68)+(CESFI!I68-CESFI!J68)+(CERES!I68-CERES!J68)</f>
        <v>3</v>
      </c>
      <c r="J68" s="31">
        <f t="shared" si="3"/>
        <v>12</v>
      </c>
      <c r="K68" s="20">
        <v>28.65</v>
      </c>
      <c r="L68" s="20">
        <f t="shared" si="4"/>
        <v>429.75</v>
      </c>
      <c r="M68" s="17">
        <f t="shared" si="5"/>
        <v>85.949999999999989</v>
      </c>
    </row>
    <row r="69" spans="1:13" ht="39.950000000000003" customHeight="1" x14ac:dyDescent="0.25">
      <c r="A69" s="186"/>
      <c r="B69" s="189"/>
      <c r="C69" s="48">
        <v>146</v>
      </c>
      <c r="D69" s="75" t="s">
        <v>279</v>
      </c>
      <c r="E69" s="76" t="s">
        <v>561</v>
      </c>
      <c r="F69" s="36" t="s">
        <v>13</v>
      </c>
      <c r="G69" s="36" t="s">
        <v>35</v>
      </c>
      <c r="H69" s="19">
        <f>REITORIA!I69+MUSEU!I69+ESAG!I69+CEART!I69+FAED!I69+CEAD!I69+CEFID!I69+CESFI!I69+CERES!I69</f>
        <v>14</v>
      </c>
      <c r="I69" s="25">
        <f>(REITORIA!I69-REITORIA!J69)+(MUSEU!I69-MUSEU!J69)+(ESAG!I69-ESAG!J69)+(CEART!I69-CEART!J69)+(FAED!I69-FAED!J69)+(CEAD!I69-CEAD!J69)+(CEFID!I69-CEFID!J69)+(CESFI!I69-CESFI!J69)+(CERES!I69-CERES!J69)</f>
        <v>5</v>
      </c>
      <c r="J69" s="31">
        <f t="shared" si="3"/>
        <v>9</v>
      </c>
      <c r="K69" s="20">
        <v>22.97</v>
      </c>
      <c r="L69" s="20">
        <f t="shared" si="4"/>
        <v>321.58</v>
      </c>
      <c r="M69" s="17">
        <f t="shared" si="5"/>
        <v>114.85</v>
      </c>
    </row>
    <row r="70" spans="1:13" ht="39.950000000000003" customHeight="1" x14ac:dyDescent="0.25">
      <c r="A70" s="186"/>
      <c r="B70" s="189"/>
      <c r="C70" s="48">
        <v>147</v>
      </c>
      <c r="D70" s="75" t="s">
        <v>280</v>
      </c>
      <c r="E70" s="76" t="s">
        <v>562</v>
      </c>
      <c r="F70" s="36" t="s">
        <v>13</v>
      </c>
      <c r="G70" s="36" t="s">
        <v>35</v>
      </c>
      <c r="H70" s="19">
        <f>REITORIA!I70+MUSEU!I70+ESAG!I70+CEART!I70+FAED!I70+CEAD!I70+CEFID!I70+CESFI!I70+CERES!I70</f>
        <v>17</v>
      </c>
      <c r="I70" s="25">
        <f>(REITORIA!I70-REITORIA!J70)+(MUSEU!I70-MUSEU!J70)+(ESAG!I70-ESAG!J70)+(CEART!I70-CEART!J70)+(FAED!I70-FAED!J70)+(CEAD!I70-CEAD!J70)+(CEFID!I70-CEFID!J70)+(CESFI!I70-CESFI!J70)+(CERES!I70-CERES!J70)</f>
        <v>3</v>
      </c>
      <c r="J70" s="31">
        <f t="shared" si="3"/>
        <v>14</v>
      </c>
      <c r="K70" s="20">
        <v>26.49</v>
      </c>
      <c r="L70" s="20">
        <f t="shared" si="4"/>
        <v>450.33</v>
      </c>
      <c r="M70" s="17">
        <f t="shared" si="5"/>
        <v>79.47</v>
      </c>
    </row>
    <row r="71" spans="1:13" ht="39.950000000000003" customHeight="1" x14ac:dyDescent="0.25">
      <c r="A71" s="186"/>
      <c r="B71" s="189"/>
      <c r="C71" s="48">
        <v>148</v>
      </c>
      <c r="D71" s="75" t="s">
        <v>281</v>
      </c>
      <c r="E71" s="76" t="s">
        <v>563</v>
      </c>
      <c r="F71" s="36" t="s">
        <v>13</v>
      </c>
      <c r="G71" s="36" t="s">
        <v>35</v>
      </c>
      <c r="H71" s="19">
        <f>REITORIA!I71+MUSEU!I71+ESAG!I71+CEART!I71+FAED!I71+CEAD!I71+CEFID!I71+CESFI!I71+CERES!I71</f>
        <v>15</v>
      </c>
      <c r="I71" s="25">
        <f>(REITORIA!I71-REITORIA!J71)+(MUSEU!I71-MUSEU!J71)+(ESAG!I71-ESAG!J71)+(CEART!I71-CEART!J71)+(FAED!I71-FAED!J71)+(CEAD!I71-CEAD!J71)+(CEFID!I71-CEFID!J71)+(CESFI!I71-CESFI!J71)+(CERES!I71-CERES!J71)</f>
        <v>7</v>
      </c>
      <c r="J71" s="31">
        <f t="shared" si="3"/>
        <v>8</v>
      </c>
      <c r="K71" s="20">
        <v>31.03</v>
      </c>
      <c r="L71" s="20">
        <f t="shared" si="4"/>
        <v>465.45000000000005</v>
      </c>
      <c r="M71" s="17">
        <f t="shared" si="5"/>
        <v>217.21</v>
      </c>
    </row>
    <row r="72" spans="1:13" ht="39.950000000000003" customHeight="1" x14ac:dyDescent="0.25">
      <c r="A72" s="186"/>
      <c r="B72" s="189"/>
      <c r="C72" s="48">
        <v>149</v>
      </c>
      <c r="D72" s="75" t="s">
        <v>282</v>
      </c>
      <c r="E72" s="76" t="s">
        <v>564</v>
      </c>
      <c r="F72" s="36" t="s">
        <v>13</v>
      </c>
      <c r="G72" s="36" t="s">
        <v>35</v>
      </c>
      <c r="H72" s="19">
        <f>REITORIA!I72+MUSEU!I72+ESAG!I72+CEART!I72+FAED!I72+CEAD!I72+CEFID!I72+CESFI!I72+CERES!I72</f>
        <v>12</v>
      </c>
      <c r="I72" s="25">
        <f>(REITORIA!I72-REITORIA!J72)+(MUSEU!I72-MUSEU!J72)+(ESAG!I72-ESAG!J72)+(CEART!I72-CEART!J72)+(FAED!I72-FAED!J72)+(CEAD!I72-CEAD!J72)+(CEFID!I72-CEFID!J72)+(CESFI!I72-CESFI!J72)+(CERES!I72-CERES!J72)</f>
        <v>2</v>
      </c>
      <c r="J72" s="31">
        <f t="shared" si="3"/>
        <v>10</v>
      </c>
      <c r="K72" s="20">
        <v>30.78</v>
      </c>
      <c r="L72" s="20">
        <f t="shared" si="4"/>
        <v>369.36</v>
      </c>
      <c r="M72" s="17">
        <f t="shared" si="5"/>
        <v>61.56</v>
      </c>
    </row>
    <row r="73" spans="1:13" ht="39.950000000000003" customHeight="1" x14ac:dyDescent="0.25">
      <c r="A73" s="186"/>
      <c r="B73" s="189"/>
      <c r="C73" s="48">
        <v>150</v>
      </c>
      <c r="D73" s="75" t="s">
        <v>283</v>
      </c>
      <c r="E73" s="76" t="s">
        <v>565</v>
      </c>
      <c r="F73" s="36" t="s">
        <v>13</v>
      </c>
      <c r="G73" s="36" t="s">
        <v>35</v>
      </c>
      <c r="H73" s="19">
        <f>REITORIA!I73+MUSEU!I73+ESAG!I73+CEART!I73+FAED!I73+CEAD!I73+CEFID!I73+CESFI!I73+CERES!I73</f>
        <v>10</v>
      </c>
      <c r="I73" s="25">
        <f>(REITORIA!I73-REITORIA!J73)+(MUSEU!I73-MUSEU!J73)+(ESAG!I73-ESAG!J73)+(CEART!I73-CEART!J73)+(FAED!I73-FAED!J73)+(CEAD!I73-CEAD!J73)+(CEFID!I73-CEFID!J73)+(CESFI!I73-CESFI!J73)+(CERES!I73-CERES!J73)</f>
        <v>5</v>
      </c>
      <c r="J73" s="31">
        <f t="shared" si="3"/>
        <v>5</v>
      </c>
      <c r="K73" s="20">
        <v>35</v>
      </c>
      <c r="L73" s="20">
        <f t="shared" si="4"/>
        <v>350</v>
      </c>
      <c r="M73" s="17">
        <f t="shared" si="5"/>
        <v>175</v>
      </c>
    </row>
    <row r="74" spans="1:13" ht="39.950000000000003" customHeight="1" x14ac:dyDescent="0.25">
      <c r="A74" s="186"/>
      <c r="B74" s="189"/>
      <c r="C74" s="48">
        <v>151</v>
      </c>
      <c r="D74" s="75" t="s">
        <v>284</v>
      </c>
      <c r="E74" s="76" t="s">
        <v>566</v>
      </c>
      <c r="F74" s="36" t="s">
        <v>13</v>
      </c>
      <c r="G74" s="36" t="s">
        <v>35</v>
      </c>
      <c r="H74" s="19">
        <f>REITORIA!I74+MUSEU!I74+ESAG!I74+CEART!I74+FAED!I74+CEAD!I74+CEFID!I74+CESFI!I74+CERES!I74</f>
        <v>30</v>
      </c>
      <c r="I74" s="25">
        <f>(REITORIA!I74-REITORIA!J74)+(MUSEU!I74-MUSEU!J74)+(ESAG!I74-ESAG!J74)+(CEART!I74-CEART!J74)+(FAED!I74-FAED!J74)+(CEAD!I74-CEAD!J74)+(CEFID!I74-CEFID!J74)+(CESFI!I74-CESFI!J74)+(CERES!I74-CERES!J74)</f>
        <v>14</v>
      </c>
      <c r="J74" s="31">
        <f t="shared" si="3"/>
        <v>16</v>
      </c>
      <c r="K74" s="20">
        <v>30</v>
      </c>
      <c r="L74" s="20">
        <f t="shared" si="4"/>
        <v>900</v>
      </c>
      <c r="M74" s="17">
        <f t="shared" si="5"/>
        <v>420</v>
      </c>
    </row>
    <row r="75" spans="1:13" ht="39.950000000000003" customHeight="1" x14ac:dyDescent="0.25">
      <c r="A75" s="186"/>
      <c r="B75" s="189"/>
      <c r="C75" s="48">
        <v>152</v>
      </c>
      <c r="D75" s="75" t="s">
        <v>285</v>
      </c>
      <c r="E75" s="76" t="s">
        <v>567</v>
      </c>
      <c r="F75" s="36" t="s">
        <v>18</v>
      </c>
      <c r="G75" s="37" t="s">
        <v>35</v>
      </c>
      <c r="H75" s="19">
        <f>REITORIA!I75+MUSEU!I75+ESAG!I75+CEART!I75+FAED!I75+CEAD!I75+CEFID!I75+CESFI!I75+CERES!I75</f>
        <v>10</v>
      </c>
      <c r="I75" s="25">
        <f>(REITORIA!I75-REITORIA!J75)+(MUSEU!I75-MUSEU!J75)+(ESAG!I75-ESAG!J75)+(CEART!I75-CEART!J75)+(FAED!I75-FAED!J75)+(CEAD!I75-CEAD!J75)+(CEFID!I75-CEFID!J75)+(CESFI!I75-CESFI!J75)+(CERES!I75-CERES!J75)</f>
        <v>2</v>
      </c>
      <c r="J75" s="31">
        <f t="shared" si="3"/>
        <v>8</v>
      </c>
      <c r="K75" s="20">
        <v>10.53</v>
      </c>
      <c r="L75" s="20">
        <f t="shared" si="4"/>
        <v>105.3</v>
      </c>
      <c r="M75" s="17">
        <f t="shared" si="5"/>
        <v>21.06</v>
      </c>
    </row>
    <row r="76" spans="1:13" ht="39.950000000000003" customHeight="1" x14ac:dyDescent="0.25">
      <c r="A76" s="186"/>
      <c r="B76" s="189"/>
      <c r="C76" s="48">
        <v>153</v>
      </c>
      <c r="D76" s="75" t="s">
        <v>286</v>
      </c>
      <c r="E76" s="76" t="s">
        <v>568</v>
      </c>
      <c r="F76" s="36" t="s">
        <v>59</v>
      </c>
      <c r="G76" s="36" t="s">
        <v>35</v>
      </c>
      <c r="H76" s="19">
        <f>REITORIA!I76+MUSEU!I76+ESAG!I76+CEART!I76+FAED!I76+CEAD!I76+CEFID!I76+CESFI!I76+CERES!I76</f>
        <v>2</v>
      </c>
      <c r="I76" s="25">
        <f>(REITORIA!I76-REITORIA!J76)+(MUSEU!I76-MUSEU!J76)+(ESAG!I76-ESAG!J76)+(CEART!I76-CEART!J76)+(FAED!I76-FAED!J76)+(CEAD!I76-CEAD!J76)+(CEFID!I76-CEFID!J76)+(CESFI!I76-CESFI!J76)+(CERES!I76-CERES!J76)</f>
        <v>0</v>
      </c>
      <c r="J76" s="31">
        <f t="shared" si="3"/>
        <v>2</v>
      </c>
      <c r="K76" s="20">
        <v>259.27</v>
      </c>
      <c r="L76" s="20">
        <f t="shared" si="4"/>
        <v>518.54</v>
      </c>
      <c r="M76" s="17">
        <f t="shared" si="5"/>
        <v>0</v>
      </c>
    </row>
    <row r="77" spans="1:13" ht="39.950000000000003" customHeight="1" x14ac:dyDescent="0.25">
      <c r="A77" s="186"/>
      <c r="B77" s="189"/>
      <c r="C77" s="48">
        <v>154</v>
      </c>
      <c r="D77" s="75" t="s">
        <v>160</v>
      </c>
      <c r="E77" s="76" t="s">
        <v>569</v>
      </c>
      <c r="F77" s="36" t="s">
        <v>13</v>
      </c>
      <c r="G77" s="36" t="s">
        <v>35</v>
      </c>
      <c r="H77" s="19">
        <f>REITORIA!I77+MUSEU!I77+ESAG!I77+CEART!I77+FAED!I77+CEAD!I77+CEFID!I77+CESFI!I77+CERES!I77</f>
        <v>8</v>
      </c>
      <c r="I77" s="25">
        <f>(REITORIA!I77-REITORIA!J77)+(MUSEU!I77-MUSEU!J77)+(ESAG!I77-ESAG!J77)+(CEART!I77-CEART!J77)+(FAED!I77-FAED!J77)+(CEAD!I77-CEAD!J77)+(CEFID!I77-CEFID!J77)+(CESFI!I77-CESFI!J77)+(CERES!I77-CERES!J77)</f>
        <v>2</v>
      </c>
      <c r="J77" s="31">
        <f t="shared" si="3"/>
        <v>6</v>
      </c>
      <c r="K77" s="20">
        <v>35</v>
      </c>
      <c r="L77" s="20">
        <f t="shared" si="4"/>
        <v>280</v>
      </c>
      <c r="M77" s="17">
        <f t="shared" si="5"/>
        <v>70</v>
      </c>
    </row>
    <row r="78" spans="1:13" ht="39.950000000000003" customHeight="1" x14ac:dyDescent="0.25">
      <c r="A78" s="186"/>
      <c r="B78" s="189"/>
      <c r="C78" s="48">
        <v>155</v>
      </c>
      <c r="D78" s="75" t="s">
        <v>287</v>
      </c>
      <c r="E78" s="76" t="s">
        <v>570</v>
      </c>
      <c r="F78" s="37" t="s">
        <v>13</v>
      </c>
      <c r="G78" s="37" t="s">
        <v>35</v>
      </c>
      <c r="H78" s="19">
        <f>REITORIA!I78+MUSEU!I78+ESAG!I78+CEART!I78+FAED!I78+CEAD!I78+CEFID!I78+CESFI!I78+CERES!I78</f>
        <v>2</v>
      </c>
      <c r="I78" s="25">
        <f>(REITORIA!I78-REITORIA!J78)+(MUSEU!I78-MUSEU!J78)+(ESAG!I78-ESAG!J78)+(CEART!I78-CEART!J78)+(FAED!I78-FAED!J78)+(CEAD!I78-CEAD!J78)+(CEFID!I78-CEFID!J78)+(CESFI!I78-CESFI!J78)+(CERES!I78-CERES!J78)</f>
        <v>0</v>
      </c>
      <c r="J78" s="31">
        <f t="shared" si="3"/>
        <v>2</v>
      </c>
      <c r="K78" s="20">
        <v>400</v>
      </c>
      <c r="L78" s="20">
        <f t="shared" si="4"/>
        <v>800</v>
      </c>
      <c r="M78" s="17">
        <f t="shared" si="5"/>
        <v>0</v>
      </c>
    </row>
    <row r="79" spans="1:13" ht="39.950000000000003" customHeight="1" x14ac:dyDescent="0.25">
      <c r="A79" s="186"/>
      <c r="B79" s="189"/>
      <c r="C79" s="48">
        <v>156</v>
      </c>
      <c r="D79" s="75" t="s">
        <v>167</v>
      </c>
      <c r="E79" s="76" t="s">
        <v>571</v>
      </c>
      <c r="F79" s="36" t="s">
        <v>13</v>
      </c>
      <c r="G79" s="36" t="s">
        <v>35</v>
      </c>
      <c r="H79" s="19">
        <f>REITORIA!I79+MUSEU!I79+ESAG!I79+CEART!I79+FAED!I79+CEAD!I79+CEFID!I79+CESFI!I79+CERES!I79</f>
        <v>20</v>
      </c>
      <c r="I79" s="25">
        <f>(REITORIA!I79-REITORIA!J79)+(MUSEU!I79-MUSEU!J79)+(ESAG!I79-ESAG!J79)+(CEART!I79-CEART!J79)+(FAED!I79-FAED!J79)+(CEAD!I79-CEAD!J79)+(CEFID!I79-CEFID!J79)+(CESFI!I79-CESFI!J79)+(CERES!I79-CERES!J79)</f>
        <v>3</v>
      </c>
      <c r="J79" s="31">
        <f t="shared" si="3"/>
        <v>17</v>
      </c>
      <c r="K79" s="20">
        <v>8</v>
      </c>
      <c r="L79" s="20">
        <f t="shared" si="4"/>
        <v>160</v>
      </c>
      <c r="M79" s="17">
        <f t="shared" si="5"/>
        <v>24</v>
      </c>
    </row>
    <row r="80" spans="1:13" ht="39.950000000000003" customHeight="1" x14ac:dyDescent="0.25">
      <c r="A80" s="186"/>
      <c r="B80" s="189"/>
      <c r="C80" s="48">
        <v>157</v>
      </c>
      <c r="D80" s="75" t="s">
        <v>166</v>
      </c>
      <c r="E80" s="76" t="s">
        <v>572</v>
      </c>
      <c r="F80" s="36" t="s">
        <v>13</v>
      </c>
      <c r="G80" s="36" t="s">
        <v>35</v>
      </c>
      <c r="H80" s="19">
        <f>REITORIA!I80+MUSEU!I80+ESAG!I80+CEART!I80+FAED!I80+CEAD!I80+CEFID!I80+CESFI!I80+CERES!I80</f>
        <v>20</v>
      </c>
      <c r="I80" s="25">
        <f>(REITORIA!I80-REITORIA!J80)+(MUSEU!I80-MUSEU!J80)+(ESAG!I80-ESAG!J80)+(CEART!I80-CEART!J80)+(FAED!I80-FAED!J80)+(CEAD!I80-CEAD!J80)+(CEFID!I80-CEFID!J80)+(CESFI!I80-CESFI!J80)+(CERES!I80-CERES!J80)</f>
        <v>3</v>
      </c>
      <c r="J80" s="31">
        <f t="shared" si="3"/>
        <v>17</v>
      </c>
      <c r="K80" s="20">
        <v>12.39</v>
      </c>
      <c r="L80" s="20">
        <f t="shared" si="4"/>
        <v>247.8</v>
      </c>
      <c r="M80" s="17">
        <f t="shared" si="5"/>
        <v>37.17</v>
      </c>
    </row>
    <row r="81" spans="1:13" ht="39.950000000000003" customHeight="1" x14ac:dyDescent="0.25">
      <c r="A81" s="186"/>
      <c r="B81" s="189"/>
      <c r="C81" s="48">
        <v>158</v>
      </c>
      <c r="D81" s="75" t="s">
        <v>288</v>
      </c>
      <c r="E81" s="76" t="s">
        <v>573</v>
      </c>
      <c r="F81" s="36" t="s">
        <v>13</v>
      </c>
      <c r="G81" s="36" t="s">
        <v>35</v>
      </c>
      <c r="H81" s="19">
        <f>REITORIA!I81+MUSEU!I81+ESAG!I81+CEART!I81+FAED!I81+CEAD!I81+CEFID!I81+CESFI!I81+CERES!I81</f>
        <v>21</v>
      </c>
      <c r="I81" s="25">
        <f>(REITORIA!I81-REITORIA!J81)+(MUSEU!I81-MUSEU!J81)+(ESAG!I81-ESAG!J81)+(CEART!I81-CEART!J81)+(FAED!I81-FAED!J81)+(CEAD!I81-CEAD!J81)+(CEFID!I81-CEFID!J81)+(CESFI!I81-CESFI!J81)+(CERES!I81-CERES!J81)</f>
        <v>3</v>
      </c>
      <c r="J81" s="31">
        <f t="shared" si="3"/>
        <v>18</v>
      </c>
      <c r="K81" s="20">
        <v>7.41</v>
      </c>
      <c r="L81" s="20">
        <f t="shared" si="4"/>
        <v>155.61000000000001</v>
      </c>
      <c r="M81" s="17">
        <f t="shared" si="5"/>
        <v>22.23</v>
      </c>
    </row>
    <row r="82" spans="1:13" ht="39.950000000000003" customHeight="1" x14ac:dyDescent="0.25">
      <c r="A82" s="186"/>
      <c r="B82" s="189"/>
      <c r="C82" s="48">
        <v>159</v>
      </c>
      <c r="D82" s="75" t="s">
        <v>289</v>
      </c>
      <c r="E82" s="76" t="s">
        <v>574</v>
      </c>
      <c r="F82" s="36" t="s">
        <v>13</v>
      </c>
      <c r="G82" s="36" t="s">
        <v>35</v>
      </c>
      <c r="H82" s="19">
        <f>REITORIA!I82+MUSEU!I82+ESAG!I82+CEART!I82+FAED!I82+CEAD!I82+CEFID!I82+CESFI!I82+CERES!I82</f>
        <v>23</v>
      </c>
      <c r="I82" s="25">
        <f>(REITORIA!I82-REITORIA!J82)+(MUSEU!I82-MUSEU!J82)+(ESAG!I82-ESAG!J82)+(CEART!I82-CEART!J82)+(FAED!I82-FAED!J82)+(CEAD!I82-CEAD!J82)+(CEFID!I82-CEFID!J82)+(CESFI!I82-CESFI!J82)+(CERES!I82-CERES!J82)</f>
        <v>3</v>
      </c>
      <c r="J82" s="31">
        <f t="shared" si="3"/>
        <v>20</v>
      </c>
      <c r="K82" s="20">
        <v>5</v>
      </c>
      <c r="L82" s="20">
        <f t="shared" si="4"/>
        <v>115</v>
      </c>
      <c r="M82" s="17">
        <f t="shared" si="5"/>
        <v>15</v>
      </c>
    </row>
    <row r="83" spans="1:13" ht="39.950000000000003" customHeight="1" x14ac:dyDescent="0.25">
      <c r="A83" s="186"/>
      <c r="B83" s="189"/>
      <c r="C83" s="48">
        <v>160</v>
      </c>
      <c r="D83" s="75" t="s">
        <v>161</v>
      </c>
      <c r="E83" s="136" t="s">
        <v>575</v>
      </c>
      <c r="F83" s="36" t="s">
        <v>13</v>
      </c>
      <c r="G83" s="36" t="s">
        <v>35</v>
      </c>
      <c r="H83" s="19">
        <f>REITORIA!I83+MUSEU!I83+ESAG!I83+CEART!I83+FAED!I83+CEAD!I83+CEFID!I83+CESFI!I83+CERES!I83</f>
        <v>27</v>
      </c>
      <c r="I83" s="25">
        <f>(REITORIA!I83-REITORIA!J83)+(MUSEU!I83-MUSEU!J83)+(ESAG!I83-ESAG!J83)+(CEART!I83-CEART!J83)+(FAED!I83-FAED!J83)+(CEAD!I83-CEAD!J83)+(CEFID!I83-CEFID!J83)+(CESFI!I83-CESFI!J83)+(CERES!I83-CERES!J83)</f>
        <v>2</v>
      </c>
      <c r="J83" s="31">
        <f t="shared" si="3"/>
        <v>25</v>
      </c>
      <c r="K83" s="20">
        <v>11.46</v>
      </c>
      <c r="L83" s="20">
        <f t="shared" si="4"/>
        <v>309.42</v>
      </c>
      <c r="M83" s="17">
        <f t="shared" si="5"/>
        <v>22.92</v>
      </c>
    </row>
    <row r="84" spans="1:13" ht="39.950000000000003" customHeight="1" x14ac:dyDescent="0.25">
      <c r="A84" s="186"/>
      <c r="B84" s="189"/>
      <c r="C84" s="48">
        <v>161</v>
      </c>
      <c r="D84" s="75" t="s">
        <v>162</v>
      </c>
      <c r="E84" s="136" t="s">
        <v>576</v>
      </c>
      <c r="F84" s="36" t="s">
        <v>13</v>
      </c>
      <c r="G84" s="36" t="s">
        <v>35</v>
      </c>
      <c r="H84" s="19">
        <f>REITORIA!I84+MUSEU!I84+ESAG!I84+CEART!I84+FAED!I84+CEAD!I84+CEFID!I84+CESFI!I84+CERES!I84</f>
        <v>27</v>
      </c>
      <c r="I84" s="25">
        <f>(REITORIA!I84-REITORIA!J84)+(MUSEU!I84-MUSEU!J84)+(ESAG!I84-ESAG!J84)+(CEART!I84-CEART!J84)+(FAED!I84-FAED!J84)+(CEAD!I84-CEAD!J84)+(CEFID!I84-CEFID!J84)+(CESFI!I84-CESFI!J84)+(CERES!I84-CERES!J84)</f>
        <v>2</v>
      </c>
      <c r="J84" s="31">
        <f t="shared" si="3"/>
        <v>25</v>
      </c>
      <c r="K84" s="20">
        <v>7.31</v>
      </c>
      <c r="L84" s="20">
        <f t="shared" si="4"/>
        <v>197.36999999999998</v>
      </c>
      <c r="M84" s="17">
        <f t="shared" si="5"/>
        <v>14.62</v>
      </c>
    </row>
    <row r="85" spans="1:13" ht="39.950000000000003" customHeight="1" x14ac:dyDescent="0.25">
      <c r="A85" s="186"/>
      <c r="B85" s="189"/>
      <c r="C85" s="48">
        <v>162</v>
      </c>
      <c r="D85" s="75" t="s">
        <v>163</v>
      </c>
      <c r="E85" s="76" t="s">
        <v>577</v>
      </c>
      <c r="F85" s="36" t="s">
        <v>13</v>
      </c>
      <c r="G85" s="36" t="s">
        <v>15</v>
      </c>
      <c r="H85" s="19">
        <f>REITORIA!I85+MUSEU!I85+ESAG!I85+CEART!I85+FAED!I85+CEAD!I85+CEFID!I85+CESFI!I85+CERES!I85</f>
        <v>21</v>
      </c>
      <c r="I85" s="25">
        <f>(REITORIA!I85-REITORIA!J85)+(MUSEU!I85-MUSEU!J85)+(ESAG!I85-ESAG!J85)+(CEART!I85-CEART!J85)+(FAED!I85-FAED!J85)+(CEAD!I85-CEAD!J85)+(CEFID!I85-CEFID!J85)+(CESFI!I85-CESFI!J85)+(CERES!I85-CERES!J85)</f>
        <v>2</v>
      </c>
      <c r="J85" s="31">
        <f t="shared" si="3"/>
        <v>19</v>
      </c>
      <c r="K85" s="20">
        <v>12</v>
      </c>
      <c r="L85" s="20">
        <f t="shared" si="4"/>
        <v>252</v>
      </c>
      <c r="M85" s="17">
        <f t="shared" si="5"/>
        <v>24</v>
      </c>
    </row>
    <row r="86" spans="1:13" ht="39.950000000000003" customHeight="1" x14ac:dyDescent="0.25">
      <c r="A86" s="186"/>
      <c r="B86" s="189"/>
      <c r="C86" s="48">
        <v>163</v>
      </c>
      <c r="D86" s="75" t="s">
        <v>164</v>
      </c>
      <c r="E86" s="76" t="s">
        <v>578</v>
      </c>
      <c r="F86" s="36" t="s">
        <v>13</v>
      </c>
      <c r="G86" s="36" t="s">
        <v>35</v>
      </c>
      <c r="H86" s="19">
        <f>REITORIA!I86+MUSEU!I86+ESAG!I86+CEART!I86+FAED!I86+CEAD!I86+CEFID!I86+CESFI!I86+CERES!I86</f>
        <v>19</v>
      </c>
      <c r="I86" s="25">
        <f>(REITORIA!I86-REITORIA!J86)+(MUSEU!I86-MUSEU!J86)+(ESAG!I86-ESAG!J86)+(CEART!I86-CEART!J86)+(FAED!I86-FAED!J86)+(CEAD!I86-CEAD!J86)+(CEFID!I86-CEFID!J86)+(CESFI!I86-CESFI!J86)+(CERES!I86-CERES!J86)</f>
        <v>2</v>
      </c>
      <c r="J86" s="31">
        <f t="shared" si="3"/>
        <v>17</v>
      </c>
      <c r="K86" s="20">
        <v>9.6199999999999992</v>
      </c>
      <c r="L86" s="20">
        <f t="shared" si="4"/>
        <v>182.77999999999997</v>
      </c>
      <c r="M86" s="17">
        <f t="shared" si="5"/>
        <v>19.239999999999998</v>
      </c>
    </row>
    <row r="87" spans="1:13" ht="39.950000000000003" customHeight="1" x14ac:dyDescent="0.25">
      <c r="A87" s="186"/>
      <c r="B87" s="189"/>
      <c r="C87" s="48">
        <v>164</v>
      </c>
      <c r="D87" s="75" t="s">
        <v>165</v>
      </c>
      <c r="E87" s="76" t="s">
        <v>579</v>
      </c>
      <c r="F87" s="36" t="s">
        <v>13</v>
      </c>
      <c r="G87" s="36" t="s">
        <v>35</v>
      </c>
      <c r="H87" s="19">
        <f>REITORIA!I87+MUSEU!I87+ESAG!I87+CEART!I87+FAED!I87+CEAD!I87+CEFID!I87+CESFI!I87+CERES!I87</f>
        <v>21</v>
      </c>
      <c r="I87" s="25">
        <f>(REITORIA!I87-REITORIA!J87)+(MUSEU!I87-MUSEU!J87)+(ESAG!I87-ESAG!J87)+(CEART!I87-CEART!J87)+(FAED!I87-FAED!J87)+(CEAD!I87-CEAD!J87)+(CEFID!I87-CEFID!J87)+(CESFI!I87-CESFI!J87)+(CERES!I87-CERES!J87)</f>
        <v>4</v>
      </c>
      <c r="J87" s="31">
        <f t="shared" si="3"/>
        <v>17</v>
      </c>
      <c r="K87" s="20">
        <v>12</v>
      </c>
      <c r="L87" s="20">
        <f t="shared" si="4"/>
        <v>252</v>
      </c>
      <c r="M87" s="17">
        <f t="shared" si="5"/>
        <v>48</v>
      </c>
    </row>
    <row r="88" spans="1:13" ht="39.950000000000003" customHeight="1" x14ac:dyDescent="0.25">
      <c r="A88" s="186"/>
      <c r="B88" s="189"/>
      <c r="C88" s="48">
        <v>165</v>
      </c>
      <c r="D88" s="75" t="s">
        <v>290</v>
      </c>
      <c r="E88" s="76" t="s">
        <v>580</v>
      </c>
      <c r="F88" s="36" t="s">
        <v>13</v>
      </c>
      <c r="G88" s="36" t="s">
        <v>35</v>
      </c>
      <c r="H88" s="19">
        <f>REITORIA!I88+MUSEU!I88+ESAG!I88+CEART!I88+FAED!I88+CEAD!I88+CEFID!I88+CESFI!I88+CERES!I88</f>
        <v>26</v>
      </c>
      <c r="I88" s="25">
        <f>(REITORIA!I88-REITORIA!J88)+(MUSEU!I88-MUSEU!J88)+(ESAG!I88-ESAG!J88)+(CEART!I88-CEART!J88)+(FAED!I88-FAED!J88)+(CEAD!I88-CEAD!J88)+(CEFID!I88-CEFID!J88)+(CESFI!I88-CESFI!J88)+(CERES!I88-CERES!J88)</f>
        <v>2</v>
      </c>
      <c r="J88" s="31">
        <f t="shared" si="3"/>
        <v>24</v>
      </c>
      <c r="K88" s="20">
        <v>17.32</v>
      </c>
      <c r="L88" s="20">
        <f t="shared" si="4"/>
        <v>450.32</v>
      </c>
      <c r="M88" s="17">
        <f t="shared" si="5"/>
        <v>34.64</v>
      </c>
    </row>
    <row r="89" spans="1:13" ht="39.950000000000003" customHeight="1" x14ac:dyDescent="0.25">
      <c r="A89" s="186"/>
      <c r="B89" s="189"/>
      <c r="C89" s="48">
        <v>166</v>
      </c>
      <c r="D89" s="75" t="s">
        <v>291</v>
      </c>
      <c r="E89" s="76" t="s">
        <v>581</v>
      </c>
      <c r="F89" s="36" t="s">
        <v>13</v>
      </c>
      <c r="G89" s="36" t="s">
        <v>35</v>
      </c>
      <c r="H89" s="19">
        <f>REITORIA!I89+MUSEU!I89+ESAG!I89+CEART!I89+FAED!I89+CEAD!I89+CEFID!I89+CESFI!I89+CERES!I89</f>
        <v>28</v>
      </c>
      <c r="I89" s="25">
        <f>(REITORIA!I89-REITORIA!J89)+(MUSEU!I89-MUSEU!J89)+(ESAG!I89-ESAG!J89)+(CEART!I89-CEART!J89)+(FAED!I89-FAED!J89)+(CEAD!I89-CEAD!J89)+(CEFID!I89-CEFID!J89)+(CESFI!I89-CESFI!J89)+(CERES!I89-CERES!J89)</f>
        <v>2</v>
      </c>
      <c r="J89" s="31">
        <f t="shared" si="3"/>
        <v>26</v>
      </c>
      <c r="K89" s="20">
        <v>8.69</v>
      </c>
      <c r="L89" s="20">
        <f t="shared" si="4"/>
        <v>243.32</v>
      </c>
      <c r="M89" s="17">
        <f t="shared" si="5"/>
        <v>17.38</v>
      </c>
    </row>
    <row r="90" spans="1:13" ht="39.950000000000003" customHeight="1" x14ac:dyDescent="0.25">
      <c r="A90" s="186"/>
      <c r="B90" s="189"/>
      <c r="C90" s="48">
        <v>167</v>
      </c>
      <c r="D90" s="75" t="s">
        <v>292</v>
      </c>
      <c r="E90" s="76" t="s">
        <v>582</v>
      </c>
      <c r="F90" s="36" t="s">
        <v>13</v>
      </c>
      <c r="G90" s="36" t="s">
        <v>35</v>
      </c>
      <c r="H90" s="19">
        <f>REITORIA!I90+MUSEU!I90+ESAG!I90+CEART!I90+FAED!I90+CEAD!I90+CEFID!I90+CESFI!I90+CERES!I90</f>
        <v>26</v>
      </c>
      <c r="I90" s="25">
        <f>(REITORIA!I90-REITORIA!J90)+(MUSEU!I90-MUSEU!J90)+(ESAG!I90-ESAG!J90)+(CEART!I90-CEART!J90)+(FAED!I90-FAED!J90)+(CEAD!I90-CEAD!J90)+(CEFID!I90-CEFID!J90)+(CESFI!I90-CESFI!J90)+(CERES!I90-CERES!J90)</f>
        <v>2</v>
      </c>
      <c r="J90" s="31">
        <f t="shared" si="3"/>
        <v>24</v>
      </c>
      <c r="K90" s="20">
        <v>7.17</v>
      </c>
      <c r="L90" s="20">
        <f t="shared" si="4"/>
        <v>186.42</v>
      </c>
      <c r="M90" s="17">
        <f t="shared" si="5"/>
        <v>14.34</v>
      </c>
    </row>
    <row r="91" spans="1:13" ht="39.950000000000003" customHeight="1" x14ac:dyDescent="0.25">
      <c r="A91" s="186"/>
      <c r="B91" s="189"/>
      <c r="C91" s="48">
        <v>168</v>
      </c>
      <c r="D91" s="75" t="s">
        <v>293</v>
      </c>
      <c r="E91" s="76" t="s">
        <v>583</v>
      </c>
      <c r="F91" s="36" t="s">
        <v>13</v>
      </c>
      <c r="G91" s="36" t="s">
        <v>35</v>
      </c>
      <c r="H91" s="19">
        <f>REITORIA!I91+MUSEU!I91+ESAG!I91+CEART!I91+FAED!I91+CEAD!I91+CEFID!I91+CESFI!I91+CERES!I91</f>
        <v>26</v>
      </c>
      <c r="I91" s="25">
        <f>(REITORIA!I91-REITORIA!J91)+(MUSEU!I91-MUSEU!J91)+(ESAG!I91-ESAG!J91)+(CEART!I91-CEART!J91)+(FAED!I91-FAED!J91)+(CEAD!I91-CEAD!J91)+(CEFID!I91-CEFID!J91)+(CESFI!I91-CESFI!J91)+(CERES!I91-CERES!J91)</f>
        <v>3</v>
      </c>
      <c r="J91" s="31">
        <f t="shared" si="3"/>
        <v>23</v>
      </c>
      <c r="K91" s="20">
        <v>8.36</v>
      </c>
      <c r="L91" s="20">
        <f t="shared" si="4"/>
        <v>217.35999999999999</v>
      </c>
      <c r="M91" s="17">
        <f t="shared" si="5"/>
        <v>25.08</v>
      </c>
    </row>
    <row r="92" spans="1:13" ht="39.950000000000003" customHeight="1" x14ac:dyDescent="0.25">
      <c r="A92" s="186"/>
      <c r="B92" s="189"/>
      <c r="C92" s="48">
        <v>169</v>
      </c>
      <c r="D92" s="75" t="s">
        <v>294</v>
      </c>
      <c r="E92" s="76" t="s">
        <v>584</v>
      </c>
      <c r="F92" s="36" t="s">
        <v>13</v>
      </c>
      <c r="G92" s="36" t="s">
        <v>35</v>
      </c>
      <c r="H92" s="19">
        <f>REITORIA!I92+MUSEU!I92+ESAG!I92+CEART!I92+FAED!I92+CEAD!I92+CEFID!I92+CESFI!I92+CERES!I92</f>
        <v>26</v>
      </c>
      <c r="I92" s="25">
        <f>(REITORIA!I92-REITORIA!J92)+(MUSEU!I92-MUSEU!J92)+(ESAG!I92-ESAG!J92)+(CEART!I92-CEART!J92)+(FAED!I92-FAED!J92)+(CEAD!I92-CEAD!J92)+(CEFID!I92-CEFID!J92)+(CESFI!I92-CESFI!J92)+(CERES!I92-CERES!J92)</f>
        <v>2</v>
      </c>
      <c r="J92" s="31">
        <f t="shared" si="3"/>
        <v>24</v>
      </c>
      <c r="K92" s="20">
        <v>10.06</v>
      </c>
      <c r="L92" s="20">
        <f t="shared" si="4"/>
        <v>261.56</v>
      </c>
      <c r="M92" s="17">
        <f t="shared" si="5"/>
        <v>20.12</v>
      </c>
    </row>
    <row r="93" spans="1:13" ht="39.950000000000003" customHeight="1" x14ac:dyDescent="0.25">
      <c r="A93" s="186"/>
      <c r="B93" s="189"/>
      <c r="C93" s="48">
        <v>170</v>
      </c>
      <c r="D93" s="130" t="s">
        <v>295</v>
      </c>
      <c r="E93" s="76" t="s">
        <v>585</v>
      </c>
      <c r="F93" s="137" t="s">
        <v>13</v>
      </c>
      <c r="G93" s="137" t="s">
        <v>35</v>
      </c>
      <c r="H93" s="19">
        <f>REITORIA!I93+MUSEU!I93+ESAG!I93+CEART!I93+FAED!I93+CEAD!I93+CEFID!I93+CESFI!I93+CERES!I93</f>
        <v>25</v>
      </c>
      <c r="I93" s="25">
        <f>(REITORIA!I93-REITORIA!J93)+(MUSEU!I93-MUSEU!J93)+(ESAG!I93-ESAG!J93)+(CEART!I93-CEART!J93)+(FAED!I93-FAED!J93)+(CEAD!I93-CEAD!J93)+(CEFID!I93-CEFID!J93)+(CESFI!I93-CESFI!J93)+(CERES!I93-CERES!J93)</f>
        <v>2</v>
      </c>
      <c r="J93" s="31">
        <f t="shared" si="3"/>
        <v>23</v>
      </c>
      <c r="K93" s="20">
        <v>13.5</v>
      </c>
      <c r="L93" s="20">
        <f t="shared" si="4"/>
        <v>337.5</v>
      </c>
      <c r="M93" s="17">
        <f t="shared" si="5"/>
        <v>27</v>
      </c>
    </row>
    <row r="94" spans="1:13" ht="39.950000000000003" customHeight="1" x14ac:dyDescent="0.25">
      <c r="A94" s="186"/>
      <c r="B94" s="189"/>
      <c r="C94" s="48">
        <v>171</v>
      </c>
      <c r="D94" s="75" t="s">
        <v>168</v>
      </c>
      <c r="E94" s="76" t="s">
        <v>586</v>
      </c>
      <c r="F94" s="36" t="s">
        <v>13</v>
      </c>
      <c r="G94" s="36" t="s">
        <v>35</v>
      </c>
      <c r="H94" s="19">
        <f>REITORIA!I94+MUSEU!I94+ESAG!I94+CEART!I94+FAED!I94+CEAD!I94+CEFID!I94+CESFI!I94+CERES!I94</f>
        <v>29</v>
      </c>
      <c r="I94" s="25">
        <f>(REITORIA!I94-REITORIA!J94)+(MUSEU!I94-MUSEU!J94)+(ESAG!I94-ESAG!J94)+(CEART!I94-CEART!J94)+(FAED!I94-FAED!J94)+(CEAD!I94-CEAD!J94)+(CEFID!I94-CEFID!J94)+(CESFI!I94-CESFI!J94)+(CERES!I94-CERES!J94)</f>
        <v>4</v>
      </c>
      <c r="J94" s="31">
        <f t="shared" si="3"/>
        <v>25</v>
      </c>
      <c r="K94" s="20">
        <v>7.84</v>
      </c>
      <c r="L94" s="20">
        <f t="shared" si="4"/>
        <v>227.35999999999999</v>
      </c>
      <c r="M94" s="17">
        <f t="shared" si="5"/>
        <v>31.36</v>
      </c>
    </row>
    <row r="95" spans="1:13" ht="39.950000000000003" customHeight="1" x14ac:dyDescent="0.25">
      <c r="A95" s="186"/>
      <c r="B95" s="189"/>
      <c r="C95" s="48">
        <v>172</v>
      </c>
      <c r="D95" s="75" t="s">
        <v>169</v>
      </c>
      <c r="E95" s="76" t="s">
        <v>587</v>
      </c>
      <c r="F95" s="36" t="s">
        <v>59</v>
      </c>
      <c r="G95" s="36" t="s">
        <v>35</v>
      </c>
      <c r="H95" s="19">
        <f>REITORIA!I95+MUSEU!I95+ESAG!I95+CEART!I95+FAED!I95+CEAD!I95+CEFID!I95+CESFI!I95+CERES!I95</f>
        <v>1</v>
      </c>
      <c r="I95" s="25">
        <f>(REITORIA!I95-REITORIA!J95)+(MUSEU!I95-MUSEU!J95)+(ESAG!I95-ESAG!J95)+(CEART!I95-CEART!J95)+(FAED!I95-FAED!J95)+(CEAD!I95-CEAD!J95)+(CEFID!I95-CEFID!J95)+(CESFI!I95-CESFI!J95)+(CERES!I95-CERES!J95)</f>
        <v>0</v>
      </c>
      <c r="J95" s="31">
        <f t="shared" si="3"/>
        <v>1</v>
      </c>
      <c r="K95" s="20">
        <v>80</v>
      </c>
      <c r="L95" s="20">
        <f t="shared" si="4"/>
        <v>80</v>
      </c>
      <c r="M95" s="17">
        <f t="shared" si="5"/>
        <v>0</v>
      </c>
    </row>
    <row r="96" spans="1:13" ht="39.950000000000003" customHeight="1" x14ac:dyDescent="0.25">
      <c r="A96" s="186"/>
      <c r="B96" s="189"/>
      <c r="C96" s="48">
        <v>173</v>
      </c>
      <c r="D96" s="75" t="s">
        <v>170</v>
      </c>
      <c r="E96" s="76" t="s">
        <v>588</v>
      </c>
      <c r="F96" s="36" t="s">
        <v>59</v>
      </c>
      <c r="G96" s="36" t="s">
        <v>35</v>
      </c>
      <c r="H96" s="19">
        <f>REITORIA!I96+MUSEU!I96+ESAG!I96+CEART!I96+FAED!I96+CEAD!I96+CEFID!I96+CESFI!I96+CERES!I96</f>
        <v>1</v>
      </c>
      <c r="I96" s="25">
        <f>(REITORIA!I96-REITORIA!J96)+(MUSEU!I96-MUSEU!J96)+(ESAG!I96-ESAG!J96)+(CEART!I96-CEART!J96)+(FAED!I96-FAED!J96)+(CEAD!I96-CEAD!J96)+(CEFID!I96-CEFID!J96)+(CESFI!I96-CESFI!J96)+(CERES!I96-CERES!J96)</f>
        <v>0</v>
      </c>
      <c r="J96" s="31">
        <f t="shared" si="3"/>
        <v>1</v>
      </c>
      <c r="K96" s="20">
        <v>36.1</v>
      </c>
      <c r="L96" s="20">
        <f t="shared" si="4"/>
        <v>36.1</v>
      </c>
      <c r="M96" s="17">
        <f t="shared" si="5"/>
        <v>0</v>
      </c>
    </row>
    <row r="97" spans="1:13" ht="39.950000000000003" customHeight="1" x14ac:dyDescent="0.25">
      <c r="A97" s="186"/>
      <c r="B97" s="189"/>
      <c r="C97" s="48">
        <v>174</v>
      </c>
      <c r="D97" s="75" t="s">
        <v>171</v>
      </c>
      <c r="E97" s="76" t="s">
        <v>589</v>
      </c>
      <c r="F97" s="36" t="s">
        <v>59</v>
      </c>
      <c r="G97" s="36" t="s">
        <v>35</v>
      </c>
      <c r="H97" s="19">
        <f>REITORIA!I97+MUSEU!I97+ESAG!I97+CEART!I97+FAED!I97+CEAD!I97+CEFID!I97+CESFI!I97+CERES!I97</f>
        <v>1</v>
      </c>
      <c r="I97" s="25">
        <f>(REITORIA!I97-REITORIA!J97)+(MUSEU!I97-MUSEU!J97)+(ESAG!I97-ESAG!J97)+(CEART!I97-CEART!J97)+(FAED!I97-FAED!J97)+(CEAD!I97-CEAD!J97)+(CEFID!I97-CEFID!J97)+(CESFI!I97-CESFI!J97)+(CERES!I97-CERES!J97)</f>
        <v>0</v>
      </c>
      <c r="J97" s="31">
        <f t="shared" si="3"/>
        <v>1</v>
      </c>
      <c r="K97" s="20">
        <v>27.73</v>
      </c>
      <c r="L97" s="20">
        <f t="shared" si="4"/>
        <v>27.73</v>
      </c>
      <c r="M97" s="17">
        <f t="shared" si="5"/>
        <v>0</v>
      </c>
    </row>
    <row r="98" spans="1:13" ht="39.950000000000003" customHeight="1" x14ac:dyDescent="0.25">
      <c r="A98" s="186"/>
      <c r="B98" s="189"/>
      <c r="C98" s="48">
        <v>175</v>
      </c>
      <c r="D98" s="75" t="s">
        <v>172</v>
      </c>
      <c r="E98" s="76" t="s">
        <v>590</v>
      </c>
      <c r="F98" s="36" t="s">
        <v>59</v>
      </c>
      <c r="G98" s="36" t="s">
        <v>35</v>
      </c>
      <c r="H98" s="19">
        <f>REITORIA!I98+MUSEU!I98+ESAG!I98+CEART!I98+FAED!I98+CEAD!I98+CEFID!I98+CESFI!I98+CERES!I98</f>
        <v>1</v>
      </c>
      <c r="I98" s="25">
        <f>(REITORIA!I98-REITORIA!J98)+(MUSEU!I98-MUSEU!J98)+(ESAG!I98-ESAG!J98)+(CEART!I98-CEART!J98)+(FAED!I98-FAED!J98)+(CEAD!I98-CEAD!J98)+(CEFID!I98-CEFID!J98)+(CESFI!I98-CESFI!J98)+(CERES!I98-CERES!J98)</f>
        <v>0</v>
      </c>
      <c r="J98" s="31">
        <f t="shared" si="3"/>
        <v>1</v>
      </c>
      <c r="K98" s="20">
        <v>39.049999999999997</v>
      </c>
      <c r="L98" s="20">
        <f t="shared" si="4"/>
        <v>39.049999999999997</v>
      </c>
      <c r="M98" s="17">
        <f t="shared" si="5"/>
        <v>0</v>
      </c>
    </row>
    <row r="99" spans="1:13" ht="39.950000000000003" customHeight="1" x14ac:dyDescent="0.25">
      <c r="A99" s="186"/>
      <c r="B99" s="189"/>
      <c r="C99" s="48">
        <v>176</v>
      </c>
      <c r="D99" s="75" t="s">
        <v>296</v>
      </c>
      <c r="E99" s="76" t="s">
        <v>591</v>
      </c>
      <c r="F99" s="36" t="s">
        <v>59</v>
      </c>
      <c r="G99" s="36" t="s">
        <v>35</v>
      </c>
      <c r="H99" s="19">
        <f>REITORIA!I99+MUSEU!I99+ESAG!I99+CEART!I99+FAED!I99+CEAD!I99+CEFID!I99+CESFI!I99+CERES!I99</f>
        <v>13</v>
      </c>
      <c r="I99" s="25">
        <f>(REITORIA!I99-REITORIA!J99)+(MUSEU!I99-MUSEU!J99)+(ESAG!I99-ESAG!J99)+(CEART!I99-CEART!J99)+(FAED!I99-FAED!J99)+(CEAD!I99-CEAD!J99)+(CEFID!I99-CEFID!J99)+(CESFI!I99-CESFI!J99)+(CERES!I99-CERES!J99)</f>
        <v>3</v>
      </c>
      <c r="J99" s="31">
        <f t="shared" si="3"/>
        <v>10</v>
      </c>
      <c r="K99" s="20">
        <v>50.09</v>
      </c>
      <c r="L99" s="20">
        <f t="shared" si="4"/>
        <v>651.17000000000007</v>
      </c>
      <c r="M99" s="17">
        <f t="shared" si="5"/>
        <v>150.27000000000001</v>
      </c>
    </row>
    <row r="100" spans="1:13" ht="39.950000000000003" customHeight="1" x14ac:dyDescent="0.25">
      <c r="A100" s="186"/>
      <c r="B100" s="189"/>
      <c r="C100" s="48">
        <v>177</v>
      </c>
      <c r="D100" s="75" t="s">
        <v>100</v>
      </c>
      <c r="E100" s="76" t="s">
        <v>592</v>
      </c>
      <c r="F100" s="36" t="s">
        <v>13</v>
      </c>
      <c r="G100" s="36" t="s">
        <v>769</v>
      </c>
      <c r="H100" s="19">
        <f>REITORIA!I100+MUSEU!I100+ESAG!I100+CEART!I100+FAED!I100+CEAD!I100+CEFID!I100+CESFI!I100+CERES!I100</f>
        <v>20</v>
      </c>
      <c r="I100" s="25">
        <f>(REITORIA!I100-REITORIA!J100)+(MUSEU!I100-MUSEU!J100)+(ESAG!I100-ESAG!J100)+(CEART!I100-CEART!J100)+(FAED!I100-FAED!J100)+(CEAD!I100-CEAD!J100)+(CEFID!I100-CEFID!J100)+(CESFI!I100-CESFI!J100)+(CERES!I100-CERES!J100)</f>
        <v>2</v>
      </c>
      <c r="J100" s="31">
        <f t="shared" si="3"/>
        <v>18</v>
      </c>
      <c r="K100" s="20">
        <v>22.53</v>
      </c>
      <c r="L100" s="20">
        <f t="shared" si="4"/>
        <v>450.6</v>
      </c>
      <c r="M100" s="17">
        <f t="shared" si="5"/>
        <v>45.06</v>
      </c>
    </row>
    <row r="101" spans="1:13" ht="39.950000000000003" customHeight="1" x14ac:dyDescent="0.25">
      <c r="A101" s="186"/>
      <c r="B101" s="189"/>
      <c r="C101" s="48">
        <v>178</v>
      </c>
      <c r="D101" s="75" t="s">
        <v>173</v>
      </c>
      <c r="E101" s="76" t="s">
        <v>593</v>
      </c>
      <c r="F101" s="36" t="s">
        <v>13</v>
      </c>
      <c r="G101" s="36" t="s">
        <v>35</v>
      </c>
      <c r="H101" s="19">
        <f>REITORIA!I101+MUSEU!I101+ESAG!I101+CEART!I101+FAED!I101+CEAD!I101+CEFID!I101+CESFI!I101+CERES!I101</f>
        <v>12</v>
      </c>
      <c r="I101" s="25">
        <f>(REITORIA!I101-REITORIA!J101)+(MUSEU!I101-MUSEU!J101)+(ESAG!I101-ESAG!J101)+(CEART!I101-CEART!J101)+(FAED!I101-FAED!J101)+(CEAD!I101-CEAD!J101)+(CEFID!I101-CEFID!J101)+(CESFI!I101-CESFI!J101)+(CERES!I101-CERES!J101)</f>
        <v>2</v>
      </c>
      <c r="J101" s="31">
        <f t="shared" si="3"/>
        <v>10</v>
      </c>
      <c r="K101" s="20">
        <v>58.31</v>
      </c>
      <c r="L101" s="20">
        <f t="shared" si="4"/>
        <v>699.72</v>
      </c>
      <c r="M101" s="17">
        <f t="shared" si="5"/>
        <v>116.62</v>
      </c>
    </row>
    <row r="102" spans="1:13" ht="39.950000000000003" customHeight="1" x14ac:dyDescent="0.25">
      <c r="A102" s="186"/>
      <c r="B102" s="189"/>
      <c r="C102" s="48">
        <v>179</v>
      </c>
      <c r="D102" s="75" t="s">
        <v>174</v>
      </c>
      <c r="E102" s="76" t="s">
        <v>594</v>
      </c>
      <c r="F102" s="36" t="s">
        <v>13</v>
      </c>
      <c r="G102" s="36" t="s">
        <v>35</v>
      </c>
      <c r="H102" s="19">
        <f>REITORIA!I102+MUSEU!I102+ESAG!I102+CEART!I102+FAED!I102+CEAD!I102+CEFID!I102+CESFI!I102+CERES!I102</f>
        <v>8</v>
      </c>
      <c r="I102" s="25">
        <f>(REITORIA!I102-REITORIA!J102)+(MUSEU!I102-MUSEU!J102)+(ESAG!I102-ESAG!J102)+(CEART!I102-CEART!J102)+(FAED!I102-FAED!J102)+(CEAD!I102-CEAD!J102)+(CEFID!I102-CEFID!J102)+(CESFI!I102-CESFI!J102)+(CERES!I102-CERES!J102)</f>
        <v>1</v>
      </c>
      <c r="J102" s="31">
        <f t="shared" si="3"/>
        <v>7</v>
      </c>
      <c r="K102" s="20">
        <v>221</v>
      </c>
      <c r="L102" s="20">
        <f t="shared" si="4"/>
        <v>1768</v>
      </c>
      <c r="M102" s="17">
        <f t="shared" si="5"/>
        <v>221</v>
      </c>
    </row>
    <row r="103" spans="1:13" ht="39.950000000000003" customHeight="1" x14ac:dyDescent="0.25">
      <c r="A103" s="186"/>
      <c r="B103" s="189"/>
      <c r="C103" s="48">
        <v>180</v>
      </c>
      <c r="D103" s="75" t="s">
        <v>175</v>
      </c>
      <c r="E103" s="76" t="s">
        <v>595</v>
      </c>
      <c r="F103" s="36" t="s">
        <v>59</v>
      </c>
      <c r="G103" s="36" t="s">
        <v>35</v>
      </c>
      <c r="H103" s="19">
        <f>REITORIA!I103+MUSEU!I103+ESAG!I103+CEART!I103+FAED!I103+CEAD!I103+CEFID!I103+CESFI!I103+CERES!I103</f>
        <v>2</v>
      </c>
      <c r="I103" s="25">
        <f>(REITORIA!I103-REITORIA!J103)+(MUSEU!I103-MUSEU!J103)+(ESAG!I103-ESAG!J103)+(CEART!I103-CEART!J103)+(FAED!I103-FAED!J103)+(CEAD!I103-CEAD!J103)+(CEFID!I103-CEFID!J103)+(CESFI!I103-CESFI!J103)+(CERES!I103-CERES!J103)</f>
        <v>0</v>
      </c>
      <c r="J103" s="31">
        <f t="shared" si="3"/>
        <v>2</v>
      </c>
      <c r="K103" s="20">
        <v>25.32</v>
      </c>
      <c r="L103" s="20">
        <f t="shared" si="4"/>
        <v>50.64</v>
      </c>
      <c r="M103" s="17">
        <f t="shared" si="5"/>
        <v>0</v>
      </c>
    </row>
    <row r="104" spans="1:13" ht="39.950000000000003" customHeight="1" x14ac:dyDescent="0.25">
      <c r="A104" s="186"/>
      <c r="B104" s="189"/>
      <c r="C104" s="48">
        <v>181</v>
      </c>
      <c r="D104" s="75" t="s">
        <v>176</v>
      </c>
      <c r="E104" s="76" t="s">
        <v>596</v>
      </c>
      <c r="F104" s="36" t="s">
        <v>59</v>
      </c>
      <c r="G104" s="36" t="s">
        <v>35</v>
      </c>
      <c r="H104" s="19">
        <f>REITORIA!I104+MUSEU!I104+ESAG!I104+CEART!I104+FAED!I104+CEAD!I104+CEFID!I104+CESFI!I104+CERES!I104</f>
        <v>7</v>
      </c>
      <c r="I104" s="25">
        <f>(REITORIA!I104-REITORIA!J104)+(MUSEU!I104-MUSEU!J104)+(ESAG!I104-ESAG!J104)+(CEART!I104-CEART!J104)+(FAED!I104-FAED!J104)+(CEAD!I104-CEAD!J104)+(CEFID!I104-CEFID!J104)+(CESFI!I104-CESFI!J104)+(CERES!I104-CERES!J104)</f>
        <v>4</v>
      </c>
      <c r="J104" s="31">
        <f t="shared" si="3"/>
        <v>3</v>
      </c>
      <c r="K104" s="20">
        <v>48.75</v>
      </c>
      <c r="L104" s="20">
        <f t="shared" si="4"/>
        <v>341.25</v>
      </c>
      <c r="M104" s="17">
        <f t="shared" si="5"/>
        <v>195</v>
      </c>
    </row>
    <row r="105" spans="1:13" ht="39.950000000000003" customHeight="1" x14ac:dyDescent="0.25">
      <c r="A105" s="186"/>
      <c r="B105" s="189"/>
      <c r="C105" s="48">
        <v>182</v>
      </c>
      <c r="D105" s="75" t="s">
        <v>177</v>
      </c>
      <c r="E105" s="76" t="s">
        <v>597</v>
      </c>
      <c r="F105" s="36" t="s">
        <v>515</v>
      </c>
      <c r="G105" s="36" t="s">
        <v>35</v>
      </c>
      <c r="H105" s="19">
        <f>REITORIA!I105+MUSEU!I105+ESAG!I105+CEART!I105+FAED!I105+CEAD!I105+CEFID!I105+CESFI!I105+CERES!I105</f>
        <v>2</v>
      </c>
      <c r="I105" s="25">
        <f>(REITORIA!I105-REITORIA!J105)+(MUSEU!I105-MUSEU!J105)+(ESAG!I105-ESAG!J105)+(CEART!I105-CEART!J105)+(FAED!I105-FAED!J105)+(CEAD!I105-CEAD!J105)+(CEFID!I105-CEFID!J105)+(CESFI!I105-CESFI!J105)+(CERES!I105-CERES!J105)</f>
        <v>0</v>
      </c>
      <c r="J105" s="31">
        <f t="shared" si="3"/>
        <v>2</v>
      </c>
      <c r="K105" s="20">
        <v>71.349999999999994</v>
      </c>
      <c r="L105" s="20">
        <f t="shared" si="4"/>
        <v>142.69999999999999</v>
      </c>
      <c r="M105" s="17">
        <f t="shared" si="5"/>
        <v>0</v>
      </c>
    </row>
    <row r="106" spans="1:13" ht="39.950000000000003" customHeight="1" x14ac:dyDescent="0.25">
      <c r="A106" s="186"/>
      <c r="B106" s="189"/>
      <c r="C106" s="48">
        <v>183</v>
      </c>
      <c r="D106" s="75" t="s">
        <v>178</v>
      </c>
      <c r="E106" s="76" t="s">
        <v>598</v>
      </c>
      <c r="F106" s="36" t="s">
        <v>515</v>
      </c>
      <c r="G106" s="36" t="s">
        <v>35</v>
      </c>
      <c r="H106" s="19">
        <f>REITORIA!I106+MUSEU!I106+ESAG!I106+CEART!I106+FAED!I106+CEAD!I106+CEFID!I106+CESFI!I106+CERES!I106</f>
        <v>2</v>
      </c>
      <c r="I106" s="25">
        <f>(REITORIA!I106-REITORIA!J106)+(MUSEU!I106-MUSEU!J106)+(ESAG!I106-ESAG!J106)+(CEART!I106-CEART!J106)+(FAED!I106-FAED!J106)+(CEAD!I106-CEAD!J106)+(CEFID!I106-CEFID!J106)+(CESFI!I106-CESFI!J106)+(CERES!I106-CERES!J106)</f>
        <v>0</v>
      </c>
      <c r="J106" s="31">
        <f t="shared" si="3"/>
        <v>2</v>
      </c>
      <c r="K106" s="20">
        <v>34.36</v>
      </c>
      <c r="L106" s="20">
        <f t="shared" si="4"/>
        <v>68.72</v>
      </c>
      <c r="M106" s="17">
        <f t="shared" si="5"/>
        <v>0</v>
      </c>
    </row>
    <row r="107" spans="1:13" ht="39.950000000000003" customHeight="1" x14ac:dyDescent="0.25">
      <c r="A107" s="186"/>
      <c r="B107" s="189"/>
      <c r="C107" s="48">
        <v>184</v>
      </c>
      <c r="D107" s="75" t="s">
        <v>297</v>
      </c>
      <c r="E107" s="76" t="s">
        <v>599</v>
      </c>
      <c r="F107" s="36" t="s">
        <v>515</v>
      </c>
      <c r="G107" s="36" t="s">
        <v>35</v>
      </c>
      <c r="H107" s="19">
        <f>REITORIA!I107+MUSEU!I107+ESAG!I107+CEART!I107+FAED!I107+CEAD!I107+CEFID!I107+CESFI!I107+CERES!I107</f>
        <v>2</v>
      </c>
      <c r="I107" s="25">
        <f>(REITORIA!I107-REITORIA!J107)+(MUSEU!I107-MUSEU!J107)+(ESAG!I107-ESAG!J107)+(CEART!I107-CEART!J107)+(FAED!I107-FAED!J107)+(CEAD!I107-CEAD!J107)+(CEFID!I107-CEFID!J107)+(CESFI!I107-CESFI!J107)+(CERES!I107-CERES!J107)</f>
        <v>0</v>
      </c>
      <c r="J107" s="31">
        <f t="shared" ref="J107:J185" si="6">H107-I107</f>
        <v>2</v>
      </c>
      <c r="K107" s="20">
        <v>155.36000000000001</v>
      </c>
      <c r="L107" s="20">
        <f t="shared" ref="L107:L185" si="7">K107*H107</f>
        <v>310.72000000000003</v>
      </c>
      <c r="M107" s="17">
        <f t="shared" ref="M107:M185" si="8">K107*I107</f>
        <v>0</v>
      </c>
    </row>
    <row r="108" spans="1:13" ht="39.950000000000003" customHeight="1" x14ac:dyDescent="0.25">
      <c r="A108" s="186"/>
      <c r="B108" s="189"/>
      <c r="C108" s="48">
        <v>185</v>
      </c>
      <c r="D108" s="75" t="s">
        <v>298</v>
      </c>
      <c r="E108" s="76" t="s">
        <v>600</v>
      </c>
      <c r="F108" s="36" t="s">
        <v>515</v>
      </c>
      <c r="G108" s="36" t="s">
        <v>35</v>
      </c>
      <c r="H108" s="19">
        <f>REITORIA!I108+MUSEU!I108+ESAG!I108+CEART!I108+FAED!I108+CEAD!I108+CEFID!I108+CESFI!I108+CERES!I108</f>
        <v>2</v>
      </c>
      <c r="I108" s="25">
        <f>(REITORIA!I108-REITORIA!J108)+(MUSEU!I108-MUSEU!J108)+(ESAG!I108-ESAG!J108)+(CEART!I108-CEART!J108)+(FAED!I108-FAED!J108)+(CEAD!I108-CEAD!J108)+(CEFID!I108-CEFID!J108)+(CESFI!I108-CESFI!J108)+(CERES!I108-CERES!J108)</f>
        <v>0</v>
      </c>
      <c r="J108" s="31">
        <f t="shared" si="6"/>
        <v>2</v>
      </c>
      <c r="K108" s="20">
        <v>273.45</v>
      </c>
      <c r="L108" s="20">
        <f t="shared" si="7"/>
        <v>546.9</v>
      </c>
      <c r="M108" s="17">
        <f t="shared" si="8"/>
        <v>0</v>
      </c>
    </row>
    <row r="109" spans="1:13" ht="39.950000000000003" customHeight="1" x14ac:dyDescent="0.25">
      <c r="A109" s="186"/>
      <c r="B109" s="189"/>
      <c r="C109" s="48">
        <v>186</v>
      </c>
      <c r="D109" s="75" t="s">
        <v>299</v>
      </c>
      <c r="E109" s="76" t="s">
        <v>601</v>
      </c>
      <c r="F109" s="36" t="s">
        <v>515</v>
      </c>
      <c r="G109" s="36" t="s">
        <v>35</v>
      </c>
      <c r="H109" s="19">
        <f>REITORIA!I109+MUSEU!I109+ESAG!I109+CEART!I109+FAED!I109+CEAD!I109+CEFID!I109+CESFI!I109+CERES!I109</f>
        <v>2</v>
      </c>
      <c r="I109" s="25">
        <f>(REITORIA!I109-REITORIA!J109)+(MUSEU!I109-MUSEU!J109)+(ESAG!I109-ESAG!J109)+(CEART!I109-CEART!J109)+(FAED!I109-FAED!J109)+(CEAD!I109-CEAD!J109)+(CEFID!I109-CEFID!J109)+(CESFI!I109-CESFI!J109)+(CERES!I109-CERES!J109)</f>
        <v>0</v>
      </c>
      <c r="J109" s="31">
        <f t="shared" si="6"/>
        <v>2</v>
      </c>
      <c r="K109" s="20">
        <v>153.99</v>
      </c>
      <c r="L109" s="20">
        <f t="shared" si="7"/>
        <v>307.98</v>
      </c>
      <c r="M109" s="17">
        <f t="shared" si="8"/>
        <v>0</v>
      </c>
    </row>
    <row r="110" spans="1:13" ht="39.950000000000003" customHeight="1" x14ac:dyDescent="0.25">
      <c r="A110" s="186"/>
      <c r="B110" s="189"/>
      <c r="C110" s="48">
        <v>187</v>
      </c>
      <c r="D110" s="75" t="s">
        <v>300</v>
      </c>
      <c r="E110" s="76" t="s">
        <v>602</v>
      </c>
      <c r="F110" s="37" t="s">
        <v>102</v>
      </c>
      <c r="G110" s="37" t="s">
        <v>35</v>
      </c>
      <c r="H110" s="19">
        <f>REITORIA!I110+MUSEU!I110+ESAG!I110+CEART!I110+FAED!I110+CEAD!I110+CEFID!I110+CESFI!I110+CERES!I110</f>
        <v>1</v>
      </c>
      <c r="I110" s="25">
        <f>(REITORIA!I110-REITORIA!J110)+(MUSEU!I110-MUSEU!J110)+(ESAG!I110-ESAG!J110)+(CEART!I110-CEART!J110)+(FAED!I110-FAED!J110)+(CEAD!I110-CEAD!J110)+(CEFID!I110-CEFID!J110)+(CESFI!I110-CESFI!J110)+(CERES!I110-CERES!J110)</f>
        <v>0</v>
      </c>
      <c r="J110" s="31">
        <f t="shared" si="6"/>
        <v>1</v>
      </c>
      <c r="K110" s="20">
        <v>227</v>
      </c>
      <c r="L110" s="20">
        <f t="shared" si="7"/>
        <v>227</v>
      </c>
      <c r="M110" s="17">
        <f t="shared" si="8"/>
        <v>0</v>
      </c>
    </row>
    <row r="111" spans="1:13" ht="39.950000000000003" customHeight="1" x14ac:dyDescent="0.25">
      <c r="A111" s="186"/>
      <c r="B111" s="189"/>
      <c r="C111" s="48">
        <v>188</v>
      </c>
      <c r="D111" s="75" t="s">
        <v>179</v>
      </c>
      <c r="E111" s="76" t="s">
        <v>603</v>
      </c>
      <c r="F111" s="36" t="s">
        <v>516</v>
      </c>
      <c r="G111" s="36" t="s">
        <v>35</v>
      </c>
      <c r="H111" s="19">
        <f>REITORIA!I111+MUSEU!I111+ESAG!I111+CEART!I111+FAED!I111+CEAD!I111+CEFID!I111+CESFI!I111+CERES!I111</f>
        <v>2</v>
      </c>
      <c r="I111" s="25">
        <f>(REITORIA!I111-REITORIA!J111)+(MUSEU!I111-MUSEU!J111)+(ESAG!I111-ESAG!J111)+(CEART!I111-CEART!J111)+(FAED!I111-FAED!J111)+(CEAD!I111-CEAD!J111)+(CEFID!I111-CEFID!J111)+(CESFI!I111-CESFI!J111)+(CERES!I111-CERES!J111)</f>
        <v>0</v>
      </c>
      <c r="J111" s="31">
        <f t="shared" si="6"/>
        <v>2</v>
      </c>
      <c r="K111" s="20">
        <v>251</v>
      </c>
      <c r="L111" s="20">
        <f t="shared" si="7"/>
        <v>502</v>
      </c>
      <c r="M111" s="17">
        <f t="shared" si="8"/>
        <v>0</v>
      </c>
    </row>
    <row r="112" spans="1:13" ht="39.950000000000003" customHeight="1" x14ac:dyDescent="0.25">
      <c r="A112" s="186"/>
      <c r="B112" s="189"/>
      <c r="C112" s="48">
        <v>189</v>
      </c>
      <c r="D112" s="75" t="s">
        <v>301</v>
      </c>
      <c r="E112" s="76" t="s">
        <v>604</v>
      </c>
      <c r="F112" s="36" t="s">
        <v>59</v>
      </c>
      <c r="G112" s="36" t="s">
        <v>35</v>
      </c>
      <c r="H112" s="19">
        <f>REITORIA!I112+MUSEU!I112+ESAG!I112+CEART!I112+FAED!I112+CEAD!I112+CEFID!I112+CESFI!I112+CERES!I112</f>
        <v>2</v>
      </c>
      <c r="I112" s="25">
        <f>(REITORIA!I112-REITORIA!J112)+(MUSEU!I112-MUSEU!J112)+(ESAG!I112-ESAG!J112)+(CEART!I112-CEART!J112)+(FAED!I112-FAED!J112)+(CEAD!I112-CEAD!J112)+(CEFID!I112-CEFID!J112)+(CESFI!I112-CESFI!J112)+(CERES!I112-CERES!J112)</f>
        <v>0</v>
      </c>
      <c r="J112" s="31">
        <f t="shared" si="6"/>
        <v>2</v>
      </c>
      <c r="K112" s="20">
        <v>68.8</v>
      </c>
      <c r="L112" s="20">
        <f t="shared" si="7"/>
        <v>137.6</v>
      </c>
      <c r="M112" s="17">
        <f t="shared" si="8"/>
        <v>0</v>
      </c>
    </row>
    <row r="113" spans="1:13" ht="39.950000000000003" customHeight="1" x14ac:dyDescent="0.25">
      <c r="A113" s="125">
        <v>5</v>
      </c>
      <c r="B113" s="126" t="s">
        <v>218</v>
      </c>
      <c r="C113" s="47">
        <v>258</v>
      </c>
      <c r="D113" s="66" t="s">
        <v>219</v>
      </c>
      <c r="E113" s="35" t="s">
        <v>220</v>
      </c>
      <c r="F113" s="35" t="s">
        <v>221</v>
      </c>
      <c r="G113" s="35" t="s">
        <v>15</v>
      </c>
      <c r="H113" s="19">
        <f>REITORIA!I113+MUSEU!I113+ESAG!I113+CEART!I113+FAED!I113+CEAD!I113+CEFID!I113+CESFI!I113+CERES!I113</f>
        <v>450</v>
      </c>
      <c r="I113" s="25">
        <f>(REITORIA!I113-REITORIA!J113)+(MUSEU!I113-MUSEU!J113)+(ESAG!I113-ESAG!J113)+(CEART!I113-CEART!J113)+(FAED!I113-FAED!J113)+(CEAD!I113-CEAD!J113)+(CEFID!I113-CEFID!J113)+(CESFI!I113-CESFI!J113)+(CERES!I113-CERES!J113)</f>
        <v>0</v>
      </c>
      <c r="J113" s="31">
        <f t="shared" si="6"/>
        <v>450</v>
      </c>
      <c r="K113" s="20">
        <v>120.57</v>
      </c>
      <c r="L113" s="20">
        <f t="shared" si="7"/>
        <v>54256.5</v>
      </c>
      <c r="M113" s="17">
        <f t="shared" si="8"/>
        <v>0</v>
      </c>
    </row>
    <row r="114" spans="1:13" ht="39.950000000000003" customHeight="1" x14ac:dyDescent="0.25">
      <c r="A114" s="185">
        <v>6</v>
      </c>
      <c r="B114" s="188" t="s">
        <v>217</v>
      </c>
      <c r="C114" s="48">
        <v>259</v>
      </c>
      <c r="D114" s="75" t="s">
        <v>302</v>
      </c>
      <c r="E114" s="138" t="s">
        <v>605</v>
      </c>
      <c r="F114" s="36" t="s">
        <v>59</v>
      </c>
      <c r="G114" s="36" t="s">
        <v>15</v>
      </c>
      <c r="H114" s="19">
        <f>REITORIA!I114+MUSEU!I114+ESAG!I114+CEART!I114+FAED!I114+CEAD!I114+CEFID!I114+CESFI!I114+CERES!I114</f>
        <v>20</v>
      </c>
      <c r="I114" s="25">
        <f>(REITORIA!I114-REITORIA!J114)+(MUSEU!I114-MUSEU!J114)+(ESAG!I114-ESAG!J114)+(CEART!I114-CEART!J114)+(FAED!I114-FAED!J114)+(CEAD!I114-CEAD!J114)+(CEFID!I114-CEFID!J114)+(CESFI!I114-CESFI!J114)+(CERES!I114-CERES!J114)</f>
        <v>5</v>
      </c>
      <c r="J114" s="31">
        <f t="shared" si="6"/>
        <v>15</v>
      </c>
      <c r="K114" s="20">
        <v>29.87</v>
      </c>
      <c r="L114" s="20">
        <f t="shared" si="7"/>
        <v>597.4</v>
      </c>
      <c r="M114" s="17">
        <f t="shared" si="8"/>
        <v>149.35</v>
      </c>
    </row>
    <row r="115" spans="1:13" ht="39.950000000000003" customHeight="1" x14ac:dyDescent="0.25">
      <c r="A115" s="186"/>
      <c r="B115" s="189"/>
      <c r="C115" s="48">
        <v>260</v>
      </c>
      <c r="D115" s="129" t="s">
        <v>303</v>
      </c>
      <c r="E115" s="139" t="s">
        <v>606</v>
      </c>
      <c r="F115" s="135" t="s">
        <v>59</v>
      </c>
      <c r="G115" s="135" t="s">
        <v>15</v>
      </c>
      <c r="H115" s="19">
        <f>REITORIA!I115+MUSEU!I115+ESAG!I115+CEART!I115+FAED!I115+CEAD!I115+CEFID!I115+CESFI!I115+CERES!I115</f>
        <v>50</v>
      </c>
      <c r="I115" s="25">
        <f>(REITORIA!I115-REITORIA!J115)+(MUSEU!I115-MUSEU!J115)+(ESAG!I115-ESAG!J115)+(CEART!I115-CEART!J115)+(FAED!I115-FAED!J115)+(CEAD!I115-CEAD!J115)+(CEFID!I115-CEFID!J115)+(CESFI!I115-CESFI!J115)+(CERES!I115-CERES!J115)</f>
        <v>0</v>
      </c>
      <c r="J115" s="31">
        <f t="shared" si="6"/>
        <v>50</v>
      </c>
      <c r="K115" s="20">
        <v>3.19</v>
      </c>
      <c r="L115" s="20">
        <f t="shared" si="7"/>
        <v>159.5</v>
      </c>
      <c r="M115" s="17">
        <f t="shared" si="8"/>
        <v>0</v>
      </c>
    </row>
    <row r="116" spans="1:13" ht="39.950000000000003" customHeight="1" x14ac:dyDescent="0.25">
      <c r="A116" s="186"/>
      <c r="B116" s="189"/>
      <c r="C116" s="48">
        <v>261</v>
      </c>
      <c r="D116" s="75" t="s">
        <v>304</v>
      </c>
      <c r="E116" s="138" t="s">
        <v>607</v>
      </c>
      <c r="F116" s="36" t="s">
        <v>13</v>
      </c>
      <c r="G116" s="36" t="s">
        <v>15</v>
      </c>
      <c r="H116" s="19">
        <f>REITORIA!I116+MUSEU!I116+ESAG!I116+CEART!I116+FAED!I116+CEAD!I116+CEFID!I116+CESFI!I116+CERES!I116</f>
        <v>95</v>
      </c>
      <c r="I116" s="25">
        <f>(REITORIA!I116-REITORIA!J116)+(MUSEU!I116-MUSEU!J116)+(ESAG!I116-ESAG!J116)+(CEART!I116-CEART!J116)+(FAED!I116-FAED!J116)+(CEAD!I116-CEAD!J116)+(CEFID!I116-CEFID!J116)+(CESFI!I116-CESFI!J116)+(CERES!I116-CERES!J116)</f>
        <v>3</v>
      </c>
      <c r="J116" s="31">
        <f t="shared" si="6"/>
        <v>92</v>
      </c>
      <c r="K116" s="20">
        <v>9.24</v>
      </c>
      <c r="L116" s="20">
        <f t="shared" si="7"/>
        <v>877.80000000000007</v>
      </c>
      <c r="M116" s="17">
        <f t="shared" si="8"/>
        <v>27.72</v>
      </c>
    </row>
    <row r="117" spans="1:13" ht="39.950000000000003" customHeight="1" x14ac:dyDescent="0.25">
      <c r="A117" s="186"/>
      <c r="B117" s="189"/>
      <c r="C117" s="48">
        <v>262</v>
      </c>
      <c r="D117" s="75" t="s">
        <v>305</v>
      </c>
      <c r="E117" s="138" t="s">
        <v>608</v>
      </c>
      <c r="F117" s="36" t="s">
        <v>13</v>
      </c>
      <c r="G117" s="36" t="s">
        <v>15</v>
      </c>
      <c r="H117" s="19">
        <f>REITORIA!I117+MUSEU!I117+ESAG!I117+CEART!I117+FAED!I117+CEAD!I117+CEFID!I117+CESFI!I117+CERES!I117</f>
        <v>79</v>
      </c>
      <c r="I117" s="25">
        <f>(REITORIA!I117-REITORIA!J117)+(MUSEU!I117-MUSEU!J117)+(ESAG!I117-ESAG!J117)+(CEART!I117-CEART!J117)+(FAED!I117-FAED!J117)+(CEAD!I117-CEAD!J117)+(CEFID!I117-CEFID!J117)+(CESFI!I117-CESFI!J117)+(CERES!I117-CERES!J117)</f>
        <v>0</v>
      </c>
      <c r="J117" s="31">
        <f t="shared" si="6"/>
        <v>79</v>
      </c>
      <c r="K117" s="20">
        <v>10.119999999999999</v>
      </c>
      <c r="L117" s="20">
        <f t="shared" si="7"/>
        <v>799.4799999999999</v>
      </c>
      <c r="M117" s="17">
        <f t="shared" si="8"/>
        <v>0</v>
      </c>
    </row>
    <row r="118" spans="1:13" ht="39.950000000000003" customHeight="1" x14ac:dyDescent="0.25">
      <c r="A118" s="186"/>
      <c r="B118" s="189"/>
      <c r="C118" s="48">
        <v>263</v>
      </c>
      <c r="D118" s="75" t="s">
        <v>306</v>
      </c>
      <c r="E118" s="138" t="s">
        <v>608</v>
      </c>
      <c r="F118" s="36" t="s">
        <v>13</v>
      </c>
      <c r="G118" s="36" t="s">
        <v>15</v>
      </c>
      <c r="H118" s="19">
        <f>REITORIA!I118+MUSEU!I118+ESAG!I118+CEART!I118+FAED!I118+CEAD!I118+CEFID!I118+CESFI!I118+CERES!I118</f>
        <v>85</v>
      </c>
      <c r="I118" s="25">
        <f>(REITORIA!I118-REITORIA!J118)+(MUSEU!I118-MUSEU!J118)+(ESAG!I118-ESAG!J118)+(CEART!I118-CEART!J118)+(FAED!I118-FAED!J118)+(CEAD!I118-CEAD!J118)+(CEFID!I118-CEFID!J118)+(CESFI!I118-CESFI!J118)+(CERES!I118-CERES!J118)</f>
        <v>8</v>
      </c>
      <c r="J118" s="31">
        <f t="shared" si="6"/>
        <v>77</v>
      </c>
      <c r="K118" s="20">
        <v>22.25</v>
      </c>
      <c r="L118" s="20">
        <f t="shared" si="7"/>
        <v>1891.25</v>
      </c>
      <c r="M118" s="17">
        <f t="shared" si="8"/>
        <v>178</v>
      </c>
    </row>
    <row r="119" spans="1:13" ht="39.950000000000003" customHeight="1" x14ac:dyDescent="0.25">
      <c r="A119" s="186"/>
      <c r="B119" s="189"/>
      <c r="C119" s="48">
        <v>264</v>
      </c>
      <c r="D119" s="75" t="s">
        <v>307</v>
      </c>
      <c r="E119" s="138" t="s">
        <v>608</v>
      </c>
      <c r="F119" s="36" t="s">
        <v>13</v>
      </c>
      <c r="G119" s="36" t="s">
        <v>15</v>
      </c>
      <c r="H119" s="19">
        <f>REITORIA!I119+MUSEU!I119+ESAG!I119+CEART!I119+FAED!I119+CEAD!I119+CEFID!I119+CESFI!I119+CERES!I119</f>
        <v>60</v>
      </c>
      <c r="I119" s="25">
        <f>(REITORIA!I119-REITORIA!J119)+(MUSEU!I119-MUSEU!J119)+(ESAG!I119-ESAG!J119)+(CEART!I119-CEART!J119)+(FAED!I119-FAED!J119)+(CEAD!I119-CEAD!J119)+(CEFID!I119-CEFID!J119)+(CESFI!I119-CESFI!J119)+(CERES!I119-CERES!J119)</f>
        <v>0</v>
      </c>
      <c r="J119" s="31">
        <f t="shared" si="6"/>
        <v>60</v>
      </c>
      <c r="K119" s="20">
        <v>25.31</v>
      </c>
      <c r="L119" s="20">
        <f t="shared" si="7"/>
        <v>1518.6</v>
      </c>
      <c r="M119" s="17">
        <f t="shared" si="8"/>
        <v>0</v>
      </c>
    </row>
    <row r="120" spans="1:13" ht="39.950000000000003" customHeight="1" x14ac:dyDescent="0.25">
      <c r="A120" s="186"/>
      <c r="B120" s="189"/>
      <c r="C120" s="48">
        <v>265</v>
      </c>
      <c r="D120" s="75" t="s">
        <v>308</v>
      </c>
      <c r="E120" s="139" t="s">
        <v>606</v>
      </c>
      <c r="F120" s="36" t="s">
        <v>13</v>
      </c>
      <c r="G120" s="36" t="s">
        <v>15</v>
      </c>
      <c r="H120" s="19">
        <f>REITORIA!I120+MUSEU!I120+ESAG!I120+CEART!I120+FAED!I120+CEAD!I120+CEFID!I120+CESFI!I120+CERES!I120</f>
        <v>99</v>
      </c>
      <c r="I120" s="25">
        <f>(REITORIA!I120-REITORIA!J120)+(MUSEU!I120-MUSEU!J120)+(ESAG!I120-ESAG!J120)+(CEART!I120-CEART!J120)+(FAED!I120-FAED!J120)+(CEAD!I120-CEAD!J120)+(CEFID!I120-CEFID!J120)+(CESFI!I120-CESFI!J120)+(CERES!I120-CERES!J120)</f>
        <v>10</v>
      </c>
      <c r="J120" s="31">
        <f t="shared" si="6"/>
        <v>89</v>
      </c>
      <c r="K120" s="20">
        <v>4.8099999999999996</v>
      </c>
      <c r="L120" s="20">
        <f t="shared" si="7"/>
        <v>476.18999999999994</v>
      </c>
      <c r="M120" s="17">
        <f t="shared" si="8"/>
        <v>48.099999999999994</v>
      </c>
    </row>
    <row r="121" spans="1:13" ht="39.950000000000003" customHeight="1" x14ac:dyDescent="0.25">
      <c r="A121" s="186"/>
      <c r="B121" s="189"/>
      <c r="C121" s="48">
        <v>266</v>
      </c>
      <c r="D121" s="75" t="s">
        <v>309</v>
      </c>
      <c r="E121" s="139" t="s">
        <v>606</v>
      </c>
      <c r="F121" s="36" t="s">
        <v>13</v>
      </c>
      <c r="G121" s="36" t="s">
        <v>15</v>
      </c>
      <c r="H121" s="19">
        <f>REITORIA!I121+MUSEU!I121+ESAG!I121+CEART!I121+FAED!I121+CEAD!I121+CEFID!I121+CESFI!I121+CERES!I121</f>
        <v>79</v>
      </c>
      <c r="I121" s="25">
        <f>(REITORIA!I121-REITORIA!J121)+(MUSEU!I121-MUSEU!J121)+(ESAG!I121-ESAG!J121)+(CEART!I121-CEART!J121)+(FAED!I121-FAED!J121)+(CEAD!I121-CEAD!J121)+(CEFID!I121-CEFID!J121)+(CESFI!I121-CESFI!J121)+(CERES!I121-CERES!J121)</f>
        <v>0</v>
      </c>
      <c r="J121" s="31">
        <f t="shared" si="6"/>
        <v>79</v>
      </c>
      <c r="K121" s="20">
        <v>0.84</v>
      </c>
      <c r="L121" s="20">
        <f t="shared" si="7"/>
        <v>66.36</v>
      </c>
      <c r="M121" s="17">
        <f t="shared" si="8"/>
        <v>0</v>
      </c>
    </row>
    <row r="122" spans="1:13" ht="39.950000000000003" customHeight="1" x14ac:dyDescent="0.25">
      <c r="A122" s="186"/>
      <c r="B122" s="189"/>
      <c r="C122" s="48">
        <v>267</v>
      </c>
      <c r="D122" s="75" t="s">
        <v>310</v>
      </c>
      <c r="E122" s="139" t="s">
        <v>606</v>
      </c>
      <c r="F122" s="36" t="s">
        <v>13</v>
      </c>
      <c r="G122" s="36" t="s">
        <v>15</v>
      </c>
      <c r="H122" s="19">
        <f>REITORIA!I122+MUSEU!I122+ESAG!I122+CEART!I122+FAED!I122+CEAD!I122+CEFID!I122+CESFI!I122+CERES!I122</f>
        <v>70</v>
      </c>
      <c r="I122" s="25">
        <f>(REITORIA!I122-REITORIA!J122)+(MUSEU!I122-MUSEU!J122)+(ESAG!I122-ESAG!J122)+(CEART!I122-CEART!J122)+(FAED!I122-FAED!J122)+(CEAD!I122-CEAD!J122)+(CEFID!I122-CEFID!J122)+(CESFI!I122-CESFI!J122)+(CERES!I122-CERES!J122)</f>
        <v>5</v>
      </c>
      <c r="J122" s="31">
        <f t="shared" si="6"/>
        <v>65</v>
      </c>
      <c r="K122" s="20">
        <v>3.79</v>
      </c>
      <c r="L122" s="20">
        <f t="shared" si="7"/>
        <v>265.3</v>
      </c>
      <c r="M122" s="17">
        <f t="shared" si="8"/>
        <v>18.95</v>
      </c>
    </row>
    <row r="123" spans="1:13" ht="39.950000000000003" customHeight="1" x14ac:dyDescent="0.25">
      <c r="A123" s="186"/>
      <c r="B123" s="189"/>
      <c r="C123" s="48">
        <v>268</v>
      </c>
      <c r="D123" s="75" t="s">
        <v>311</v>
      </c>
      <c r="E123" s="139" t="s">
        <v>606</v>
      </c>
      <c r="F123" s="36" t="s">
        <v>13</v>
      </c>
      <c r="G123" s="36" t="s">
        <v>15</v>
      </c>
      <c r="H123" s="19">
        <f>REITORIA!I123+MUSEU!I123+ESAG!I123+CEART!I123+FAED!I123+CEAD!I123+CEFID!I123+CESFI!I123+CERES!I123</f>
        <v>95</v>
      </c>
      <c r="I123" s="25">
        <f>(REITORIA!I123-REITORIA!J123)+(MUSEU!I123-MUSEU!J123)+(ESAG!I123-ESAG!J123)+(CEART!I123-CEART!J123)+(FAED!I123-FAED!J123)+(CEAD!I123-CEAD!J123)+(CEFID!I123-CEFID!J123)+(CESFI!I123-CESFI!J123)+(CERES!I123-CERES!J123)</f>
        <v>10</v>
      </c>
      <c r="J123" s="31">
        <f t="shared" si="6"/>
        <v>85</v>
      </c>
      <c r="K123" s="20">
        <v>1.82</v>
      </c>
      <c r="L123" s="20">
        <f t="shared" si="7"/>
        <v>172.9</v>
      </c>
      <c r="M123" s="17">
        <f t="shared" si="8"/>
        <v>18.2</v>
      </c>
    </row>
    <row r="124" spans="1:13" ht="39.950000000000003" customHeight="1" x14ac:dyDescent="0.25">
      <c r="A124" s="186"/>
      <c r="B124" s="189"/>
      <c r="C124" s="48">
        <v>269</v>
      </c>
      <c r="D124" s="75" t="s">
        <v>312</v>
      </c>
      <c r="E124" s="139" t="s">
        <v>606</v>
      </c>
      <c r="F124" s="36" t="s">
        <v>13</v>
      </c>
      <c r="G124" s="36" t="s">
        <v>15</v>
      </c>
      <c r="H124" s="19">
        <f>REITORIA!I124+MUSEU!I124+ESAG!I124+CEART!I124+FAED!I124+CEAD!I124+CEFID!I124+CESFI!I124+CERES!I124</f>
        <v>95</v>
      </c>
      <c r="I124" s="25">
        <f>(REITORIA!I124-REITORIA!J124)+(MUSEU!I124-MUSEU!J124)+(ESAG!I124-ESAG!J124)+(CEART!I124-CEART!J124)+(FAED!I124-FAED!J124)+(CEAD!I124-CEAD!J124)+(CEFID!I124-CEFID!J124)+(CESFI!I124-CESFI!J124)+(CERES!I124-CERES!J124)</f>
        <v>10</v>
      </c>
      <c r="J124" s="31">
        <f t="shared" si="6"/>
        <v>85</v>
      </c>
      <c r="K124" s="20">
        <v>1.1299999999999999</v>
      </c>
      <c r="L124" s="20">
        <f t="shared" si="7"/>
        <v>107.35</v>
      </c>
      <c r="M124" s="17">
        <f t="shared" si="8"/>
        <v>11.299999999999999</v>
      </c>
    </row>
    <row r="125" spans="1:13" ht="39.950000000000003" customHeight="1" x14ac:dyDescent="0.25">
      <c r="A125" s="186"/>
      <c r="B125" s="189"/>
      <c r="C125" s="48">
        <v>270</v>
      </c>
      <c r="D125" s="75" t="s">
        <v>313</v>
      </c>
      <c r="E125" s="139" t="s">
        <v>606</v>
      </c>
      <c r="F125" s="36" t="s">
        <v>13</v>
      </c>
      <c r="G125" s="36" t="s">
        <v>15</v>
      </c>
      <c r="H125" s="19">
        <f>REITORIA!I125+MUSEU!I125+ESAG!I125+CEART!I125+FAED!I125+CEAD!I125+CEFID!I125+CESFI!I125+CERES!I125</f>
        <v>90</v>
      </c>
      <c r="I125" s="25">
        <f>(REITORIA!I125-REITORIA!J125)+(MUSEU!I125-MUSEU!J125)+(ESAG!I125-ESAG!J125)+(CEART!I125-CEART!J125)+(FAED!I125-FAED!J125)+(CEAD!I125-CEAD!J125)+(CEFID!I125-CEFID!J125)+(CESFI!I125-CESFI!J125)+(CERES!I125-CERES!J125)</f>
        <v>10</v>
      </c>
      <c r="J125" s="31">
        <f t="shared" si="6"/>
        <v>80</v>
      </c>
      <c r="K125" s="20">
        <v>1.53</v>
      </c>
      <c r="L125" s="20">
        <f t="shared" si="7"/>
        <v>137.69999999999999</v>
      </c>
      <c r="M125" s="17">
        <f t="shared" si="8"/>
        <v>15.3</v>
      </c>
    </row>
    <row r="126" spans="1:13" ht="39.950000000000003" customHeight="1" x14ac:dyDescent="0.25">
      <c r="A126" s="186"/>
      <c r="B126" s="189"/>
      <c r="C126" s="48">
        <v>271</v>
      </c>
      <c r="D126" s="75" t="s">
        <v>314</v>
      </c>
      <c r="E126" s="139" t="s">
        <v>606</v>
      </c>
      <c r="F126" s="36" t="s">
        <v>13</v>
      </c>
      <c r="G126" s="36" t="s">
        <v>15</v>
      </c>
      <c r="H126" s="19">
        <f>REITORIA!I126+MUSEU!I126+ESAG!I126+CEART!I126+FAED!I126+CEAD!I126+CEFID!I126+CESFI!I126+CERES!I126</f>
        <v>70</v>
      </c>
      <c r="I126" s="25">
        <f>(REITORIA!I126-REITORIA!J126)+(MUSEU!I126-MUSEU!J126)+(ESAG!I126-ESAG!J126)+(CEART!I126-CEART!J126)+(FAED!I126-FAED!J126)+(CEAD!I126-CEAD!J126)+(CEFID!I126-CEFID!J126)+(CESFI!I126-CESFI!J126)+(CERES!I126-CERES!J126)</f>
        <v>0</v>
      </c>
      <c r="J126" s="31">
        <f t="shared" si="6"/>
        <v>70</v>
      </c>
      <c r="K126" s="20">
        <v>2.87</v>
      </c>
      <c r="L126" s="20">
        <f t="shared" si="7"/>
        <v>200.9</v>
      </c>
      <c r="M126" s="17">
        <f t="shared" si="8"/>
        <v>0</v>
      </c>
    </row>
    <row r="127" spans="1:13" ht="39.950000000000003" customHeight="1" x14ac:dyDescent="0.25">
      <c r="A127" s="186"/>
      <c r="B127" s="189"/>
      <c r="C127" s="48">
        <v>272</v>
      </c>
      <c r="D127" s="75" t="s">
        <v>315</v>
      </c>
      <c r="E127" s="139" t="s">
        <v>606</v>
      </c>
      <c r="F127" s="36" t="s">
        <v>59</v>
      </c>
      <c r="G127" s="36" t="s">
        <v>15</v>
      </c>
      <c r="H127" s="19">
        <f>REITORIA!I127+MUSEU!I127+ESAG!I127+CEART!I127+FAED!I127+CEAD!I127+CEFID!I127+CESFI!I127+CERES!I127</f>
        <v>65</v>
      </c>
      <c r="I127" s="25">
        <f>(REITORIA!I127-REITORIA!J127)+(MUSEU!I127-MUSEU!J127)+(ESAG!I127-ESAG!J127)+(CEART!I127-CEART!J127)+(FAED!I127-FAED!J127)+(CEAD!I127-CEAD!J127)+(CEFID!I127-CEFID!J127)+(CESFI!I127-CESFI!J127)+(CERES!I127-CERES!J127)</f>
        <v>7</v>
      </c>
      <c r="J127" s="31">
        <f t="shared" si="6"/>
        <v>58</v>
      </c>
      <c r="K127" s="20">
        <v>50.66</v>
      </c>
      <c r="L127" s="20">
        <f t="shared" si="7"/>
        <v>3292.8999999999996</v>
      </c>
      <c r="M127" s="17">
        <f t="shared" si="8"/>
        <v>354.62</v>
      </c>
    </row>
    <row r="128" spans="1:13" ht="39.950000000000003" customHeight="1" x14ac:dyDescent="0.25">
      <c r="A128" s="186"/>
      <c r="B128" s="189"/>
      <c r="C128" s="48">
        <v>273</v>
      </c>
      <c r="D128" s="75" t="s">
        <v>316</v>
      </c>
      <c r="E128" s="139" t="s">
        <v>606</v>
      </c>
      <c r="F128" s="36" t="s">
        <v>13</v>
      </c>
      <c r="G128" s="36" t="s">
        <v>15</v>
      </c>
      <c r="H128" s="19">
        <f>REITORIA!I128+MUSEU!I128+ESAG!I128+CEART!I128+FAED!I128+CEAD!I128+CEFID!I128+CESFI!I128+CERES!I128</f>
        <v>70</v>
      </c>
      <c r="I128" s="25">
        <f>(REITORIA!I128-REITORIA!J128)+(MUSEU!I128-MUSEU!J128)+(ESAG!I128-ESAG!J128)+(CEART!I128-CEART!J128)+(FAED!I128-FAED!J128)+(CEAD!I128-CEAD!J128)+(CEFID!I128-CEFID!J128)+(CESFI!I128-CESFI!J128)+(CERES!I128-CERES!J128)</f>
        <v>0</v>
      </c>
      <c r="J128" s="31">
        <f t="shared" si="6"/>
        <v>70</v>
      </c>
      <c r="K128" s="20">
        <v>6.08</v>
      </c>
      <c r="L128" s="20">
        <f t="shared" si="7"/>
        <v>425.6</v>
      </c>
      <c r="M128" s="17">
        <f t="shared" si="8"/>
        <v>0</v>
      </c>
    </row>
    <row r="129" spans="1:13" ht="39.950000000000003" customHeight="1" x14ac:dyDescent="0.25">
      <c r="A129" s="186"/>
      <c r="B129" s="189"/>
      <c r="C129" s="48">
        <v>274</v>
      </c>
      <c r="D129" s="75" t="s">
        <v>317</v>
      </c>
      <c r="E129" s="139" t="s">
        <v>606</v>
      </c>
      <c r="F129" s="36" t="s">
        <v>13</v>
      </c>
      <c r="G129" s="36" t="s">
        <v>15</v>
      </c>
      <c r="H129" s="19">
        <f>REITORIA!I129+MUSEU!I129+ESAG!I129+CEART!I129+FAED!I129+CEAD!I129+CEFID!I129+CESFI!I129+CERES!I129</f>
        <v>70</v>
      </c>
      <c r="I129" s="25">
        <f>(REITORIA!I129-REITORIA!J129)+(MUSEU!I129-MUSEU!J129)+(ESAG!I129-ESAG!J129)+(CEART!I129-CEART!J129)+(FAED!I129-FAED!J129)+(CEAD!I129-CEAD!J129)+(CEFID!I129-CEFID!J129)+(CESFI!I129-CESFI!J129)+(CERES!I129-CERES!J129)</f>
        <v>5</v>
      </c>
      <c r="J129" s="31">
        <f t="shared" si="6"/>
        <v>65</v>
      </c>
      <c r="K129" s="20">
        <v>4.8499999999999996</v>
      </c>
      <c r="L129" s="20">
        <f t="shared" si="7"/>
        <v>339.5</v>
      </c>
      <c r="M129" s="17">
        <f t="shared" si="8"/>
        <v>24.25</v>
      </c>
    </row>
    <row r="130" spans="1:13" ht="39.950000000000003" customHeight="1" x14ac:dyDescent="0.25">
      <c r="A130" s="186"/>
      <c r="B130" s="189"/>
      <c r="C130" s="48">
        <v>275</v>
      </c>
      <c r="D130" s="75" t="s">
        <v>318</v>
      </c>
      <c r="E130" s="139" t="s">
        <v>606</v>
      </c>
      <c r="F130" s="36" t="s">
        <v>13</v>
      </c>
      <c r="G130" s="36" t="s">
        <v>15</v>
      </c>
      <c r="H130" s="19">
        <f>REITORIA!I130+MUSEU!I130+ESAG!I130+CEART!I130+FAED!I130+CEAD!I130+CEFID!I130+CESFI!I130+CERES!I130</f>
        <v>65</v>
      </c>
      <c r="I130" s="25">
        <f>(REITORIA!I130-REITORIA!J130)+(MUSEU!I130-MUSEU!J130)+(ESAG!I130-ESAG!J130)+(CEART!I130-CEART!J130)+(FAED!I130-FAED!J130)+(CEAD!I130-CEAD!J130)+(CEFID!I130-CEFID!J130)+(CESFI!I130-CESFI!J130)+(CERES!I130-CERES!J130)</f>
        <v>5</v>
      </c>
      <c r="J130" s="31">
        <f t="shared" si="6"/>
        <v>60</v>
      </c>
      <c r="K130" s="20">
        <v>11.69</v>
      </c>
      <c r="L130" s="20">
        <f t="shared" si="7"/>
        <v>759.85</v>
      </c>
      <c r="M130" s="17">
        <f t="shared" si="8"/>
        <v>58.449999999999996</v>
      </c>
    </row>
    <row r="131" spans="1:13" ht="39.950000000000003" customHeight="1" x14ac:dyDescent="0.25">
      <c r="A131" s="186"/>
      <c r="B131" s="189"/>
      <c r="C131" s="48">
        <v>276</v>
      </c>
      <c r="D131" s="75" t="s">
        <v>319</v>
      </c>
      <c r="E131" s="139" t="s">
        <v>606</v>
      </c>
      <c r="F131" s="36" t="s">
        <v>13</v>
      </c>
      <c r="G131" s="36" t="s">
        <v>15</v>
      </c>
      <c r="H131" s="19">
        <f>REITORIA!I131+MUSEU!I131+ESAG!I131+CEART!I131+FAED!I131+CEAD!I131+CEFID!I131+CESFI!I131+CERES!I131</f>
        <v>65</v>
      </c>
      <c r="I131" s="25">
        <f>(REITORIA!I131-REITORIA!J131)+(MUSEU!I131-MUSEU!J131)+(ESAG!I131-ESAG!J131)+(CEART!I131-CEART!J131)+(FAED!I131-FAED!J131)+(CEAD!I131-CEAD!J131)+(CEFID!I131-CEFID!J131)+(CESFI!I131-CESFI!J131)+(CERES!I131-CERES!J131)</f>
        <v>5</v>
      </c>
      <c r="J131" s="31">
        <f t="shared" si="6"/>
        <v>60</v>
      </c>
      <c r="K131" s="20">
        <v>21.08</v>
      </c>
      <c r="L131" s="20">
        <f t="shared" si="7"/>
        <v>1370.1999999999998</v>
      </c>
      <c r="M131" s="17">
        <f t="shared" si="8"/>
        <v>105.39999999999999</v>
      </c>
    </row>
    <row r="132" spans="1:13" ht="39.950000000000003" customHeight="1" x14ac:dyDescent="0.25">
      <c r="A132" s="186"/>
      <c r="B132" s="189"/>
      <c r="C132" s="48">
        <v>277</v>
      </c>
      <c r="D132" s="140" t="s">
        <v>320</v>
      </c>
      <c r="E132" s="139" t="s">
        <v>606</v>
      </c>
      <c r="F132" s="36" t="s">
        <v>59</v>
      </c>
      <c r="G132" s="36" t="s">
        <v>15</v>
      </c>
      <c r="H132" s="19">
        <f>REITORIA!I132+MUSEU!I132+ESAG!I132+CEART!I132+FAED!I132+CEAD!I132+CEFID!I132+CESFI!I132+CERES!I132</f>
        <v>15</v>
      </c>
      <c r="I132" s="25">
        <f>(REITORIA!I132-REITORIA!J132)+(MUSEU!I132-MUSEU!J132)+(ESAG!I132-ESAG!J132)+(CEART!I132-CEART!J132)+(FAED!I132-FAED!J132)+(CEAD!I132-CEAD!J132)+(CEFID!I132-CEFID!J132)+(CESFI!I132-CESFI!J132)+(CERES!I132-CERES!J132)</f>
        <v>0</v>
      </c>
      <c r="J132" s="31">
        <f t="shared" si="6"/>
        <v>15</v>
      </c>
      <c r="K132" s="20">
        <v>33</v>
      </c>
      <c r="L132" s="20">
        <f t="shared" si="7"/>
        <v>495</v>
      </c>
      <c r="M132" s="17">
        <f t="shared" si="8"/>
        <v>0</v>
      </c>
    </row>
    <row r="133" spans="1:13" ht="39.950000000000003" customHeight="1" x14ac:dyDescent="0.25">
      <c r="A133" s="186"/>
      <c r="B133" s="189"/>
      <c r="C133" s="48">
        <v>278</v>
      </c>
      <c r="D133" s="75" t="s">
        <v>321</v>
      </c>
      <c r="E133" s="139" t="s">
        <v>606</v>
      </c>
      <c r="F133" s="36" t="s">
        <v>13</v>
      </c>
      <c r="G133" s="36" t="s">
        <v>15</v>
      </c>
      <c r="H133" s="19">
        <f>REITORIA!I133+MUSEU!I133+ESAG!I133+CEART!I133+FAED!I133+CEAD!I133+CEFID!I133+CESFI!I133+CERES!I133</f>
        <v>80</v>
      </c>
      <c r="I133" s="25">
        <f>(REITORIA!I133-REITORIA!J133)+(MUSEU!I133-MUSEU!J133)+(ESAG!I133-ESAG!J133)+(CEART!I133-CEART!J133)+(FAED!I133-FAED!J133)+(CEAD!I133-CEAD!J133)+(CEFID!I133-CEFID!J133)+(CESFI!I133-CESFI!J133)+(CERES!I133-CERES!J133)</f>
        <v>0</v>
      </c>
      <c r="J133" s="31">
        <f t="shared" si="6"/>
        <v>80</v>
      </c>
      <c r="K133" s="20">
        <v>3.82</v>
      </c>
      <c r="L133" s="20">
        <f t="shared" si="7"/>
        <v>305.59999999999997</v>
      </c>
      <c r="M133" s="17">
        <f t="shared" si="8"/>
        <v>0</v>
      </c>
    </row>
    <row r="134" spans="1:13" ht="39.950000000000003" customHeight="1" x14ac:dyDescent="0.25">
      <c r="A134" s="186"/>
      <c r="B134" s="189"/>
      <c r="C134" s="48">
        <v>279</v>
      </c>
      <c r="D134" s="75" t="s">
        <v>322</v>
      </c>
      <c r="E134" s="139" t="s">
        <v>606</v>
      </c>
      <c r="F134" s="36" t="s">
        <v>13</v>
      </c>
      <c r="G134" s="36" t="s">
        <v>15</v>
      </c>
      <c r="H134" s="19">
        <f>REITORIA!I134+MUSEU!I134+ESAG!I134+CEART!I134+FAED!I134+CEAD!I134+CEFID!I134+CESFI!I134+CERES!I134</f>
        <v>55</v>
      </c>
      <c r="I134" s="25">
        <f>(REITORIA!I134-REITORIA!J134)+(MUSEU!I134-MUSEU!J134)+(ESAG!I134-ESAG!J134)+(CEART!I134-CEART!J134)+(FAED!I134-FAED!J134)+(CEAD!I134-CEAD!J134)+(CEFID!I134-CEFID!J134)+(CESFI!I134-CESFI!J134)+(CERES!I134-CERES!J134)</f>
        <v>0</v>
      </c>
      <c r="J134" s="31">
        <f t="shared" si="6"/>
        <v>55</v>
      </c>
      <c r="K134" s="20">
        <v>3.71</v>
      </c>
      <c r="L134" s="20">
        <f t="shared" si="7"/>
        <v>204.05</v>
      </c>
      <c r="M134" s="17">
        <f t="shared" si="8"/>
        <v>0</v>
      </c>
    </row>
    <row r="135" spans="1:13" ht="39.950000000000003" customHeight="1" x14ac:dyDescent="0.25">
      <c r="A135" s="186"/>
      <c r="B135" s="189"/>
      <c r="C135" s="48">
        <v>280</v>
      </c>
      <c r="D135" s="75" t="s">
        <v>323</v>
      </c>
      <c r="E135" s="139" t="s">
        <v>606</v>
      </c>
      <c r="F135" s="36" t="s">
        <v>13</v>
      </c>
      <c r="G135" s="36" t="s">
        <v>15</v>
      </c>
      <c r="H135" s="19">
        <f>REITORIA!I135+MUSEU!I135+ESAG!I135+CEART!I135+FAED!I135+CEAD!I135+CEFID!I135+CESFI!I135+CERES!I135</f>
        <v>90</v>
      </c>
      <c r="I135" s="25">
        <f>(REITORIA!I135-REITORIA!J135)+(MUSEU!I135-MUSEU!J135)+(ESAG!I135-ESAG!J135)+(CEART!I135-CEART!J135)+(FAED!I135-FAED!J135)+(CEAD!I135-CEAD!J135)+(CEFID!I135-CEFID!J135)+(CESFI!I135-CESFI!J135)+(CERES!I135-CERES!J135)</f>
        <v>0</v>
      </c>
      <c r="J135" s="31">
        <f t="shared" si="6"/>
        <v>90</v>
      </c>
      <c r="K135" s="20">
        <v>2.59</v>
      </c>
      <c r="L135" s="20">
        <f t="shared" si="7"/>
        <v>233.1</v>
      </c>
      <c r="M135" s="17">
        <f t="shared" si="8"/>
        <v>0</v>
      </c>
    </row>
    <row r="136" spans="1:13" ht="39.950000000000003" customHeight="1" x14ac:dyDescent="0.25">
      <c r="A136" s="186"/>
      <c r="B136" s="189"/>
      <c r="C136" s="48">
        <v>281</v>
      </c>
      <c r="D136" s="140" t="s">
        <v>324</v>
      </c>
      <c r="E136" s="139" t="s">
        <v>606</v>
      </c>
      <c r="F136" s="36" t="s">
        <v>59</v>
      </c>
      <c r="G136" s="36" t="s">
        <v>15</v>
      </c>
      <c r="H136" s="19">
        <f>REITORIA!I136+MUSEU!I136+ESAG!I136+CEART!I136+FAED!I136+CEAD!I136+CEFID!I136+CESFI!I136+CERES!I136</f>
        <v>15</v>
      </c>
      <c r="I136" s="25">
        <f>(REITORIA!I136-REITORIA!J136)+(MUSEU!I136-MUSEU!J136)+(ESAG!I136-ESAG!J136)+(CEART!I136-CEART!J136)+(FAED!I136-FAED!J136)+(CEAD!I136-CEAD!J136)+(CEFID!I136-CEFID!J136)+(CESFI!I136-CESFI!J136)+(CERES!I136-CERES!J136)</f>
        <v>15</v>
      </c>
      <c r="J136" s="31">
        <f t="shared" si="6"/>
        <v>0</v>
      </c>
      <c r="K136" s="20">
        <v>25.77</v>
      </c>
      <c r="L136" s="20">
        <f t="shared" si="7"/>
        <v>386.55</v>
      </c>
      <c r="M136" s="17">
        <f t="shared" si="8"/>
        <v>386.55</v>
      </c>
    </row>
    <row r="137" spans="1:13" ht="39.950000000000003" customHeight="1" x14ac:dyDescent="0.25">
      <c r="A137" s="186"/>
      <c r="B137" s="189"/>
      <c r="C137" s="48">
        <v>282</v>
      </c>
      <c r="D137" s="75" t="s">
        <v>325</v>
      </c>
      <c r="E137" s="139" t="s">
        <v>606</v>
      </c>
      <c r="F137" s="36" t="s">
        <v>13</v>
      </c>
      <c r="G137" s="36" t="s">
        <v>15</v>
      </c>
      <c r="H137" s="19">
        <f>REITORIA!I137+MUSEU!I137+ESAG!I137+CEART!I137+FAED!I137+CEAD!I137+CEFID!I137+CESFI!I137+CERES!I137</f>
        <v>60</v>
      </c>
      <c r="I137" s="25">
        <f>(REITORIA!I137-REITORIA!J137)+(MUSEU!I137-MUSEU!J137)+(ESAG!I137-ESAG!J137)+(CEART!I137-CEART!J137)+(FAED!I137-FAED!J137)+(CEAD!I137-CEAD!J137)+(CEFID!I137-CEFID!J137)+(CESFI!I137-CESFI!J137)+(CERES!I137-CERES!J137)</f>
        <v>5</v>
      </c>
      <c r="J137" s="31">
        <f t="shared" si="6"/>
        <v>55</v>
      </c>
      <c r="K137" s="20">
        <v>4.75</v>
      </c>
      <c r="L137" s="20">
        <f t="shared" si="7"/>
        <v>285</v>
      </c>
      <c r="M137" s="17">
        <f t="shared" si="8"/>
        <v>23.75</v>
      </c>
    </row>
    <row r="138" spans="1:13" ht="39.950000000000003" customHeight="1" x14ac:dyDescent="0.25">
      <c r="A138" s="186"/>
      <c r="B138" s="189"/>
      <c r="C138" s="48">
        <v>283</v>
      </c>
      <c r="D138" s="75" t="s">
        <v>326</v>
      </c>
      <c r="E138" s="139" t="s">
        <v>606</v>
      </c>
      <c r="F138" s="36" t="s">
        <v>13</v>
      </c>
      <c r="G138" s="36" t="s">
        <v>15</v>
      </c>
      <c r="H138" s="19">
        <f>REITORIA!I138+MUSEU!I138+ESAG!I138+CEART!I138+FAED!I138+CEAD!I138+CEFID!I138+CESFI!I138+CERES!I138</f>
        <v>65</v>
      </c>
      <c r="I138" s="25">
        <f>(REITORIA!I138-REITORIA!J138)+(MUSEU!I138-MUSEU!J138)+(ESAG!I138-ESAG!J138)+(CEART!I138-CEART!J138)+(FAED!I138-FAED!J138)+(CEAD!I138-CEAD!J138)+(CEFID!I138-CEFID!J138)+(CESFI!I138-CESFI!J138)+(CERES!I138-CERES!J138)</f>
        <v>0</v>
      </c>
      <c r="J138" s="31">
        <f t="shared" si="6"/>
        <v>65</v>
      </c>
      <c r="K138" s="20">
        <v>2.84</v>
      </c>
      <c r="L138" s="20">
        <f t="shared" si="7"/>
        <v>184.6</v>
      </c>
      <c r="M138" s="17">
        <f t="shared" si="8"/>
        <v>0</v>
      </c>
    </row>
    <row r="139" spans="1:13" ht="39.950000000000003" customHeight="1" x14ac:dyDescent="0.25">
      <c r="A139" s="186"/>
      <c r="B139" s="189"/>
      <c r="C139" s="48">
        <v>284</v>
      </c>
      <c r="D139" s="75" t="s">
        <v>327</v>
      </c>
      <c r="E139" s="139" t="s">
        <v>606</v>
      </c>
      <c r="F139" s="36" t="s">
        <v>13</v>
      </c>
      <c r="G139" s="36" t="s">
        <v>15</v>
      </c>
      <c r="H139" s="19">
        <f>REITORIA!I139+MUSEU!I139+ESAG!I139+CEART!I139+FAED!I139+CEAD!I139+CEFID!I139+CESFI!I139+CERES!I139</f>
        <v>67</v>
      </c>
      <c r="I139" s="25">
        <f>(REITORIA!I139-REITORIA!J139)+(MUSEU!I139-MUSEU!J139)+(ESAG!I139-ESAG!J139)+(CEART!I139-CEART!J139)+(FAED!I139-FAED!J139)+(CEAD!I139-CEAD!J139)+(CEFID!I139-CEFID!J139)+(CESFI!I139-CESFI!J139)+(CERES!I139-CERES!J139)</f>
        <v>0</v>
      </c>
      <c r="J139" s="31">
        <f t="shared" si="6"/>
        <v>67</v>
      </c>
      <c r="K139" s="20">
        <v>6.49</v>
      </c>
      <c r="L139" s="20">
        <f t="shared" si="7"/>
        <v>434.83000000000004</v>
      </c>
      <c r="M139" s="17">
        <f t="shared" si="8"/>
        <v>0</v>
      </c>
    </row>
    <row r="140" spans="1:13" ht="39.950000000000003" customHeight="1" x14ac:dyDescent="0.25">
      <c r="A140" s="186"/>
      <c r="B140" s="189"/>
      <c r="C140" s="48">
        <v>285</v>
      </c>
      <c r="D140" s="75" t="s">
        <v>328</v>
      </c>
      <c r="E140" s="139" t="s">
        <v>606</v>
      </c>
      <c r="F140" s="36" t="s">
        <v>13</v>
      </c>
      <c r="G140" s="36" t="s">
        <v>15</v>
      </c>
      <c r="H140" s="19">
        <f>REITORIA!I140+MUSEU!I140+ESAG!I140+CEART!I140+FAED!I140+CEAD!I140+CEFID!I140+CESFI!I140+CERES!I140</f>
        <v>72</v>
      </c>
      <c r="I140" s="25">
        <f>(REITORIA!I140-REITORIA!J140)+(MUSEU!I140-MUSEU!J140)+(ESAG!I140-ESAG!J140)+(CEART!I140-CEART!J140)+(FAED!I140-FAED!J140)+(CEAD!I140-CEAD!J140)+(CEFID!I140-CEFID!J140)+(CESFI!I140-CESFI!J140)+(CERES!I140-CERES!J140)</f>
        <v>0</v>
      </c>
      <c r="J140" s="31">
        <f t="shared" si="6"/>
        <v>72</v>
      </c>
      <c r="K140" s="20">
        <v>2.2799999999999998</v>
      </c>
      <c r="L140" s="20">
        <f t="shared" si="7"/>
        <v>164.16</v>
      </c>
      <c r="M140" s="17">
        <f t="shared" si="8"/>
        <v>0</v>
      </c>
    </row>
    <row r="141" spans="1:13" ht="39.950000000000003" customHeight="1" x14ac:dyDescent="0.25">
      <c r="A141" s="186"/>
      <c r="B141" s="189"/>
      <c r="C141" s="48">
        <v>286</v>
      </c>
      <c r="D141" s="75" t="s">
        <v>329</v>
      </c>
      <c r="E141" s="139" t="s">
        <v>606</v>
      </c>
      <c r="F141" s="36" t="s">
        <v>3</v>
      </c>
      <c r="G141" s="36" t="s">
        <v>15</v>
      </c>
      <c r="H141" s="19">
        <f>REITORIA!I141+MUSEU!I141+ESAG!I141+CEART!I141+FAED!I141+CEAD!I141+CEFID!I141+CESFI!I141+CERES!I141</f>
        <v>72</v>
      </c>
      <c r="I141" s="25">
        <f>(REITORIA!I141-REITORIA!J141)+(MUSEU!I141-MUSEU!J141)+(ESAG!I141-ESAG!J141)+(CEART!I141-CEART!J141)+(FAED!I141-FAED!J141)+(CEAD!I141-CEAD!J141)+(CEFID!I141-CEFID!J141)+(CESFI!I141-CESFI!J141)+(CERES!I141-CERES!J141)</f>
        <v>0</v>
      </c>
      <c r="J141" s="31">
        <f t="shared" si="6"/>
        <v>72</v>
      </c>
      <c r="K141" s="20">
        <v>21.43</v>
      </c>
      <c r="L141" s="20">
        <f t="shared" si="7"/>
        <v>1542.96</v>
      </c>
      <c r="M141" s="17">
        <f t="shared" si="8"/>
        <v>0</v>
      </c>
    </row>
    <row r="142" spans="1:13" ht="39.950000000000003" customHeight="1" x14ac:dyDescent="0.25">
      <c r="A142" s="186"/>
      <c r="B142" s="189"/>
      <c r="C142" s="48">
        <v>287</v>
      </c>
      <c r="D142" s="75" t="s">
        <v>330</v>
      </c>
      <c r="E142" s="139" t="s">
        <v>606</v>
      </c>
      <c r="F142" s="36" t="s">
        <v>13</v>
      </c>
      <c r="G142" s="36" t="s">
        <v>15</v>
      </c>
      <c r="H142" s="19">
        <f>REITORIA!I142+MUSEU!I142+ESAG!I142+CEART!I142+FAED!I142+CEAD!I142+CEFID!I142+CESFI!I142+CERES!I142</f>
        <v>75</v>
      </c>
      <c r="I142" s="25">
        <f>(REITORIA!I142-REITORIA!J142)+(MUSEU!I142-MUSEU!J142)+(ESAG!I142-ESAG!J142)+(CEART!I142-CEART!J142)+(FAED!I142-FAED!J142)+(CEAD!I142-CEAD!J142)+(CEFID!I142-CEFID!J142)+(CESFI!I142-CESFI!J142)+(CERES!I142-CERES!J142)</f>
        <v>0</v>
      </c>
      <c r="J142" s="31">
        <f t="shared" si="6"/>
        <v>75</v>
      </c>
      <c r="K142" s="20">
        <v>2.77</v>
      </c>
      <c r="L142" s="20">
        <f t="shared" si="7"/>
        <v>207.75</v>
      </c>
      <c r="M142" s="17">
        <f t="shared" si="8"/>
        <v>0</v>
      </c>
    </row>
    <row r="143" spans="1:13" ht="39.950000000000003" customHeight="1" x14ac:dyDescent="0.25">
      <c r="A143" s="186"/>
      <c r="B143" s="189"/>
      <c r="C143" s="48">
        <v>288</v>
      </c>
      <c r="D143" s="75" t="s">
        <v>331</v>
      </c>
      <c r="E143" s="139" t="s">
        <v>606</v>
      </c>
      <c r="F143" s="36" t="s">
        <v>13</v>
      </c>
      <c r="G143" s="36" t="s">
        <v>15</v>
      </c>
      <c r="H143" s="19">
        <f>REITORIA!I143+MUSEU!I143+ESAG!I143+CEART!I143+FAED!I143+CEAD!I143+CEFID!I143+CESFI!I143+CERES!I143</f>
        <v>75</v>
      </c>
      <c r="I143" s="25">
        <f>(REITORIA!I143-REITORIA!J143)+(MUSEU!I143-MUSEU!J143)+(ESAG!I143-ESAG!J143)+(CEART!I143-CEART!J143)+(FAED!I143-FAED!J143)+(CEAD!I143-CEAD!J143)+(CEFID!I143-CEFID!J143)+(CESFI!I143-CESFI!J143)+(CERES!I143-CERES!J143)</f>
        <v>0</v>
      </c>
      <c r="J143" s="31">
        <f t="shared" si="6"/>
        <v>75</v>
      </c>
      <c r="K143" s="20">
        <v>2.54</v>
      </c>
      <c r="L143" s="20">
        <f t="shared" si="7"/>
        <v>190.5</v>
      </c>
      <c r="M143" s="17">
        <f t="shared" si="8"/>
        <v>0</v>
      </c>
    </row>
    <row r="144" spans="1:13" ht="39.950000000000003" customHeight="1" x14ac:dyDescent="0.25">
      <c r="A144" s="186"/>
      <c r="B144" s="189"/>
      <c r="C144" s="48">
        <v>289</v>
      </c>
      <c r="D144" s="75" t="s">
        <v>332</v>
      </c>
      <c r="E144" s="139" t="s">
        <v>606</v>
      </c>
      <c r="F144" s="36" t="s">
        <v>13</v>
      </c>
      <c r="G144" s="36" t="s">
        <v>15</v>
      </c>
      <c r="H144" s="19">
        <f>REITORIA!I144+MUSEU!I144+ESAG!I144+CEART!I144+FAED!I144+CEAD!I144+CEFID!I144+CESFI!I144+CERES!I144</f>
        <v>75</v>
      </c>
      <c r="I144" s="25">
        <f>(REITORIA!I144-REITORIA!J144)+(MUSEU!I144-MUSEU!J144)+(ESAG!I144-ESAG!J144)+(CEART!I144-CEART!J144)+(FAED!I144-FAED!J144)+(CEAD!I144-CEAD!J144)+(CEFID!I144-CEFID!J144)+(CESFI!I144-CESFI!J144)+(CERES!I144-CERES!J144)</f>
        <v>0</v>
      </c>
      <c r="J144" s="31">
        <f t="shared" si="6"/>
        <v>75</v>
      </c>
      <c r="K144" s="20">
        <v>4.41</v>
      </c>
      <c r="L144" s="20">
        <f t="shared" si="7"/>
        <v>330.75</v>
      </c>
      <c r="M144" s="17">
        <f t="shared" si="8"/>
        <v>0</v>
      </c>
    </row>
    <row r="145" spans="1:13" ht="39.950000000000003" customHeight="1" x14ac:dyDescent="0.25">
      <c r="A145" s="186"/>
      <c r="B145" s="189"/>
      <c r="C145" s="48">
        <v>290</v>
      </c>
      <c r="D145" s="75" t="s">
        <v>333</v>
      </c>
      <c r="E145" s="139" t="s">
        <v>606</v>
      </c>
      <c r="F145" s="36" t="s">
        <v>13</v>
      </c>
      <c r="G145" s="36" t="s">
        <v>15</v>
      </c>
      <c r="H145" s="19">
        <f>REITORIA!I145+MUSEU!I145+ESAG!I145+CEART!I145+FAED!I145+CEAD!I145+CEFID!I145+CESFI!I145+CERES!I145</f>
        <v>100</v>
      </c>
      <c r="I145" s="25">
        <f>(REITORIA!I145-REITORIA!J145)+(MUSEU!I145-MUSEU!J145)+(ESAG!I145-ESAG!J145)+(CEART!I145-CEART!J145)+(FAED!I145-FAED!J145)+(CEAD!I145-CEAD!J145)+(CEFID!I145-CEFID!J145)+(CESFI!I145-CESFI!J145)+(CERES!I145-CERES!J145)</f>
        <v>10</v>
      </c>
      <c r="J145" s="31">
        <f t="shared" si="6"/>
        <v>90</v>
      </c>
      <c r="K145" s="20">
        <v>0.5</v>
      </c>
      <c r="L145" s="20">
        <f t="shared" si="7"/>
        <v>50</v>
      </c>
      <c r="M145" s="17">
        <f t="shared" si="8"/>
        <v>5</v>
      </c>
    </row>
    <row r="146" spans="1:13" ht="39.950000000000003" customHeight="1" x14ac:dyDescent="0.25">
      <c r="A146" s="186"/>
      <c r="B146" s="189"/>
      <c r="C146" s="48">
        <v>291</v>
      </c>
      <c r="D146" s="75" t="s">
        <v>334</v>
      </c>
      <c r="E146" s="139" t="s">
        <v>606</v>
      </c>
      <c r="F146" s="36" t="s">
        <v>13</v>
      </c>
      <c r="G146" s="36" t="s">
        <v>15</v>
      </c>
      <c r="H146" s="19">
        <f>REITORIA!I146+MUSEU!I146+ESAG!I146+CEART!I146+FAED!I146+CEAD!I146+CEFID!I146+CESFI!I146+CERES!I146</f>
        <v>80</v>
      </c>
      <c r="I146" s="25">
        <f>(REITORIA!I146-REITORIA!J146)+(MUSEU!I146-MUSEU!J146)+(ESAG!I146-ESAG!J146)+(CEART!I146-CEART!J146)+(FAED!I146-FAED!J146)+(CEAD!I146-CEAD!J146)+(CEFID!I146-CEFID!J146)+(CESFI!I146-CESFI!J146)+(CERES!I146-CERES!J146)</f>
        <v>0</v>
      </c>
      <c r="J146" s="31">
        <f t="shared" si="6"/>
        <v>80</v>
      </c>
      <c r="K146" s="20">
        <v>2.73</v>
      </c>
      <c r="L146" s="20">
        <f t="shared" si="7"/>
        <v>218.4</v>
      </c>
      <c r="M146" s="17">
        <f t="shared" si="8"/>
        <v>0</v>
      </c>
    </row>
    <row r="147" spans="1:13" ht="39.950000000000003" customHeight="1" x14ac:dyDescent="0.25">
      <c r="A147" s="186"/>
      <c r="B147" s="189"/>
      <c r="C147" s="48">
        <v>292</v>
      </c>
      <c r="D147" s="75" t="s">
        <v>335</v>
      </c>
      <c r="E147" s="139" t="s">
        <v>606</v>
      </c>
      <c r="F147" s="36" t="s">
        <v>13</v>
      </c>
      <c r="G147" s="36" t="s">
        <v>15</v>
      </c>
      <c r="H147" s="19">
        <f>REITORIA!I147+MUSEU!I147+ESAG!I147+CEART!I147+FAED!I147+CEAD!I147+CEFID!I147+CESFI!I147+CERES!I147</f>
        <v>70</v>
      </c>
      <c r="I147" s="25">
        <f>(REITORIA!I147-REITORIA!J147)+(MUSEU!I147-MUSEU!J147)+(ESAG!I147-ESAG!J147)+(CEART!I147-CEART!J147)+(FAED!I147-FAED!J147)+(CEAD!I147-CEAD!J147)+(CEFID!I147-CEFID!J147)+(CESFI!I147-CESFI!J147)+(CERES!I147-CERES!J147)</f>
        <v>0</v>
      </c>
      <c r="J147" s="31">
        <f t="shared" si="6"/>
        <v>70</v>
      </c>
      <c r="K147" s="20">
        <v>5.48</v>
      </c>
      <c r="L147" s="20">
        <f t="shared" si="7"/>
        <v>383.6</v>
      </c>
      <c r="M147" s="17">
        <f t="shared" si="8"/>
        <v>0</v>
      </c>
    </row>
    <row r="148" spans="1:13" ht="39.950000000000003" customHeight="1" x14ac:dyDescent="0.25">
      <c r="A148" s="186"/>
      <c r="B148" s="189"/>
      <c r="C148" s="48">
        <v>293</v>
      </c>
      <c r="D148" s="75" t="s">
        <v>336</v>
      </c>
      <c r="E148" s="139" t="s">
        <v>606</v>
      </c>
      <c r="F148" s="36" t="s">
        <v>13</v>
      </c>
      <c r="G148" s="36" t="s">
        <v>15</v>
      </c>
      <c r="H148" s="19">
        <f>REITORIA!I148+MUSEU!I148+ESAG!I148+CEART!I148+FAED!I148+CEAD!I148+CEFID!I148+CESFI!I148+CERES!I148</f>
        <v>95</v>
      </c>
      <c r="I148" s="25">
        <f>(REITORIA!I148-REITORIA!J148)+(MUSEU!I148-MUSEU!J148)+(ESAG!I148-ESAG!J148)+(CEART!I148-CEART!J148)+(FAED!I148-FAED!J148)+(CEAD!I148-CEAD!J148)+(CEFID!I148-CEFID!J148)+(CESFI!I148-CESFI!J148)+(CERES!I148-CERES!J148)</f>
        <v>0</v>
      </c>
      <c r="J148" s="31">
        <f t="shared" si="6"/>
        <v>95</v>
      </c>
      <c r="K148" s="20">
        <v>6.62</v>
      </c>
      <c r="L148" s="20">
        <f t="shared" si="7"/>
        <v>628.9</v>
      </c>
      <c r="M148" s="17">
        <f t="shared" si="8"/>
        <v>0</v>
      </c>
    </row>
    <row r="149" spans="1:13" ht="39.950000000000003" customHeight="1" x14ac:dyDescent="0.25">
      <c r="A149" s="186"/>
      <c r="B149" s="189"/>
      <c r="C149" s="48">
        <v>294</v>
      </c>
      <c r="D149" s="75" t="s">
        <v>337</v>
      </c>
      <c r="E149" s="139" t="s">
        <v>606</v>
      </c>
      <c r="F149" s="36" t="s">
        <v>13</v>
      </c>
      <c r="G149" s="36" t="s">
        <v>15</v>
      </c>
      <c r="H149" s="19">
        <f>REITORIA!I149+MUSEU!I149+ESAG!I149+CEART!I149+FAED!I149+CEAD!I149+CEFID!I149+CESFI!I149+CERES!I149</f>
        <v>80</v>
      </c>
      <c r="I149" s="25">
        <f>(REITORIA!I149-REITORIA!J149)+(MUSEU!I149-MUSEU!J149)+(ESAG!I149-ESAG!J149)+(CEART!I149-CEART!J149)+(FAED!I149-FAED!J149)+(CEAD!I149-CEAD!J149)+(CEFID!I149-CEFID!J149)+(CESFI!I149-CESFI!J149)+(CERES!I149-CERES!J149)</f>
        <v>0</v>
      </c>
      <c r="J149" s="31">
        <f t="shared" si="6"/>
        <v>80</v>
      </c>
      <c r="K149" s="20">
        <v>8.5500000000000007</v>
      </c>
      <c r="L149" s="20">
        <f t="shared" si="7"/>
        <v>684</v>
      </c>
      <c r="M149" s="17">
        <f t="shared" si="8"/>
        <v>0</v>
      </c>
    </row>
    <row r="150" spans="1:13" ht="39.950000000000003" customHeight="1" x14ac:dyDescent="0.25">
      <c r="A150" s="186"/>
      <c r="B150" s="189"/>
      <c r="C150" s="48">
        <v>295</v>
      </c>
      <c r="D150" s="75" t="s">
        <v>338</v>
      </c>
      <c r="E150" s="139" t="s">
        <v>606</v>
      </c>
      <c r="F150" s="36" t="s">
        <v>13</v>
      </c>
      <c r="G150" s="36" t="s">
        <v>15</v>
      </c>
      <c r="H150" s="19">
        <f>REITORIA!I150+MUSEU!I150+ESAG!I150+CEART!I150+FAED!I150+CEAD!I150+CEFID!I150+CESFI!I150+CERES!I150</f>
        <v>70</v>
      </c>
      <c r="I150" s="25">
        <f>(REITORIA!I150-REITORIA!J150)+(MUSEU!I150-MUSEU!J150)+(ESAG!I150-ESAG!J150)+(CEART!I150-CEART!J150)+(FAED!I150-FAED!J150)+(CEAD!I150-CEAD!J150)+(CEFID!I150-CEFID!J150)+(CESFI!I150-CESFI!J150)+(CERES!I150-CERES!J150)</f>
        <v>0</v>
      </c>
      <c r="J150" s="31">
        <f t="shared" si="6"/>
        <v>70</v>
      </c>
      <c r="K150" s="20">
        <v>5.56</v>
      </c>
      <c r="L150" s="20">
        <f t="shared" si="7"/>
        <v>389.2</v>
      </c>
      <c r="M150" s="17">
        <f t="shared" si="8"/>
        <v>0</v>
      </c>
    </row>
    <row r="151" spans="1:13" ht="39.950000000000003" customHeight="1" x14ac:dyDescent="0.25">
      <c r="A151" s="186"/>
      <c r="B151" s="189"/>
      <c r="C151" s="48">
        <v>296</v>
      </c>
      <c r="D151" s="75" t="s">
        <v>339</v>
      </c>
      <c r="E151" s="139" t="s">
        <v>606</v>
      </c>
      <c r="F151" s="36" t="s">
        <v>13</v>
      </c>
      <c r="G151" s="36" t="s">
        <v>15</v>
      </c>
      <c r="H151" s="19">
        <f>REITORIA!I151+MUSEU!I151+ESAG!I151+CEART!I151+FAED!I151+CEAD!I151+CEFID!I151+CESFI!I151+CERES!I151</f>
        <v>95</v>
      </c>
      <c r="I151" s="25">
        <f>(REITORIA!I151-REITORIA!J151)+(MUSEU!I151-MUSEU!J151)+(ESAG!I151-ESAG!J151)+(CEART!I151-CEART!J151)+(FAED!I151-FAED!J151)+(CEAD!I151-CEAD!J151)+(CEFID!I151-CEFID!J151)+(CESFI!I151-CESFI!J151)+(CERES!I151-CERES!J151)</f>
        <v>0</v>
      </c>
      <c r="J151" s="31">
        <f t="shared" si="6"/>
        <v>95</v>
      </c>
      <c r="K151" s="20">
        <v>6.62</v>
      </c>
      <c r="L151" s="20">
        <f t="shared" si="7"/>
        <v>628.9</v>
      </c>
      <c r="M151" s="17">
        <f t="shared" si="8"/>
        <v>0</v>
      </c>
    </row>
    <row r="152" spans="1:13" ht="39.950000000000003" customHeight="1" x14ac:dyDescent="0.25">
      <c r="A152" s="186"/>
      <c r="B152" s="189"/>
      <c r="C152" s="48">
        <v>297</v>
      </c>
      <c r="D152" s="75" t="s">
        <v>340</v>
      </c>
      <c r="E152" s="139" t="s">
        <v>606</v>
      </c>
      <c r="F152" s="36" t="s">
        <v>13</v>
      </c>
      <c r="G152" s="36" t="s">
        <v>15</v>
      </c>
      <c r="H152" s="19">
        <f>REITORIA!I152+MUSEU!I152+ESAG!I152+CEART!I152+FAED!I152+CEAD!I152+CEFID!I152+CESFI!I152+CERES!I152</f>
        <v>85</v>
      </c>
      <c r="I152" s="25">
        <f>(REITORIA!I152-REITORIA!J152)+(MUSEU!I152-MUSEU!J152)+(ESAG!I152-ESAG!J152)+(CEART!I152-CEART!J152)+(FAED!I152-FAED!J152)+(CEAD!I152-CEAD!J152)+(CEFID!I152-CEFID!J152)+(CESFI!I152-CESFI!J152)+(CERES!I152-CERES!J152)</f>
        <v>0</v>
      </c>
      <c r="J152" s="31">
        <f t="shared" si="6"/>
        <v>85</v>
      </c>
      <c r="K152" s="20">
        <v>3.08</v>
      </c>
      <c r="L152" s="20">
        <f t="shared" si="7"/>
        <v>261.8</v>
      </c>
      <c r="M152" s="17">
        <f t="shared" si="8"/>
        <v>0</v>
      </c>
    </row>
    <row r="153" spans="1:13" ht="39.950000000000003" customHeight="1" x14ac:dyDescent="0.25">
      <c r="A153" s="186"/>
      <c r="B153" s="189"/>
      <c r="C153" s="48">
        <v>298</v>
      </c>
      <c r="D153" s="140" t="s">
        <v>341</v>
      </c>
      <c r="E153" s="139" t="s">
        <v>606</v>
      </c>
      <c r="F153" s="36" t="s">
        <v>59</v>
      </c>
      <c r="G153" s="36" t="s">
        <v>15</v>
      </c>
      <c r="H153" s="19">
        <f>REITORIA!I153+MUSEU!I153+ESAG!I153+CEART!I153+FAED!I153+CEAD!I153+CEFID!I153+CESFI!I153+CERES!I153</f>
        <v>15</v>
      </c>
      <c r="I153" s="25">
        <f>(REITORIA!I153-REITORIA!J153)+(MUSEU!I153-MUSEU!J153)+(ESAG!I153-ESAG!J153)+(CEART!I153-CEART!J153)+(FAED!I153-FAED!J153)+(CEAD!I153-CEAD!J153)+(CEFID!I153-CEFID!J153)+(CESFI!I153-CESFI!J153)+(CERES!I153-CERES!J153)</f>
        <v>15</v>
      </c>
      <c r="J153" s="31">
        <f t="shared" si="6"/>
        <v>0</v>
      </c>
      <c r="K153" s="20">
        <v>27.31</v>
      </c>
      <c r="L153" s="20">
        <f t="shared" si="7"/>
        <v>409.65</v>
      </c>
      <c r="M153" s="17">
        <f t="shared" si="8"/>
        <v>409.65</v>
      </c>
    </row>
    <row r="154" spans="1:13" ht="39.950000000000003" customHeight="1" x14ac:dyDescent="0.25">
      <c r="A154" s="186"/>
      <c r="B154" s="189"/>
      <c r="C154" s="48">
        <v>299</v>
      </c>
      <c r="D154" s="75" t="s">
        <v>342</v>
      </c>
      <c r="E154" s="139" t="s">
        <v>606</v>
      </c>
      <c r="F154" s="37" t="s">
        <v>13</v>
      </c>
      <c r="G154" s="37" t="s">
        <v>15</v>
      </c>
      <c r="H154" s="19">
        <f>REITORIA!I154+MUSEU!I154+ESAG!I154+CEART!I154+FAED!I154+CEAD!I154+CEFID!I154+CESFI!I154+CERES!I154</f>
        <v>50</v>
      </c>
      <c r="I154" s="25">
        <f>(REITORIA!I154-REITORIA!J154)+(MUSEU!I154-MUSEU!J154)+(ESAG!I154-ESAG!J154)+(CEART!I154-CEART!J154)+(FAED!I154-FAED!J154)+(CEAD!I154-CEAD!J154)+(CEFID!I154-CEFID!J154)+(CESFI!I154-CESFI!J154)+(CERES!I154-CERES!J154)</f>
        <v>10</v>
      </c>
      <c r="J154" s="31">
        <f t="shared" si="6"/>
        <v>40</v>
      </c>
      <c r="K154" s="20">
        <v>15.72</v>
      </c>
      <c r="L154" s="20">
        <f t="shared" si="7"/>
        <v>786</v>
      </c>
      <c r="M154" s="17">
        <f t="shared" si="8"/>
        <v>157.20000000000002</v>
      </c>
    </row>
    <row r="155" spans="1:13" ht="39.950000000000003" customHeight="1" x14ac:dyDescent="0.25">
      <c r="A155" s="186"/>
      <c r="B155" s="189"/>
      <c r="C155" s="48">
        <v>300</v>
      </c>
      <c r="D155" s="75" t="s">
        <v>343</v>
      </c>
      <c r="E155" s="139" t="s">
        <v>606</v>
      </c>
      <c r="F155" s="36" t="s">
        <v>13</v>
      </c>
      <c r="G155" s="36" t="s">
        <v>15</v>
      </c>
      <c r="H155" s="19">
        <f>REITORIA!I155+MUSEU!I155+ESAG!I155+CEART!I155+FAED!I155+CEAD!I155+CEFID!I155+CESFI!I155+CERES!I155</f>
        <v>65</v>
      </c>
      <c r="I155" s="25">
        <f>(REITORIA!I155-REITORIA!J155)+(MUSEU!I155-MUSEU!J155)+(ESAG!I155-ESAG!J155)+(CEART!I155-CEART!J155)+(FAED!I155-FAED!J155)+(CEAD!I155-CEAD!J155)+(CEFID!I155-CEFID!J155)+(CESFI!I155-CESFI!J155)+(CERES!I155-CERES!J155)</f>
        <v>0</v>
      </c>
      <c r="J155" s="31">
        <f t="shared" si="6"/>
        <v>65</v>
      </c>
      <c r="K155" s="20">
        <v>12.39</v>
      </c>
      <c r="L155" s="20">
        <f t="shared" si="7"/>
        <v>805.35</v>
      </c>
      <c r="M155" s="17">
        <f t="shared" si="8"/>
        <v>0</v>
      </c>
    </row>
    <row r="156" spans="1:13" ht="39.950000000000003" customHeight="1" x14ac:dyDescent="0.25">
      <c r="A156" s="186"/>
      <c r="B156" s="189"/>
      <c r="C156" s="48">
        <v>301</v>
      </c>
      <c r="D156" s="75" t="s">
        <v>344</v>
      </c>
      <c r="E156" s="139" t="s">
        <v>606</v>
      </c>
      <c r="F156" s="36" t="s">
        <v>13</v>
      </c>
      <c r="G156" s="36" t="s">
        <v>15</v>
      </c>
      <c r="H156" s="19">
        <f>REITORIA!I156+MUSEU!I156+ESAG!I156+CEART!I156+FAED!I156+CEAD!I156+CEFID!I156+CESFI!I156+CERES!I156</f>
        <v>70</v>
      </c>
      <c r="I156" s="25">
        <f>(REITORIA!I156-REITORIA!J156)+(MUSEU!I156-MUSEU!J156)+(ESAG!I156-ESAG!J156)+(CEART!I156-CEART!J156)+(FAED!I156-FAED!J156)+(CEAD!I156-CEAD!J156)+(CEFID!I156-CEFID!J156)+(CESFI!I156-CESFI!J156)+(CERES!I156-CERES!J156)</f>
        <v>5</v>
      </c>
      <c r="J156" s="31">
        <f t="shared" si="6"/>
        <v>65</v>
      </c>
      <c r="K156" s="20">
        <v>9.15</v>
      </c>
      <c r="L156" s="20">
        <f t="shared" si="7"/>
        <v>640.5</v>
      </c>
      <c r="M156" s="17">
        <f t="shared" si="8"/>
        <v>45.75</v>
      </c>
    </row>
    <row r="157" spans="1:13" ht="39.950000000000003" customHeight="1" x14ac:dyDescent="0.25">
      <c r="A157" s="186"/>
      <c r="B157" s="189"/>
      <c r="C157" s="48">
        <v>302</v>
      </c>
      <c r="D157" s="75" t="s">
        <v>345</v>
      </c>
      <c r="E157" s="139" t="s">
        <v>606</v>
      </c>
      <c r="F157" s="36" t="s">
        <v>13</v>
      </c>
      <c r="G157" s="36" t="s">
        <v>15</v>
      </c>
      <c r="H157" s="19">
        <f>REITORIA!I157+MUSEU!I157+ESAG!I157+CEART!I157+FAED!I157+CEAD!I157+CEFID!I157+CESFI!I157+CERES!I157</f>
        <v>115</v>
      </c>
      <c r="I157" s="25">
        <f>(REITORIA!I157-REITORIA!J157)+(MUSEU!I157-MUSEU!J157)+(ESAG!I157-ESAG!J157)+(CEART!I157-CEART!J157)+(FAED!I157-FAED!J157)+(CEAD!I157-CEAD!J157)+(CEFID!I157-CEFID!J157)+(CESFI!I157-CESFI!J157)+(CERES!I157-CERES!J157)</f>
        <v>5</v>
      </c>
      <c r="J157" s="31">
        <f t="shared" si="6"/>
        <v>110</v>
      </c>
      <c r="K157" s="20">
        <v>11.33</v>
      </c>
      <c r="L157" s="20">
        <f t="shared" si="7"/>
        <v>1302.95</v>
      </c>
      <c r="M157" s="17">
        <f t="shared" si="8"/>
        <v>56.65</v>
      </c>
    </row>
    <row r="158" spans="1:13" ht="39.950000000000003" customHeight="1" x14ac:dyDescent="0.25">
      <c r="A158" s="186"/>
      <c r="B158" s="189"/>
      <c r="C158" s="48">
        <v>303</v>
      </c>
      <c r="D158" s="140" t="s">
        <v>346</v>
      </c>
      <c r="E158" s="139" t="s">
        <v>606</v>
      </c>
      <c r="F158" s="36" t="s">
        <v>59</v>
      </c>
      <c r="G158" s="36" t="s">
        <v>15</v>
      </c>
      <c r="H158" s="19">
        <f>REITORIA!I158+MUSEU!I158+ESAG!I158+CEART!I158+FAED!I158+CEAD!I158+CEFID!I158+CESFI!I158+CERES!I158</f>
        <v>15</v>
      </c>
      <c r="I158" s="25">
        <f>(REITORIA!I158-REITORIA!J158)+(MUSEU!I158-MUSEU!J158)+(ESAG!I158-ESAG!J158)+(CEART!I158-CEART!J158)+(FAED!I158-FAED!J158)+(CEAD!I158-CEAD!J158)+(CEFID!I158-CEFID!J158)+(CESFI!I158-CESFI!J158)+(CERES!I158-CERES!J158)</f>
        <v>0</v>
      </c>
      <c r="J158" s="31">
        <f t="shared" si="6"/>
        <v>15</v>
      </c>
      <c r="K158" s="20">
        <v>38.75</v>
      </c>
      <c r="L158" s="20">
        <f t="shared" si="7"/>
        <v>581.25</v>
      </c>
      <c r="M158" s="17">
        <f t="shared" si="8"/>
        <v>0</v>
      </c>
    </row>
    <row r="159" spans="1:13" ht="39.950000000000003" customHeight="1" x14ac:dyDescent="0.25">
      <c r="A159" s="186"/>
      <c r="B159" s="189"/>
      <c r="C159" s="48">
        <v>304</v>
      </c>
      <c r="D159" s="140" t="s">
        <v>347</v>
      </c>
      <c r="E159" s="139" t="s">
        <v>606</v>
      </c>
      <c r="F159" s="36" t="s">
        <v>59</v>
      </c>
      <c r="G159" s="36" t="s">
        <v>15</v>
      </c>
      <c r="H159" s="19">
        <f>REITORIA!I159+MUSEU!I159+ESAG!I159+CEART!I159+FAED!I159+CEAD!I159+CEFID!I159+CESFI!I159+CERES!I159</f>
        <v>15</v>
      </c>
      <c r="I159" s="25">
        <f>(REITORIA!I159-REITORIA!J159)+(MUSEU!I159-MUSEU!J159)+(ESAG!I159-ESAG!J159)+(CEART!I159-CEART!J159)+(FAED!I159-FAED!J159)+(CEAD!I159-CEAD!J159)+(CEFID!I159-CEFID!J159)+(CESFI!I159-CESFI!J159)+(CERES!I159-CERES!J159)</f>
        <v>15</v>
      </c>
      <c r="J159" s="31">
        <f t="shared" si="6"/>
        <v>0</v>
      </c>
      <c r="K159" s="20">
        <v>16.28</v>
      </c>
      <c r="L159" s="20">
        <f t="shared" si="7"/>
        <v>244.20000000000002</v>
      </c>
      <c r="M159" s="17">
        <f t="shared" si="8"/>
        <v>244.20000000000002</v>
      </c>
    </row>
    <row r="160" spans="1:13" ht="39.950000000000003" customHeight="1" x14ac:dyDescent="0.25">
      <c r="A160" s="186"/>
      <c r="B160" s="189"/>
      <c r="C160" s="48">
        <v>305</v>
      </c>
      <c r="D160" s="75" t="s">
        <v>348</v>
      </c>
      <c r="E160" s="139" t="s">
        <v>606</v>
      </c>
      <c r="F160" s="36" t="s">
        <v>13</v>
      </c>
      <c r="G160" s="36" t="s">
        <v>15</v>
      </c>
      <c r="H160" s="19">
        <f>REITORIA!I160+MUSEU!I160+ESAG!I160+CEART!I160+FAED!I160+CEAD!I160+CEFID!I160+CESFI!I160+CERES!I160</f>
        <v>73</v>
      </c>
      <c r="I160" s="25">
        <f>(REITORIA!I160-REITORIA!J160)+(MUSEU!I160-MUSEU!J160)+(ESAG!I160-ESAG!J160)+(CEART!I160-CEART!J160)+(FAED!I160-FAED!J160)+(CEAD!I160-CEAD!J160)+(CEFID!I160-CEFID!J160)+(CESFI!I160-CESFI!J160)+(CERES!I160-CERES!J160)</f>
        <v>0</v>
      </c>
      <c r="J160" s="31">
        <f t="shared" si="6"/>
        <v>73</v>
      </c>
      <c r="K160" s="20">
        <v>1.61</v>
      </c>
      <c r="L160" s="20">
        <f t="shared" si="7"/>
        <v>117.53</v>
      </c>
      <c r="M160" s="17">
        <f t="shared" si="8"/>
        <v>0</v>
      </c>
    </row>
    <row r="161" spans="1:13" ht="39.950000000000003" customHeight="1" x14ac:dyDescent="0.25">
      <c r="A161" s="186"/>
      <c r="B161" s="189"/>
      <c r="C161" s="48">
        <v>306</v>
      </c>
      <c r="D161" s="75" t="s">
        <v>349</v>
      </c>
      <c r="E161" s="139" t="s">
        <v>606</v>
      </c>
      <c r="F161" s="36" t="s">
        <v>13</v>
      </c>
      <c r="G161" s="36" t="s">
        <v>15</v>
      </c>
      <c r="H161" s="19">
        <f>REITORIA!I161+MUSEU!I161+ESAG!I161+CEART!I161+FAED!I161+CEAD!I161+CEFID!I161+CESFI!I161+CERES!I161</f>
        <v>60</v>
      </c>
      <c r="I161" s="25">
        <f>(REITORIA!I161-REITORIA!J161)+(MUSEU!I161-MUSEU!J161)+(ESAG!I161-ESAG!J161)+(CEART!I161-CEART!J161)+(FAED!I161-FAED!J161)+(CEAD!I161-CEAD!J161)+(CEFID!I161-CEFID!J161)+(CESFI!I161-CESFI!J161)+(CERES!I161-CERES!J161)</f>
        <v>0</v>
      </c>
      <c r="J161" s="31">
        <f t="shared" si="6"/>
        <v>60</v>
      </c>
      <c r="K161" s="20">
        <v>2.25</v>
      </c>
      <c r="L161" s="20">
        <f t="shared" si="7"/>
        <v>135</v>
      </c>
      <c r="M161" s="17">
        <f t="shared" si="8"/>
        <v>0</v>
      </c>
    </row>
    <row r="162" spans="1:13" ht="39.950000000000003" customHeight="1" x14ac:dyDescent="0.25">
      <c r="A162" s="186"/>
      <c r="B162" s="189"/>
      <c r="C162" s="48">
        <v>307</v>
      </c>
      <c r="D162" s="75" t="s">
        <v>350</v>
      </c>
      <c r="E162" s="139" t="s">
        <v>606</v>
      </c>
      <c r="F162" s="36" t="s">
        <v>13</v>
      </c>
      <c r="G162" s="36" t="s">
        <v>15</v>
      </c>
      <c r="H162" s="19">
        <f>REITORIA!I162+MUSEU!I162+ESAG!I162+CEART!I162+FAED!I162+CEAD!I162+CEFID!I162+CESFI!I162+CERES!I162</f>
        <v>55</v>
      </c>
      <c r="I162" s="25">
        <f>(REITORIA!I162-REITORIA!J162)+(MUSEU!I162-MUSEU!J162)+(ESAG!I162-ESAG!J162)+(CEART!I162-CEART!J162)+(FAED!I162-FAED!J162)+(CEAD!I162-CEAD!J162)+(CEFID!I162-CEFID!J162)+(CESFI!I162-CESFI!J162)+(CERES!I162-CERES!J162)</f>
        <v>0</v>
      </c>
      <c r="J162" s="31">
        <f t="shared" si="6"/>
        <v>55</v>
      </c>
      <c r="K162" s="20">
        <v>8.58</v>
      </c>
      <c r="L162" s="20">
        <f t="shared" si="7"/>
        <v>471.9</v>
      </c>
      <c r="M162" s="17">
        <f t="shared" si="8"/>
        <v>0</v>
      </c>
    </row>
    <row r="163" spans="1:13" ht="39.950000000000003" customHeight="1" x14ac:dyDescent="0.25">
      <c r="A163" s="186"/>
      <c r="B163" s="189"/>
      <c r="C163" s="48">
        <v>308</v>
      </c>
      <c r="D163" s="75" t="s">
        <v>351</v>
      </c>
      <c r="E163" s="139" t="s">
        <v>606</v>
      </c>
      <c r="F163" s="36" t="s">
        <v>13</v>
      </c>
      <c r="G163" s="36" t="s">
        <v>15</v>
      </c>
      <c r="H163" s="19">
        <f>REITORIA!I163+MUSEU!I163+ESAG!I163+CEART!I163+FAED!I163+CEAD!I163+CEFID!I163+CESFI!I163+CERES!I163</f>
        <v>60</v>
      </c>
      <c r="I163" s="25">
        <f>(REITORIA!I163-REITORIA!J163)+(MUSEU!I163-MUSEU!J163)+(ESAG!I163-ESAG!J163)+(CEART!I163-CEART!J163)+(FAED!I163-FAED!J163)+(CEAD!I163-CEAD!J163)+(CEFID!I163-CEFID!J163)+(CESFI!I163-CESFI!J163)+(CERES!I163-CERES!J163)</f>
        <v>0</v>
      </c>
      <c r="J163" s="31">
        <f t="shared" si="6"/>
        <v>60</v>
      </c>
      <c r="K163" s="20">
        <v>1.48</v>
      </c>
      <c r="L163" s="20">
        <f t="shared" si="7"/>
        <v>88.8</v>
      </c>
      <c r="M163" s="17">
        <f t="shared" si="8"/>
        <v>0</v>
      </c>
    </row>
    <row r="164" spans="1:13" ht="39.950000000000003" customHeight="1" x14ac:dyDescent="0.25">
      <c r="A164" s="186"/>
      <c r="B164" s="189"/>
      <c r="C164" s="48">
        <v>309</v>
      </c>
      <c r="D164" s="75" t="s">
        <v>352</v>
      </c>
      <c r="E164" s="139" t="s">
        <v>606</v>
      </c>
      <c r="F164" s="36" t="s">
        <v>13</v>
      </c>
      <c r="G164" s="36" t="s">
        <v>15</v>
      </c>
      <c r="H164" s="19">
        <f>REITORIA!I164+MUSEU!I164+ESAG!I164+CEART!I164+FAED!I164+CEAD!I164+CEFID!I164+CESFI!I164+CERES!I164</f>
        <v>85</v>
      </c>
      <c r="I164" s="25">
        <f>(REITORIA!I164-REITORIA!J164)+(MUSEU!I164-MUSEU!J164)+(ESAG!I164-ESAG!J164)+(CEART!I164-CEART!J164)+(FAED!I164-FAED!J164)+(CEAD!I164-CEAD!J164)+(CEFID!I164-CEFID!J164)+(CESFI!I164-CESFI!J164)+(CERES!I164-CERES!J164)</f>
        <v>0</v>
      </c>
      <c r="J164" s="31">
        <f t="shared" si="6"/>
        <v>85</v>
      </c>
      <c r="K164" s="20">
        <v>1.3</v>
      </c>
      <c r="L164" s="20">
        <f t="shared" si="7"/>
        <v>110.5</v>
      </c>
      <c r="M164" s="17">
        <f t="shared" si="8"/>
        <v>0</v>
      </c>
    </row>
    <row r="165" spans="1:13" ht="39.950000000000003" customHeight="1" x14ac:dyDescent="0.25">
      <c r="A165" s="186"/>
      <c r="B165" s="189"/>
      <c r="C165" s="48">
        <v>310</v>
      </c>
      <c r="D165" s="75" t="s">
        <v>353</v>
      </c>
      <c r="E165" s="139" t="s">
        <v>606</v>
      </c>
      <c r="F165" s="36" t="s">
        <v>13</v>
      </c>
      <c r="G165" s="36" t="s">
        <v>15</v>
      </c>
      <c r="H165" s="19">
        <f>REITORIA!I165+MUSEU!I165+ESAG!I165+CEART!I165+FAED!I165+CEAD!I165+CEFID!I165+CESFI!I165+CERES!I165</f>
        <v>75</v>
      </c>
      <c r="I165" s="25">
        <f>(REITORIA!I165-REITORIA!J165)+(MUSEU!I165-MUSEU!J165)+(ESAG!I165-ESAG!J165)+(CEART!I165-CEART!J165)+(FAED!I165-FAED!J165)+(CEAD!I165-CEAD!J165)+(CEFID!I165-CEFID!J165)+(CESFI!I165-CESFI!J165)+(CERES!I165-CERES!J165)</f>
        <v>0</v>
      </c>
      <c r="J165" s="31">
        <f t="shared" si="6"/>
        <v>75</v>
      </c>
      <c r="K165" s="20">
        <v>1.68</v>
      </c>
      <c r="L165" s="20">
        <f t="shared" si="7"/>
        <v>126</v>
      </c>
      <c r="M165" s="17">
        <f t="shared" si="8"/>
        <v>0</v>
      </c>
    </row>
    <row r="166" spans="1:13" ht="39.950000000000003" customHeight="1" x14ac:dyDescent="0.25">
      <c r="A166" s="186"/>
      <c r="B166" s="189"/>
      <c r="C166" s="48">
        <v>311</v>
      </c>
      <c r="D166" s="75" t="s">
        <v>354</v>
      </c>
      <c r="E166" s="139" t="s">
        <v>606</v>
      </c>
      <c r="F166" s="36" t="s">
        <v>13</v>
      </c>
      <c r="G166" s="36" t="s">
        <v>15</v>
      </c>
      <c r="H166" s="19">
        <f>REITORIA!I166+MUSEU!I166+ESAG!I166+CEART!I166+FAED!I166+CEAD!I166+CEFID!I166+CESFI!I166+CERES!I166</f>
        <v>70</v>
      </c>
      <c r="I166" s="25">
        <f>(REITORIA!I166-REITORIA!J166)+(MUSEU!I166-MUSEU!J166)+(ESAG!I166-ESAG!J166)+(CEART!I166-CEART!J166)+(FAED!I166-FAED!J166)+(CEAD!I166-CEAD!J166)+(CEFID!I166-CEFID!J166)+(CESFI!I166-CESFI!J166)+(CERES!I166-CERES!J166)</f>
        <v>5</v>
      </c>
      <c r="J166" s="31">
        <f t="shared" si="6"/>
        <v>65</v>
      </c>
      <c r="K166" s="20">
        <v>3.31</v>
      </c>
      <c r="L166" s="20">
        <f t="shared" si="7"/>
        <v>231.70000000000002</v>
      </c>
      <c r="M166" s="17">
        <f t="shared" si="8"/>
        <v>16.55</v>
      </c>
    </row>
    <row r="167" spans="1:13" ht="39.950000000000003" customHeight="1" x14ac:dyDescent="0.25">
      <c r="A167" s="186"/>
      <c r="B167" s="189"/>
      <c r="C167" s="48">
        <v>312</v>
      </c>
      <c r="D167" s="75" t="s">
        <v>355</v>
      </c>
      <c r="E167" s="139" t="s">
        <v>606</v>
      </c>
      <c r="F167" s="36" t="s">
        <v>13</v>
      </c>
      <c r="G167" s="36" t="s">
        <v>15</v>
      </c>
      <c r="H167" s="19">
        <f>REITORIA!I167+MUSEU!I167+ESAG!I167+CEART!I167+FAED!I167+CEAD!I167+CEFID!I167+CESFI!I167+CERES!I167</f>
        <v>65</v>
      </c>
      <c r="I167" s="25">
        <f>(REITORIA!I167-REITORIA!J167)+(MUSEU!I167-MUSEU!J167)+(ESAG!I167-ESAG!J167)+(CEART!I167-CEART!J167)+(FAED!I167-FAED!J167)+(CEAD!I167-CEAD!J167)+(CEFID!I167-CEFID!J167)+(CESFI!I167-CESFI!J167)+(CERES!I167-CERES!J167)</f>
        <v>5</v>
      </c>
      <c r="J167" s="31">
        <f t="shared" si="6"/>
        <v>60</v>
      </c>
      <c r="K167" s="20">
        <v>6.22</v>
      </c>
      <c r="L167" s="20">
        <f t="shared" si="7"/>
        <v>404.3</v>
      </c>
      <c r="M167" s="17">
        <f t="shared" si="8"/>
        <v>31.099999999999998</v>
      </c>
    </row>
    <row r="168" spans="1:13" ht="39.950000000000003" customHeight="1" x14ac:dyDescent="0.25">
      <c r="A168" s="186"/>
      <c r="B168" s="189"/>
      <c r="C168" s="48">
        <v>313</v>
      </c>
      <c r="D168" s="75" t="s">
        <v>356</v>
      </c>
      <c r="E168" s="139" t="s">
        <v>606</v>
      </c>
      <c r="F168" s="36" t="s">
        <v>13</v>
      </c>
      <c r="G168" s="36" t="s">
        <v>15</v>
      </c>
      <c r="H168" s="19">
        <f>REITORIA!I168+MUSEU!I168+ESAG!I168+CEART!I168+FAED!I168+CEAD!I168+CEFID!I168+CESFI!I168+CERES!I168</f>
        <v>125</v>
      </c>
      <c r="I168" s="25">
        <f>(REITORIA!I168-REITORIA!J168)+(MUSEU!I168-MUSEU!J168)+(ESAG!I168-ESAG!J168)+(CEART!I168-CEART!J168)+(FAED!I168-FAED!J168)+(CEAD!I168-CEAD!J168)+(CEFID!I168-CEFID!J168)+(CESFI!I168-CESFI!J168)+(CERES!I168-CERES!J168)</f>
        <v>15</v>
      </c>
      <c r="J168" s="31">
        <f t="shared" si="6"/>
        <v>110</v>
      </c>
      <c r="K168" s="20">
        <v>0.8</v>
      </c>
      <c r="L168" s="20">
        <f t="shared" si="7"/>
        <v>100</v>
      </c>
      <c r="M168" s="17">
        <f t="shared" si="8"/>
        <v>12</v>
      </c>
    </row>
    <row r="169" spans="1:13" ht="39.950000000000003" customHeight="1" x14ac:dyDescent="0.25">
      <c r="A169" s="186"/>
      <c r="B169" s="189"/>
      <c r="C169" s="48">
        <v>314</v>
      </c>
      <c r="D169" s="140" t="s">
        <v>357</v>
      </c>
      <c r="E169" s="139" t="s">
        <v>606</v>
      </c>
      <c r="F169" s="36" t="s">
        <v>59</v>
      </c>
      <c r="G169" s="36" t="s">
        <v>15</v>
      </c>
      <c r="H169" s="19">
        <f>REITORIA!I169+MUSEU!I169+ESAG!I169+CEART!I169+FAED!I169+CEAD!I169+CEFID!I169+CESFI!I169+CERES!I169</f>
        <v>15</v>
      </c>
      <c r="I169" s="25">
        <f>(REITORIA!I169-REITORIA!J169)+(MUSEU!I169-MUSEU!J169)+(ESAG!I169-ESAG!J169)+(CEART!I169-CEART!J169)+(FAED!I169-FAED!J169)+(CEAD!I169-CEAD!J169)+(CEFID!I169-CEFID!J169)+(CESFI!I169-CESFI!J169)+(CERES!I169-CERES!J169)</f>
        <v>0</v>
      </c>
      <c r="J169" s="31">
        <f t="shared" si="6"/>
        <v>15</v>
      </c>
      <c r="K169" s="20">
        <v>12.93</v>
      </c>
      <c r="L169" s="20">
        <f t="shared" si="7"/>
        <v>193.95</v>
      </c>
      <c r="M169" s="17">
        <f t="shared" si="8"/>
        <v>0</v>
      </c>
    </row>
    <row r="170" spans="1:13" ht="39.950000000000003" customHeight="1" x14ac:dyDescent="0.25">
      <c r="A170" s="186"/>
      <c r="B170" s="189"/>
      <c r="C170" s="48">
        <v>315</v>
      </c>
      <c r="D170" s="75" t="s">
        <v>358</v>
      </c>
      <c r="E170" s="139" t="s">
        <v>606</v>
      </c>
      <c r="F170" s="36" t="s">
        <v>13</v>
      </c>
      <c r="G170" s="36" t="s">
        <v>15</v>
      </c>
      <c r="H170" s="19">
        <f>REITORIA!I170+MUSEU!I170+ESAG!I170+CEART!I170+FAED!I170+CEAD!I170+CEFID!I170+CESFI!I170+CERES!I170</f>
        <v>65</v>
      </c>
      <c r="I170" s="25">
        <f>(REITORIA!I170-REITORIA!J170)+(MUSEU!I170-MUSEU!J170)+(ESAG!I170-ESAG!J170)+(CEART!I170-CEART!J170)+(FAED!I170-FAED!J170)+(CEAD!I170-CEAD!J170)+(CEFID!I170-CEFID!J170)+(CESFI!I170-CESFI!J170)+(CERES!I170-CERES!J170)</f>
        <v>0</v>
      </c>
      <c r="J170" s="31">
        <f t="shared" si="6"/>
        <v>65</v>
      </c>
      <c r="K170" s="20">
        <v>7.03</v>
      </c>
      <c r="L170" s="20">
        <f t="shared" si="7"/>
        <v>456.95</v>
      </c>
      <c r="M170" s="17">
        <f t="shared" si="8"/>
        <v>0</v>
      </c>
    </row>
    <row r="171" spans="1:13" ht="39.950000000000003" customHeight="1" x14ac:dyDescent="0.25">
      <c r="A171" s="186"/>
      <c r="B171" s="189"/>
      <c r="C171" s="48">
        <v>316</v>
      </c>
      <c r="D171" s="75" t="s">
        <v>359</v>
      </c>
      <c r="E171" s="139" t="s">
        <v>606</v>
      </c>
      <c r="F171" s="36" t="s">
        <v>13</v>
      </c>
      <c r="G171" s="36" t="s">
        <v>15</v>
      </c>
      <c r="H171" s="19">
        <f>REITORIA!I171+MUSEU!I171+ESAG!I171+CEART!I171+FAED!I171+CEAD!I171+CEFID!I171+CESFI!I171+CERES!I171</f>
        <v>75</v>
      </c>
      <c r="I171" s="25">
        <f>(REITORIA!I171-REITORIA!J171)+(MUSEU!I171-MUSEU!J171)+(ESAG!I171-ESAG!J171)+(CEART!I171-CEART!J171)+(FAED!I171-FAED!J171)+(CEAD!I171-CEAD!J171)+(CEFID!I171-CEFID!J171)+(CESFI!I171-CESFI!J171)+(CERES!I171-CERES!J171)</f>
        <v>0</v>
      </c>
      <c r="J171" s="31">
        <f t="shared" si="6"/>
        <v>75</v>
      </c>
      <c r="K171" s="20">
        <v>5.83</v>
      </c>
      <c r="L171" s="20">
        <f t="shared" si="7"/>
        <v>437.25</v>
      </c>
      <c r="M171" s="17">
        <f t="shared" si="8"/>
        <v>0</v>
      </c>
    </row>
    <row r="172" spans="1:13" ht="39.950000000000003" customHeight="1" x14ac:dyDescent="0.25">
      <c r="A172" s="186"/>
      <c r="B172" s="189"/>
      <c r="C172" s="48">
        <v>317</v>
      </c>
      <c r="D172" s="75" t="s">
        <v>360</v>
      </c>
      <c r="E172" s="139" t="s">
        <v>606</v>
      </c>
      <c r="F172" s="36" t="s">
        <v>13</v>
      </c>
      <c r="G172" s="36" t="s">
        <v>15</v>
      </c>
      <c r="H172" s="19">
        <f>REITORIA!I172+MUSEU!I172+ESAG!I172+CEART!I172+FAED!I172+CEAD!I172+CEFID!I172+CESFI!I172+CERES!I172</f>
        <v>75</v>
      </c>
      <c r="I172" s="25">
        <f>(REITORIA!I172-REITORIA!J172)+(MUSEU!I172-MUSEU!J172)+(ESAG!I172-ESAG!J172)+(CEART!I172-CEART!J172)+(FAED!I172-FAED!J172)+(CEAD!I172-CEAD!J172)+(CEFID!I172-CEFID!J172)+(CESFI!I172-CESFI!J172)+(CERES!I172-CERES!J172)</f>
        <v>5</v>
      </c>
      <c r="J172" s="31">
        <f t="shared" si="6"/>
        <v>70</v>
      </c>
      <c r="K172" s="20">
        <v>6.02</v>
      </c>
      <c r="L172" s="20">
        <f t="shared" si="7"/>
        <v>451.49999999999994</v>
      </c>
      <c r="M172" s="17">
        <f t="shared" si="8"/>
        <v>30.099999999999998</v>
      </c>
    </row>
    <row r="173" spans="1:13" ht="39.950000000000003" customHeight="1" x14ac:dyDescent="0.25">
      <c r="A173" s="186"/>
      <c r="B173" s="189"/>
      <c r="C173" s="48">
        <v>318</v>
      </c>
      <c r="D173" s="75" t="s">
        <v>361</v>
      </c>
      <c r="E173" s="139" t="s">
        <v>606</v>
      </c>
      <c r="F173" s="36" t="s">
        <v>13</v>
      </c>
      <c r="G173" s="36" t="s">
        <v>15</v>
      </c>
      <c r="H173" s="19">
        <f>REITORIA!I173+MUSEU!I173+ESAG!I173+CEART!I173+FAED!I173+CEAD!I173+CEFID!I173+CESFI!I173+CERES!I173</f>
        <v>65</v>
      </c>
      <c r="I173" s="25">
        <f>(REITORIA!I173-REITORIA!J173)+(MUSEU!I173-MUSEU!J173)+(ESAG!I173-ESAG!J173)+(CEART!I173-CEART!J173)+(FAED!I173-FAED!J173)+(CEAD!I173-CEAD!J173)+(CEFID!I173-CEFID!J173)+(CESFI!I173-CESFI!J173)+(CERES!I173-CERES!J173)</f>
        <v>0</v>
      </c>
      <c r="J173" s="31">
        <f t="shared" si="6"/>
        <v>65</v>
      </c>
      <c r="K173" s="20">
        <v>1.6</v>
      </c>
      <c r="L173" s="20">
        <f t="shared" si="7"/>
        <v>104</v>
      </c>
      <c r="M173" s="17">
        <f t="shared" si="8"/>
        <v>0</v>
      </c>
    </row>
    <row r="174" spans="1:13" ht="39.950000000000003" customHeight="1" x14ac:dyDescent="0.25">
      <c r="A174" s="186"/>
      <c r="B174" s="189"/>
      <c r="C174" s="48">
        <v>319</v>
      </c>
      <c r="D174" s="75" t="s">
        <v>362</v>
      </c>
      <c r="E174" s="139" t="s">
        <v>606</v>
      </c>
      <c r="F174" s="36" t="s">
        <v>13</v>
      </c>
      <c r="G174" s="36" t="s">
        <v>15</v>
      </c>
      <c r="H174" s="19">
        <f>REITORIA!I174+MUSEU!I174+ESAG!I174+CEART!I174+FAED!I174+CEAD!I174+CEFID!I174+CESFI!I174+CERES!I174</f>
        <v>75</v>
      </c>
      <c r="I174" s="25">
        <f>(REITORIA!I174-REITORIA!J174)+(MUSEU!I174-MUSEU!J174)+(ESAG!I174-ESAG!J174)+(CEART!I174-CEART!J174)+(FAED!I174-FAED!J174)+(CEAD!I174-CEAD!J174)+(CEFID!I174-CEFID!J174)+(CESFI!I174-CESFI!J174)+(CERES!I174-CERES!J174)</f>
        <v>0</v>
      </c>
      <c r="J174" s="31">
        <f t="shared" si="6"/>
        <v>75</v>
      </c>
      <c r="K174" s="20">
        <v>2.11</v>
      </c>
      <c r="L174" s="20">
        <f t="shared" si="7"/>
        <v>158.25</v>
      </c>
      <c r="M174" s="17">
        <f t="shared" si="8"/>
        <v>0</v>
      </c>
    </row>
    <row r="175" spans="1:13" ht="39.950000000000003" customHeight="1" x14ac:dyDescent="0.25">
      <c r="A175" s="186"/>
      <c r="B175" s="189"/>
      <c r="C175" s="48">
        <v>320</v>
      </c>
      <c r="D175" s="75" t="s">
        <v>363</v>
      </c>
      <c r="E175" s="139" t="s">
        <v>606</v>
      </c>
      <c r="F175" s="36" t="s">
        <v>13</v>
      </c>
      <c r="G175" s="36" t="s">
        <v>15</v>
      </c>
      <c r="H175" s="19">
        <f>REITORIA!I175+MUSEU!I175+ESAG!I175+CEART!I175+FAED!I175+CEAD!I175+CEFID!I175+CESFI!I175+CERES!I175</f>
        <v>75</v>
      </c>
      <c r="I175" s="25">
        <f>(REITORIA!I175-REITORIA!J175)+(MUSEU!I175-MUSEU!J175)+(ESAG!I175-ESAG!J175)+(CEART!I175-CEART!J175)+(FAED!I175-FAED!J175)+(CEAD!I175-CEAD!J175)+(CEFID!I175-CEFID!J175)+(CESFI!I175-CESFI!J175)+(CERES!I175-CERES!J175)</f>
        <v>0</v>
      </c>
      <c r="J175" s="31">
        <f t="shared" si="6"/>
        <v>75</v>
      </c>
      <c r="K175" s="20">
        <v>2.04</v>
      </c>
      <c r="L175" s="20">
        <f t="shared" si="7"/>
        <v>153</v>
      </c>
      <c r="M175" s="17">
        <f t="shared" si="8"/>
        <v>0</v>
      </c>
    </row>
    <row r="176" spans="1:13" ht="39.950000000000003" customHeight="1" x14ac:dyDescent="0.25">
      <c r="A176" s="186"/>
      <c r="B176" s="189"/>
      <c r="C176" s="48">
        <v>321</v>
      </c>
      <c r="D176" s="75" t="s">
        <v>364</v>
      </c>
      <c r="E176" s="139" t="s">
        <v>606</v>
      </c>
      <c r="F176" s="36" t="s">
        <v>13</v>
      </c>
      <c r="G176" s="36" t="s">
        <v>15</v>
      </c>
      <c r="H176" s="19">
        <f>REITORIA!I176+MUSEU!I176+ESAG!I176+CEART!I176+FAED!I176+CEAD!I176+CEFID!I176+CESFI!I176+CERES!I176</f>
        <v>70</v>
      </c>
      <c r="I176" s="25">
        <f>(REITORIA!I176-REITORIA!J176)+(MUSEU!I176-MUSEU!J176)+(ESAG!I176-ESAG!J176)+(CEART!I176-CEART!J176)+(FAED!I176-FAED!J176)+(CEAD!I176-CEAD!J176)+(CEFID!I176-CEFID!J176)+(CESFI!I176-CESFI!J176)+(CERES!I176-CERES!J176)</f>
        <v>0</v>
      </c>
      <c r="J176" s="31">
        <f t="shared" si="6"/>
        <v>70</v>
      </c>
      <c r="K176" s="20">
        <v>1.56</v>
      </c>
      <c r="L176" s="20">
        <f t="shared" si="7"/>
        <v>109.2</v>
      </c>
      <c r="M176" s="17">
        <f t="shared" si="8"/>
        <v>0</v>
      </c>
    </row>
    <row r="177" spans="1:13" ht="39.950000000000003" customHeight="1" x14ac:dyDescent="0.25">
      <c r="A177" s="186"/>
      <c r="B177" s="189"/>
      <c r="C177" s="48">
        <v>322</v>
      </c>
      <c r="D177" s="75" t="s">
        <v>365</v>
      </c>
      <c r="E177" s="139" t="s">
        <v>606</v>
      </c>
      <c r="F177" s="36" t="s">
        <v>13</v>
      </c>
      <c r="G177" s="36" t="s">
        <v>15</v>
      </c>
      <c r="H177" s="19">
        <f>REITORIA!I177+MUSEU!I177+ESAG!I177+CEART!I177+FAED!I177+CEAD!I177+CEFID!I177+CESFI!I177+CERES!I177</f>
        <v>70</v>
      </c>
      <c r="I177" s="25">
        <f>(REITORIA!I177-REITORIA!J177)+(MUSEU!I177-MUSEU!J177)+(ESAG!I177-ESAG!J177)+(CEART!I177-CEART!J177)+(FAED!I177-FAED!J177)+(CEAD!I177-CEAD!J177)+(CEFID!I177-CEFID!J177)+(CESFI!I177-CESFI!J177)+(CERES!I177-CERES!J177)</f>
        <v>0</v>
      </c>
      <c r="J177" s="31">
        <f t="shared" si="6"/>
        <v>70</v>
      </c>
      <c r="K177" s="20">
        <v>1.82</v>
      </c>
      <c r="L177" s="20">
        <f t="shared" si="7"/>
        <v>127.4</v>
      </c>
      <c r="M177" s="17">
        <f t="shared" si="8"/>
        <v>0</v>
      </c>
    </row>
    <row r="178" spans="1:13" ht="39.950000000000003" customHeight="1" x14ac:dyDescent="0.25">
      <c r="A178" s="186"/>
      <c r="B178" s="189"/>
      <c r="C178" s="48">
        <v>323</v>
      </c>
      <c r="D178" s="75" t="s">
        <v>366</v>
      </c>
      <c r="E178" s="139" t="s">
        <v>606</v>
      </c>
      <c r="F178" s="36" t="s">
        <v>13</v>
      </c>
      <c r="G178" s="36" t="s">
        <v>15</v>
      </c>
      <c r="H178" s="19">
        <f>REITORIA!I178+MUSEU!I178+ESAG!I178+CEART!I178+FAED!I178+CEAD!I178+CEFID!I178+CESFI!I178+CERES!I178</f>
        <v>47</v>
      </c>
      <c r="I178" s="25">
        <f>(REITORIA!I178-REITORIA!J178)+(MUSEU!I178-MUSEU!J178)+(ESAG!I178-ESAG!J178)+(CEART!I178-CEART!J178)+(FAED!I178-FAED!J178)+(CEAD!I178-CEAD!J178)+(CEFID!I178-CEFID!J178)+(CESFI!I178-CESFI!J178)+(CERES!I178-CERES!J178)</f>
        <v>0</v>
      </c>
      <c r="J178" s="31">
        <f t="shared" si="6"/>
        <v>47</v>
      </c>
      <c r="K178" s="20">
        <v>8.18</v>
      </c>
      <c r="L178" s="20">
        <f t="shared" si="7"/>
        <v>384.46</v>
      </c>
      <c r="M178" s="17">
        <f t="shared" si="8"/>
        <v>0</v>
      </c>
    </row>
    <row r="179" spans="1:13" ht="39.950000000000003" customHeight="1" x14ac:dyDescent="0.25">
      <c r="A179" s="186"/>
      <c r="B179" s="189"/>
      <c r="C179" s="48">
        <v>324</v>
      </c>
      <c r="D179" s="75" t="s">
        <v>367</v>
      </c>
      <c r="E179" s="136" t="s">
        <v>609</v>
      </c>
      <c r="F179" s="69" t="s">
        <v>13</v>
      </c>
      <c r="G179" s="36" t="s">
        <v>15</v>
      </c>
      <c r="H179" s="19">
        <f>REITORIA!I179+MUSEU!I179+ESAG!I179+CEART!I179+FAED!I179+CEAD!I179+CEFID!I179+CESFI!I179+CERES!I179</f>
        <v>49</v>
      </c>
      <c r="I179" s="25">
        <f>(REITORIA!I179-REITORIA!J179)+(MUSEU!I179-MUSEU!J179)+(ESAG!I179-ESAG!J179)+(CEART!I179-CEART!J179)+(FAED!I179-FAED!J179)+(CEAD!I179-CEAD!J179)+(CEFID!I179-CEFID!J179)+(CESFI!I179-CESFI!J179)+(CERES!I179-CERES!J179)</f>
        <v>4</v>
      </c>
      <c r="J179" s="31">
        <f t="shared" si="6"/>
        <v>45</v>
      </c>
      <c r="K179" s="20">
        <v>59.41</v>
      </c>
      <c r="L179" s="20">
        <f t="shared" si="7"/>
        <v>2911.0899999999997</v>
      </c>
      <c r="M179" s="17">
        <f t="shared" si="8"/>
        <v>237.64</v>
      </c>
    </row>
    <row r="180" spans="1:13" ht="39.950000000000003" customHeight="1" x14ac:dyDescent="0.25">
      <c r="A180" s="186"/>
      <c r="B180" s="189"/>
      <c r="C180" s="48">
        <v>325</v>
      </c>
      <c r="D180" s="75" t="s">
        <v>368</v>
      </c>
      <c r="E180" s="138" t="s">
        <v>608</v>
      </c>
      <c r="F180" s="37" t="s">
        <v>13</v>
      </c>
      <c r="G180" s="37" t="s">
        <v>15</v>
      </c>
      <c r="H180" s="19">
        <f>REITORIA!I180+MUSEU!I180+ESAG!I180+CEART!I180+FAED!I180+CEAD!I180+CEFID!I180+CESFI!I180+CERES!I180</f>
        <v>5</v>
      </c>
      <c r="I180" s="25">
        <f>(REITORIA!I180-REITORIA!J180)+(MUSEU!I180-MUSEU!J180)+(ESAG!I180-ESAG!J180)+(CEART!I180-CEART!J180)+(FAED!I180-FAED!J180)+(CEAD!I180-CEAD!J180)+(CEFID!I180-CEFID!J180)+(CESFI!I180-CESFI!J180)+(CERES!I180-CERES!J180)</f>
        <v>2</v>
      </c>
      <c r="J180" s="31">
        <f t="shared" si="6"/>
        <v>3</v>
      </c>
      <c r="K180" s="20">
        <v>86.81</v>
      </c>
      <c r="L180" s="20">
        <f t="shared" si="7"/>
        <v>434.05</v>
      </c>
      <c r="M180" s="17">
        <f t="shared" si="8"/>
        <v>173.62</v>
      </c>
    </row>
    <row r="181" spans="1:13" ht="39.950000000000003" customHeight="1" x14ac:dyDescent="0.25">
      <c r="A181" s="186"/>
      <c r="B181" s="189"/>
      <c r="C181" s="48">
        <v>326</v>
      </c>
      <c r="D181" s="75" t="s">
        <v>369</v>
      </c>
      <c r="E181" s="138" t="s">
        <v>608</v>
      </c>
      <c r="F181" s="36" t="s">
        <v>13</v>
      </c>
      <c r="G181" s="36" t="s">
        <v>15</v>
      </c>
      <c r="H181" s="19">
        <f>REITORIA!I181+MUSEU!I181+ESAG!I181+CEART!I181+FAED!I181+CEAD!I181+CEFID!I181+CESFI!I181+CERES!I181</f>
        <v>51</v>
      </c>
      <c r="I181" s="25">
        <f>(REITORIA!I181-REITORIA!J181)+(MUSEU!I181-MUSEU!J181)+(ESAG!I181-ESAG!J181)+(CEART!I181-CEART!J181)+(FAED!I181-FAED!J181)+(CEAD!I181-CEAD!J181)+(CEFID!I181-CEFID!J181)+(CESFI!I181-CESFI!J181)+(CERES!I181-CERES!J181)</f>
        <v>0</v>
      </c>
      <c r="J181" s="31">
        <f t="shared" si="6"/>
        <v>51</v>
      </c>
      <c r="K181" s="20">
        <v>15.09</v>
      </c>
      <c r="L181" s="20">
        <f t="shared" si="7"/>
        <v>769.59</v>
      </c>
      <c r="M181" s="17">
        <f t="shared" si="8"/>
        <v>0</v>
      </c>
    </row>
    <row r="182" spans="1:13" ht="39.950000000000003" customHeight="1" x14ac:dyDescent="0.25">
      <c r="A182" s="186"/>
      <c r="B182" s="189"/>
      <c r="C182" s="48">
        <v>327</v>
      </c>
      <c r="D182" s="75" t="s">
        <v>370</v>
      </c>
      <c r="E182" s="138" t="s">
        <v>608</v>
      </c>
      <c r="F182" s="36" t="s">
        <v>13</v>
      </c>
      <c r="G182" s="36" t="s">
        <v>15</v>
      </c>
      <c r="H182" s="19">
        <f>REITORIA!I182+MUSEU!I182+ESAG!I182+CEART!I182+FAED!I182+CEAD!I182+CEFID!I182+CESFI!I182+CERES!I182</f>
        <v>66</v>
      </c>
      <c r="I182" s="25">
        <f>(REITORIA!I182-REITORIA!J182)+(MUSEU!I182-MUSEU!J182)+(ESAG!I182-ESAG!J182)+(CEART!I182-CEART!J182)+(FAED!I182-FAED!J182)+(CEAD!I182-CEAD!J182)+(CEFID!I182-CEFID!J182)+(CESFI!I182-CESFI!J182)+(CERES!I182-CERES!J182)</f>
        <v>0</v>
      </c>
      <c r="J182" s="31">
        <f t="shared" si="6"/>
        <v>66</v>
      </c>
      <c r="K182" s="20">
        <v>25.35</v>
      </c>
      <c r="L182" s="20">
        <f t="shared" si="7"/>
        <v>1673.1000000000001</v>
      </c>
      <c r="M182" s="17">
        <f t="shared" si="8"/>
        <v>0</v>
      </c>
    </row>
    <row r="183" spans="1:13" ht="39.950000000000003" customHeight="1" x14ac:dyDescent="0.25">
      <c r="A183" s="186"/>
      <c r="B183" s="189"/>
      <c r="C183" s="48">
        <v>328</v>
      </c>
      <c r="D183" s="75" t="s">
        <v>371</v>
      </c>
      <c r="E183" s="138" t="s">
        <v>608</v>
      </c>
      <c r="F183" s="36" t="s">
        <v>13</v>
      </c>
      <c r="G183" s="36" t="s">
        <v>15</v>
      </c>
      <c r="H183" s="19">
        <f>REITORIA!I183+MUSEU!I183+ESAG!I183+CEART!I183+FAED!I183+CEAD!I183+CEFID!I183+CESFI!I183+CERES!I183</f>
        <v>54</v>
      </c>
      <c r="I183" s="25">
        <f>(REITORIA!I183-REITORIA!J183)+(MUSEU!I183-MUSEU!J183)+(ESAG!I183-ESAG!J183)+(CEART!I183-CEART!J183)+(FAED!I183-FAED!J183)+(CEAD!I183-CEAD!J183)+(CEFID!I183-CEFID!J183)+(CESFI!I183-CESFI!J183)+(CERES!I183-CERES!J183)</f>
        <v>0</v>
      </c>
      <c r="J183" s="31">
        <f t="shared" si="6"/>
        <v>54</v>
      </c>
      <c r="K183" s="20">
        <v>7.56</v>
      </c>
      <c r="L183" s="20">
        <f t="shared" si="7"/>
        <v>408.23999999999995</v>
      </c>
      <c r="M183" s="17">
        <f t="shared" si="8"/>
        <v>0</v>
      </c>
    </row>
    <row r="184" spans="1:13" ht="39.950000000000003" customHeight="1" x14ac:dyDescent="0.25">
      <c r="A184" s="186"/>
      <c r="B184" s="189"/>
      <c r="C184" s="48">
        <v>329</v>
      </c>
      <c r="D184" s="75" t="s">
        <v>372</v>
      </c>
      <c r="E184" s="138" t="s">
        <v>608</v>
      </c>
      <c r="F184" s="36" t="s">
        <v>13</v>
      </c>
      <c r="G184" s="36" t="s">
        <v>15</v>
      </c>
      <c r="H184" s="19">
        <f>REITORIA!I184+MUSEU!I184+ESAG!I184+CEART!I184+FAED!I184+CEAD!I184+CEFID!I184+CESFI!I184+CERES!I184</f>
        <v>73</v>
      </c>
      <c r="I184" s="25">
        <f>(REITORIA!I184-REITORIA!J184)+(MUSEU!I184-MUSEU!J184)+(ESAG!I184-ESAG!J184)+(CEART!I184-CEART!J184)+(FAED!I184-FAED!J184)+(CEAD!I184-CEAD!J184)+(CEFID!I184-CEFID!J184)+(CESFI!I184-CESFI!J184)+(CERES!I184-CERES!J184)</f>
        <v>5</v>
      </c>
      <c r="J184" s="31">
        <f t="shared" si="6"/>
        <v>68</v>
      </c>
      <c r="K184" s="20">
        <v>18</v>
      </c>
      <c r="L184" s="20">
        <f t="shared" si="7"/>
        <v>1314</v>
      </c>
      <c r="M184" s="17">
        <f t="shared" si="8"/>
        <v>90</v>
      </c>
    </row>
    <row r="185" spans="1:13" ht="39.950000000000003" customHeight="1" x14ac:dyDescent="0.25">
      <c r="A185" s="186"/>
      <c r="B185" s="189"/>
      <c r="C185" s="48">
        <v>330</v>
      </c>
      <c r="D185" s="75" t="s">
        <v>373</v>
      </c>
      <c r="E185" s="138" t="s">
        <v>608</v>
      </c>
      <c r="F185" s="36" t="s">
        <v>13</v>
      </c>
      <c r="G185" s="36" t="s">
        <v>15</v>
      </c>
      <c r="H185" s="19">
        <f>REITORIA!I185+MUSEU!I185+ESAG!I185+CEART!I185+FAED!I185+CEAD!I185+CEFID!I185+CESFI!I185+CERES!I185</f>
        <v>58</v>
      </c>
      <c r="I185" s="25">
        <f>(REITORIA!I185-REITORIA!J185)+(MUSEU!I185-MUSEU!J185)+(ESAG!I185-ESAG!J185)+(CEART!I185-CEART!J185)+(FAED!I185-FAED!J185)+(CEAD!I185-CEAD!J185)+(CEFID!I185-CEFID!J185)+(CESFI!I185-CESFI!J185)+(CERES!I185-CERES!J185)</f>
        <v>0</v>
      </c>
      <c r="J185" s="31">
        <f t="shared" si="6"/>
        <v>58</v>
      </c>
      <c r="K185" s="20">
        <v>10.67</v>
      </c>
      <c r="L185" s="20">
        <f t="shared" si="7"/>
        <v>618.86</v>
      </c>
      <c r="M185" s="17">
        <f t="shared" si="8"/>
        <v>0</v>
      </c>
    </row>
    <row r="186" spans="1:13" ht="39.950000000000003" customHeight="1" x14ac:dyDescent="0.25">
      <c r="A186" s="186"/>
      <c r="B186" s="189"/>
      <c r="C186" s="48">
        <v>331</v>
      </c>
      <c r="D186" s="75" t="s">
        <v>374</v>
      </c>
      <c r="E186" s="138" t="s">
        <v>608</v>
      </c>
      <c r="F186" s="36" t="s">
        <v>13</v>
      </c>
      <c r="G186" s="36" t="s">
        <v>15</v>
      </c>
      <c r="H186" s="19">
        <f>REITORIA!I186+MUSEU!I186+ESAG!I186+CEART!I186+FAED!I186+CEAD!I186+CEFID!I186+CESFI!I186+CERES!I186</f>
        <v>68</v>
      </c>
      <c r="I186" s="25">
        <f>(REITORIA!I186-REITORIA!J186)+(MUSEU!I186-MUSEU!J186)+(ESAG!I186-ESAG!J186)+(CEART!I186-CEART!J186)+(FAED!I186-FAED!J186)+(CEAD!I186-CEAD!J186)+(CEFID!I186-CEFID!J186)+(CESFI!I186-CESFI!J186)+(CERES!I186-CERES!J186)</f>
        <v>0</v>
      </c>
      <c r="J186" s="31">
        <f t="shared" ref="J186:J249" si="9">H186-I186</f>
        <v>68</v>
      </c>
      <c r="K186" s="20">
        <v>19.41</v>
      </c>
      <c r="L186" s="20">
        <f t="shared" ref="L186:L249" si="10">K186*H186</f>
        <v>1319.88</v>
      </c>
      <c r="M186" s="17">
        <f t="shared" ref="M186:M249" si="11">K186*I186</f>
        <v>0</v>
      </c>
    </row>
    <row r="187" spans="1:13" ht="39.950000000000003" customHeight="1" x14ac:dyDescent="0.25">
      <c r="A187" s="186"/>
      <c r="B187" s="189"/>
      <c r="C187" s="48">
        <v>332</v>
      </c>
      <c r="D187" s="75" t="s">
        <v>375</v>
      </c>
      <c r="E187" s="138" t="s">
        <v>608</v>
      </c>
      <c r="F187" s="36" t="s">
        <v>13</v>
      </c>
      <c r="G187" s="36" t="s">
        <v>15</v>
      </c>
      <c r="H187" s="19">
        <f>REITORIA!I187+MUSEU!I187+ESAG!I187+CEART!I187+FAED!I187+CEAD!I187+CEFID!I187+CESFI!I187+CERES!I187</f>
        <v>53</v>
      </c>
      <c r="I187" s="25">
        <f>(REITORIA!I187-REITORIA!J187)+(MUSEU!I187-MUSEU!J187)+(ESAG!I187-ESAG!J187)+(CEART!I187-CEART!J187)+(FAED!I187-FAED!J187)+(CEAD!I187-CEAD!J187)+(CEFID!I187-CEFID!J187)+(CESFI!I187-CESFI!J187)+(CERES!I187-CERES!J187)</f>
        <v>2</v>
      </c>
      <c r="J187" s="31">
        <f t="shared" si="9"/>
        <v>51</v>
      </c>
      <c r="K187" s="20">
        <v>21.09</v>
      </c>
      <c r="L187" s="20">
        <f t="shared" si="10"/>
        <v>1117.77</v>
      </c>
      <c r="M187" s="17">
        <f t="shared" si="11"/>
        <v>42.18</v>
      </c>
    </row>
    <row r="188" spans="1:13" ht="39.950000000000003" customHeight="1" x14ac:dyDescent="0.25">
      <c r="A188" s="186"/>
      <c r="B188" s="189"/>
      <c r="C188" s="48">
        <v>333</v>
      </c>
      <c r="D188" s="75" t="s">
        <v>376</v>
      </c>
      <c r="E188" s="138" t="s">
        <v>610</v>
      </c>
      <c r="F188" s="36" t="s">
        <v>13</v>
      </c>
      <c r="G188" s="36" t="s">
        <v>15</v>
      </c>
      <c r="H188" s="19">
        <f>REITORIA!I188+MUSEU!I188+ESAG!I188+CEART!I188+FAED!I188+CEAD!I188+CEFID!I188+CESFI!I188+CERES!I188</f>
        <v>59</v>
      </c>
      <c r="I188" s="25">
        <f>(REITORIA!I188-REITORIA!J188)+(MUSEU!I188-MUSEU!J188)+(ESAG!I188-ESAG!J188)+(CEART!I188-CEART!J188)+(FAED!I188-FAED!J188)+(CEAD!I188-CEAD!J188)+(CEFID!I188-CEFID!J188)+(CESFI!I188-CESFI!J188)+(CERES!I188-CERES!J188)</f>
        <v>0</v>
      </c>
      <c r="J188" s="31">
        <f t="shared" si="9"/>
        <v>59</v>
      </c>
      <c r="K188" s="20">
        <v>42.23</v>
      </c>
      <c r="L188" s="20">
        <f t="shared" si="10"/>
        <v>2491.5699999999997</v>
      </c>
      <c r="M188" s="17">
        <f t="shared" si="11"/>
        <v>0</v>
      </c>
    </row>
    <row r="189" spans="1:13" ht="39.950000000000003" customHeight="1" x14ac:dyDescent="0.25">
      <c r="A189" s="186"/>
      <c r="B189" s="189"/>
      <c r="C189" s="48">
        <v>334</v>
      </c>
      <c r="D189" s="75" t="s">
        <v>377</v>
      </c>
      <c r="E189" s="138" t="s">
        <v>610</v>
      </c>
      <c r="F189" s="36" t="s">
        <v>13</v>
      </c>
      <c r="G189" s="36" t="s">
        <v>15</v>
      </c>
      <c r="H189" s="19">
        <f>REITORIA!I189+MUSEU!I189+ESAG!I189+CEART!I189+FAED!I189+CEAD!I189+CEFID!I189+CESFI!I189+CERES!I189</f>
        <v>59</v>
      </c>
      <c r="I189" s="25">
        <f>(REITORIA!I189-REITORIA!J189)+(MUSEU!I189-MUSEU!J189)+(ESAG!I189-ESAG!J189)+(CEART!I189-CEART!J189)+(FAED!I189-FAED!J189)+(CEAD!I189-CEAD!J189)+(CEFID!I189-CEFID!J189)+(CESFI!I189-CESFI!J189)+(CERES!I189-CERES!J189)</f>
        <v>0</v>
      </c>
      <c r="J189" s="31">
        <f t="shared" si="9"/>
        <v>59</v>
      </c>
      <c r="K189" s="20">
        <v>35.26</v>
      </c>
      <c r="L189" s="20">
        <f t="shared" si="10"/>
        <v>2080.3399999999997</v>
      </c>
      <c r="M189" s="17">
        <f t="shared" si="11"/>
        <v>0</v>
      </c>
    </row>
    <row r="190" spans="1:13" ht="39.950000000000003" customHeight="1" x14ac:dyDescent="0.25">
      <c r="A190" s="186"/>
      <c r="B190" s="189"/>
      <c r="C190" s="48">
        <v>335</v>
      </c>
      <c r="D190" s="141" t="s">
        <v>378</v>
      </c>
      <c r="E190" s="138" t="s">
        <v>607</v>
      </c>
      <c r="F190" s="36" t="s">
        <v>13</v>
      </c>
      <c r="G190" s="36" t="s">
        <v>15</v>
      </c>
      <c r="H190" s="19">
        <f>REITORIA!I190+MUSEU!I190+ESAG!I190+CEART!I190+FAED!I190+CEAD!I190+CEFID!I190+CESFI!I190+CERES!I190</f>
        <v>59</v>
      </c>
      <c r="I190" s="25">
        <f>(REITORIA!I190-REITORIA!J190)+(MUSEU!I190-MUSEU!J190)+(ESAG!I190-ESAG!J190)+(CEART!I190-CEART!J190)+(FAED!I190-FAED!J190)+(CEAD!I190-CEAD!J190)+(CEFID!I190-CEFID!J190)+(CESFI!I190-CESFI!J190)+(CERES!I190-CERES!J190)</f>
        <v>10</v>
      </c>
      <c r="J190" s="31">
        <f t="shared" si="9"/>
        <v>49</v>
      </c>
      <c r="K190" s="20">
        <v>36.33</v>
      </c>
      <c r="L190" s="20">
        <f t="shared" si="10"/>
        <v>2143.4699999999998</v>
      </c>
      <c r="M190" s="17">
        <f t="shared" si="11"/>
        <v>363.29999999999995</v>
      </c>
    </row>
    <row r="191" spans="1:13" ht="39.950000000000003" customHeight="1" x14ac:dyDescent="0.25">
      <c r="A191" s="186"/>
      <c r="B191" s="189"/>
      <c r="C191" s="48">
        <v>336</v>
      </c>
      <c r="D191" s="141" t="s">
        <v>379</v>
      </c>
      <c r="E191" s="138" t="s">
        <v>607</v>
      </c>
      <c r="F191" s="36" t="s">
        <v>13</v>
      </c>
      <c r="G191" s="36" t="s">
        <v>15</v>
      </c>
      <c r="H191" s="19">
        <f>REITORIA!I191+MUSEU!I191+ESAG!I191+CEART!I191+FAED!I191+CEAD!I191+CEFID!I191+CESFI!I191+CERES!I191</f>
        <v>59</v>
      </c>
      <c r="I191" s="25">
        <f>(REITORIA!I191-REITORIA!J191)+(MUSEU!I191-MUSEU!J191)+(ESAG!I191-ESAG!J191)+(CEART!I191-CEART!J191)+(FAED!I191-FAED!J191)+(CEAD!I191-CEAD!J191)+(CEFID!I191-CEFID!J191)+(CESFI!I191-CESFI!J191)+(CERES!I191-CERES!J191)</f>
        <v>0</v>
      </c>
      <c r="J191" s="31">
        <f t="shared" si="9"/>
        <v>59</v>
      </c>
      <c r="K191" s="20">
        <v>33.840000000000003</v>
      </c>
      <c r="L191" s="20">
        <f t="shared" si="10"/>
        <v>1996.5600000000002</v>
      </c>
      <c r="M191" s="17">
        <f t="shared" si="11"/>
        <v>0</v>
      </c>
    </row>
    <row r="192" spans="1:13" ht="39.950000000000003" customHeight="1" x14ac:dyDescent="0.25">
      <c r="A192" s="186"/>
      <c r="B192" s="189"/>
      <c r="C192" s="48">
        <v>337</v>
      </c>
      <c r="D192" s="75" t="s">
        <v>380</v>
      </c>
      <c r="E192" s="138" t="s">
        <v>607</v>
      </c>
      <c r="F192" s="36" t="s">
        <v>13</v>
      </c>
      <c r="G192" s="36" t="s">
        <v>15</v>
      </c>
      <c r="H192" s="19">
        <f>REITORIA!I192+MUSEU!I192+ESAG!I192+CEART!I192+FAED!I192+CEAD!I192+CEFID!I192+CESFI!I192+CERES!I192</f>
        <v>54</v>
      </c>
      <c r="I192" s="25">
        <f>(REITORIA!I192-REITORIA!J192)+(MUSEU!I192-MUSEU!J192)+(ESAG!I192-ESAG!J192)+(CEART!I192-CEART!J192)+(FAED!I192-FAED!J192)+(CEAD!I192-CEAD!J192)+(CEFID!I192-CEFID!J192)+(CESFI!I192-CESFI!J192)+(CERES!I192-CERES!J192)</f>
        <v>0</v>
      </c>
      <c r="J192" s="31">
        <f t="shared" si="9"/>
        <v>54</v>
      </c>
      <c r="K192" s="20">
        <v>118.96</v>
      </c>
      <c r="L192" s="20">
        <f t="shared" si="10"/>
        <v>6423.8399999999992</v>
      </c>
      <c r="M192" s="17">
        <f t="shared" si="11"/>
        <v>0</v>
      </c>
    </row>
    <row r="193" spans="1:13" ht="39.950000000000003" customHeight="1" x14ac:dyDescent="0.25">
      <c r="A193" s="186"/>
      <c r="B193" s="189"/>
      <c r="C193" s="48">
        <v>338</v>
      </c>
      <c r="D193" s="75" t="s">
        <v>381</v>
      </c>
      <c r="E193" s="138" t="s">
        <v>611</v>
      </c>
      <c r="F193" s="36" t="s">
        <v>13</v>
      </c>
      <c r="G193" s="36" t="s">
        <v>15</v>
      </c>
      <c r="H193" s="19">
        <f>REITORIA!I193+MUSEU!I193+ESAG!I193+CEART!I193+FAED!I193+CEAD!I193+CEFID!I193+CESFI!I193+CERES!I193</f>
        <v>74</v>
      </c>
      <c r="I193" s="25">
        <f>(REITORIA!I193-REITORIA!J193)+(MUSEU!I193-MUSEU!J193)+(ESAG!I193-ESAG!J193)+(CEART!I193-CEART!J193)+(FAED!I193-FAED!J193)+(CEAD!I193-CEAD!J193)+(CEFID!I193-CEFID!J193)+(CESFI!I193-CESFI!J193)+(CERES!I193-CERES!J193)</f>
        <v>0</v>
      </c>
      <c r="J193" s="31">
        <f t="shared" si="9"/>
        <v>74</v>
      </c>
      <c r="K193" s="20">
        <v>67.12</v>
      </c>
      <c r="L193" s="20">
        <f t="shared" si="10"/>
        <v>4966.88</v>
      </c>
      <c r="M193" s="17">
        <f t="shared" si="11"/>
        <v>0</v>
      </c>
    </row>
    <row r="194" spans="1:13" ht="39.950000000000003" customHeight="1" x14ac:dyDescent="0.25">
      <c r="A194" s="186"/>
      <c r="B194" s="189"/>
      <c r="C194" s="48">
        <v>339</v>
      </c>
      <c r="D194" s="75" t="s">
        <v>382</v>
      </c>
      <c r="E194" s="138" t="s">
        <v>607</v>
      </c>
      <c r="F194" s="36"/>
      <c r="G194" s="36" t="s">
        <v>15</v>
      </c>
      <c r="H194" s="19">
        <f>REITORIA!I194+MUSEU!I194+ESAG!I194+CEART!I194+FAED!I194+CEAD!I194+CEFID!I194+CESFI!I194+CERES!I194</f>
        <v>70</v>
      </c>
      <c r="I194" s="25">
        <f>(REITORIA!I194-REITORIA!J194)+(MUSEU!I194-MUSEU!J194)+(ESAG!I194-ESAG!J194)+(CEART!I194-CEART!J194)+(FAED!I194-FAED!J194)+(CEAD!I194-CEAD!J194)+(CEFID!I194-CEFID!J194)+(CESFI!I194-CESFI!J194)+(CERES!I194-CERES!J194)</f>
        <v>0</v>
      </c>
      <c r="J194" s="31">
        <f t="shared" si="9"/>
        <v>70</v>
      </c>
      <c r="K194" s="20">
        <v>19.84</v>
      </c>
      <c r="L194" s="20">
        <f t="shared" si="10"/>
        <v>1388.8</v>
      </c>
      <c r="M194" s="17">
        <f t="shared" si="11"/>
        <v>0</v>
      </c>
    </row>
    <row r="195" spans="1:13" ht="39.950000000000003" customHeight="1" x14ac:dyDescent="0.25">
      <c r="A195" s="186"/>
      <c r="B195" s="189"/>
      <c r="C195" s="48">
        <v>340</v>
      </c>
      <c r="D195" s="75" t="s">
        <v>383</v>
      </c>
      <c r="E195" s="138" t="s">
        <v>607</v>
      </c>
      <c r="F195" s="36" t="s">
        <v>13</v>
      </c>
      <c r="G195" s="36" t="s">
        <v>15</v>
      </c>
      <c r="H195" s="19">
        <f>REITORIA!I195+MUSEU!I195+ESAG!I195+CEART!I195+FAED!I195+CEAD!I195+CEFID!I195+CESFI!I195+CERES!I195</f>
        <v>111</v>
      </c>
      <c r="I195" s="25">
        <f>(REITORIA!I195-REITORIA!J195)+(MUSEU!I195-MUSEU!J195)+(ESAG!I195-ESAG!J195)+(CEART!I195-CEART!J195)+(FAED!I195-FAED!J195)+(CEAD!I195-CEAD!J195)+(CEFID!I195-CEFID!J195)+(CESFI!I195-CESFI!J195)+(CERES!I195-CERES!J195)</f>
        <v>5</v>
      </c>
      <c r="J195" s="31">
        <f t="shared" si="9"/>
        <v>106</v>
      </c>
      <c r="K195" s="20">
        <v>51.59</v>
      </c>
      <c r="L195" s="20">
        <f t="shared" si="10"/>
        <v>5726.4900000000007</v>
      </c>
      <c r="M195" s="17">
        <f t="shared" si="11"/>
        <v>257.95000000000005</v>
      </c>
    </row>
    <row r="196" spans="1:13" ht="39.950000000000003" customHeight="1" x14ac:dyDescent="0.25">
      <c r="A196" s="186"/>
      <c r="B196" s="189"/>
      <c r="C196" s="48">
        <v>341</v>
      </c>
      <c r="D196" s="75" t="s">
        <v>384</v>
      </c>
      <c r="E196" s="139" t="s">
        <v>606</v>
      </c>
      <c r="F196" s="36" t="s">
        <v>13</v>
      </c>
      <c r="G196" s="36" t="s">
        <v>15</v>
      </c>
      <c r="H196" s="19">
        <f>REITORIA!I196+MUSEU!I196+ESAG!I196+CEART!I196+FAED!I196+CEAD!I196+CEFID!I196+CESFI!I196+CERES!I196</f>
        <v>65</v>
      </c>
      <c r="I196" s="25">
        <f>(REITORIA!I196-REITORIA!J196)+(MUSEU!I196-MUSEU!J196)+(ESAG!I196-ESAG!J196)+(CEART!I196-CEART!J196)+(FAED!I196-FAED!J196)+(CEAD!I196-CEAD!J196)+(CEFID!I196-CEFID!J196)+(CESFI!I196-CESFI!J196)+(CERES!I196-CERES!J196)</f>
        <v>0</v>
      </c>
      <c r="J196" s="31">
        <f t="shared" si="9"/>
        <v>65</v>
      </c>
      <c r="K196" s="20">
        <v>5.69</v>
      </c>
      <c r="L196" s="20">
        <f t="shared" si="10"/>
        <v>369.85</v>
      </c>
      <c r="M196" s="17">
        <f t="shared" si="11"/>
        <v>0</v>
      </c>
    </row>
    <row r="197" spans="1:13" ht="39.950000000000003" customHeight="1" x14ac:dyDescent="0.25">
      <c r="A197" s="186"/>
      <c r="B197" s="189"/>
      <c r="C197" s="48">
        <v>342</v>
      </c>
      <c r="D197" s="75" t="s">
        <v>385</v>
      </c>
      <c r="E197" s="139" t="s">
        <v>606</v>
      </c>
      <c r="F197" s="36" t="s">
        <v>13</v>
      </c>
      <c r="G197" s="36" t="s">
        <v>15</v>
      </c>
      <c r="H197" s="19">
        <f>REITORIA!I197+MUSEU!I197+ESAG!I197+CEART!I197+FAED!I197+CEAD!I197+CEFID!I197+CESFI!I197+CERES!I197</f>
        <v>65</v>
      </c>
      <c r="I197" s="25">
        <f>(REITORIA!I197-REITORIA!J197)+(MUSEU!I197-MUSEU!J197)+(ESAG!I197-ESAG!J197)+(CEART!I197-CEART!J197)+(FAED!I197-FAED!J197)+(CEAD!I197-CEAD!J197)+(CEFID!I197-CEFID!J197)+(CESFI!I197-CESFI!J197)+(CERES!I197-CERES!J197)</f>
        <v>0</v>
      </c>
      <c r="J197" s="31">
        <f t="shared" si="9"/>
        <v>65</v>
      </c>
      <c r="K197" s="20">
        <v>9.73</v>
      </c>
      <c r="L197" s="20">
        <f t="shared" si="10"/>
        <v>632.45000000000005</v>
      </c>
      <c r="M197" s="17">
        <f t="shared" si="11"/>
        <v>0</v>
      </c>
    </row>
    <row r="198" spans="1:13" ht="39.950000000000003" customHeight="1" x14ac:dyDescent="0.25">
      <c r="A198" s="186"/>
      <c r="B198" s="189"/>
      <c r="C198" s="48">
        <v>343</v>
      </c>
      <c r="D198" s="75" t="s">
        <v>386</v>
      </c>
      <c r="E198" s="139" t="s">
        <v>606</v>
      </c>
      <c r="F198" s="36" t="s">
        <v>13</v>
      </c>
      <c r="G198" s="36" t="s">
        <v>15</v>
      </c>
      <c r="H198" s="19">
        <f>REITORIA!I198+MUSEU!I198+ESAG!I198+CEART!I198+FAED!I198+CEAD!I198+CEFID!I198+CESFI!I198+CERES!I198</f>
        <v>65</v>
      </c>
      <c r="I198" s="25">
        <f>(REITORIA!I198-REITORIA!J198)+(MUSEU!I198-MUSEU!J198)+(ESAG!I198-ESAG!J198)+(CEART!I198-CEART!J198)+(FAED!I198-FAED!J198)+(CEAD!I198-CEAD!J198)+(CEFID!I198-CEFID!J198)+(CESFI!I198-CESFI!J198)+(CERES!I198-CERES!J198)</f>
        <v>0</v>
      </c>
      <c r="J198" s="31">
        <f t="shared" si="9"/>
        <v>65</v>
      </c>
      <c r="K198" s="20">
        <v>11.65</v>
      </c>
      <c r="L198" s="20">
        <f t="shared" si="10"/>
        <v>757.25</v>
      </c>
      <c r="M198" s="17">
        <f t="shared" si="11"/>
        <v>0</v>
      </c>
    </row>
    <row r="199" spans="1:13" ht="39.950000000000003" customHeight="1" x14ac:dyDescent="0.25">
      <c r="A199" s="186"/>
      <c r="B199" s="189"/>
      <c r="C199" s="48">
        <v>344</v>
      </c>
      <c r="D199" s="75" t="s">
        <v>387</v>
      </c>
      <c r="E199" s="139" t="s">
        <v>606</v>
      </c>
      <c r="F199" s="36" t="s">
        <v>13</v>
      </c>
      <c r="G199" s="36" t="s">
        <v>15</v>
      </c>
      <c r="H199" s="19">
        <f>REITORIA!I199+MUSEU!I199+ESAG!I199+CEART!I199+FAED!I199+CEAD!I199+CEFID!I199+CESFI!I199+CERES!I199</f>
        <v>65</v>
      </c>
      <c r="I199" s="25">
        <f>(REITORIA!I199-REITORIA!J199)+(MUSEU!I199-MUSEU!J199)+(ESAG!I199-ESAG!J199)+(CEART!I199-CEART!J199)+(FAED!I199-FAED!J199)+(CEAD!I199-CEAD!J199)+(CEFID!I199-CEFID!J199)+(CESFI!I199-CESFI!J199)+(CERES!I199-CERES!J199)</f>
        <v>0</v>
      </c>
      <c r="J199" s="31">
        <f t="shared" si="9"/>
        <v>65</v>
      </c>
      <c r="K199" s="20">
        <v>4.68</v>
      </c>
      <c r="L199" s="20">
        <f t="shared" si="10"/>
        <v>304.2</v>
      </c>
      <c r="M199" s="17">
        <f t="shared" si="11"/>
        <v>0</v>
      </c>
    </row>
    <row r="200" spans="1:13" ht="39.950000000000003" customHeight="1" x14ac:dyDescent="0.25">
      <c r="A200" s="186"/>
      <c r="B200" s="189"/>
      <c r="C200" s="48">
        <v>345</v>
      </c>
      <c r="D200" s="75" t="s">
        <v>388</v>
      </c>
      <c r="E200" s="139" t="s">
        <v>606</v>
      </c>
      <c r="F200" s="36" t="s">
        <v>13</v>
      </c>
      <c r="G200" s="36" t="s">
        <v>15</v>
      </c>
      <c r="H200" s="19">
        <f>REITORIA!I200+MUSEU!I200+ESAG!I200+CEART!I200+FAED!I200+CEAD!I200+CEFID!I200+CESFI!I200+CERES!I200</f>
        <v>70</v>
      </c>
      <c r="I200" s="25">
        <f>(REITORIA!I200-REITORIA!J200)+(MUSEU!I200-MUSEU!J200)+(ESAG!I200-ESAG!J200)+(CEART!I200-CEART!J200)+(FAED!I200-FAED!J200)+(CEAD!I200-CEAD!J200)+(CEFID!I200-CEFID!J200)+(CESFI!I200-CESFI!J200)+(CERES!I200-CERES!J200)</f>
        <v>0</v>
      </c>
      <c r="J200" s="31">
        <f t="shared" si="9"/>
        <v>70</v>
      </c>
      <c r="K200" s="20">
        <v>2.72</v>
      </c>
      <c r="L200" s="20">
        <f t="shared" si="10"/>
        <v>190.4</v>
      </c>
      <c r="M200" s="17">
        <f t="shared" si="11"/>
        <v>0</v>
      </c>
    </row>
    <row r="201" spans="1:13" ht="39.950000000000003" customHeight="1" x14ac:dyDescent="0.25">
      <c r="A201" s="186"/>
      <c r="B201" s="189"/>
      <c r="C201" s="48">
        <v>346</v>
      </c>
      <c r="D201" s="75" t="s">
        <v>389</v>
      </c>
      <c r="E201" s="139" t="s">
        <v>606</v>
      </c>
      <c r="F201" s="36" t="s">
        <v>13</v>
      </c>
      <c r="G201" s="36" t="s">
        <v>15</v>
      </c>
      <c r="H201" s="19">
        <f>REITORIA!I201+MUSEU!I201+ESAG!I201+CEART!I201+FAED!I201+CEAD!I201+CEFID!I201+CESFI!I201+CERES!I201</f>
        <v>75</v>
      </c>
      <c r="I201" s="25">
        <f>(REITORIA!I201-REITORIA!J201)+(MUSEU!I201-MUSEU!J201)+(ESAG!I201-ESAG!J201)+(CEART!I201-CEART!J201)+(FAED!I201-FAED!J201)+(CEAD!I201-CEAD!J201)+(CEFID!I201-CEFID!J201)+(CESFI!I201-CESFI!J201)+(CERES!I201-CERES!J201)</f>
        <v>0</v>
      </c>
      <c r="J201" s="31">
        <f t="shared" si="9"/>
        <v>75</v>
      </c>
      <c r="K201" s="20">
        <v>6.19</v>
      </c>
      <c r="L201" s="20">
        <f t="shared" si="10"/>
        <v>464.25000000000006</v>
      </c>
      <c r="M201" s="17">
        <f t="shared" si="11"/>
        <v>0</v>
      </c>
    </row>
    <row r="202" spans="1:13" ht="39.950000000000003" customHeight="1" x14ac:dyDescent="0.25">
      <c r="A202" s="186"/>
      <c r="B202" s="189"/>
      <c r="C202" s="48">
        <v>347</v>
      </c>
      <c r="D202" s="75" t="s">
        <v>390</v>
      </c>
      <c r="E202" s="139" t="s">
        <v>606</v>
      </c>
      <c r="F202" s="36" t="s">
        <v>13</v>
      </c>
      <c r="G202" s="36" t="s">
        <v>15</v>
      </c>
      <c r="H202" s="19">
        <f>REITORIA!I202+MUSEU!I202+ESAG!I202+CEART!I202+FAED!I202+CEAD!I202+CEFID!I202+CESFI!I202+CERES!I202</f>
        <v>75</v>
      </c>
      <c r="I202" s="25">
        <f>(REITORIA!I202-REITORIA!J202)+(MUSEU!I202-MUSEU!J202)+(ESAG!I202-ESAG!J202)+(CEART!I202-CEART!J202)+(FAED!I202-FAED!J202)+(CEAD!I202-CEAD!J202)+(CEFID!I202-CEFID!J202)+(CESFI!I202-CESFI!J202)+(CERES!I202-CERES!J202)</f>
        <v>0</v>
      </c>
      <c r="J202" s="31">
        <f t="shared" si="9"/>
        <v>75</v>
      </c>
      <c r="K202" s="20">
        <v>10.49</v>
      </c>
      <c r="L202" s="20">
        <f t="shared" si="10"/>
        <v>786.75</v>
      </c>
      <c r="M202" s="17">
        <f t="shared" si="11"/>
        <v>0</v>
      </c>
    </row>
    <row r="203" spans="1:13" ht="39.950000000000003" customHeight="1" x14ac:dyDescent="0.25">
      <c r="A203" s="186"/>
      <c r="B203" s="189"/>
      <c r="C203" s="48">
        <v>348</v>
      </c>
      <c r="D203" s="75" t="s">
        <v>391</v>
      </c>
      <c r="E203" s="139" t="s">
        <v>606</v>
      </c>
      <c r="F203" s="36" t="s">
        <v>13</v>
      </c>
      <c r="G203" s="36" t="s">
        <v>15</v>
      </c>
      <c r="H203" s="19">
        <f>REITORIA!I203+MUSEU!I203+ESAG!I203+CEART!I203+FAED!I203+CEAD!I203+CEFID!I203+CESFI!I203+CERES!I203</f>
        <v>80</v>
      </c>
      <c r="I203" s="25">
        <f>(REITORIA!I203-REITORIA!J203)+(MUSEU!I203-MUSEU!J203)+(ESAG!I203-ESAG!J203)+(CEART!I203-CEART!J203)+(FAED!I203-FAED!J203)+(CEAD!I203-CEAD!J203)+(CEFID!I203-CEFID!J203)+(CESFI!I203-CESFI!J203)+(CERES!I203-CERES!J203)</f>
        <v>0</v>
      </c>
      <c r="J203" s="31">
        <f t="shared" si="9"/>
        <v>80</v>
      </c>
      <c r="K203" s="20">
        <v>6.39</v>
      </c>
      <c r="L203" s="20">
        <f t="shared" si="10"/>
        <v>511.2</v>
      </c>
      <c r="M203" s="17">
        <f t="shared" si="11"/>
        <v>0</v>
      </c>
    </row>
    <row r="204" spans="1:13" ht="39.950000000000003" customHeight="1" x14ac:dyDescent="0.25">
      <c r="A204" s="186"/>
      <c r="B204" s="189"/>
      <c r="C204" s="48">
        <v>349</v>
      </c>
      <c r="D204" s="75" t="s">
        <v>392</v>
      </c>
      <c r="E204" s="139" t="s">
        <v>606</v>
      </c>
      <c r="F204" s="36" t="s">
        <v>13</v>
      </c>
      <c r="G204" s="36" t="s">
        <v>15</v>
      </c>
      <c r="H204" s="19">
        <f>REITORIA!I204+MUSEU!I204+ESAG!I204+CEART!I204+FAED!I204+CEAD!I204+CEFID!I204+CESFI!I204+CERES!I204</f>
        <v>80</v>
      </c>
      <c r="I204" s="25">
        <f>(REITORIA!I204-REITORIA!J204)+(MUSEU!I204-MUSEU!J204)+(ESAG!I204-ESAG!J204)+(CEART!I204-CEART!J204)+(FAED!I204-FAED!J204)+(CEAD!I204-CEAD!J204)+(CEFID!I204-CEFID!J204)+(CESFI!I204-CESFI!J204)+(CERES!I204-CERES!J204)</f>
        <v>0</v>
      </c>
      <c r="J204" s="31">
        <f t="shared" si="9"/>
        <v>80</v>
      </c>
      <c r="K204" s="20">
        <v>9.56</v>
      </c>
      <c r="L204" s="20">
        <f t="shared" si="10"/>
        <v>764.80000000000007</v>
      </c>
      <c r="M204" s="17">
        <f t="shared" si="11"/>
        <v>0</v>
      </c>
    </row>
    <row r="205" spans="1:13" ht="39.950000000000003" customHeight="1" x14ac:dyDescent="0.25">
      <c r="A205" s="186"/>
      <c r="B205" s="189"/>
      <c r="C205" s="48">
        <v>350</v>
      </c>
      <c r="D205" s="75" t="s">
        <v>393</v>
      </c>
      <c r="E205" s="139" t="s">
        <v>606</v>
      </c>
      <c r="F205" s="36" t="s">
        <v>13</v>
      </c>
      <c r="G205" s="36" t="s">
        <v>15</v>
      </c>
      <c r="H205" s="19">
        <f>REITORIA!I205+MUSEU!I205+ESAG!I205+CEART!I205+FAED!I205+CEAD!I205+CEFID!I205+CESFI!I205+CERES!I205</f>
        <v>80</v>
      </c>
      <c r="I205" s="25">
        <f>(REITORIA!I205-REITORIA!J205)+(MUSEU!I205-MUSEU!J205)+(ESAG!I205-ESAG!J205)+(CEART!I205-CEART!J205)+(FAED!I205-FAED!J205)+(CEAD!I205-CEAD!J205)+(CEFID!I205-CEFID!J205)+(CESFI!I205-CESFI!J205)+(CERES!I205-CERES!J205)</f>
        <v>0</v>
      </c>
      <c r="J205" s="31">
        <f t="shared" si="9"/>
        <v>80</v>
      </c>
      <c r="K205" s="20">
        <v>3.88</v>
      </c>
      <c r="L205" s="20">
        <f t="shared" si="10"/>
        <v>310.39999999999998</v>
      </c>
      <c r="M205" s="17">
        <f t="shared" si="11"/>
        <v>0</v>
      </c>
    </row>
    <row r="206" spans="1:13" ht="39.950000000000003" customHeight="1" x14ac:dyDescent="0.25">
      <c r="A206" s="186"/>
      <c r="B206" s="189"/>
      <c r="C206" s="48">
        <v>351</v>
      </c>
      <c r="D206" s="75" t="s">
        <v>394</v>
      </c>
      <c r="E206" s="139" t="s">
        <v>606</v>
      </c>
      <c r="F206" s="36" t="s">
        <v>13</v>
      </c>
      <c r="G206" s="36" t="s">
        <v>15</v>
      </c>
      <c r="H206" s="19">
        <f>REITORIA!I206+MUSEU!I206+ESAG!I206+CEART!I206+FAED!I206+CEAD!I206+CEFID!I206+CESFI!I206+CERES!I206</f>
        <v>90</v>
      </c>
      <c r="I206" s="25">
        <f>(REITORIA!I206-REITORIA!J206)+(MUSEU!I206-MUSEU!J206)+(ESAG!I206-ESAG!J206)+(CEART!I206-CEART!J206)+(FAED!I206-FAED!J206)+(CEAD!I206-CEAD!J206)+(CEFID!I206-CEFID!J206)+(CESFI!I206-CESFI!J206)+(CERES!I206-CERES!J206)</f>
        <v>0</v>
      </c>
      <c r="J206" s="31">
        <f t="shared" si="9"/>
        <v>90</v>
      </c>
      <c r="K206" s="20">
        <v>8.5399999999999991</v>
      </c>
      <c r="L206" s="20">
        <f t="shared" si="10"/>
        <v>768.59999999999991</v>
      </c>
      <c r="M206" s="17">
        <f t="shared" si="11"/>
        <v>0</v>
      </c>
    </row>
    <row r="207" spans="1:13" ht="39.950000000000003" customHeight="1" x14ac:dyDescent="0.25">
      <c r="A207" s="186"/>
      <c r="B207" s="189"/>
      <c r="C207" s="48">
        <v>352</v>
      </c>
      <c r="D207" s="75" t="s">
        <v>395</v>
      </c>
      <c r="E207" s="139" t="s">
        <v>606</v>
      </c>
      <c r="F207" s="36" t="s">
        <v>13</v>
      </c>
      <c r="G207" s="36" t="s">
        <v>15</v>
      </c>
      <c r="H207" s="19">
        <f>REITORIA!I207+MUSEU!I207+ESAG!I207+CEART!I207+FAED!I207+CEAD!I207+CEFID!I207+CESFI!I207+CERES!I207</f>
        <v>90</v>
      </c>
      <c r="I207" s="25">
        <f>(REITORIA!I207-REITORIA!J207)+(MUSEU!I207-MUSEU!J207)+(ESAG!I207-ESAG!J207)+(CEART!I207-CEART!J207)+(FAED!I207-FAED!J207)+(CEAD!I207-CEAD!J207)+(CEFID!I207-CEFID!J207)+(CESFI!I207-CESFI!J207)+(CERES!I207-CERES!J207)</f>
        <v>0</v>
      </c>
      <c r="J207" s="31">
        <f t="shared" si="9"/>
        <v>90</v>
      </c>
      <c r="K207" s="20">
        <v>1.36</v>
      </c>
      <c r="L207" s="20">
        <f t="shared" si="10"/>
        <v>122.4</v>
      </c>
      <c r="M207" s="17">
        <f t="shared" si="11"/>
        <v>0</v>
      </c>
    </row>
    <row r="208" spans="1:13" ht="39.950000000000003" customHeight="1" x14ac:dyDescent="0.25">
      <c r="A208" s="186"/>
      <c r="B208" s="189"/>
      <c r="C208" s="48">
        <v>353</v>
      </c>
      <c r="D208" s="142" t="s">
        <v>396</v>
      </c>
      <c r="E208" s="139" t="s">
        <v>606</v>
      </c>
      <c r="F208" s="137" t="s">
        <v>59</v>
      </c>
      <c r="G208" s="137" t="s">
        <v>15</v>
      </c>
      <c r="H208" s="19">
        <f>REITORIA!I208+MUSEU!I208+ESAG!I208+CEART!I208+FAED!I208+CEAD!I208+CEFID!I208+CESFI!I208+CERES!I208</f>
        <v>15</v>
      </c>
      <c r="I208" s="25">
        <f>(REITORIA!I208-REITORIA!J208)+(MUSEU!I208-MUSEU!J208)+(ESAG!I208-ESAG!J208)+(CEART!I208-CEART!J208)+(FAED!I208-FAED!J208)+(CEAD!I208-CEAD!J208)+(CEFID!I208-CEFID!J208)+(CESFI!I208-CESFI!J208)+(CERES!I208-CERES!J208)</f>
        <v>0</v>
      </c>
      <c r="J208" s="31">
        <f t="shared" si="9"/>
        <v>15</v>
      </c>
      <c r="K208" s="20">
        <v>29.07</v>
      </c>
      <c r="L208" s="20">
        <f t="shared" si="10"/>
        <v>436.05</v>
      </c>
      <c r="M208" s="17">
        <f t="shared" si="11"/>
        <v>0</v>
      </c>
    </row>
    <row r="209" spans="1:13" ht="39.950000000000003" customHeight="1" x14ac:dyDescent="0.25">
      <c r="A209" s="186"/>
      <c r="B209" s="189"/>
      <c r="C209" s="48">
        <v>354</v>
      </c>
      <c r="D209" s="75" t="s">
        <v>397</v>
      </c>
      <c r="E209" s="139" t="s">
        <v>606</v>
      </c>
      <c r="F209" s="36" t="s">
        <v>13</v>
      </c>
      <c r="G209" s="36" t="s">
        <v>15</v>
      </c>
      <c r="H209" s="19">
        <f>REITORIA!I209+MUSEU!I209+ESAG!I209+CEART!I209+FAED!I209+CEAD!I209+CEFID!I209+CESFI!I209+CERES!I209</f>
        <v>65</v>
      </c>
      <c r="I209" s="25">
        <f>(REITORIA!I209-REITORIA!J209)+(MUSEU!I209-MUSEU!J209)+(ESAG!I209-ESAG!J209)+(CEART!I209-CEART!J209)+(FAED!I209-FAED!J209)+(CEAD!I209-CEAD!J209)+(CEFID!I209-CEFID!J209)+(CESFI!I209-CESFI!J209)+(CERES!I209-CERES!J209)</f>
        <v>6</v>
      </c>
      <c r="J209" s="31">
        <f t="shared" si="9"/>
        <v>59</v>
      </c>
      <c r="K209" s="20">
        <v>33.86</v>
      </c>
      <c r="L209" s="20">
        <f t="shared" si="10"/>
        <v>2200.9</v>
      </c>
      <c r="M209" s="17">
        <f t="shared" si="11"/>
        <v>203.16</v>
      </c>
    </row>
    <row r="210" spans="1:13" ht="39.950000000000003" customHeight="1" x14ac:dyDescent="0.25">
      <c r="A210" s="186"/>
      <c r="B210" s="189"/>
      <c r="C210" s="48">
        <v>355</v>
      </c>
      <c r="D210" s="75" t="s">
        <v>398</v>
      </c>
      <c r="E210" s="139" t="s">
        <v>606</v>
      </c>
      <c r="F210" s="36" t="s">
        <v>13</v>
      </c>
      <c r="G210" s="36" t="s">
        <v>15</v>
      </c>
      <c r="H210" s="19">
        <f>REITORIA!I210+MUSEU!I210+ESAG!I210+CEART!I210+FAED!I210+CEAD!I210+CEFID!I210+CESFI!I210+CERES!I210</f>
        <v>105</v>
      </c>
      <c r="I210" s="25">
        <f>(REITORIA!I210-REITORIA!J210)+(MUSEU!I210-MUSEU!J210)+(ESAG!I210-ESAG!J210)+(CEART!I210-CEART!J210)+(FAED!I210-FAED!J210)+(CEAD!I210-CEAD!J210)+(CEFID!I210-CEFID!J210)+(CESFI!I210-CESFI!J210)+(CERES!I210-CERES!J210)</f>
        <v>5</v>
      </c>
      <c r="J210" s="31">
        <f t="shared" si="9"/>
        <v>100</v>
      </c>
      <c r="K210" s="20">
        <v>16.34</v>
      </c>
      <c r="L210" s="20">
        <f t="shared" si="10"/>
        <v>1715.7</v>
      </c>
      <c r="M210" s="17">
        <f t="shared" si="11"/>
        <v>81.7</v>
      </c>
    </row>
    <row r="211" spans="1:13" ht="39.950000000000003" customHeight="1" x14ac:dyDescent="0.25">
      <c r="A211" s="186"/>
      <c r="B211" s="189"/>
      <c r="C211" s="48">
        <v>356</v>
      </c>
      <c r="D211" s="75" t="s">
        <v>399</v>
      </c>
      <c r="E211" s="139" t="s">
        <v>606</v>
      </c>
      <c r="F211" s="36" t="s">
        <v>13</v>
      </c>
      <c r="G211" s="36" t="s">
        <v>15</v>
      </c>
      <c r="H211" s="19">
        <f>REITORIA!I211+MUSEU!I211+ESAG!I211+CEART!I211+FAED!I211+CEAD!I211+CEFID!I211+CESFI!I211+CERES!I211</f>
        <v>80</v>
      </c>
      <c r="I211" s="25">
        <f>(REITORIA!I211-REITORIA!J211)+(MUSEU!I211-MUSEU!J211)+(ESAG!I211-ESAG!J211)+(CEART!I211-CEART!J211)+(FAED!I211-FAED!J211)+(CEAD!I211-CEAD!J211)+(CEFID!I211-CEFID!J211)+(CESFI!I211-CESFI!J211)+(CERES!I211-CERES!J211)</f>
        <v>0</v>
      </c>
      <c r="J211" s="31">
        <f t="shared" si="9"/>
        <v>80</v>
      </c>
      <c r="K211" s="20">
        <v>50.61</v>
      </c>
      <c r="L211" s="20">
        <f t="shared" si="10"/>
        <v>4048.8</v>
      </c>
      <c r="M211" s="17">
        <f t="shared" si="11"/>
        <v>0</v>
      </c>
    </row>
    <row r="212" spans="1:13" ht="39.950000000000003" customHeight="1" x14ac:dyDescent="0.25">
      <c r="A212" s="186"/>
      <c r="B212" s="189"/>
      <c r="C212" s="48">
        <v>357</v>
      </c>
      <c r="D212" s="75" t="s">
        <v>400</v>
      </c>
      <c r="E212" s="139" t="s">
        <v>606</v>
      </c>
      <c r="F212" s="36" t="s">
        <v>13</v>
      </c>
      <c r="G212" s="36" t="s">
        <v>15</v>
      </c>
      <c r="H212" s="19">
        <f>REITORIA!I212+MUSEU!I212+ESAG!I212+CEART!I212+FAED!I212+CEAD!I212+CEFID!I212+CESFI!I212+CERES!I212</f>
        <v>75</v>
      </c>
      <c r="I212" s="25">
        <f>(REITORIA!I212-REITORIA!J212)+(MUSEU!I212-MUSEU!J212)+(ESAG!I212-ESAG!J212)+(CEART!I212-CEART!J212)+(FAED!I212-FAED!J212)+(CEAD!I212-CEAD!J212)+(CEFID!I212-CEFID!J212)+(CESFI!I212-CESFI!J212)+(CERES!I212-CERES!J212)</f>
        <v>5</v>
      </c>
      <c r="J212" s="31">
        <f t="shared" si="9"/>
        <v>70</v>
      </c>
      <c r="K212" s="20">
        <v>20.77</v>
      </c>
      <c r="L212" s="20">
        <f t="shared" si="10"/>
        <v>1557.75</v>
      </c>
      <c r="M212" s="17">
        <f t="shared" si="11"/>
        <v>103.85</v>
      </c>
    </row>
    <row r="213" spans="1:13" ht="39.950000000000003" customHeight="1" x14ac:dyDescent="0.25">
      <c r="A213" s="186"/>
      <c r="B213" s="189"/>
      <c r="C213" s="48">
        <v>358</v>
      </c>
      <c r="D213" s="75" t="s">
        <v>401</v>
      </c>
      <c r="E213" s="139" t="s">
        <v>606</v>
      </c>
      <c r="F213" s="36" t="s">
        <v>13</v>
      </c>
      <c r="G213" s="36" t="s">
        <v>15</v>
      </c>
      <c r="H213" s="19">
        <f>REITORIA!I213+MUSEU!I213+ESAG!I213+CEART!I213+FAED!I213+CEAD!I213+CEFID!I213+CESFI!I213+CERES!I213</f>
        <v>75</v>
      </c>
      <c r="I213" s="25">
        <f>(REITORIA!I213-REITORIA!J213)+(MUSEU!I213-MUSEU!J213)+(ESAG!I213-ESAG!J213)+(CEART!I213-CEART!J213)+(FAED!I213-FAED!J213)+(CEAD!I213-CEAD!J213)+(CEFID!I213-CEFID!J213)+(CESFI!I213-CESFI!J213)+(CERES!I213-CERES!J213)</f>
        <v>0</v>
      </c>
      <c r="J213" s="31">
        <f t="shared" si="9"/>
        <v>75</v>
      </c>
      <c r="K213" s="20">
        <v>30.55</v>
      </c>
      <c r="L213" s="20">
        <f t="shared" si="10"/>
        <v>2291.25</v>
      </c>
      <c r="M213" s="17">
        <f t="shared" si="11"/>
        <v>0</v>
      </c>
    </row>
    <row r="214" spans="1:13" ht="39.950000000000003" customHeight="1" x14ac:dyDescent="0.25">
      <c r="A214" s="186"/>
      <c r="B214" s="189"/>
      <c r="C214" s="48">
        <v>359</v>
      </c>
      <c r="D214" s="75" t="s">
        <v>402</v>
      </c>
      <c r="E214" s="139" t="s">
        <v>606</v>
      </c>
      <c r="F214" s="36" t="s">
        <v>13</v>
      </c>
      <c r="G214" s="36" t="s">
        <v>15</v>
      </c>
      <c r="H214" s="19">
        <f>REITORIA!I214+MUSEU!I214+ESAG!I214+CEART!I214+FAED!I214+CEAD!I214+CEFID!I214+CESFI!I214+CERES!I214</f>
        <v>65</v>
      </c>
      <c r="I214" s="25">
        <f>(REITORIA!I214-REITORIA!J214)+(MUSEU!I214-MUSEU!J214)+(ESAG!I214-ESAG!J214)+(CEART!I214-CEART!J214)+(FAED!I214-FAED!J214)+(CEAD!I214-CEAD!J214)+(CEFID!I214-CEFID!J214)+(CESFI!I214-CESFI!J214)+(CERES!I214-CERES!J214)</f>
        <v>0</v>
      </c>
      <c r="J214" s="31">
        <f t="shared" si="9"/>
        <v>65</v>
      </c>
      <c r="K214" s="20">
        <v>121.43</v>
      </c>
      <c r="L214" s="20">
        <f t="shared" si="10"/>
        <v>7892.9500000000007</v>
      </c>
      <c r="M214" s="17">
        <f t="shared" si="11"/>
        <v>0</v>
      </c>
    </row>
    <row r="215" spans="1:13" ht="39.950000000000003" customHeight="1" x14ac:dyDescent="0.25">
      <c r="A215" s="186"/>
      <c r="B215" s="189"/>
      <c r="C215" s="48">
        <v>360</v>
      </c>
      <c r="D215" s="140" t="s">
        <v>403</v>
      </c>
      <c r="E215" s="139" t="s">
        <v>606</v>
      </c>
      <c r="F215" s="36" t="s">
        <v>59</v>
      </c>
      <c r="G215" s="36" t="s">
        <v>15</v>
      </c>
      <c r="H215" s="19">
        <f>REITORIA!I215+MUSEU!I215+ESAG!I215+CEART!I215+FAED!I215+CEAD!I215+CEFID!I215+CESFI!I215+CERES!I215</f>
        <v>10</v>
      </c>
      <c r="I215" s="25">
        <f>(REITORIA!I215-REITORIA!J215)+(MUSEU!I215-MUSEU!J215)+(ESAG!I215-ESAG!J215)+(CEART!I215-CEART!J215)+(FAED!I215-FAED!J215)+(CEAD!I215-CEAD!J215)+(CEFID!I215-CEFID!J215)+(CESFI!I215-CESFI!J215)+(CERES!I215-CERES!J215)</f>
        <v>10</v>
      </c>
      <c r="J215" s="31">
        <f t="shared" si="9"/>
        <v>0</v>
      </c>
      <c r="K215" s="20">
        <v>1.78</v>
      </c>
      <c r="L215" s="20">
        <f t="shared" si="10"/>
        <v>17.8</v>
      </c>
      <c r="M215" s="17">
        <f t="shared" si="11"/>
        <v>17.8</v>
      </c>
    </row>
    <row r="216" spans="1:13" ht="39.950000000000003" customHeight="1" x14ac:dyDescent="0.25">
      <c r="A216" s="186"/>
      <c r="B216" s="189"/>
      <c r="C216" s="48">
        <v>361</v>
      </c>
      <c r="D216" s="140" t="s">
        <v>404</v>
      </c>
      <c r="E216" s="139" t="s">
        <v>606</v>
      </c>
      <c r="F216" s="36" t="s">
        <v>59</v>
      </c>
      <c r="G216" s="36" t="s">
        <v>15</v>
      </c>
      <c r="H216" s="19">
        <f>REITORIA!I216+MUSEU!I216+ESAG!I216+CEART!I216+FAED!I216+CEAD!I216+CEFID!I216+CESFI!I216+CERES!I216</f>
        <v>10</v>
      </c>
      <c r="I216" s="25">
        <f>(REITORIA!I216-REITORIA!J216)+(MUSEU!I216-MUSEU!J216)+(ESAG!I216-ESAG!J216)+(CEART!I216-CEART!J216)+(FAED!I216-FAED!J216)+(CEAD!I216-CEAD!J216)+(CEFID!I216-CEFID!J216)+(CESFI!I216-CESFI!J216)+(CERES!I216-CERES!J216)</f>
        <v>10</v>
      </c>
      <c r="J216" s="31">
        <f t="shared" si="9"/>
        <v>0</v>
      </c>
      <c r="K216" s="20">
        <v>4.28</v>
      </c>
      <c r="L216" s="20">
        <f t="shared" si="10"/>
        <v>42.800000000000004</v>
      </c>
      <c r="M216" s="17">
        <f t="shared" si="11"/>
        <v>42.800000000000004</v>
      </c>
    </row>
    <row r="217" spans="1:13" ht="39.950000000000003" customHeight="1" x14ac:dyDescent="0.25">
      <c r="A217" s="186"/>
      <c r="B217" s="189"/>
      <c r="C217" s="48">
        <v>362</v>
      </c>
      <c r="D217" s="140" t="s">
        <v>405</v>
      </c>
      <c r="E217" s="139" t="s">
        <v>606</v>
      </c>
      <c r="F217" s="36" t="s">
        <v>59</v>
      </c>
      <c r="G217" s="36" t="s">
        <v>15</v>
      </c>
      <c r="H217" s="19">
        <f>REITORIA!I217+MUSEU!I217+ESAG!I217+CEART!I217+FAED!I217+CEAD!I217+CEFID!I217+CESFI!I217+CERES!I217</f>
        <v>10</v>
      </c>
      <c r="I217" s="25">
        <f>(REITORIA!I217-REITORIA!J217)+(MUSEU!I217-MUSEU!J217)+(ESAG!I217-ESAG!J217)+(CEART!I217-CEART!J217)+(FAED!I217-FAED!J217)+(CEAD!I217-CEAD!J217)+(CEFID!I217-CEFID!J217)+(CESFI!I217-CESFI!J217)+(CERES!I217-CERES!J217)</f>
        <v>10</v>
      </c>
      <c r="J217" s="31">
        <f t="shared" si="9"/>
        <v>0</v>
      </c>
      <c r="K217" s="20">
        <v>0.89</v>
      </c>
      <c r="L217" s="20">
        <f t="shared" si="10"/>
        <v>8.9</v>
      </c>
      <c r="M217" s="17">
        <f t="shared" si="11"/>
        <v>8.9</v>
      </c>
    </row>
    <row r="218" spans="1:13" ht="39.950000000000003" customHeight="1" x14ac:dyDescent="0.25">
      <c r="A218" s="186"/>
      <c r="B218" s="189"/>
      <c r="C218" s="48">
        <v>363</v>
      </c>
      <c r="D218" s="140" t="s">
        <v>406</v>
      </c>
      <c r="E218" s="139" t="s">
        <v>606</v>
      </c>
      <c r="F218" s="36" t="s">
        <v>59</v>
      </c>
      <c r="G218" s="36" t="s">
        <v>15</v>
      </c>
      <c r="H218" s="19">
        <f>REITORIA!I218+MUSEU!I218+ESAG!I218+CEART!I218+FAED!I218+CEAD!I218+CEFID!I218+CESFI!I218+CERES!I218</f>
        <v>10</v>
      </c>
      <c r="I218" s="25">
        <f>(REITORIA!I218-REITORIA!J218)+(MUSEU!I218-MUSEU!J218)+(ESAG!I218-ESAG!J218)+(CEART!I218-CEART!J218)+(FAED!I218-FAED!J218)+(CEAD!I218-CEAD!J218)+(CEFID!I218-CEFID!J218)+(CESFI!I218-CESFI!J218)+(CERES!I218-CERES!J218)</f>
        <v>10</v>
      </c>
      <c r="J218" s="31">
        <f t="shared" si="9"/>
        <v>0</v>
      </c>
      <c r="K218" s="20">
        <v>1.77</v>
      </c>
      <c r="L218" s="20">
        <f t="shared" si="10"/>
        <v>17.7</v>
      </c>
      <c r="M218" s="17">
        <f t="shared" si="11"/>
        <v>17.7</v>
      </c>
    </row>
    <row r="219" spans="1:13" ht="39.950000000000003" customHeight="1" x14ac:dyDescent="0.25">
      <c r="A219" s="186"/>
      <c r="B219" s="189"/>
      <c r="C219" s="48">
        <v>364</v>
      </c>
      <c r="D219" s="140" t="s">
        <v>407</v>
      </c>
      <c r="E219" s="139" t="s">
        <v>606</v>
      </c>
      <c r="F219" s="36" t="s">
        <v>59</v>
      </c>
      <c r="G219" s="36" t="s">
        <v>15</v>
      </c>
      <c r="H219" s="19">
        <f>REITORIA!I219+MUSEU!I219+ESAG!I219+CEART!I219+FAED!I219+CEAD!I219+CEFID!I219+CESFI!I219+CERES!I219</f>
        <v>10</v>
      </c>
      <c r="I219" s="25">
        <f>(REITORIA!I219-REITORIA!J219)+(MUSEU!I219-MUSEU!J219)+(ESAG!I219-ESAG!J219)+(CEART!I219-CEART!J219)+(FAED!I219-FAED!J219)+(CEAD!I219-CEAD!J219)+(CEFID!I219-CEFID!J219)+(CESFI!I219-CESFI!J219)+(CERES!I219-CERES!J219)</f>
        <v>10</v>
      </c>
      <c r="J219" s="31">
        <f t="shared" si="9"/>
        <v>0</v>
      </c>
      <c r="K219" s="20">
        <v>0.99</v>
      </c>
      <c r="L219" s="20">
        <f t="shared" si="10"/>
        <v>9.9</v>
      </c>
      <c r="M219" s="17">
        <f t="shared" si="11"/>
        <v>9.9</v>
      </c>
    </row>
    <row r="220" spans="1:13" ht="39.950000000000003" customHeight="1" x14ac:dyDescent="0.25">
      <c r="A220" s="186"/>
      <c r="B220" s="189"/>
      <c r="C220" s="48">
        <v>365</v>
      </c>
      <c r="D220" s="140" t="s">
        <v>408</v>
      </c>
      <c r="E220" s="139" t="s">
        <v>606</v>
      </c>
      <c r="F220" s="36" t="s">
        <v>59</v>
      </c>
      <c r="G220" s="36" t="s">
        <v>15</v>
      </c>
      <c r="H220" s="19">
        <f>REITORIA!I220+MUSEU!I220+ESAG!I220+CEART!I220+FAED!I220+CEAD!I220+CEFID!I220+CESFI!I220+CERES!I220</f>
        <v>10</v>
      </c>
      <c r="I220" s="25">
        <f>(REITORIA!I220-REITORIA!J220)+(MUSEU!I220-MUSEU!J220)+(ESAG!I220-ESAG!J220)+(CEART!I220-CEART!J220)+(FAED!I220-FAED!J220)+(CEAD!I220-CEAD!J220)+(CEFID!I220-CEFID!J220)+(CESFI!I220-CESFI!J220)+(CERES!I220-CERES!J220)</f>
        <v>10</v>
      </c>
      <c r="J220" s="31">
        <f t="shared" si="9"/>
        <v>0</v>
      </c>
      <c r="K220" s="20">
        <v>12.83</v>
      </c>
      <c r="L220" s="20">
        <f t="shared" si="10"/>
        <v>128.30000000000001</v>
      </c>
      <c r="M220" s="17">
        <f t="shared" si="11"/>
        <v>128.30000000000001</v>
      </c>
    </row>
    <row r="221" spans="1:13" ht="39.950000000000003" customHeight="1" x14ac:dyDescent="0.25">
      <c r="A221" s="186"/>
      <c r="B221" s="189"/>
      <c r="C221" s="48">
        <v>366</v>
      </c>
      <c r="D221" s="75" t="s">
        <v>409</v>
      </c>
      <c r="E221" s="139" t="s">
        <v>606</v>
      </c>
      <c r="F221" s="37" t="s">
        <v>13</v>
      </c>
      <c r="G221" s="37" t="s">
        <v>15</v>
      </c>
      <c r="H221" s="19">
        <f>REITORIA!I221+MUSEU!I221+ESAG!I221+CEART!I221+FAED!I221+CEAD!I221+CEFID!I221+CESFI!I221+CERES!I221</f>
        <v>52</v>
      </c>
      <c r="I221" s="25">
        <f>(REITORIA!I221-REITORIA!J221)+(MUSEU!I221-MUSEU!J221)+(ESAG!I221-ESAG!J221)+(CEART!I221-CEART!J221)+(FAED!I221-FAED!J221)+(CEAD!I221-CEAD!J221)+(CEFID!I221-CEFID!J221)+(CESFI!I221-CESFI!J221)+(CERES!I221-CERES!J221)</f>
        <v>12</v>
      </c>
      <c r="J221" s="31">
        <f t="shared" si="9"/>
        <v>40</v>
      </c>
      <c r="K221" s="20">
        <v>6.87</v>
      </c>
      <c r="L221" s="20">
        <f t="shared" si="10"/>
        <v>357.24</v>
      </c>
      <c r="M221" s="17">
        <f t="shared" si="11"/>
        <v>82.44</v>
      </c>
    </row>
    <row r="222" spans="1:13" ht="39.950000000000003" customHeight="1" x14ac:dyDescent="0.25">
      <c r="A222" s="186"/>
      <c r="B222" s="189"/>
      <c r="C222" s="48">
        <v>367</v>
      </c>
      <c r="D222" s="75" t="s">
        <v>83</v>
      </c>
      <c r="E222" s="139" t="s">
        <v>606</v>
      </c>
      <c r="F222" s="36" t="s">
        <v>59</v>
      </c>
      <c r="G222" s="36" t="s">
        <v>15</v>
      </c>
      <c r="H222" s="19">
        <f>REITORIA!I222+MUSEU!I222+ESAG!I222+CEART!I222+FAED!I222+CEAD!I222+CEFID!I222+CESFI!I222+CERES!I222</f>
        <v>10</v>
      </c>
      <c r="I222" s="25">
        <f>(REITORIA!I222-REITORIA!J222)+(MUSEU!I222-MUSEU!J222)+(ESAG!I222-ESAG!J222)+(CEART!I222-CEART!J222)+(FAED!I222-FAED!J222)+(CEAD!I222-CEAD!J222)+(CEFID!I222-CEFID!J222)+(CESFI!I222-CESFI!J222)+(CERES!I222-CERES!J222)</f>
        <v>0</v>
      </c>
      <c r="J222" s="31">
        <f t="shared" si="9"/>
        <v>10</v>
      </c>
      <c r="K222" s="20">
        <v>1.96</v>
      </c>
      <c r="L222" s="20">
        <f t="shared" si="10"/>
        <v>19.600000000000001</v>
      </c>
      <c r="M222" s="17">
        <f t="shared" si="11"/>
        <v>0</v>
      </c>
    </row>
    <row r="223" spans="1:13" ht="39.950000000000003" customHeight="1" x14ac:dyDescent="0.25">
      <c r="A223" s="186"/>
      <c r="B223" s="189"/>
      <c r="C223" s="48">
        <v>368</v>
      </c>
      <c r="D223" s="75" t="s">
        <v>410</v>
      </c>
      <c r="E223" s="139" t="s">
        <v>606</v>
      </c>
      <c r="F223" s="36" t="s">
        <v>59</v>
      </c>
      <c r="G223" s="36" t="s">
        <v>15</v>
      </c>
      <c r="H223" s="19">
        <f>REITORIA!I223+MUSEU!I223+ESAG!I223+CEART!I223+FAED!I223+CEAD!I223+CEFID!I223+CESFI!I223+CERES!I223</f>
        <v>10</v>
      </c>
      <c r="I223" s="25">
        <f>(REITORIA!I223-REITORIA!J223)+(MUSEU!I223-MUSEU!J223)+(ESAG!I223-ESAG!J223)+(CEART!I223-CEART!J223)+(FAED!I223-FAED!J223)+(CEAD!I223-CEAD!J223)+(CEFID!I223-CEFID!J223)+(CESFI!I223-CESFI!J223)+(CERES!I223-CERES!J223)</f>
        <v>10</v>
      </c>
      <c r="J223" s="31">
        <f t="shared" si="9"/>
        <v>0</v>
      </c>
      <c r="K223" s="20">
        <v>1.43</v>
      </c>
      <c r="L223" s="20">
        <f t="shared" si="10"/>
        <v>14.299999999999999</v>
      </c>
      <c r="M223" s="17">
        <f t="shared" si="11"/>
        <v>14.299999999999999</v>
      </c>
    </row>
    <row r="224" spans="1:13" ht="39.950000000000003" customHeight="1" x14ac:dyDescent="0.25">
      <c r="A224" s="186"/>
      <c r="B224" s="189"/>
      <c r="C224" s="48">
        <v>369</v>
      </c>
      <c r="D224" s="75" t="s">
        <v>71</v>
      </c>
      <c r="E224" s="138" t="s">
        <v>608</v>
      </c>
      <c r="F224" s="36" t="s">
        <v>59</v>
      </c>
      <c r="G224" s="36" t="s">
        <v>15</v>
      </c>
      <c r="H224" s="19">
        <f>REITORIA!I224+MUSEU!I224+ESAG!I224+CEART!I224+FAED!I224+CEAD!I224+CEFID!I224+CESFI!I224+CERES!I224</f>
        <v>5</v>
      </c>
      <c r="I224" s="25">
        <f>(REITORIA!I224-REITORIA!J224)+(MUSEU!I224-MUSEU!J224)+(ESAG!I224-ESAG!J224)+(CEART!I224-CEART!J224)+(FAED!I224-FAED!J224)+(CEAD!I224-CEAD!J224)+(CEFID!I224-CEFID!J224)+(CESFI!I224-CESFI!J224)+(CERES!I224-CERES!J224)</f>
        <v>0</v>
      </c>
      <c r="J224" s="31">
        <f t="shared" si="9"/>
        <v>5</v>
      </c>
      <c r="K224" s="20">
        <v>9.01</v>
      </c>
      <c r="L224" s="20">
        <f t="shared" si="10"/>
        <v>45.05</v>
      </c>
      <c r="M224" s="17">
        <f t="shared" si="11"/>
        <v>0</v>
      </c>
    </row>
    <row r="225" spans="1:13" ht="39.950000000000003" customHeight="1" x14ac:dyDescent="0.25">
      <c r="A225" s="186"/>
      <c r="B225" s="189"/>
      <c r="C225" s="48">
        <v>370</v>
      </c>
      <c r="D225" s="75" t="s">
        <v>70</v>
      </c>
      <c r="E225" s="138" t="s">
        <v>608</v>
      </c>
      <c r="F225" s="36" t="s">
        <v>59</v>
      </c>
      <c r="G225" s="36" t="s">
        <v>15</v>
      </c>
      <c r="H225" s="19">
        <f>REITORIA!I225+MUSEU!I225+ESAG!I225+CEART!I225+FAED!I225+CEAD!I225+CEFID!I225+CESFI!I225+CERES!I225</f>
        <v>5</v>
      </c>
      <c r="I225" s="25">
        <f>(REITORIA!I225-REITORIA!J225)+(MUSEU!I225-MUSEU!J225)+(ESAG!I225-ESAG!J225)+(CEART!I225-CEART!J225)+(FAED!I225-FAED!J225)+(CEAD!I225-CEAD!J225)+(CEFID!I225-CEFID!J225)+(CESFI!I225-CESFI!J225)+(CERES!I225-CERES!J225)</f>
        <v>0</v>
      </c>
      <c r="J225" s="31">
        <f t="shared" si="9"/>
        <v>5</v>
      </c>
      <c r="K225" s="20">
        <v>19.96</v>
      </c>
      <c r="L225" s="20">
        <f t="shared" si="10"/>
        <v>99.800000000000011</v>
      </c>
      <c r="M225" s="17">
        <f t="shared" si="11"/>
        <v>0</v>
      </c>
    </row>
    <row r="226" spans="1:13" ht="39.950000000000003" customHeight="1" x14ac:dyDescent="0.25">
      <c r="A226" s="186"/>
      <c r="B226" s="189"/>
      <c r="C226" s="48">
        <v>371</v>
      </c>
      <c r="D226" s="75" t="s">
        <v>137</v>
      </c>
      <c r="E226" s="138" t="s">
        <v>607</v>
      </c>
      <c r="F226" s="36" t="s">
        <v>59</v>
      </c>
      <c r="G226" s="36" t="s">
        <v>15</v>
      </c>
      <c r="H226" s="19">
        <f>REITORIA!I226+MUSEU!I226+ESAG!I226+CEART!I226+FAED!I226+CEAD!I226+CEFID!I226+CESFI!I226+CERES!I226</f>
        <v>5</v>
      </c>
      <c r="I226" s="25">
        <f>(REITORIA!I226-REITORIA!J226)+(MUSEU!I226-MUSEU!J226)+(ESAG!I226-ESAG!J226)+(CEART!I226-CEART!J226)+(FAED!I226-FAED!J226)+(CEAD!I226-CEAD!J226)+(CEFID!I226-CEFID!J226)+(CESFI!I226-CESFI!J226)+(CERES!I226-CERES!J226)</f>
        <v>0</v>
      </c>
      <c r="J226" s="31">
        <f t="shared" si="9"/>
        <v>5</v>
      </c>
      <c r="K226" s="20">
        <v>41.67</v>
      </c>
      <c r="L226" s="20">
        <f t="shared" si="10"/>
        <v>208.35000000000002</v>
      </c>
      <c r="M226" s="17">
        <f t="shared" si="11"/>
        <v>0</v>
      </c>
    </row>
    <row r="227" spans="1:13" ht="39.950000000000003" customHeight="1" x14ac:dyDescent="0.25">
      <c r="A227" s="186"/>
      <c r="B227" s="189"/>
      <c r="C227" s="48">
        <v>372</v>
      </c>
      <c r="D227" s="75" t="s">
        <v>136</v>
      </c>
      <c r="E227" s="138" t="s">
        <v>607</v>
      </c>
      <c r="F227" s="36" t="s">
        <v>59</v>
      </c>
      <c r="G227" s="36" t="s">
        <v>15</v>
      </c>
      <c r="H227" s="19">
        <f>REITORIA!I227+MUSEU!I227+ESAG!I227+CEART!I227+FAED!I227+CEAD!I227+CEFID!I227+CESFI!I227+CERES!I227</f>
        <v>5</v>
      </c>
      <c r="I227" s="25">
        <f>(REITORIA!I227-REITORIA!J227)+(MUSEU!I227-MUSEU!J227)+(ESAG!I227-ESAG!J227)+(CEART!I227-CEART!J227)+(FAED!I227-FAED!J227)+(CEAD!I227-CEAD!J227)+(CEFID!I227-CEFID!J227)+(CESFI!I227-CESFI!J227)+(CERES!I227-CERES!J227)</f>
        <v>0</v>
      </c>
      <c r="J227" s="31">
        <f t="shared" si="9"/>
        <v>5</v>
      </c>
      <c r="K227" s="20">
        <v>58.02</v>
      </c>
      <c r="L227" s="20">
        <f t="shared" si="10"/>
        <v>290.10000000000002</v>
      </c>
      <c r="M227" s="17">
        <f t="shared" si="11"/>
        <v>0</v>
      </c>
    </row>
    <row r="228" spans="1:13" ht="39.950000000000003" customHeight="1" x14ac:dyDescent="0.25">
      <c r="A228" s="186"/>
      <c r="B228" s="189"/>
      <c r="C228" s="48">
        <v>373</v>
      </c>
      <c r="D228" s="75" t="s">
        <v>84</v>
      </c>
      <c r="E228" s="139" t="s">
        <v>606</v>
      </c>
      <c r="F228" s="36" t="s">
        <v>59</v>
      </c>
      <c r="G228" s="36" t="s">
        <v>15</v>
      </c>
      <c r="H228" s="19">
        <f>REITORIA!I228+MUSEU!I228+ESAG!I228+CEART!I228+FAED!I228+CEAD!I228+CEFID!I228+CESFI!I228+CERES!I228</f>
        <v>10</v>
      </c>
      <c r="I228" s="25">
        <f>(REITORIA!I228-REITORIA!J228)+(MUSEU!I228-MUSEU!J228)+(ESAG!I228-ESAG!J228)+(CEART!I228-CEART!J228)+(FAED!I228-FAED!J228)+(CEAD!I228-CEAD!J228)+(CEFID!I228-CEFID!J228)+(CESFI!I228-CESFI!J228)+(CERES!I228-CERES!J228)</f>
        <v>0</v>
      </c>
      <c r="J228" s="31">
        <f t="shared" si="9"/>
        <v>10</v>
      </c>
      <c r="K228" s="20">
        <v>3.69</v>
      </c>
      <c r="L228" s="20">
        <f t="shared" si="10"/>
        <v>36.9</v>
      </c>
      <c r="M228" s="17">
        <f t="shared" si="11"/>
        <v>0</v>
      </c>
    </row>
    <row r="229" spans="1:13" ht="39.950000000000003" customHeight="1" x14ac:dyDescent="0.25">
      <c r="A229" s="186"/>
      <c r="B229" s="189"/>
      <c r="C229" s="48">
        <v>374</v>
      </c>
      <c r="D229" s="75" t="s">
        <v>72</v>
      </c>
      <c r="E229" s="139" t="s">
        <v>606</v>
      </c>
      <c r="F229" s="36" t="s">
        <v>59</v>
      </c>
      <c r="G229" s="36" t="s">
        <v>15</v>
      </c>
      <c r="H229" s="19">
        <f>REITORIA!I229+MUSEU!I229+ESAG!I229+CEART!I229+FAED!I229+CEAD!I229+CEFID!I229+CESFI!I229+CERES!I229</f>
        <v>10</v>
      </c>
      <c r="I229" s="25">
        <f>(REITORIA!I229-REITORIA!J229)+(MUSEU!I229-MUSEU!J229)+(ESAG!I229-ESAG!J229)+(CEART!I229-CEART!J229)+(FAED!I229-FAED!J229)+(CEAD!I229-CEAD!J229)+(CEFID!I229-CEFID!J229)+(CESFI!I229-CESFI!J229)+(CERES!I229-CERES!J229)</f>
        <v>0</v>
      </c>
      <c r="J229" s="31">
        <f t="shared" si="9"/>
        <v>10</v>
      </c>
      <c r="K229" s="20">
        <v>3.96</v>
      </c>
      <c r="L229" s="20">
        <f t="shared" si="10"/>
        <v>39.6</v>
      </c>
      <c r="M229" s="17">
        <f t="shared" si="11"/>
        <v>0</v>
      </c>
    </row>
    <row r="230" spans="1:13" ht="39.950000000000003" customHeight="1" x14ac:dyDescent="0.25">
      <c r="A230" s="186"/>
      <c r="B230" s="189"/>
      <c r="C230" s="48">
        <v>375</v>
      </c>
      <c r="D230" s="75" t="s">
        <v>73</v>
      </c>
      <c r="E230" s="139" t="s">
        <v>606</v>
      </c>
      <c r="F230" s="36" t="s">
        <v>59</v>
      </c>
      <c r="G230" s="36" t="s">
        <v>15</v>
      </c>
      <c r="H230" s="19">
        <f>REITORIA!I230+MUSEU!I230+ESAG!I230+CEART!I230+FAED!I230+CEAD!I230+CEFID!I230+CESFI!I230+CERES!I230</f>
        <v>10</v>
      </c>
      <c r="I230" s="25">
        <f>(REITORIA!I230-REITORIA!J230)+(MUSEU!I230-MUSEU!J230)+(ESAG!I230-ESAG!J230)+(CEART!I230-CEART!J230)+(FAED!I230-FAED!J230)+(CEAD!I230-CEAD!J230)+(CEFID!I230-CEFID!J230)+(CESFI!I230-CESFI!J230)+(CERES!I230-CERES!J230)</f>
        <v>0</v>
      </c>
      <c r="J230" s="31">
        <f t="shared" si="9"/>
        <v>10</v>
      </c>
      <c r="K230" s="20">
        <v>7.01</v>
      </c>
      <c r="L230" s="20">
        <f t="shared" si="10"/>
        <v>70.099999999999994</v>
      </c>
      <c r="M230" s="17">
        <f t="shared" si="11"/>
        <v>0</v>
      </c>
    </row>
    <row r="231" spans="1:13" ht="39.950000000000003" customHeight="1" x14ac:dyDescent="0.25">
      <c r="A231" s="186"/>
      <c r="B231" s="189"/>
      <c r="C231" s="48">
        <v>376</v>
      </c>
      <c r="D231" s="75" t="s">
        <v>85</v>
      </c>
      <c r="E231" s="138" t="s">
        <v>612</v>
      </c>
      <c r="F231" s="36" t="s">
        <v>59</v>
      </c>
      <c r="G231" s="36" t="s">
        <v>15</v>
      </c>
      <c r="H231" s="19">
        <f>REITORIA!I231+MUSEU!I231+ESAG!I231+CEART!I231+FAED!I231+CEAD!I231+CEFID!I231+CESFI!I231+CERES!I231</f>
        <v>10</v>
      </c>
      <c r="I231" s="25">
        <f>(REITORIA!I231-REITORIA!J231)+(MUSEU!I231-MUSEU!J231)+(ESAG!I231-ESAG!J231)+(CEART!I231-CEART!J231)+(FAED!I231-FAED!J231)+(CEAD!I231-CEAD!J231)+(CEFID!I231-CEFID!J231)+(CESFI!I231-CESFI!J231)+(CERES!I231-CERES!J231)</f>
        <v>0</v>
      </c>
      <c r="J231" s="31">
        <f t="shared" si="9"/>
        <v>10</v>
      </c>
      <c r="K231" s="20">
        <v>39.83</v>
      </c>
      <c r="L231" s="20">
        <f t="shared" si="10"/>
        <v>398.29999999999995</v>
      </c>
      <c r="M231" s="17">
        <f t="shared" si="11"/>
        <v>0</v>
      </c>
    </row>
    <row r="232" spans="1:13" ht="39.950000000000003" customHeight="1" x14ac:dyDescent="0.25">
      <c r="A232" s="186"/>
      <c r="B232" s="189"/>
      <c r="C232" s="48">
        <v>377</v>
      </c>
      <c r="D232" s="75" t="s">
        <v>74</v>
      </c>
      <c r="E232" s="139" t="s">
        <v>606</v>
      </c>
      <c r="F232" s="36" t="s">
        <v>59</v>
      </c>
      <c r="G232" s="36" t="s">
        <v>15</v>
      </c>
      <c r="H232" s="19">
        <f>REITORIA!I232+MUSEU!I232+ESAG!I232+CEART!I232+FAED!I232+CEAD!I232+CEFID!I232+CESFI!I232+CERES!I232</f>
        <v>10</v>
      </c>
      <c r="I232" s="25">
        <f>(REITORIA!I232-REITORIA!J232)+(MUSEU!I232-MUSEU!J232)+(ESAG!I232-ESAG!J232)+(CEART!I232-CEART!J232)+(FAED!I232-FAED!J232)+(CEAD!I232-CEAD!J232)+(CEFID!I232-CEFID!J232)+(CESFI!I232-CESFI!J232)+(CERES!I232-CERES!J232)</f>
        <v>0</v>
      </c>
      <c r="J232" s="31">
        <f t="shared" si="9"/>
        <v>10</v>
      </c>
      <c r="K232" s="20">
        <v>9.58</v>
      </c>
      <c r="L232" s="20">
        <f t="shared" si="10"/>
        <v>95.8</v>
      </c>
      <c r="M232" s="17">
        <f t="shared" si="11"/>
        <v>0</v>
      </c>
    </row>
    <row r="233" spans="1:13" ht="39.950000000000003" customHeight="1" x14ac:dyDescent="0.25">
      <c r="A233" s="186"/>
      <c r="B233" s="189"/>
      <c r="C233" s="48">
        <v>378</v>
      </c>
      <c r="D233" s="75" t="s">
        <v>75</v>
      </c>
      <c r="E233" s="139" t="s">
        <v>606</v>
      </c>
      <c r="F233" s="36" t="s">
        <v>59</v>
      </c>
      <c r="G233" s="36" t="s">
        <v>15</v>
      </c>
      <c r="H233" s="19">
        <f>REITORIA!I233+MUSEU!I233+ESAG!I233+CEART!I233+FAED!I233+CEAD!I233+CEFID!I233+CESFI!I233+CERES!I233</f>
        <v>10</v>
      </c>
      <c r="I233" s="25">
        <f>(REITORIA!I233-REITORIA!J233)+(MUSEU!I233-MUSEU!J233)+(ESAG!I233-ESAG!J233)+(CEART!I233-CEART!J233)+(FAED!I233-FAED!J233)+(CEAD!I233-CEAD!J233)+(CEFID!I233-CEFID!J233)+(CESFI!I233-CESFI!J233)+(CERES!I233-CERES!J233)</f>
        <v>0</v>
      </c>
      <c r="J233" s="31">
        <f t="shared" si="9"/>
        <v>10</v>
      </c>
      <c r="K233" s="20">
        <v>11.51</v>
      </c>
      <c r="L233" s="20">
        <f t="shared" si="10"/>
        <v>115.1</v>
      </c>
      <c r="M233" s="17">
        <f t="shared" si="11"/>
        <v>0</v>
      </c>
    </row>
    <row r="234" spans="1:13" ht="39.950000000000003" customHeight="1" x14ac:dyDescent="0.25">
      <c r="A234" s="186"/>
      <c r="B234" s="189"/>
      <c r="C234" s="48">
        <v>379</v>
      </c>
      <c r="D234" s="75" t="s">
        <v>76</v>
      </c>
      <c r="E234" s="139" t="s">
        <v>606</v>
      </c>
      <c r="F234" s="36" t="s">
        <v>59</v>
      </c>
      <c r="G234" s="36" t="s">
        <v>15</v>
      </c>
      <c r="H234" s="19">
        <f>REITORIA!I234+MUSEU!I234+ESAG!I234+CEART!I234+FAED!I234+CEAD!I234+CEFID!I234+CESFI!I234+CERES!I234</f>
        <v>10</v>
      </c>
      <c r="I234" s="25">
        <f>(REITORIA!I234-REITORIA!J234)+(MUSEU!I234-MUSEU!J234)+(ESAG!I234-ESAG!J234)+(CEART!I234-CEART!J234)+(FAED!I234-FAED!J234)+(CEAD!I234-CEAD!J234)+(CEFID!I234-CEFID!J234)+(CESFI!I234-CESFI!J234)+(CERES!I234-CERES!J234)</f>
        <v>0</v>
      </c>
      <c r="J234" s="31">
        <f t="shared" si="9"/>
        <v>10</v>
      </c>
      <c r="K234" s="20">
        <v>13.93</v>
      </c>
      <c r="L234" s="20">
        <f t="shared" si="10"/>
        <v>139.30000000000001</v>
      </c>
      <c r="M234" s="17">
        <f t="shared" si="11"/>
        <v>0</v>
      </c>
    </row>
    <row r="235" spans="1:13" ht="39.950000000000003" customHeight="1" x14ac:dyDescent="0.25">
      <c r="A235" s="186"/>
      <c r="B235" s="189"/>
      <c r="C235" s="48">
        <v>380</v>
      </c>
      <c r="D235" s="75" t="s">
        <v>77</v>
      </c>
      <c r="E235" s="139" t="s">
        <v>606</v>
      </c>
      <c r="F235" s="36" t="s">
        <v>59</v>
      </c>
      <c r="G235" s="36" t="s">
        <v>15</v>
      </c>
      <c r="H235" s="19">
        <f>REITORIA!I235+MUSEU!I235+ESAG!I235+CEART!I235+FAED!I235+CEAD!I235+CEFID!I235+CESFI!I235+CERES!I235</f>
        <v>10</v>
      </c>
      <c r="I235" s="25">
        <f>(REITORIA!I235-REITORIA!J235)+(MUSEU!I235-MUSEU!J235)+(ESAG!I235-ESAG!J235)+(CEART!I235-CEART!J235)+(FAED!I235-FAED!J235)+(CEAD!I235-CEAD!J235)+(CEFID!I235-CEFID!J235)+(CESFI!I235-CESFI!J235)+(CERES!I235-CERES!J235)</f>
        <v>0</v>
      </c>
      <c r="J235" s="31">
        <f t="shared" si="9"/>
        <v>10</v>
      </c>
      <c r="K235" s="20">
        <v>2.95</v>
      </c>
      <c r="L235" s="20">
        <f t="shared" si="10"/>
        <v>29.5</v>
      </c>
      <c r="M235" s="17">
        <f t="shared" si="11"/>
        <v>0</v>
      </c>
    </row>
    <row r="236" spans="1:13" ht="39.950000000000003" customHeight="1" x14ac:dyDescent="0.25">
      <c r="A236" s="186"/>
      <c r="B236" s="189"/>
      <c r="C236" s="48">
        <v>381</v>
      </c>
      <c r="D236" s="75" t="s">
        <v>78</v>
      </c>
      <c r="E236" s="139" t="s">
        <v>606</v>
      </c>
      <c r="F236" s="36" t="s">
        <v>59</v>
      </c>
      <c r="G236" s="36" t="s">
        <v>15</v>
      </c>
      <c r="H236" s="19">
        <f>REITORIA!I236+MUSEU!I236+ESAG!I236+CEART!I236+FAED!I236+CEAD!I236+CEFID!I236+CESFI!I236+CERES!I236</f>
        <v>10</v>
      </c>
      <c r="I236" s="25">
        <f>(REITORIA!I236-REITORIA!J236)+(MUSEU!I236-MUSEU!J236)+(ESAG!I236-ESAG!J236)+(CEART!I236-CEART!J236)+(FAED!I236-FAED!J236)+(CEAD!I236-CEAD!J236)+(CEFID!I236-CEFID!J236)+(CESFI!I236-CESFI!J236)+(CERES!I236-CERES!J236)</f>
        <v>0</v>
      </c>
      <c r="J236" s="31">
        <f t="shared" si="9"/>
        <v>10</v>
      </c>
      <c r="K236" s="20">
        <v>7.63</v>
      </c>
      <c r="L236" s="20">
        <f t="shared" si="10"/>
        <v>76.3</v>
      </c>
      <c r="M236" s="17">
        <f t="shared" si="11"/>
        <v>0</v>
      </c>
    </row>
    <row r="237" spans="1:13" ht="39.950000000000003" customHeight="1" x14ac:dyDescent="0.25">
      <c r="A237" s="186"/>
      <c r="B237" s="189"/>
      <c r="C237" s="48">
        <v>382</v>
      </c>
      <c r="D237" s="75" t="s">
        <v>79</v>
      </c>
      <c r="E237" s="139" t="s">
        <v>606</v>
      </c>
      <c r="F237" s="36" t="s">
        <v>59</v>
      </c>
      <c r="G237" s="36" t="s">
        <v>15</v>
      </c>
      <c r="H237" s="19">
        <f>REITORIA!I237+MUSEU!I237+ESAG!I237+CEART!I237+FAED!I237+CEAD!I237+CEFID!I237+CESFI!I237+CERES!I237</f>
        <v>10</v>
      </c>
      <c r="I237" s="25">
        <f>(REITORIA!I237-REITORIA!J237)+(MUSEU!I237-MUSEU!J237)+(ESAG!I237-ESAG!J237)+(CEART!I237-CEART!J237)+(FAED!I237-FAED!J237)+(CEAD!I237-CEAD!J237)+(CEFID!I237-CEFID!J237)+(CESFI!I237-CESFI!J237)+(CERES!I237-CERES!J237)</f>
        <v>0</v>
      </c>
      <c r="J237" s="31">
        <f t="shared" si="9"/>
        <v>10</v>
      </c>
      <c r="K237" s="20">
        <v>3</v>
      </c>
      <c r="L237" s="20">
        <f t="shared" si="10"/>
        <v>30</v>
      </c>
      <c r="M237" s="17">
        <f t="shared" si="11"/>
        <v>0</v>
      </c>
    </row>
    <row r="238" spans="1:13" ht="39.950000000000003" customHeight="1" x14ac:dyDescent="0.25">
      <c r="A238" s="186"/>
      <c r="B238" s="189"/>
      <c r="C238" s="48">
        <v>383</v>
      </c>
      <c r="D238" s="75" t="s">
        <v>80</v>
      </c>
      <c r="E238" s="139" t="s">
        <v>606</v>
      </c>
      <c r="F238" s="36" t="s">
        <v>59</v>
      </c>
      <c r="G238" s="36" t="s">
        <v>15</v>
      </c>
      <c r="H238" s="19">
        <f>REITORIA!I238+MUSEU!I238+ESAG!I238+CEART!I238+FAED!I238+CEAD!I238+CEFID!I238+CESFI!I238+CERES!I238</f>
        <v>5</v>
      </c>
      <c r="I238" s="25">
        <f>(REITORIA!I238-REITORIA!J238)+(MUSEU!I238-MUSEU!J238)+(ESAG!I238-ESAG!J238)+(CEART!I238-CEART!J238)+(FAED!I238-FAED!J238)+(CEAD!I238-CEAD!J238)+(CEFID!I238-CEFID!J238)+(CESFI!I238-CESFI!J238)+(CERES!I238-CERES!J238)</f>
        <v>0</v>
      </c>
      <c r="J238" s="31">
        <f t="shared" si="9"/>
        <v>5</v>
      </c>
      <c r="K238" s="20">
        <v>28.66</v>
      </c>
      <c r="L238" s="20">
        <f t="shared" si="10"/>
        <v>143.30000000000001</v>
      </c>
      <c r="M238" s="17">
        <f t="shared" si="11"/>
        <v>0</v>
      </c>
    </row>
    <row r="239" spans="1:13" ht="39.950000000000003" customHeight="1" x14ac:dyDescent="0.25">
      <c r="A239" s="186"/>
      <c r="B239" s="189"/>
      <c r="C239" s="48">
        <v>384</v>
      </c>
      <c r="D239" s="75" t="s">
        <v>81</v>
      </c>
      <c r="E239" s="139" t="s">
        <v>606</v>
      </c>
      <c r="F239" s="36" t="s">
        <v>59</v>
      </c>
      <c r="G239" s="36" t="s">
        <v>15</v>
      </c>
      <c r="H239" s="19">
        <f>REITORIA!I239+MUSEU!I239+ESAG!I239+CEART!I239+FAED!I239+CEAD!I239+CEFID!I239+CESFI!I239+CERES!I239</f>
        <v>5</v>
      </c>
      <c r="I239" s="25">
        <f>(REITORIA!I239-REITORIA!J239)+(MUSEU!I239-MUSEU!J239)+(ESAG!I239-ESAG!J239)+(CEART!I239-CEART!J239)+(FAED!I239-FAED!J239)+(CEAD!I239-CEAD!J239)+(CEFID!I239-CEFID!J239)+(CESFI!I239-CESFI!J239)+(CERES!I239-CERES!J239)</f>
        <v>0</v>
      </c>
      <c r="J239" s="31">
        <f t="shared" si="9"/>
        <v>5</v>
      </c>
      <c r="K239" s="20">
        <v>34.65</v>
      </c>
      <c r="L239" s="20">
        <f t="shared" si="10"/>
        <v>173.25</v>
      </c>
      <c r="M239" s="17">
        <f t="shared" si="11"/>
        <v>0</v>
      </c>
    </row>
    <row r="240" spans="1:13" ht="39.950000000000003" customHeight="1" x14ac:dyDescent="0.25">
      <c r="A240" s="186"/>
      <c r="B240" s="189"/>
      <c r="C240" s="48">
        <v>385</v>
      </c>
      <c r="D240" s="75" t="s">
        <v>82</v>
      </c>
      <c r="E240" s="139" t="s">
        <v>606</v>
      </c>
      <c r="F240" s="36" t="s">
        <v>59</v>
      </c>
      <c r="G240" s="36" t="s">
        <v>15</v>
      </c>
      <c r="H240" s="19">
        <f>REITORIA!I240+MUSEU!I240+ESAG!I240+CEART!I240+FAED!I240+CEAD!I240+CEFID!I240+CESFI!I240+CERES!I240</f>
        <v>5</v>
      </c>
      <c r="I240" s="25">
        <f>(REITORIA!I240-REITORIA!J240)+(MUSEU!I240-MUSEU!J240)+(ESAG!I240-ESAG!J240)+(CEART!I240-CEART!J240)+(FAED!I240-FAED!J240)+(CEAD!I240-CEAD!J240)+(CEFID!I240-CEFID!J240)+(CESFI!I240-CESFI!J240)+(CERES!I240-CERES!J240)</f>
        <v>0</v>
      </c>
      <c r="J240" s="31">
        <f t="shared" si="9"/>
        <v>5</v>
      </c>
      <c r="K240" s="20">
        <v>14.94</v>
      </c>
      <c r="L240" s="20">
        <f t="shared" si="10"/>
        <v>74.7</v>
      </c>
      <c r="M240" s="17">
        <f t="shared" si="11"/>
        <v>0</v>
      </c>
    </row>
    <row r="241" spans="1:13" ht="39.950000000000003" customHeight="1" x14ac:dyDescent="0.25">
      <c r="A241" s="186"/>
      <c r="B241" s="189"/>
      <c r="C241" s="48">
        <v>386</v>
      </c>
      <c r="D241" s="75" t="s">
        <v>67</v>
      </c>
      <c r="E241" s="139" t="s">
        <v>606</v>
      </c>
      <c r="F241" s="36" t="s">
        <v>59</v>
      </c>
      <c r="G241" s="36" t="s">
        <v>15</v>
      </c>
      <c r="H241" s="19">
        <f>REITORIA!I241+MUSEU!I241+ESAG!I241+CEART!I241+FAED!I241+CEAD!I241+CEFID!I241+CESFI!I241+CERES!I241</f>
        <v>5</v>
      </c>
      <c r="I241" s="25">
        <f>(REITORIA!I241-REITORIA!J241)+(MUSEU!I241-MUSEU!J241)+(ESAG!I241-ESAG!J241)+(CEART!I241-CEART!J241)+(FAED!I241-FAED!J241)+(CEAD!I241-CEAD!J241)+(CEFID!I241-CEFID!J241)+(CESFI!I241-CESFI!J241)+(CERES!I241-CERES!J241)</f>
        <v>5</v>
      </c>
      <c r="J241" s="31">
        <f t="shared" si="9"/>
        <v>0</v>
      </c>
      <c r="K241" s="20">
        <v>17.73</v>
      </c>
      <c r="L241" s="20">
        <f t="shared" si="10"/>
        <v>88.65</v>
      </c>
      <c r="M241" s="17">
        <f t="shared" si="11"/>
        <v>88.65</v>
      </c>
    </row>
    <row r="242" spans="1:13" ht="39.950000000000003" customHeight="1" x14ac:dyDescent="0.25">
      <c r="A242" s="186"/>
      <c r="B242" s="189"/>
      <c r="C242" s="48">
        <v>387</v>
      </c>
      <c r="D242" s="75" t="s">
        <v>68</v>
      </c>
      <c r="E242" s="139" t="s">
        <v>606</v>
      </c>
      <c r="F242" s="36" t="s">
        <v>59</v>
      </c>
      <c r="G242" s="36" t="s">
        <v>15</v>
      </c>
      <c r="H242" s="19">
        <f>REITORIA!I242+MUSEU!I242+ESAG!I242+CEART!I242+FAED!I242+CEAD!I242+CEFID!I242+CESFI!I242+CERES!I242</f>
        <v>5</v>
      </c>
      <c r="I242" s="25">
        <f>(REITORIA!I242-REITORIA!J242)+(MUSEU!I242-MUSEU!J242)+(ESAG!I242-ESAG!J242)+(CEART!I242-CEART!J242)+(FAED!I242-FAED!J242)+(CEAD!I242-CEAD!J242)+(CEFID!I242-CEFID!J242)+(CESFI!I242-CESFI!J242)+(CERES!I242-CERES!J242)</f>
        <v>5</v>
      </c>
      <c r="J242" s="31">
        <f t="shared" si="9"/>
        <v>0</v>
      </c>
      <c r="K242" s="20">
        <v>83.09</v>
      </c>
      <c r="L242" s="20">
        <f t="shared" si="10"/>
        <v>415.45000000000005</v>
      </c>
      <c r="M242" s="17">
        <f t="shared" si="11"/>
        <v>415.45000000000005</v>
      </c>
    </row>
    <row r="243" spans="1:13" ht="39.950000000000003" customHeight="1" x14ac:dyDescent="0.25">
      <c r="A243" s="186"/>
      <c r="B243" s="189"/>
      <c r="C243" s="48">
        <v>388</v>
      </c>
      <c r="D243" s="75" t="s">
        <v>135</v>
      </c>
      <c r="E243" s="139" t="s">
        <v>606</v>
      </c>
      <c r="F243" s="36" t="s">
        <v>59</v>
      </c>
      <c r="G243" s="36" t="s">
        <v>15</v>
      </c>
      <c r="H243" s="19">
        <f>REITORIA!I243+MUSEU!I243+ESAG!I243+CEART!I243+FAED!I243+CEAD!I243+CEFID!I243+CESFI!I243+CERES!I243</f>
        <v>5</v>
      </c>
      <c r="I243" s="25">
        <f>(REITORIA!I243-REITORIA!J243)+(MUSEU!I243-MUSEU!J243)+(ESAG!I243-ESAG!J243)+(CEART!I243-CEART!J243)+(FAED!I243-FAED!J243)+(CEAD!I243-CEAD!J243)+(CEFID!I243-CEFID!J243)+(CESFI!I243-CESFI!J243)+(CERES!I243-CERES!J243)</f>
        <v>0</v>
      </c>
      <c r="J243" s="31">
        <f t="shared" si="9"/>
        <v>5</v>
      </c>
      <c r="K243" s="20">
        <v>35.4</v>
      </c>
      <c r="L243" s="20">
        <f t="shared" si="10"/>
        <v>177</v>
      </c>
      <c r="M243" s="17">
        <f t="shared" si="11"/>
        <v>0</v>
      </c>
    </row>
    <row r="244" spans="1:13" ht="39.950000000000003" customHeight="1" x14ac:dyDescent="0.25">
      <c r="A244" s="186"/>
      <c r="B244" s="189"/>
      <c r="C244" s="48">
        <v>389</v>
      </c>
      <c r="D244" s="75" t="s">
        <v>186</v>
      </c>
      <c r="E244" s="139" t="s">
        <v>606</v>
      </c>
      <c r="F244" s="36" t="s">
        <v>59</v>
      </c>
      <c r="G244" s="36" t="s">
        <v>15</v>
      </c>
      <c r="H244" s="19">
        <f>REITORIA!I244+MUSEU!I244+ESAG!I244+CEART!I244+FAED!I244+CEAD!I244+CEFID!I244+CESFI!I244+CERES!I244</f>
        <v>5</v>
      </c>
      <c r="I244" s="25">
        <f>(REITORIA!I244-REITORIA!J244)+(MUSEU!I244-MUSEU!J244)+(ESAG!I244-ESAG!J244)+(CEART!I244-CEART!J244)+(FAED!I244-FAED!J244)+(CEAD!I244-CEAD!J244)+(CEFID!I244-CEFID!J244)+(CESFI!I244-CESFI!J244)+(CERES!I244-CERES!J244)</f>
        <v>0</v>
      </c>
      <c r="J244" s="31">
        <f t="shared" si="9"/>
        <v>5</v>
      </c>
      <c r="K244" s="20">
        <v>44.03</v>
      </c>
      <c r="L244" s="20">
        <f t="shared" si="10"/>
        <v>220.15</v>
      </c>
      <c r="M244" s="17">
        <f t="shared" si="11"/>
        <v>0</v>
      </c>
    </row>
    <row r="245" spans="1:13" ht="39.950000000000003" customHeight="1" x14ac:dyDescent="0.25">
      <c r="A245" s="186"/>
      <c r="B245" s="189"/>
      <c r="C245" s="48">
        <v>390</v>
      </c>
      <c r="D245" s="75" t="s">
        <v>69</v>
      </c>
      <c r="E245" s="139" t="s">
        <v>606</v>
      </c>
      <c r="F245" s="36" t="s">
        <v>59</v>
      </c>
      <c r="G245" s="36" t="s">
        <v>15</v>
      </c>
      <c r="H245" s="19">
        <f>REITORIA!I245+MUSEU!I245+ESAG!I245+CEART!I245+FAED!I245+CEAD!I245+CEFID!I245+CESFI!I245+CERES!I245</f>
        <v>5</v>
      </c>
      <c r="I245" s="25">
        <f>(REITORIA!I245-REITORIA!J245)+(MUSEU!I245-MUSEU!J245)+(ESAG!I245-ESAG!J245)+(CEART!I245-CEART!J245)+(FAED!I245-FAED!J245)+(CEAD!I245-CEAD!J245)+(CEFID!I245-CEFID!J245)+(CESFI!I245-CESFI!J245)+(CERES!I245-CERES!J245)</f>
        <v>0</v>
      </c>
      <c r="J245" s="31">
        <f t="shared" si="9"/>
        <v>5</v>
      </c>
      <c r="K245" s="20">
        <v>87.8</v>
      </c>
      <c r="L245" s="20">
        <f t="shared" si="10"/>
        <v>439</v>
      </c>
      <c r="M245" s="17">
        <f t="shared" si="11"/>
        <v>0</v>
      </c>
    </row>
    <row r="246" spans="1:13" ht="39.950000000000003" customHeight="1" x14ac:dyDescent="0.25">
      <c r="A246" s="186"/>
      <c r="B246" s="189"/>
      <c r="C246" s="48">
        <v>391</v>
      </c>
      <c r="D246" s="75" t="s">
        <v>411</v>
      </c>
      <c r="E246" s="139" t="s">
        <v>606</v>
      </c>
      <c r="F246" s="36" t="s">
        <v>59</v>
      </c>
      <c r="G246" s="36" t="s">
        <v>15</v>
      </c>
      <c r="H246" s="19">
        <f>REITORIA!I246+MUSEU!I246+ESAG!I246+CEART!I246+FAED!I246+CEAD!I246+CEFID!I246+CESFI!I246+CERES!I246</f>
        <v>5</v>
      </c>
      <c r="I246" s="25">
        <f>(REITORIA!I246-REITORIA!J246)+(MUSEU!I246-MUSEU!J246)+(ESAG!I246-ESAG!J246)+(CEART!I246-CEART!J246)+(FAED!I246-FAED!J246)+(CEAD!I246-CEAD!J246)+(CEFID!I246-CEFID!J246)+(CESFI!I246-CESFI!J246)+(CERES!I246-CERES!J246)</f>
        <v>0</v>
      </c>
      <c r="J246" s="31">
        <f t="shared" si="9"/>
        <v>5</v>
      </c>
      <c r="K246" s="20">
        <v>106.28</v>
      </c>
      <c r="L246" s="20">
        <f t="shared" si="10"/>
        <v>531.4</v>
      </c>
      <c r="M246" s="17">
        <f t="shared" si="11"/>
        <v>0</v>
      </c>
    </row>
    <row r="247" spans="1:13" ht="39.950000000000003" customHeight="1" x14ac:dyDescent="0.25">
      <c r="A247" s="187"/>
      <c r="B247" s="190"/>
      <c r="C247" s="48">
        <v>392</v>
      </c>
      <c r="D247" s="75" t="s">
        <v>86</v>
      </c>
      <c r="E247" s="138" t="s">
        <v>612</v>
      </c>
      <c r="F247" s="36" t="s">
        <v>59</v>
      </c>
      <c r="G247" s="36" t="s">
        <v>15</v>
      </c>
      <c r="H247" s="19">
        <f>REITORIA!I247+MUSEU!I247+ESAG!I247+CEART!I247+FAED!I247+CEAD!I247+CEFID!I247+CESFI!I247+CERES!I247</f>
        <v>1</v>
      </c>
      <c r="I247" s="25">
        <f>(REITORIA!I247-REITORIA!J247)+(MUSEU!I247-MUSEU!J247)+(ESAG!I247-ESAG!J247)+(CEART!I247-CEART!J247)+(FAED!I247-FAED!J247)+(CEAD!I247-CEAD!J247)+(CEFID!I247-CEFID!J247)+(CESFI!I247-CESFI!J247)+(CERES!I247-CERES!J247)</f>
        <v>0</v>
      </c>
      <c r="J247" s="31">
        <f t="shared" si="9"/>
        <v>1</v>
      </c>
      <c r="K247" s="20">
        <v>46.93</v>
      </c>
      <c r="L247" s="20">
        <f t="shared" si="10"/>
        <v>46.93</v>
      </c>
      <c r="M247" s="17">
        <f t="shared" si="11"/>
        <v>0</v>
      </c>
    </row>
    <row r="248" spans="1:13" ht="39.950000000000003" customHeight="1" x14ac:dyDescent="0.25">
      <c r="A248" s="191">
        <v>7</v>
      </c>
      <c r="B248" s="193" t="s">
        <v>217</v>
      </c>
      <c r="C248" s="47">
        <v>393</v>
      </c>
      <c r="D248" s="66" t="s">
        <v>412</v>
      </c>
      <c r="E248" s="106" t="s">
        <v>613</v>
      </c>
      <c r="F248" s="34" t="s">
        <v>13</v>
      </c>
      <c r="G248" s="34" t="s">
        <v>15</v>
      </c>
      <c r="H248" s="19">
        <f>REITORIA!I248+MUSEU!I248+ESAG!I248+CEART!I248+FAED!I248+CEAD!I248+CEFID!I248+CESFI!I248+CERES!I248</f>
        <v>170</v>
      </c>
      <c r="I248" s="25">
        <f>(REITORIA!I248-REITORIA!J248)+(MUSEU!I248-MUSEU!J248)+(ESAG!I248-ESAG!J248)+(CEART!I248-CEART!J248)+(FAED!I248-FAED!J248)+(CEAD!I248-CEAD!J248)+(CEFID!I248-CEFID!J248)+(CESFI!I248-CESFI!J248)+(CERES!I248-CERES!J248)</f>
        <v>55</v>
      </c>
      <c r="J248" s="31">
        <f t="shared" si="9"/>
        <v>115</v>
      </c>
      <c r="K248" s="20">
        <v>35.880000000000003</v>
      </c>
      <c r="L248" s="20">
        <f t="shared" si="10"/>
        <v>6099.6</v>
      </c>
      <c r="M248" s="17">
        <f t="shared" si="11"/>
        <v>1973.4</v>
      </c>
    </row>
    <row r="249" spans="1:13" ht="39.950000000000003" customHeight="1" x14ac:dyDescent="0.25">
      <c r="A249" s="192"/>
      <c r="B249" s="194"/>
      <c r="C249" s="47">
        <v>394</v>
      </c>
      <c r="D249" s="66" t="s">
        <v>413</v>
      </c>
      <c r="E249" s="106" t="s">
        <v>614</v>
      </c>
      <c r="F249" s="34" t="s">
        <v>13</v>
      </c>
      <c r="G249" s="34" t="s">
        <v>15</v>
      </c>
      <c r="H249" s="19">
        <f>REITORIA!I249+MUSEU!I249+ESAG!I249+CEART!I249+FAED!I249+CEAD!I249+CEFID!I249+CESFI!I249+CERES!I249</f>
        <v>70</v>
      </c>
      <c r="I249" s="25">
        <f>(REITORIA!I249-REITORIA!J249)+(MUSEU!I249-MUSEU!J249)+(ESAG!I249-ESAG!J249)+(CEART!I249-CEART!J249)+(FAED!I249-FAED!J249)+(CEAD!I249-CEAD!J249)+(CEFID!I249-CEFID!J249)+(CESFI!I249-CESFI!J249)+(CERES!I249-CERES!J249)</f>
        <v>0</v>
      </c>
      <c r="J249" s="31">
        <f t="shared" si="9"/>
        <v>70</v>
      </c>
      <c r="K249" s="20">
        <v>76.27</v>
      </c>
      <c r="L249" s="20">
        <f t="shared" si="10"/>
        <v>5338.9</v>
      </c>
      <c r="M249" s="17">
        <f t="shared" si="11"/>
        <v>0</v>
      </c>
    </row>
    <row r="250" spans="1:13" ht="39.950000000000003" customHeight="1" x14ac:dyDescent="0.25">
      <c r="A250" s="192"/>
      <c r="B250" s="194"/>
      <c r="C250" s="47">
        <v>395</v>
      </c>
      <c r="D250" s="66" t="s">
        <v>189</v>
      </c>
      <c r="E250" s="106" t="s">
        <v>615</v>
      </c>
      <c r="F250" s="35" t="s">
        <v>59</v>
      </c>
      <c r="G250" s="35" t="s">
        <v>15</v>
      </c>
      <c r="H250" s="19">
        <f>REITORIA!I250+MUSEU!I250+ESAG!I250+CEART!I250+FAED!I250+CEAD!I250+CEFID!I250+CESFI!I250+CERES!I250</f>
        <v>36</v>
      </c>
      <c r="I250" s="25">
        <f>(REITORIA!I250-REITORIA!J250)+(MUSEU!I250-MUSEU!J250)+(ESAG!I250-ESAG!J250)+(CEART!I250-CEART!J250)+(FAED!I250-FAED!J250)+(CEAD!I250-CEAD!J250)+(CEFID!I250-CEFID!J250)+(CESFI!I250-CESFI!J250)+(CERES!I250-CERES!J250)</f>
        <v>13</v>
      </c>
      <c r="J250" s="31">
        <f t="shared" ref="J250:J336" si="12">H250-I250</f>
        <v>23</v>
      </c>
      <c r="K250" s="20">
        <v>38</v>
      </c>
      <c r="L250" s="20">
        <f t="shared" ref="L250:L336" si="13">K250*H250</f>
        <v>1368</v>
      </c>
      <c r="M250" s="17">
        <f t="shared" ref="M250:M336" si="14">K250*I250</f>
        <v>494</v>
      </c>
    </row>
    <row r="251" spans="1:13" ht="39.950000000000003" customHeight="1" x14ac:dyDescent="0.25">
      <c r="A251" s="192"/>
      <c r="B251" s="194"/>
      <c r="C251" s="47">
        <v>396</v>
      </c>
      <c r="D251" s="83" t="s">
        <v>190</v>
      </c>
      <c r="E251" s="106" t="s">
        <v>616</v>
      </c>
      <c r="F251" s="35" t="s">
        <v>59</v>
      </c>
      <c r="G251" s="35" t="s">
        <v>15</v>
      </c>
      <c r="H251" s="19">
        <f>REITORIA!I251+MUSEU!I251+ESAG!I251+CEART!I251+FAED!I251+CEAD!I251+CEFID!I251+CESFI!I251+CERES!I251</f>
        <v>34</v>
      </c>
      <c r="I251" s="25">
        <f>(REITORIA!I251-REITORIA!J251)+(MUSEU!I251-MUSEU!J251)+(ESAG!I251-ESAG!J251)+(CEART!I251-CEART!J251)+(FAED!I251-FAED!J251)+(CEAD!I251-CEAD!J251)+(CEFID!I251-CEFID!J251)+(CESFI!I251-CESFI!J251)+(CERES!I251-CERES!J251)</f>
        <v>3</v>
      </c>
      <c r="J251" s="31">
        <f t="shared" si="12"/>
        <v>31</v>
      </c>
      <c r="K251" s="20">
        <v>74</v>
      </c>
      <c r="L251" s="20">
        <f t="shared" si="13"/>
        <v>2516</v>
      </c>
      <c r="M251" s="17">
        <f t="shared" si="14"/>
        <v>222</v>
      </c>
    </row>
    <row r="252" spans="1:13" ht="39.950000000000003" customHeight="1" x14ac:dyDescent="0.25">
      <c r="A252" s="192"/>
      <c r="B252" s="194"/>
      <c r="C252" s="47">
        <v>397</v>
      </c>
      <c r="D252" s="83" t="s">
        <v>191</v>
      </c>
      <c r="E252" s="106" t="s">
        <v>617</v>
      </c>
      <c r="F252" s="35" t="s">
        <v>59</v>
      </c>
      <c r="G252" s="35" t="s">
        <v>15</v>
      </c>
      <c r="H252" s="19">
        <f>REITORIA!I252+MUSEU!I252+ESAG!I252+CEART!I252+FAED!I252+CEAD!I252+CEFID!I252+CESFI!I252+CERES!I252</f>
        <v>63</v>
      </c>
      <c r="I252" s="25">
        <f>(REITORIA!I252-REITORIA!J252)+(MUSEU!I252-MUSEU!J252)+(ESAG!I252-ESAG!J252)+(CEART!I252-CEART!J252)+(FAED!I252-FAED!J252)+(CEAD!I252-CEAD!J252)+(CEFID!I252-CEFID!J252)+(CESFI!I252-CESFI!J252)+(CERES!I252-CERES!J252)</f>
        <v>21</v>
      </c>
      <c r="J252" s="31">
        <f t="shared" si="12"/>
        <v>42</v>
      </c>
      <c r="K252" s="20">
        <v>21</v>
      </c>
      <c r="L252" s="20">
        <f t="shared" si="13"/>
        <v>1323</v>
      </c>
      <c r="M252" s="17">
        <f t="shared" si="14"/>
        <v>441</v>
      </c>
    </row>
    <row r="253" spans="1:13" ht="39.950000000000003" customHeight="1" x14ac:dyDescent="0.25">
      <c r="A253" s="192"/>
      <c r="B253" s="194"/>
      <c r="C253" s="47">
        <v>398</v>
      </c>
      <c r="D253" s="66" t="s">
        <v>414</v>
      </c>
      <c r="E253" s="106" t="s">
        <v>187</v>
      </c>
      <c r="F253" s="34" t="s">
        <v>13</v>
      </c>
      <c r="G253" s="34" t="s">
        <v>771</v>
      </c>
      <c r="H253" s="19">
        <f>REITORIA!I253+MUSEU!I253+ESAG!I253+CEART!I253+FAED!I253+CEAD!I253+CEFID!I253+CESFI!I253+CERES!I253</f>
        <v>48</v>
      </c>
      <c r="I253" s="25">
        <f>(REITORIA!I253-REITORIA!J253)+(MUSEU!I253-MUSEU!J253)+(ESAG!I253-ESAG!J253)+(CEART!I253-CEART!J253)+(FAED!I253-FAED!J253)+(CEAD!I253-CEAD!J253)+(CEFID!I253-CEFID!J253)+(CESFI!I253-CESFI!J253)+(CERES!I253-CERES!J253)</f>
        <v>0</v>
      </c>
      <c r="J253" s="31">
        <f t="shared" si="12"/>
        <v>48</v>
      </c>
      <c r="K253" s="20">
        <v>2.58</v>
      </c>
      <c r="L253" s="20">
        <f t="shared" si="13"/>
        <v>123.84</v>
      </c>
      <c r="M253" s="17">
        <f t="shared" si="14"/>
        <v>0</v>
      </c>
    </row>
    <row r="254" spans="1:13" ht="39.950000000000003" customHeight="1" x14ac:dyDescent="0.25">
      <c r="A254" s="192"/>
      <c r="B254" s="194"/>
      <c r="C254" s="47">
        <v>399</v>
      </c>
      <c r="D254" s="66" t="s">
        <v>415</v>
      </c>
      <c r="E254" s="106" t="s">
        <v>188</v>
      </c>
      <c r="F254" s="34" t="s">
        <v>13</v>
      </c>
      <c r="G254" s="34" t="s">
        <v>771</v>
      </c>
      <c r="H254" s="19">
        <f>REITORIA!I254+MUSEU!I254+ESAG!I254+CEART!I254+FAED!I254+CEAD!I254+CEFID!I254+CESFI!I254+CERES!I254</f>
        <v>38</v>
      </c>
      <c r="I254" s="25">
        <f>(REITORIA!I254-REITORIA!J254)+(MUSEU!I254-MUSEU!J254)+(ESAG!I254-ESAG!J254)+(CEART!I254-CEART!J254)+(FAED!I254-FAED!J254)+(CEAD!I254-CEAD!J254)+(CEFID!I254-CEFID!J254)+(CESFI!I254-CESFI!J254)+(CERES!I254-CERES!J254)</f>
        <v>0</v>
      </c>
      <c r="J254" s="31">
        <f t="shared" si="12"/>
        <v>38</v>
      </c>
      <c r="K254" s="20">
        <v>3.7</v>
      </c>
      <c r="L254" s="20">
        <f t="shared" si="13"/>
        <v>140.6</v>
      </c>
      <c r="M254" s="17">
        <f t="shared" si="14"/>
        <v>0</v>
      </c>
    </row>
    <row r="255" spans="1:13" ht="39.950000000000003" customHeight="1" x14ac:dyDescent="0.25">
      <c r="A255" s="192"/>
      <c r="B255" s="194"/>
      <c r="C255" s="47">
        <v>400</v>
      </c>
      <c r="D255" s="66" t="s">
        <v>416</v>
      </c>
      <c r="E255" s="106" t="s">
        <v>618</v>
      </c>
      <c r="F255" s="34" t="s">
        <v>18</v>
      </c>
      <c r="G255" s="34" t="s">
        <v>15</v>
      </c>
      <c r="H255" s="19">
        <f>REITORIA!I255+MUSEU!I255+ESAG!I255+CEART!I255+FAED!I255+CEAD!I255+CEFID!I255+CESFI!I255+CERES!I255</f>
        <v>21</v>
      </c>
      <c r="I255" s="25">
        <f>(REITORIA!I255-REITORIA!J255)+(MUSEU!I255-MUSEU!J255)+(ESAG!I255-ESAG!J255)+(CEART!I255-CEART!J255)+(FAED!I255-FAED!J255)+(CEAD!I255-CEAD!J255)+(CEFID!I255-CEFID!J255)+(CESFI!I255-CESFI!J255)+(CERES!I255-CERES!J255)</f>
        <v>0</v>
      </c>
      <c r="J255" s="31">
        <f t="shared" si="12"/>
        <v>21</v>
      </c>
      <c r="K255" s="20">
        <v>91</v>
      </c>
      <c r="L255" s="20">
        <f t="shared" si="13"/>
        <v>1911</v>
      </c>
      <c r="M255" s="17">
        <f t="shared" si="14"/>
        <v>0</v>
      </c>
    </row>
    <row r="256" spans="1:13" ht="39.950000000000003" customHeight="1" x14ac:dyDescent="0.25">
      <c r="A256" s="192"/>
      <c r="B256" s="194"/>
      <c r="C256" s="47">
        <v>401</v>
      </c>
      <c r="D256" s="66" t="s">
        <v>417</v>
      </c>
      <c r="E256" s="106" t="s">
        <v>185</v>
      </c>
      <c r="F256" s="34" t="s">
        <v>18</v>
      </c>
      <c r="G256" s="34" t="s">
        <v>15</v>
      </c>
      <c r="H256" s="19">
        <f>REITORIA!I256+MUSEU!I256+ESAG!I256+CEART!I256+FAED!I256+CEAD!I256+CEFID!I256+CESFI!I256+CERES!I256</f>
        <v>17</v>
      </c>
      <c r="I256" s="25">
        <f>(REITORIA!I256-REITORIA!J256)+(MUSEU!I256-MUSEU!J256)+(ESAG!I256-ESAG!J256)+(CEART!I256-CEART!J256)+(FAED!I256-FAED!J256)+(CEAD!I256-CEAD!J256)+(CEFID!I256-CEFID!J256)+(CESFI!I256-CESFI!J256)+(CERES!I256-CERES!J256)</f>
        <v>0</v>
      </c>
      <c r="J256" s="31">
        <f t="shared" si="12"/>
        <v>17</v>
      </c>
      <c r="K256" s="20">
        <v>77</v>
      </c>
      <c r="L256" s="20">
        <f t="shared" si="13"/>
        <v>1309</v>
      </c>
      <c r="M256" s="17">
        <f t="shared" si="14"/>
        <v>0</v>
      </c>
    </row>
    <row r="257" spans="1:13" ht="39.950000000000003" customHeight="1" x14ac:dyDescent="0.25">
      <c r="A257" s="192"/>
      <c r="B257" s="194"/>
      <c r="C257" s="47">
        <v>402</v>
      </c>
      <c r="D257" s="66" t="s">
        <v>192</v>
      </c>
      <c r="E257" s="106" t="s">
        <v>619</v>
      </c>
      <c r="F257" s="34" t="s">
        <v>59</v>
      </c>
      <c r="G257" s="34" t="s">
        <v>15</v>
      </c>
      <c r="H257" s="19">
        <f>REITORIA!I257+MUSEU!I257+ESAG!I257+CEART!I257+FAED!I257+CEAD!I257+CEFID!I257+CESFI!I257+CERES!I257</f>
        <v>20</v>
      </c>
      <c r="I257" s="25">
        <f>(REITORIA!I257-REITORIA!J257)+(MUSEU!I257-MUSEU!J257)+(ESAG!I257-ESAG!J257)+(CEART!I257-CEART!J257)+(FAED!I257-FAED!J257)+(CEAD!I257-CEAD!J257)+(CEFID!I257-CEFID!J257)+(CESFI!I257-CESFI!J257)+(CERES!I257-CERES!J257)</f>
        <v>10</v>
      </c>
      <c r="J257" s="31">
        <f t="shared" si="12"/>
        <v>10</v>
      </c>
      <c r="K257" s="20">
        <v>8</v>
      </c>
      <c r="L257" s="20">
        <f t="shared" si="13"/>
        <v>160</v>
      </c>
      <c r="M257" s="17">
        <f t="shared" si="14"/>
        <v>80</v>
      </c>
    </row>
    <row r="258" spans="1:13" ht="39.950000000000003" customHeight="1" x14ac:dyDescent="0.25">
      <c r="A258" s="192"/>
      <c r="B258" s="194"/>
      <c r="C258" s="47">
        <v>403</v>
      </c>
      <c r="D258" s="66" t="s">
        <v>418</v>
      </c>
      <c r="E258" s="106" t="s">
        <v>620</v>
      </c>
      <c r="F258" s="34" t="s">
        <v>59</v>
      </c>
      <c r="G258" s="34" t="s">
        <v>15</v>
      </c>
      <c r="H258" s="19">
        <f>REITORIA!I258+MUSEU!I258+ESAG!I258+CEART!I258+FAED!I258+CEAD!I258+CEFID!I258+CESFI!I258+CERES!I258</f>
        <v>20</v>
      </c>
      <c r="I258" s="25">
        <f>(REITORIA!I258-REITORIA!J258)+(MUSEU!I258-MUSEU!J258)+(ESAG!I258-ESAG!J258)+(CEART!I258-CEART!J258)+(FAED!I258-FAED!J258)+(CEAD!I258-CEAD!J258)+(CEFID!I258-CEFID!J258)+(CESFI!I258-CESFI!J258)+(CERES!I258-CERES!J258)</f>
        <v>20</v>
      </c>
      <c r="J258" s="31">
        <f t="shared" si="12"/>
        <v>0</v>
      </c>
      <c r="K258" s="20">
        <v>5</v>
      </c>
      <c r="L258" s="20">
        <f t="shared" si="13"/>
        <v>100</v>
      </c>
      <c r="M258" s="17">
        <f t="shared" si="14"/>
        <v>100</v>
      </c>
    </row>
    <row r="259" spans="1:13" ht="39.950000000000003" customHeight="1" x14ac:dyDescent="0.25">
      <c r="A259" s="192"/>
      <c r="B259" s="194"/>
      <c r="C259" s="47">
        <v>404</v>
      </c>
      <c r="D259" s="66" t="s">
        <v>193</v>
      </c>
      <c r="E259" s="106" t="s">
        <v>620</v>
      </c>
      <c r="F259" s="34" t="s">
        <v>59</v>
      </c>
      <c r="G259" s="34" t="s">
        <v>15</v>
      </c>
      <c r="H259" s="19">
        <f>REITORIA!I259+MUSEU!I259+ESAG!I259+CEART!I259+FAED!I259+CEAD!I259+CEFID!I259+CESFI!I259+CERES!I259</f>
        <v>12</v>
      </c>
      <c r="I259" s="25">
        <f>(REITORIA!I259-REITORIA!J259)+(MUSEU!I259-MUSEU!J259)+(ESAG!I259-ESAG!J259)+(CEART!I259-CEART!J259)+(FAED!I259-FAED!J259)+(CEAD!I259-CEAD!J259)+(CEFID!I259-CEFID!J259)+(CESFI!I259-CESFI!J259)+(CERES!I259-CERES!J259)</f>
        <v>12</v>
      </c>
      <c r="J259" s="31">
        <f t="shared" si="12"/>
        <v>0</v>
      </c>
      <c r="K259" s="20">
        <v>4.4000000000000004</v>
      </c>
      <c r="L259" s="20">
        <f t="shared" si="13"/>
        <v>52.800000000000004</v>
      </c>
      <c r="M259" s="17">
        <f t="shared" si="14"/>
        <v>52.800000000000004</v>
      </c>
    </row>
    <row r="260" spans="1:13" ht="39.950000000000003" customHeight="1" x14ac:dyDescent="0.25">
      <c r="A260" s="192"/>
      <c r="B260" s="194"/>
      <c r="C260" s="47">
        <v>405</v>
      </c>
      <c r="D260" s="66" t="s">
        <v>419</v>
      </c>
      <c r="E260" s="106" t="s">
        <v>621</v>
      </c>
      <c r="F260" s="34" t="s">
        <v>13</v>
      </c>
      <c r="G260" s="34" t="s">
        <v>15</v>
      </c>
      <c r="H260" s="19">
        <f>REITORIA!I260+MUSEU!I260+ESAG!I260+CEART!I260+FAED!I260+CEAD!I260+CEFID!I260+CESFI!I260+CERES!I260</f>
        <v>157</v>
      </c>
      <c r="I260" s="25">
        <f>(REITORIA!I260-REITORIA!J260)+(MUSEU!I260-MUSEU!J260)+(ESAG!I260-ESAG!J260)+(CEART!I260-CEART!J260)+(FAED!I260-FAED!J260)+(CEAD!I260-CEAD!J260)+(CEFID!I260-CEFID!J260)+(CESFI!I260-CESFI!J260)+(CERES!I260-CERES!J260)</f>
        <v>12</v>
      </c>
      <c r="J260" s="31">
        <f t="shared" si="12"/>
        <v>145</v>
      </c>
      <c r="K260" s="20">
        <v>1.64</v>
      </c>
      <c r="L260" s="20">
        <f t="shared" si="13"/>
        <v>257.47999999999996</v>
      </c>
      <c r="M260" s="17">
        <f t="shared" si="14"/>
        <v>19.68</v>
      </c>
    </row>
    <row r="261" spans="1:13" ht="39.950000000000003" customHeight="1" x14ac:dyDescent="0.25">
      <c r="A261" s="192"/>
      <c r="B261" s="194"/>
      <c r="C261" s="47">
        <v>406</v>
      </c>
      <c r="D261" s="66" t="s">
        <v>420</v>
      </c>
      <c r="E261" s="106" t="s">
        <v>180</v>
      </c>
      <c r="F261" s="34" t="s">
        <v>13</v>
      </c>
      <c r="G261" s="34" t="s">
        <v>15</v>
      </c>
      <c r="H261" s="19">
        <f>REITORIA!I261+MUSEU!I261+ESAG!I261+CEART!I261+FAED!I261+CEAD!I261+CEFID!I261+CESFI!I261+CERES!I261</f>
        <v>55</v>
      </c>
      <c r="I261" s="25">
        <f>(REITORIA!I261-REITORIA!J261)+(MUSEU!I261-MUSEU!J261)+(ESAG!I261-ESAG!J261)+(CEART!I261-CEART!J261)+(FAED!I261-FAED!J261)+(CEAD!I261-CEAD!J261)+(CEFID!I261-CEFID!J261)+(CESFI!I261-CESFI!J261)+(CERES!I261-CERES!J261)</f>
        <v>0</v>
      </c>
      <c r="J261" s="31">
        <f t="shared" si="12"/>
        <v>55</v>
      </c>
      <c r="K261" s="20">
        <v>70</v>
      </c>
      <c r="L261" s="20">
        <f t="shared" si="13"/>
        <v>3850</v>
      </c>
      <c r="M261" s="17">
        <f t="shared" si="14"/>
        <v>0</v>
      </c>
    </row>
    <row r="262" spans="1:13" ht="39.950000000000003" customHeight="1" x14ac:dyDescent="0.25">
      <c r="A262" s="192"/>
      <c r="B262" s="194"/>
      <c r="C262" s="47">
        <v>407</v>
      </c>
      <c r="D262" s="66" t="s">
        <v>421</v>
      </c>
      <c r="E262" s="106" t="s">
        <v>181</v>
      </c>
      <c r="F262" s="34" t="s">
        <v>13</v>
      </c>
      <c r="G262" s="34" t="s">
        <v>15</v>
      </c>
      <c r="H262" s="19">
        <f>REITORIA!I262+MUSEU!I262+ESAG!I262+CEART!I262+FAED!I262+CEAD!I262+CEFID!I262+CESFI!I262+CERES!I262</f>
        <v>79</v>
      </c>
      <c r="I262" s="25">
        <f>(REITORIA!I262-REITORIA!J262)+(MUSEU!I262-MUSEU!J262)+(ESAG!I262-ESAG!J262)+(CEART!I262-CEART!J262)+(FAED!I262-FAED!J262)+(CEAD!I262-CEAD!J262)+(CEFID!I262-CEFID!J262)+(CESFI!I262-CESFI!J262)+(CERES!I262-CERES!J262)</f>
        <v>1</v>
      </c>
      <c r="J262" s="31">
        <f t="shared" si="12"/>
        <v>78</v>
      </c>
      <c r="K262" s="20">
        <v>24.13</v>
      </c>
      <c r="L262" s="20">
        <f t="shared" si="13"/>
        <v>1906.27</v>
      </c>
      <c r="M262" s="17">
        <f t="shared" si="14"/>
        <v>24.13</v>
      </c>
    </row>
    <row r="263" spans="1:13" ht="39.950000000000003" customHeight="1" x14ac:dyDescent="0.25">
      <c r="A263" s="192"/>
      <c r="B263" s="194"/>
      <c r="C263" s="47">
        <v>408</v>
      </c>
      <c r="D263" s="66" t="s">
        <v>422</v>
      </c>
      <c r="E263" s="106" t="s">
        <v>182</v>
      </c>
      <c r="F263" s="34" t="s">
        <v>13</v>
      </c>
      <c r="G263" s="34" t="s">
        <v>15</v>
      </c>
      <c r="H263" s="19">
        <f>REITORIA!I263+MUSEU!I263+ESAG!I263+CEART!I263+FAED!I263+CEAD!I263+CEFID!I263+CESFI!I263+CERES!I263</f>
        <v>97</v>
      </c>
      <c r="I263" s="25">
        <f>(REITORIA!I263-REITORIA!J263)+(MUSEU!I263-MUSEU!J263)+(ESAG!I263-ESAG!J263)+(CEART!I263-CEART!J263)+(FAED!I263-FAED!J263)+(CEAD!I263-CEAD!J263)+(CEFID!I263-CEFID!J263)+(CESFI!I263-CESFI!J263)+(CERES!I263-CERES!J263)</f>
        <v>6</v>
      </c>
      <c r="J263" s="31">
        <f t="shared" si="12"/>
        <v>91</v>
      </c>
      <c r="K263" s="20">
        <v>72.739999999999995</v>
      </c>
      <c r="L263" s="20">
        <f t="shared" si="13"/>
        <v>7055.78</v>
      </c>
      <c r="M263" s="17">
        <f t="shared" si="14"/>
        <v>436.43999999999994</v>
      </c>
    </row>
    <row r="264" spans="1:13" ht="39.950000000000003" customHeight="1" x14ac:dyDescent="0.25">
      <c r="A264" s="192"/>
      <c r="B264" s="194"/>
      <c r="C264" s="47">
        <v>409</v>
      </c>
      <c r="D264" s="66" t="s">
        <v>63</v>
      </c>
      <c r="E264" s="106" t="s">
        <v>622</v>
      </c>
      <c r="F264" s="34" t="s">
        <v>59</v>
      </c>
      <c r="G264" s="34" t="s">
        <v>15</v>
      </c>
      <c r="H264" s="19">
        <f>REITORIA!I264+MUSEU!I264+ESAG!I264+CEART!I264+FAED!I264+CEAD!I264+CEFID!I264+CESFI!I264+CERES!I264</f>
        <v>5</v>
      </c>
      <c r="I264" s="25">
        <f>(REITORIA!I264-REITORIA!J264)+(MUSEU!I264-MUSEU!J264)+(ESAG!I264-ESAG!J264)+(CEART!I264-CEART!J264)+(FAED!I264-FAED!J264)+(CEAD!I264-CEAD!J264)+(CEFID!I264-CEFID!J264)+(CESFI!I264-CESFI!J264)+(CERES!I264-CERES!J264)</f>
        <v>0</v>
      </c>
      <c r="J264" s="31">
        <f t="shared" si="12"/>
        <v>5</v>
      </c>
      <c r="K264" s="20">
        <v>80</v>
      </c>
      <c r="L264" s="20">
        <f t="shared" si="13"/>
        <v>400</v>
      </c>
      <c r="M264" s="17">
        <f t="shared" si="14"/>
        <v>0</v>
      </c>
    </row>
    <row r="265" spans="1:13" ht="39.950000000000003" customHeight="1" x14ac:dyDescent="0.25">
      <c r="A265" s="192"/>
      <c r="B265" s="194"/>
      <c r="C265" s="47">
        <v>410</v>
      </c>
      <c r="D265" s="66" t="s">
        <v>62</v>
      </c>
      <c r="E265" s="106" t="s">
        <v>623</v>
      </c>
      <c r="F265" s="34" t="s">
        <v>59</v>
      </c>
      <c r="G265" s="34" t="s">
        <v>15</v>
      </c>
      <c r="H265" s="19">
        <f>REITORIA!I265+MUSEU!I265+ESAG!I265+CEART!I265+FAED!I265+CEAD!I265+CEFID!I265+CESFI!I265+CERES!I265</f>
        <v>5</v>
      </c>
      <c r="I265" s="25">
        <f>(REITORIA!I265-REITORIA!J265)+(MUSEU!I265-MUSEU!J265)+(ESAG!I265-ESAG!J265)+(CEART!I265-CEART!J265)+(FAED!I265-FAED!J265)+(CEAD!I265-CEAD!J265)+(CEFID!I265-CEFID!J265)+(CESFI!I265-CESFI!J265)+(CERES!I265-CERES!J265)</f>
        <v>0</v>
      </c>
      <c r="J265" s="31">
        <f t="shared" si="12"/>
        <v>5</v>
      </c>
      <c r="K265" s="20">
        <v>98.15</v>
      </c>
      <c r="L265" s="20">
        <f t="shared" si="13"/>
        <v>490.75</v>
      </c>
      <c r="M265" s="17">
        <f t="shared" si="14"/>
        <v>0</v>
      </c>
    </row>
    <row r="266" spans="1:13" ht="39.950000000000003" customHeight="1" x14ac:dyDescent="0.25">
      <c r="A266" s="192"/>
      <c r="B266" s="194"/>
      <c r="C266" s="47">
        <v>411</v>
      </c>
      <c r="D266" s="66" t="s">
        <v>64</v>
      </c>
      <c r="E266" s="106" t="s">
        <v>624</v>
      </c>
      <c r="F266" s="34" t="s">
        <v>59</v>
      </c>
      <c r="G266" s="34" t="s">
        <v>15</v>
      </c>
      <c r="H266" s="19">
        <f>REITORIA!I266+MUSEU!I266+ESAG!I266+CEART!I266+FAED!I266+CEAD!I266+CEFID!I266+CESFI!I266+CERES!I266</f>
        <v>10</v>
      </c>
      <c r="I266" s="25">
        <f>(REITORIA!I266-REITORIA!J266)+(MUSEU!I266-MUSEU!J266)+(ESAG!I266-ESAG!J266)+(CEART!I266-CEART!J266)+(FAED!I266-FAED!J266)+(CEAD!I266-CEAD!J266)+(CEFID!I266-CEFID!J266)+(CESFI!I266-CESFI!J266)+(CERES!I266-CERES!J266)</f>
        <v>1</v>
      </c>
      <c r="J266" s="31">
        <f t="shared" si="12"/>
        <v>9</v>
      </c>
      <c r="K266" s="20">
        <v>50</v>
      </c>
      <c r="L266" s="20">
        <f t="shared" si="13"/>
        <v>500</v>
      </c>
      <c r="M266" s="17">
        <f t="shared" si="14"/>
        <v>50</v>
      </c>
    </row>
    <row r="267" spans="1:13" ht="39.950000000000003" customHeight="1" x14ac:dyDescent="0.25">
      <c r="A267" s="192"/>
      <c r="B267" s="194"/>
      <c r="C267" s="47">
        <v>412</v>
      </c>
      <c r="D267" s="66" t="s">
        <v>65</v>
      </c>
      <c r="E267" s="106" t="s">
        <v>182</v>
      </c>
      <c r="F267" s="34" t="s">
        <v>59</v>
      </c>
      <c r="G267" s="34" t="s">
        <v>15</v>
      </c>
      <c r="H267" s="19">
        <f>REITORIA!I267+MUSEU!I267+ESAG!I267+CEART!I267+FAED!I267+CEAD!I267+CEFID!I267+CESFI!I267+CERES!I267</f>
        <v>10</v>
      </c>
      <c r="I267" s="25">
        <f>(REITORIA!I267-REITORIA!J267)+(MUSEU!I267-MUSEU!J267)+(ESAG!I267-ESAG!J267)+(CEART!I267-CEART!J267)+(FAED!I267-FAED!J267)+(CEAD!I267-CEAD!J267)+(CEFID!I267-CEFID!J267)+(CESFI!I267-CESFI!J267)+(CERES!I267-CERES!J267)</f>
        <v>0</v>
      </c>
      <c r="J267" s="31">
        <f t="shared" si="12"/>
        <v>10</v>
      </c>
      <c r="K267" s="20">
        <v>99.96</v>
      </c>
      <c r="L267" s="20">
        <f t="shared" si="13"/>
        <v>999.59999999999991</v>
      </c>
      <c r="M267" s="17">
        <f t="shared" si="14"/>
        <v>0</v>
      </c>
    </row>
    <row r="268" spans="1:13" ht="39.950000000000003" customHeight="1" x14ac:dyDescent="0.25">
      <c r="A268" s="192"/>
      <c r="B268" s="194"/>
      <c r="C268" s="47">
        <v>413</v>
      </c>
      <c r="D268" s="66" t="s">
        <v>66</v>
      </c>
      <c r="E268" s="106" t="s">
        <v>625</v>
      </c>
      <c r="F268" s="34" t="s">
        <v>13</v>
      </c>
      <c r="G268" s="34" t="s">
        <v>15</v>
      </c>
      <c r="H268" s="19">
        <f>REITORIA!I268+MUSEU!I268+ESAG!I268+CEART!I268+FAED!I268+CEAD!I268+CEFID!I268+CESFI!I268+CERES!I268</f>
        <v>160</v>
      </c>
      <c r="I268" s="25">
        <f>(REITORIA!I268-REITORIA!J268)+(MUSEU!I268-MUSEU!J268)+(ESAG!I268-ESAG!J268)+(CEART!I268-CEART!J268)+(FAED!I268-FAED!J268)+(CEAD!I268-CEAD!J268)+(CEFID!I268-CEFID!J268)+(CESFI!I268-CESFI!J268)+(CERES!I268-CERES!J268)</f>
        <v>50</v>
      </c>
      <c r="J268" s="31">
        <f t="shared" si="12"/>
        <v>110</v>
      </c>
      <c r="K268" s="20">
        <v>9.25</v>
      </c>
      <c r="L268" s="20">
        <f t="shared" si="13"/>
        <v>1480</v>
      </c>
      <c r="M268" s="17">
        <f t="shared" si="14"/>
        <v>462.5</v>
      </c>
    </row>
    <row r="269" spans="1:13" ht="39.950000000000003" customHeight="1" x14ac:dyDescent="0.25">
      <c r="A269" s="192"/>
      <c r="B269" s="194"/>
      <c r="C269" s="47">
        <v>414</v>
      </c>
      <c r="D269" s="66" t="s">
        <v>134</v>
      </c>
      <c r="E269" s="106" t="s">
        <v>183</v>
      </c>
      <c r="F269" s="34" t="s">
        <v>13</v>
      </c>
      <c r="G269" s="34" t="s">
        <v>15</v>
      </c>
      <c r="H269" s="19">
        <f>REITORIA!I269+MUSEU!I269+ESAG!I269+CEART!I269+FAED!I269+CEAD!I269+CEFID!I269+CESFI!I269+CERES!I269</f>
        <v>106</v>
      </c>
      <c r="I269" s="25">
        <f>(REITORIA!I269-REITORIA!J269)+(MUSEU!I269-MUSEU!J269)+(ESAG!I269-ESAG!J269)+(CEART!I269-CEART!J269)+(FAED!I269-FAED!J269)+(CEAD!I269-CEAD!J269)+(CEFID!I269-CEFID!J269)+(CESFI!I269-CESFI!J269)+(CERES!I269-CERES!J269)</f>
        <v>7</v>
      </c>
      <c r="J269" s="31">
        <f t="shared" si="12"/>
        <v>99</v>
      </c>
      <c r="K269" s="20">
        <v>56</v>
      </c>
      <c r="L269" s="20">
        <f t="shared" si="13"/>
        <v>5936</v>
      </c>
      <c r="M269" s="17">
        <f t="shared" si="14"/>
        <v>392</v>
      </c>
    </row>
    <row r="270" spans="1:13" ht="39.950000000000003" customHeight="1" x14ac:dyDescent="0.25">
      <c r="A270" s="192"/>
      <c r="B270" s="194"/>
      <c r="C270" s="47">
        <v>415</v>
      </c>
      <c r="D270" s="66" t="s">
        <v>423</v>
      </c>
      <c r="E270" s="106" t="s">
        <v>626</v>
      </c>
      <c r="F270" s="34" t="s">
        <v>13</v>
      </c>
      <c r="G270" s="34" t="s">
        <v>15</v>
      </c>
      <c r="H270" s="19">
        <f>REITORIA!I270+MUSEU!I270+ESAG!I270+CEART!I270+FAED!I270+CEAD!I270+CEFID!I270+CESFI!I270+CERES!I270</f>
        <v>127</v>
      </c>
      <c r="I270" s="25">
        <f>(REITORIA!I270-REITORIA!J270)+(MUSEU!I270-MUSEU!J270)+(ESAG!I270-ESAG!J270)+(CEART!I270-CEART!J270)+(FAED!I270-FAED!J270)+(CEAD!I270-CEAD!J270)+(CEFID!I270-CEFID!J270)+(CESFI!I270-CESFI!J270)+(CERES!I270-CERES!J270)</f>
        <v>0</v>
      </c>
      <c r="J270" s="31">
        <f t="shared" si="12"/>
        <v>127</v>
      </c>
      <c r="K270" s="20">
        <v>93</v>
      </c>
      <c r="L270" s="20">
        <f t="shared" si="13"/>
        <v>11811</v>
      </c>
      <c r="M270" s="17">
        <f t="shared" si="14"/>
        <v>0</v>
      </c>
    </row>
    <row r="271" spans="1:13" ht="39.950000000000003" customHeight="1" x14ac:dyDescent="0.25">
      <c r="A271" s="192"/>
      <c r="B271" s="194"/>
      <c r="C271" s="47">
        <v>416</v>
      </c>
      <c r="D271" s="66" t="s">
        <v>424</v>
      </c>
      <c r="E271" s="106" t="s">
        <v>626</v>
      </c>
      <c r="F271" s="34" t="s">
        <v>13</v>
      </c>
      <c r="G271" s="34" t="s">
        <v>15</v>
      </c>
      <c r="H271" s="19">
        <f>REITORIA!I271+MUSEU!I271+ESAG!I271+CEART!I271+FAED!I271+CEAD!I271+CEFID!I271+CESFI!I271+CERES!I271</f>
        <v>113</v>
      </c>
      <c r="I271" s="25">
        <f>(REITORIA!I271-REITORIA!J271)+(MUSEU!I271-MUSEU!J271)+(ESAG!I271-ESAG!J271)+(CEART!I271-CEART!J271)+(FAED!I271-FAED!J271)+(CEAD!I271-CEAD!J271)+(CEFID!I271-CEFID!J271)+(CESFI!I271-CESFI!J271)+(CERES!I271-CERES!J271)</f>
        <v>25</v>
      </c>
      <c r="J271" s="31">
        <f t="shared" si="12"/>
        <v>88</v>
      </c>
      <c r="K271" s="20">
        <v>93</v>
      </c>
      <c r="L271" s="20">
        <f t="shared" si="13"/>
        <v>10509</v>
      </c>
      <c r="M271" s="17">
        <f t="shared" si="14"/>
        <v>2325</v>
      </c>
    </row>
    <row r="272" spans="1:13" ht="39.950000000000003" customHeight="1" x14ac:dyDescent="0.25">
      <c r="A272" s="192"/>
      <c r="B272" s="194"/>
      <c r="C272" s="47">
        <v>417</v>
      </c>
      <c r="D272" s="66" t="s">
        <v>425</v>
      </c>
      <c r="E272" s="106" t="s">
        <v>627</v>
      </c>
      <c r="F272" s="34" t="s">
        <v>13</v>
      </c>
      <c r="G272" s="34" t="s">
        <v>15</v>
      </c>
      <c r="H272" s="19">
        <f>REITORIA!I272+MUSEU!I272+ESAG!I272+CEART!I272+FAED!I272+CEAD!I272+CEFID!I272+CESFI!I272+CERES!I272</f>
        <v>93</v>
      </c>
      <c r="I272" s="25">
        <f>(REITORIA!I272-REITORIA!J272)+(MUSEU!I272-MUSEU!J272)+(ESAG!I272-ESAG!J272)+(CEART!I272-CEART!J272)+(FAED!I272-FAED!J272)+(CEAD!I272-CEAD!J272)+(CEFID!I272-CEFID!J272)+(CESFI!I272-CESFI!J272)+(CERES!I272-CERES!J272)</f>
        <v>15</v>
      </c>
      <c r="J272" s="31">
        <f t="shared" si="12"/>
        <v>78</v>
      </c>
      <c r="K272" s="20">
        <v>60.83</v>
      </c>
      <c r="L272" s="20">
        <f t="shared" si="13"/>
        <v>5657.19</v>
      </c>
      <c r="M272" s="17">
        <f t="shared" si="14"/>
        <v>912.44999999999993</v>
      </c>
    </row>
    <row r="273" spans="1:13" ht="39.950000000000003" customHeight="1" x14ac:dyDescent="0.25">
      <c r="A273" s="192"/>
      <c r="B273" s="194"/>
      <c r="C273" s="47">
        <v>418</v>
      </c>
      <c r="D273" s="66" t="s">
        <v>426</v>
      </c>
      <c r="E273" s="106" t="s">
        <v>184</v>
      </c>
      <c r="F273" s="34" t="s">
        <v>13</v>
      </c>
      <c r="G273" s="34" t="s">
        <v>15</v>
      </c>
      <c r="H273" s="19">
        <f>REITORIA!I273+MUSEU!I273+ESAG!I273+CEART!I273+FAED!I273+CEAD!I273+CEFID!I273+CESFI!I273+CERES!I273</f>
        <v>51</v>
      </c>
      <c r="I273" s="25">
        <f>(REITORIA!I273-REITORIA!J273)+(MUSEU!I273-MUSEU!J273)+(ESAG!I273-ESAG!J273)+(CEART!I273-CEART!J273)+(FAED!I273-FAED!J273)+(CEAD!I273-CEAD!J273)+(CEFID!I273-CEFID!J273)+(CESFI!I273-CESFI!J273)+(CERES!I273-CERES!J273)</f>
        <v>0</v>
      </c>
      <c r="J273" s="31">
        <f t="shared" si="12"/>
        <v>51</v>
      </c>
      <c r="K273" s="20">
        <v>8.6999999999999993</v>
      </c>
      <c r="L273" s="20">
        <f t="shared" si="13"/>
        <v>443.7</v>
      </c>
      <c r="M273" s="17">
        <f t="shared" si="14"/>
        <v>0</v>
      </c>
    </row>
    <row r="274" spans="1:13" ht="39.950000000000003" customHeight="1" x14ac:dyDescent="0.25">
      <c r="A274" s="192"/>
      <c r="B274" s="194"/>
      <c r="C274" s="47">
        <v>419</v>
      </c>
      <c r="D274" s="66" t="s">
        <v>427</v>
      </c>
      <c r="E274" s="106" t="s">
        <v>628</v>
      </c>
      <c r="F274" s="34" t="s">
        <v>13</v>
      </c>
      <c r="G274" s="34" t="s">
        <v>15</v>
      </c>
      <c r="H274" s="19">
        <f>REITORIA!I274+MUSEU!I274+ESAG!I274+CEART!I274+FAED!I274+CEAD!I274+CEFID!I274+CESFI!I274+CERES!I274</f>
        <v>70</v>
      </c>
      <c r="I274" s="25">
        <f>(REITORIA!I274-REITORIA!J274)+(MUSEU!I274-MUSEU!J274)+(ESAG!I274-ESAG!J274)+(CEART!I274-CEART!J274)+(FAED!I274-FAED!J274)+(CEAD!I274-CEAD!J274)+(CEFID!I274-CEFID!J274)+(CESFI!I274-CESFI!J274)+(CERES!I274-CERES!J274)</f>
        <v>16</v>
      </c>
      <c r="J274" s="31">
        <f t="shared" si="12"/>
        <v>54</v>
      </c>
      <c r="K274" s="20">
        <v>5.83</v>
      </c>
      <c r="L274" s="20">
        <f t="shared" si="13"/>
        <v>408.1</v>
      </c>
      <c r="M274" s="17">
        <f t="shared" si="14"/>
        <v>93.28</v>
      </c>
    </row>
    <row r="275" spans="1:13" ht="39.950000000000003" customHeight="1" x14ac:dyDescent="0.25">
      <c r="A275" s="192"/>
      <c r="B275" s="194"/>
      <c r="C275" s="47">
        <v>420</v>
      </c>
      <c r="D275" s="66" t="s">
        <v>428</v>
      </c>
      <c r="E275" s="106" t="s">
        <v>629</v>
      </c>
      <c r="F275" s="34" t="s">
        <v>13</v>
      </c>
      <c r="G275" s="34" t="s">
        <v>15</v>
      </c>
      <c r="H275" s="19">
        <f>REITORIA!I275+MUSEU!I275+ESAG!I275+CEART!I275+FAED!I275+CEAD!I275+CEFID!I275+CESFI!I275+CERES!I275</f>
        <v>66</v>
      </c>
      <c r="I275" s="25">
        <f>(REITORIA!I275-REITORIA!J275)+(MUSEU!I275-MUSEU!J275)+(ESAG!I275-ESAG!J275)+(CEART!I275-CEART!J275)+(FAED!I275-FAED!J275)+(CEAD!I275-CEAD!J275)+(CEFID!I275-CEFID!J275)+(CESFI!I275-CESFI!J275)+(CERES!I275-CERES!J275)</f>
        <v>21</v>
      </c>
      <c r="J275" s="31">
        <f t="shared" si="12"/>
        <v>45</v>
      </c>
      <c r="K275" s="20">
        <v>4.3499999999999996</v>
      </c>
      <c r="L275" s="20">
        <f t="shared" si="13"/>
        <v>287.09999999999997</v>
      </c>
      <c r="M275" s="17">
        <f t="shared" si="14"/>
        <v>91.35</v>
      </c>
    </row>
    <row r="276" spans="1:13" ht="39.950000000000003" customHeight="1" x14ac:dyDescent="0.25">
      <c r="A276" s="192"/>
      <c r="B276" s="194"/>
      <c r="C276" s="47">
        <v>421</v>
      </c>
      <c r="D276" s="66" t="s">
        <v>126</v>
      </c>
      <c r="E276" s="106" t="s">
        <v>630</v>
      </c>
      <c r="F276" s="34" t="s">
        <v>59</v>
      </c>
      <c r="G276" s="35" t="s">
        <v>15</v>
      </c>
      <c r="H276" s="19">
        <f>REITORIA!I276+MUSEU!I276+ESAG!I276+CEART!I276+FAED!I276+CEAD!I276+CEFID!I276+CESFI!I276+CERES!I276</f>
        <v>71</v>
      </c>
      <c r="I276" s="25">
        <f>(REITORIA!I276-REITORIA!J276)+(MUSEU!I276-MUSEU!J276)+(ESAG!I276-ESAG!J276)+(CEART!I276-CEART!J276)+(FAED!I276-FAED!J276)+(CEAD!I276-CEAD!J276)+(CEFID!I276-CEFID!J276)+(CESFI!I276-CESFI!J276)+(CERES!I276-CERES!J276)</f>
        <v>20</v>
      </c>
      <c r="J276" s="31">
        <f t="shared" si="12"/>
        <v>51</v>
      </c>
      <c r="K276" s="20">
        <v>11.97</v>
      </c>
      <c r="L276" s="20">
        <f t="shared" si="13"/>
        <v>849.87</v>
      </c>
      <c r="M276" s="17">
        <f t="shared" si="14"/>
        <v>239.4</v>
      </c>
    </row>
    <row r="277" spans="1:13" ht="39.950000000000003" customHeight="1" x14ac:dyDescent="0.25">
      <c r="A277" s="192"/>
      <c r="B277" s="194"/>
      <c r="C277" s="47">
        <v>422</v>
      </c>
      <c r="D277" s="66" t="s">
        <v>429</v>
      </c>
      <c r="E277" s="106" t="s">
        <v>631</v>
      </c>
      <c r="F277" s="34" t="s">
        <v>13</v>
      </c>
      <c r="G277" s="34" t="s">
        <v>15</v>
      </c>
      <c r="H277" s="19">
        <f>REITORIA!I277+MUSEU!I277+ESAG!I277+CEART!I277+FAED!I277+CEAD!I277+CEFID!I277+CESFI!I277+CERES!I277</f>
        <v>75</v>
      </c>
      <c r="I277" s="25">
        <f>(REITORIA!I277-REITORIA!J277)+(MUSEU!I277-MUSEU!J277)+(ESAG!I277-ESAG!J277)+(CEART!I277-CEART!J277)+(FAED!I277-FAED!J277)+(CEAD!I277-CEAD!J277)+(CEFID!I277-CEFID!J277)+(CESFI!I277-CESFI!J277)+(CERES!I277-CERES!J277)</f>
        <v>10</v>
      </c>
      <c r="J277" s="31">
        <f t="shared" si="12"/>
        <v>65</v>
      </c>
      <c r="K277" s="20">
        <v>65.010000000000005</v>
      </c>
      <c r="L277" s="20">
        <f t="shared" si="13"/>
        <v>4875.75</v>
      </c>
      <c r="M277" s="17">
        <f t="shared" si="14"/>
        <v>650.1</v>
      </c>
    </row>
    <row r="278" spans="1:13" ht="39.950000000000003" customHeight="1" x14ac:dyDescent="0.25">
      <c r="A278" s="192"/>
      <c r="B278" s="194"/>
      <c r="C278" s="47">
        <v>423</v>
      </c>
      <c r="D278" s="66" t="s">
        <v>430</v>
      </c>
      <c r="E278" s="106" t="s">
        <v>632</v>
      </c>
      <c r="F278" s="34" t="s">
        <v>18</v>
      </c>
      <c r="G278" s="34" t="s">
        <v>15</v>
      </c>
      <c r="H278" s="19">
        <f>REITORIA!I278+MUSEU!I278+ESAG!I278+CEART!I278+FAED!I278+CEAD!I278+CEFID!I278+CESFI!I278+CERES!I278</f>
        <v>36</v>
      </c>
      <c r="I278" s="25">
        <f>(REITORIA!I278-REITORIA!J278)+(MUSEU!I278-MUSEU!J278)+(ESAG!I278-ESAG!J278)+(CEART!I278-CEART!J278)+(FAED!I278-FAED!J278)+(CEAD!I278-CEAD!J278)+(CEFID!I278-CEFID!J278)+(CESFI!I278-CESFI!J278)+(CERES!I278-CERES!J278)</f>
        <v>0</v>
      </c>
      <c r="J278" s="31">
        <f t="shared" si="12"/>
        <v>36</v>
      </c>
      <c r="K278" s="20">
        <v>6.63</v>
      </c>
      <c r="L278" s="20">
        <f t="shared" si="13"/>
        <v>238.68</v>
      </c>
      <c r="M278" s="17">
        <f t="shared" si="14"/>
        <v>0</v>
      </c>
    </row>
    <row r="279" spans="1:13" ht="39.950000000000003" customHeight="1" x14ac:dyDescent="0.25">
      <c r="A279" s="192"/>
      <c r="B279" s="194"/>
      <c r="C279" s="47">
        <v>424</v>
      </c>
      <c r="D279" s="66" t="s">
        <v>431</v>
      </c>
      <c r="E279" s="106" t="s">
        <v>633</v>
      </c>
      <c r="F279" s="34" t="s">
        <v>18</v>
      </c>
      <c r="G279" s="34" t="s">
        <v>15</v>
      </c>
      <c r="H279" s="19">
        <f>REITORIA!I279+MUSEU!I279+ESAG!I279+CEART!I279+FAED!I279+CEAD!I279+CEFID!I279+CESFI!I279+CERES!I279</f>
        <v>66</v>
      </c>
      <c r="I279" s="25">
        <f>(REITORIA!I279-REITORIA!J279)+(MUSEU!I279-MUSEU!J279)+(ESAG!I279-ESAG!J279)+(CEART!I279-CEART!J279)+(FAED!I279-FAED!J279)+(CEAD!I279-CEAD!J279)+(CEFID!I279-CEFID!J279)+(CESFI!I279-CESFI!J279)+(CERES!I279-CERES!J279)</f>
        <v>2</v>
      </c>
      <c r="J279" s="31">
        <f t="shared" si="12"/>
        <v>64</v>
      </c>
      <c r="K279" s="20">
        <v>24.05</v>
      </c>
      <c r="L279" s="20">
        <f t="shared" si="13"/>
        <v>1587.3</v>
      </c>
      <c r="M279" s="17">
        <f t="shared" si="14"/>
        <v>48.1</v>
      </c>
    </row>
    <row r="280" spans="1:13" ht="39.950000000000003" customHeight="1" x14ac:dyDescent="0.25">
      <c r="A280" s="185">
        <v>8</v>
      </c>
      <c r="B280" s="188" t="s">
        <v>223</v>
      </c>
      <c r="C280" s="48">
        <v>425</v>
      </c>
      <c r="D280" s="75" t="s">
        <v>432</v>
      </c>
      <c r="E280" s="76" t="s">
        <v>634</v>
      </c>
      <c r="F280" s="36" t="s">
        <v>13</v>
      </c>
      <c r="G280" s="36" t="s">
        <v>35</v>
      </c>
      <c r="H280" s="19">
        <f>REITORIA!I280+MUSEU!I280+ESAG!I280+CEART!I280+FAED!I280+CEAD!I280+CEFID!I280+CESFI!I280+CERES!I280</f>
        <v>7</v>
      </c>
      <c r="I280" s="25">
        <f>(REITORIA!I280-REITORIA!J280)+(MUSEU!I280-MUSEU!J280)+(ESAG!I280-ESAG!J280)+(CEART!I280-CEART!J280)+(FAED!I280-FAED!J280)+(CEAD!I280-CEAD!J280)+(CEFID!I280-CEFID!J280)+(CESFI!I280-CESFI!J280)+(CERES!I280-CERES!J280)</f>
        <v>3</v>
      </c>
      <c r="J280" s="31">
        <f t="shared" si="12"/>
        <v>4</v>
      </c>
      <c r="K280" s="20">
        <v>19.71</v>
      </c>
      <c r="L280" s="20">
        <f t="shared" si="13"/>
        <v>137.97</v>
      </c>
      <c r="M280" s="17">
        <f t="shared" si="14"/>
        <v>59.13</v>
      </c>
    </row>
    <row r="281" spans="1:13" ht="39.950000000000003" customHeight="1" x14ac:dyDescent="0.25">
      <c r="A281" s="186"/>
      <c r="B281" s="189"/>
      <c r="C281" s="48">
        <v>426</v>
      </c>
      <c r="D281" s="75" t="s">
        <v>433</v>
      </c>
      <c r="E281" s="76" t="s">
        <v>635</v>
      </c>
      <c r="F281" s="36" t="s">
        <v>13</v>
      </c>
      <c r="G281" s="36" t="s">
        <v>35</v>
      </c>
      <c r="H281" s="19">
        <f>REITORIA!I281+MUSEU!I281+ESAG!I281+CEART!I281+FAED!I281+CEAD!I281+CEFID!I281+CESFI!I281+CERES!I281</f>
        <v>20</v>
      </c>
      <c r="I281" s="25">
        <f>(REITORIA!I281-REITORIA!J281)+(MUSEU!I281-MUSEU!J281)+(ESAG!I281-ESAG!J281)+(CEART!I281-CEART!J281)+(FAED!I281-FAED!J281)+(CEAD!I281-CEAD!J281)+(CEFID!I281-CEFID!J281)+(CESFI!I281-CESFI!J281)+(CERES!I281-CERES!J281)</f>
        <v>1</v>
      </c>
      <c r="J281" s="31">
        <f t="shared" si="12"/>
        <v>19</v>
      </c>
      <c r="K281" s="20">
        <v>13.8</v>
      </c>
      <c r="L281" s="20">
        <f t="shared" si="13"/>
        <v>276</v>
      </c>
      <c r="M281" s="17">
        <f t="shared" si="14"/>
        <v>13.8</v>
      </c>
    </row>
    <row r="282" spans="1:13" ht="39.950000000000003" customHeight="1" x14ac:dyDescent="0.25">
      <c r="A282" s="186"/>
      <c r="B282" s="189"/>
      <c r="C282" s="48">
        <v>427</v>
      </c>
      <c r="D282" s="75" t="s">
        <v>434</v>
      </c>
      <c r="E282" s="76" t="s">
        <v>636</v>
      </c>
      <c r="F282" s="36" t="s">
        <v>13</v>
      </c>
      <c r="G282" s="36" t="s">
        <v>35</v>
      </c>
      <c r="H282" s="19">
        <f>REITORIA!I282+MUSEU!I282+ESAG!I282+CEART!I282+FAED!I282+CEAD!I282+CEFID!I282+CESFI!I282+CERES!I282</f>
        <v>17</v>
      </c>
      <c r="I282" s="25">
        <f>(REITORIA!I282-REITORIA!J282)+(MUSEU!I282-MUSEU!J282)+(ESAG!I282-ESAG!J282)+(CEART!I282-CEART!J282)+(FAED!I282-FAED!J282)+(CEAD!I282-CEAD!J282)+(CEFID!I282-CEFID!J282)+(CESFI!I282-CESFI!J282)+(CERES!I282-CERES!J282)</f>
        <v>6</v>
      </c>
      <c r="J282" s="31">
        <f t="shared" si="12"/>
        <v>11</v>
      </c>
      <c r="K282" s="20">
        <v>8.32</v>
      </c>
      <c r="L282" s="20">
        <f t="shared" si="13"/>
        <v>141.44</v>
      </c>
      <c r="M282" s="17">
        <f t="shared" si="14"/>
        <v>49.92</v>
      </c>
    </row>
    <row r="283" spans="1:13" ht="39.950000000000003" customHeight="1" x14ac:dyDescent="0.25">
      <c r="A283" s="186"/>
      <c r="B283" s="189"/>
      <c r="C283" s="48">
        <v>428</v>
      </c>
      <c r="D283" s="75" t="s">
        <v>435</v>
      </c>
      <c r="E283" s="76" t="s">
        <v>637</v>
      </c>
      <c r="F283" s="36" t="s">
        <v>13</v>
      </c>
      <c r="G283" s="36" t="s">
        <v>35</v>
      </c>
      <c r="H283" s="19">
        <f>REITORIA!I283+MUSEU!I283+ESAG!I283+CEART!I283+FAED!I283+CEAD!I283+CEFID!I283+CESFI!I283+CERES!I283</f>
        <v>36</v>
      </c>
      <c r="I283" s="25">
        <f>(REITORIA!I283-REITORIA!J283)+(MUSEU!I283-MUSEU!J283)+(ESAG!I283-ESAG!J283)+(CEART!I283-CEART!J283)+(FAED!I283-FAED!J283)+(CEAD!I283-CEAD!J283)+(CEFID!I283-CEFID!J283)+(CESFI!I283-CESFI!J283)+(CERES!I283-CERES!J283)</f>
        <v>14</v>
      </c>
      <c r="J283" s="31">
        <f t="shared" si="12"/>
        <v>22</v>
      </c>
      <c r="K283" s="20">
        <v>10.35</v>
      </c>
      <c r="L283" s="20">
        <f t="shared" si="13"/>
        <v>372.59999999999997</v>
      </c>
      <c r="M283" s="17">
        <f t="shared" si="14"/>
        <v>144.9</v>
      </c>
    </row>
    <row r="284" spans="1:13" ht="39.950000000000003" customHeight="1" x14ac:dyDescent="0.25">
      <c r="A284" s="186"/>
      <c r="B284" s="189"/>
      <c r="C284" s="48">
        <v>429</v>
      </c>
      <c r="D284" s="75" t="s">
        <v>436</v>
      </c>
      <c r="E284" s="76" t="s">
        <v>637</v>
      </c>
      <c r="F284" s="36" t="s">
        <v>13</v>
      </c>
      <c r="G284" s="36" t="s">
        <v>35</v>
      </c>
      <c r="H284" s="19">
        <f>REITORIA!I284+MUSEU!I284+ESAG!I284+CEART!I284+FAED!I284+CEAD!I284+CEFID!I284+CESFI!I284+CERES!I284</f>
        <v>28</v>
      </c>
      <c r="I284" s="25">
        <f>(REITORIA!I284-REITORIA!J284)+(MUSEU!I284-MUSEU!J284)+(ESAG!I284-ESAG!J284)+(CEART!I284-CEART!J284)+(FAED!I284-FAED!J284)+(CEAD!I284-CEAD!J284)+(CEFID!I284-CEFID!J284)+(CESFI!I284-CESFI!J284)+(CERES!I284-CERES!J284)</f>
        <v>8</v>
      </c>
      <c r="J284" s="31">
        <f t="shared" si="12"/>
        <v>20</v>
      </c>
      <c r="K284" s="20">
        <v>2.59</v>
      </c>
      <c r="L284" s="20">
        <f t="shared" si="13"/>
        <v>72.52</v>
      </c>
      <c r="M284" s="17">
        <f t="shared" si="14"/>
        <v>20.72</v>
      </c>
    </row>
    <row r="285" spans="1:13" ht="39.950000000000003" customHeight="1" x14ac:dyDescent="0.25">
      <c r="A285" s="186"/>
      <c r="B285" s="189"/>
      <c r="C285" s="48">
        <v>430</v>
      </c>
      <c r="D285" s="75" t="s">
        <v>437</v>
      </c>
      <c r="E285" s="76" t="s">
        <v>637</v>
      </c>
      <c r="F285" s="36" t="s">
        <v>13</v>
      </c>
      <c r="G285" s="36" t="s">
        <v>35</v>
      </c>
      <c r="H285" s="19">
        <f>REITORIA!I285+MUSEU!I285+ESAG!I285+CEART!I285+FAED!I285+CEAD!I285+CEFID!I285+CESFI!I285+CERES!I285</f>
        <v>28</v>
      </c>
      <c r="I285" s="25">
        <f>(REITORIA!I285-REITORIA!J285)+(MUSEU!I285-MUSEU!J285)+(ESAG!I285-ESAG!J285)+(CEART!I285-CEART!J285)+(FAED!I285-FAED!J285)+(CEAD!I285-CEAD!J285)+(CEFID!I285-CEFID!J285)+(CESFI!I285-CESFI!J285)+(CERES!I285-CERES!J285)</f>
        <v>7</v>
      </c>
      <c r="J285" s="31">
        <f t="shared" si="12"/>
        <v>21</v>
      </c>
      <c r="K285" s="20">
        <v>2.5</v>
      </c>
      <c r="L285" s="20">
        <f t="shared" si="13"/>
        <v>70</v>
      </c>
      <c r="M285" s="17">
        <f t="shared" si="14"/>
        <v>17.5</v>
      </c>
    </row>
    <row r="286" spans="1:13" ht="39.950000000000003" customHeight="1" x14ac:dyDescent="0.25">
      <c r="A286" s="186"/>
      <c r="B286" s="189"/>
      <c r="C286" s="48">
        <v>431</v>
      </c>
      <c r="D286" s="75" t="s">
        <v>438</v>
      </c>
      <c r="E286" s="76" t="s">
        <v>637</v>
      </c>
      <c r="F286" s="36" t="s">
        <v>13</v>
      </c>
      <c r="G286" s="36" t="s">
        <v>35</v>
      </c>
      <c r="H286" s="19">
        <f>REITORIA!I286+MUSEU!I286+ESAG!I286+CEART!I286+FAED!I286+CEAD!I286+CEFID!I286+CESFI!I286+CERES!I286</f>
        <v>32</v>
      </c>
      <c r="I286" s="25">
        <f>(REITORIA!I286-REITORIA!J286)+(MUSEU!I286-MUSEU!J286)+(ESAG!I286-ESAG!J286)+(CEART!I286-CEART!J286)+(FAED!I286-FAED!J286)+(CEAD!I286-CEAD!J286)+(CEFID!I286-CEFID!J286)+(CESFI!I286-CESFI!J286)+(CERES!I286-CERES!J286)</f>
        <v>12</v>
      </c>
      <c r="J286" s="31">
        <f t="shared" si="12"/>
        <v>20</v>
      </c>
      <c r="K286" s="20">
        <v>4.88</v>
      </c>
      <c r="L286" s="20">
        <f t="shared" si="13"/>
        <v>156.16</v>
      </c>
      <c r="M286" s="17">
        <f t="shared" si="14"/>
        <v>58.56</v>
      </c>
    </row>
    <row r="287" spans="1:13" ht="39.950000000000003" customHeight="1" x14ac:dyDescent="0.25">
      <c r="A287" s="186"/>
      <c r="B287" s="189"/>
      <c r="C287" s="48">
        <v>432</v>
      </c>
      <c r="D287" s="75" t="s">
        <v>439</v>
      </c>
      <c r="E287" s="76" t="s">
        <v>637</v>
      </c>
      <c r="F287" s="36" t="s">
        <v>13</v>
      </c>
      <c r="G287" s="36" t="s">
        <v>35</v>
      </c>
      <c r="H287" s="19">
        <f>REITORIA!I287+MUSEU!I287+ESAG!I287+CEART!I287+FAED!I287+CEAD!I287+CEFID!I287+CESFI!I287+CERES!I287</f>
        <v>34</v>
      </c>
      <c r="I287" s="25">
        <f>(REITORIA!I287-REITORIA!J287)+(MUSEU!I287-MUSEU!J287)+(ESAG!I287-ESAG!J287)+(CEART!I287-CEART!J287)+(FAED!I287-FAED!J287)+(CEAD!I287-CEAD!J287)+(CEFID!I287-CEFID!J287)+(CESFI!I287-CESFI!J287)+(CERES!I287-CERES!J287)</f>
        <v>13</v>
      </c>
      <c r="J287" s="31">
        <f t="shared" si="12"/>
        <v>21</v>
      </c>
      <c r="K287" s="20">
        <v>4.6399999999999997</v>
      </c>
      <c r="L287" s="20">
        <f t="shared" si="13"/>
        <v>157.76</v>
      </c>
      <c r="M287" s="17">
        <f t="shared" si="14"/>
        <v>60.319999999999993</v>
      </c>
    </row>
    <row r="288" spans="1:13" ht="39.950000000000003" customHeight="1" x14ac:dyDescent="0.25">
      <c r="A288" s="186"/>
      <c r="B288" s="189"/>
      <c r="C288" s="48">
        <v>433</v>
      </c>
      <c r="D288" s="75" t="s">
        <v>440</v>
      </c>
      <c r="E288" s="76" t="s">
        <v>637</v>
      </c>
      <c r="F288" s="36" t="s">
        <v>13</v>
      </c>
      <c r="G288" s="36" t="s">
        <v>35</v>
      </c>
      <c r="H288" s="19">
        <f>REITORIA!I288+MUSEU!I288+ESAG!I288+CEART!I288+FAED!I288+CEAD!I288+CEFID!I288+CESFI!I288+CERES!I288</f>
        <v>43</v>
      </c>
      <c r="I288" s="25">
        <f>(REITORIA!I288-REITORIA!J288)+(MUSEU!I288-MUSEU!J288)+(ESAG!I288-ESAG!J288)+(CEART!I288-CEART!J288)+(FAED!I288-FAED!J288)+(CEAD!I288-CEAD!J288)+(CEFID!I288-CEFID!J288)+(CESFI!I288-CESFI!J288)+(CERES!I288-CERES!J288)</f>
        <v>19</v>
      </c>
      <c r="J288" s="31">
        <f t="shared" si="12"/>
        <v>24</v>
      </c>
      <c r="K288" s="20">
        <v>6.75</v>
      </c>
      <c r="L288" s="20">
        <f t="shared" si="13"/>
        <v>290.25</v>
      </c>
      <c r="M288" s="17">
        <f t="shared" si="14"/>
        <v>128.25</v>
      </c>
    </row>
    <row r="289" spans="1:13" ht="39.950000000000003" customHeight="1" x14ac:dyDescent="0.25">
      <c r="A289" s="186"/>
      <c r="B289" s="189"/>
      <c r="C289" s="48">
        <v>434</v>
      </c>
      <c r="D289" s="75" t="s">
        <v>441</v>
      </c>
      <c r="E289" s="76" t="s">
        <v>637</v>
      </c>
      <c r="F289" s="36" t="s">
        <v>13</v>
      </c>
      <c r="G289" s="36" t="s">
        <v>35</v>
      </c>
      <c r="H289" s="19">
        <f>REITORIA!I289+MUSEU!I289+ESAG!I289+CEART!I289+FAED!I289+CEAD!I289+CEFID!I289+CESFI!I289+CERES!I289</f>
        <v>43</v>
      </c>
      <c r="I289" s="25">
        <f>(REITORIA!I289-REITORIA!J289)+(MUSEU!I289-MUSEU!J289)+(ESAG!I289-ESAG!J289)+(CEART!I289-CEART!J289)+(FAED!I289-FAED!J289)+(CEAD!I289-CEAD!J289)+(CEFID!I289-CEFID!J289)+(CESFI!I289-CESFI!J289)+(CERES!I289-CERES!J289)</f>
        <v>19</v>
      </c>
      <c r="J289" s="31">
        <f t="shared" si="12"/>
        <v>24</v>
      </c>
      <c r="K289" s="20">
        <v>10.84</v>
      </c>
      <c r="L289" s="20">
        <f t="shared" si="13"/>
        <v>466.12</v>
      </c>
      <c r="M289" s="17">
        <f t="shared" si="14"/>
        <v>205.96</v>
      </c>
    </row>
    <row r="290" spans="1:13" ht="39.950000000000003" customHeight="1" x14ac:dyDescent="0.25">
      <c r="A290" s="186"/>
      <c r="B290" s="189"/>
      <c r="C290" s="48">
        <v>435</v>
      </c>
      <c r="D290" s="75" t="s">
        <v>442</v>
      </c>
      <c r="E290" s="76" t="s">
        <v>638</v>
      </c>
      <c r="F290" s="36" t="s">
        <v>13</v>
      </c>
      <c r="G290" s="36" t="s">
        <v>35</v>
      </c>
      <c r="H290" s="19">
        <f>REITORIA!I290+MUSEU!I290+ESAG!I290+CEART!I290+FAED!I290+CEAD!I290+CEFID!I290+CESFI!I290+CERES!I290</f>
        <v>39</v>
      </c>
      <c r="I290" s="25">
        <f>(REITORIA!I290-REITORIA!J290)+(MUSEU!I290-MUSEU!J290)+(ESAG!I290-ESAG!J290)+(CEART!I290-CEART!J290)+(FAED!I290-FAED!J290)+(CEAD!I290-CEAD!J290)+(CEFID!I290-CEFID!J290)+(CESFI!I290-CESFI!J290)+(CERES!I290-CERES!J290)</f>
        <v>13</v>
      </c>
      <c r="J290" s="31">
        <f t="shared" si="12"/>
        <v>26</v>
      </c>
      <c r="K290" s="20">
        <v>9.06</v>
      </c>
      <c r="L290" s="20">
        <f t="shared" si="13"/>
        <v>353.34000000000003</v>
      </c>
      <c r="M290" s="17">
        <f t="shared" si="14"/>
        <v>117.78</v>
      </c>
    </row>
    <row r="291" spans="1:13" ht="39.950000000000003" customHeight="1" x14ac:dyDescent="0.25">
      <c r="A291" s="186"/>
      <c r="B291" s="189"/>
      <c r="C291" s="48">
        <v>436</v>
      </c>
      <c r="D291" s="75" t="s">
        <v>443</v>
      </c>
      <c r="E291" s="76" t="s">
        <v>638</v>
      </c>
      <c r="F291" s="36" t="s">
        <v>13</v>
      </c>
      <c r="G291" s="36" t="s">
        <v>35</v>
      </c>
      <c r="H291" s="19">
        <f>REITORIA!I291+MUSEU!I291+ESAG!I291+CEART!I291+FAED!I291+CEAD!I291+CEFID!I291+CESFI!I291+CERES!I291</f>
        <v>30</v>
      </c>
      <c r="I291" s="25">
        <f>(REITORIA!I291-REITORIA!J291)+(MUSEU!I291-MUSEU!J291)+(ESAG!I291-ESAG!J291)+(CEART!I291-CEART!J291)+(FAED!I291-FAED!J291)+(CEAD!I291-CEAD!J291)+(CEFID!I291-CEFID!J291)+(CESFI!I291-CESFI!J291)+(CERES!I291-CERES!J291)</f>
        <v>8</v>
      </c>
      <c r="J291" s="31">
        <f t="shared" si="12"/>
        <v>22</v>
      </c>
      <c r="K291" s="20">
        <v>4.9400000000000004</v>
      </c>
      <c r="L291" s="20">
        <f t="shared" si="13"/>
        <v>148.20000000000002</v>
      </c>
      <c r="M291" s="17">
        <f t="shared" si="14"/>
        <v>39.520000000000003</v>
      </c>
    </row>
    <row r="292" spans="1:13" ht="39.950000000000003" customHeight="1" x14ac:dyDescent="0.25">
      <c r="A292" s="186"/>
      <c r="B292" s="189"/>
      <c r="C292" s="48">
        <v>437</v>
      </c>
      <c r="D292" s="75" t="s">
        <v>444</v>
      </c>
      <c r="E292" s="76" t="s">
        <v>638</v>
      </c>
      <c r="F292" s="36" t="s">
        <v>13</v>
      </c>
      <c r="G292" s="36" t="s">
        <v>35</v>
      </c>
      <c r="H292" s="19">
        <f>REITORIA!I292+MUSEU!I292+ESAG!I292+CEART!I292+FAED!I292+CEAD!I292+CEFID!I292+CESFI!I292+CERES!I292</f>
        <v>30</v>
      </c>
      <c r="I292" s="25">
        <f>(REITORIA!I292-REITORIA!J292)+(MUSEU!I292-MUSEU!J292)+(ESAG!I292-ESAG!J292)+(CEART!I292-CEART!J292)+(FAED!I292-FAED!J292)+(CEAD!I292-CEAD!J292)+(CEFID!I292-CEFID!J292)+(CESFI!I292-CESFI!J292)+(CERES!I292-CERES!J292)</f>
        <v>8</v>
      </c>
      <c r="J292" s="31">
        <f t="shared" si="12"/>
        <v>22</v>
      </c>
      <c r="K292" s="20">
        <v>6.3</v>
      </c>
      <c r="L292" s="20">
        <f t="shared" si="13"/>
        <v>189</v>
      </c>
      <c r="M292" s="17">
        <f t="shared" si="14"/>
        <v>50.4</v>
      </c>
    </row>
    <row r="293" spans="1:13" ht="39.950000000000003" customHeight="1" x14ac:dyDescent="0.25">
      <c r="A293" s="186"/>
      <c r="B293" s="189"/>
      <c r="C293" s="48">
        <v>438</v>
      </c>
      <c r="D293" s="129" t="s">
        <v>445</v>
      </c>
      <c r="E293" s="76" t="s">
        <v>638</v>
      </c>
      <c r="F293" s="135" t="s">
        <v>13</v>
      </c>
      <c r="G293" s="135" t="s">
        <v>35</v>
      </c>
      <c r="H293" s="19">
        <f>REITORIA!I293+MUSEU!I293+ESAG!I293+CEART!I293+FAED!I293+CEAD!I293+CEFID!I293+CESFI!I293+CERES!I293</f>
        <v>41</v>
      </c>
      <c r="I293" s="25">
        <f>(REITORIA!I293-REITORIA!J293)+(MUSEU!I293-MUSEU!J293)+(ESAG!I293-ESAG!J293)+(CEART!I293-CEART!J293)+(FAED!I293-FAED!J293)+(CEAD!I293-CEAD!J293)+(CEFID!I293-CEFID!J293)+(CESFI!I293-CESFI!J293)+(CERES!I293-CERES!J293)</f>
        <v>15</v>
      </c>
      <c r="J293" s="31">
        <f t="shared" si="12"/>
        <v>26</v>
      </c>
      <c r="K293" s="20">
        <v>7.28</v>
      </c>
      <c r="L293" s="20">
        <f t="shared" si="13"/>
        <v>298.48</v>
      </c>
      <c r="M293" s="17">
        <f t="shared" si="14"/>
        <v>109.2</v>
      </c>
    </row>
    <row r="294" spans="1:13" ht="39.950000000000003" customHeight="1" x14ac:dyDescent="0.25">
      <c r="A294" s="186"/>
      <c r="B294" s="189"/>
      <c r="C294" s="48">
        <v>439</v>
      </c>
      <c r="D294" s="75" t="s">
        <v>446</v>
      </c>
      <c r="E294" s="76" t="s">
        <v>638</v>
      </c>
      <c r="F294" s="36" t="s">
        <v>13</v>
      </c>
      <c r="G294" s="36" t="s">
        <v>35</v>
      </c>
      <c r="H294" s="19">
        <f>REITORIA!I294+MUSEU!I294+ESAG!I294+CEART!I294+FAED!I294+CEAD!I294+CEFID!I294+CESFI!I294+CERES!I294</f>
        <v>37</v>
      </c>
      <c r="I294" s="25">
        <f>(REITORIA!I294-REITORIA!J294)+(MUSEU!I294-MUSEU!J294)+(ESAG!I294-ESAG!J294)+(CEART!I294-CEART!J294)+(FAED!I294-FAED!J294)+(CEAD!I294-CEAD!J294)+(CEFID!I294-CEFID!J294)+(CESFI!I294-CESFI!J294)+(CERES!I294-CERES!J294)</f>
        <v>10</v>
      </c>
      <c r="J294" s="31">
        <f t="shared" si="12"/>
        <v>27</v>
      </c>
      <c r="K294" s="20">
        <v>6.12</v>
      </c>
      <c r="L294" s="20">
        <f t="shared" si="13"/>
        <v>226.44</v>
      </c>
      <c r="M294" s="17">
        <f t="shared" si="14"/>
        <v>61.2</v>
      </c>
    </row>
    <row r="295" spans="1:13" ht="39.950000000000003" customHeight="1" x14ac:dyDescent="0.25">
      <c r="A295" s="186"/>
      <c r="B295" s="189"/>
      <c r="C295" s="48">
        <v>440</v>
      </c>
      <c r="D295" s="75" t="s">
        <v>447</v>
      </c>
      <c r="E295" s="76" t="s">
        <v>638</v>
      </c>
      <c r="F295" s="36" t="s">
        <v>13</v>
      </c>
      <c r="G295" s="36" t="s">
        <v>35</v>
      </c>
      <c r="H295" s="19">
        <f>REITORIA!I295+MUSEU!I295+ESAG!I295+CEART!I295+FAED!I295+CEAD!I295+CEFID!I295+CESFI!I295+CERES!I295</f>
        <v>39</v>
      </c>
      <c r="I295" s="25">
        <f>(REITORIA!I295-REITORIA!J295)+(MUSEU!I295-MUSEU!J295)+(ESAG!I295-ESAG!J295)+(CEART!I295-CEART!J295)+(FAED!I295-FAED!J295)+(CEAD!I295-CEAD!J295)+(CEFID!I295-CEFID!J295)+(CESFI!I295-CESFI!J295)+(CERES!I295-CERES!J295)</f>
        <v>12</v>
      </c>
      <c r="J295" s="31">
        <f t="shared" si="12"/>
        <v>27</v>
      </c>
      <c r="K295" s="20">
        <v>9.34</v>
      </c>
      <c r="L295" s="20">
        <f t="shared" si="13"/>
        <v>364.26</v>
      </c>
      <c r="M295" s="17">
        <f t="shared" si="14"/>
        <v>112.08</v>
      </c>
    </row>
    <row r="296" spans="1:13" ht="39.950000000000003" customHeight="1" x14ac:dyDescent="0.25">
      <c r="A296" s="186"/>
      <c r="B296" s="189"/>
      <c r="C296" s="48">
        <v>441</v>
      </c>
      <c r="D296" s="75" t="s">
        <v>88</v>
      </c>
      <c r="E296" s="76" t="s">
        <v>639</v>
      </c>
      <c r="F296" s="36" t="s">
        <v>13</v>
      </c>
      <c r="G296" s="36" t="s">
        <v>35</v>
      </c>
      <c r="H296" s="19">
        <f>REITORIA!I296+MUSEU!I296+ESAG!I296+CEART!I296+FAED!I296+CEAD!I296+CEFID!I296+CESFI!I296+CERES!I296</f>
        <v>11</v>
      </c>
      <c r="I296" s="25">
        <f>(REITORIA!I296-REITORIA!J296)+(MUSEU!I296-MUSEU!J296)+(ESAG!I296-ESAG!J296)+(CEART!I296-CEART!J296)+(FAED!I296-FAED!J296)+(CEAD!I296-CEAD!J296)+(CEFID!I296-CEFID!J296)+(CESFI!I296-CESFI!J296)+(CERES!I296-CERES!J296)</f>
        <v>1</v>
      </c>
      <c r="J296" s="31">
        <f t="shared" si="12"/>
        <v>10</v>
      </c>
      <c r="K296" s="20">
        <v>156.86000000000001</v>
      </c>
      <c r="L296" s="20">
        <f t="shared" si="13"/>
        <v>1725.46</v>
      </c>
      <c r="M296" s="17">
        <f t="shared" si="14"/>
        <v>156.86000000000001</v>
      </c>
    </row>
    <row r="297" spans="1:13" ht="39.950000000000003" customHeight="1" x14ac:dyDescent="0.25">
      <c r="A297" s="186"/>
      <c r="B297" s="189"/>
      <c r="C297" s="48">
        <v>442</v>
      </c>
      <c r="D297" s="75" t="s">
        <v>91</v>
      </c>
      <c r="E297" s="76" t="s">
        <v>640</v>
      </c>
      <c r="F297" s="36" t="s">
        <v>13</v>
      </c>
      <c r="G297" s="36" t="s">
        <v>35</v>
      </c>
      <c r="H297" s="19">
        <f>REITORIA!I297+MUSEU!I297+ESAG!I297+CEART!I297+FAED!I297+CEAD!I297+CEFID!I297+CESFI!I297+CERES!I297</f>
        <v>10</v>
      </c>
      <c r="I297" s="25">
        <f>(REITORIA!I297-REITORIA!J297)+(MUSEU!I297-MUSEU!J297)+(ESAG!I297-ESAG!J297)+(CEART!I297-CEART!J297)+(FAED!I297-FAED!J297)+(CEAD!I297-CEAD!J297)+(CEFID!I297-CEFID!J297)+(CESFI!I297-CESFI!J297)+(CERES!I297-CERES!J297)</f>
        <v>1</v>
      </c>
      <c r="J297" s="31">
        <f t="shared" si="12"/>
        <v>9</v>
      </c>
      <c r="K297" s="20">
        <v>24.06</v>
      </c>
      <c r="L297" s="20">
        <f t="shared" si="13"/>
        <v>240.6</v>
      </c>
      <c r="M297" s="17">
        <f t="shared" si="14"/>
        <v>24.06</v>
      </c>
    </row>
    <row r="298" spans="1:13" ht="39.950000000000003" customHeight="1" x14ac:dyDescent="0.25">
      <c r="A298" s="186"/>
      <c r="B298" s="189"/>
      <c r="C298" s="48">
        <v>443</v>
      </c>
      <c r="D298" s="75" t="s">
        <v>195</v>
      </c>
      <c r="E298" s="76" t="s">
        <v>641</v>
      </c>
      <c r="F298" s="36" t="s">
        <v>59</v>
      </c>
      <c r="G298" s="36" t="s">
        <v>35</v>
      </c>
      <c r="H298" s="19">
        <f>REITORIA!I298+MUSEU!I298+ESAG!I298+CEART!I298+FAED!I298+CEAD!I298+CEFID!I298+CESFI!I298+CERES!I298</f>
        <v>10</v>
      </c>
      <c r="I298" s="25">
        <f>(REITORIA!I298-REITORIA!J298)+(MUSEU!I298-MUSEU!J298)+(ESAG!I298-ESAG!J298)+(CEART!I298-CEART!J298)+(FAED!I298-FAED!J298)+(CEAD!I298-CEAD!J298)+(CEFID!I298-CEFID!J298)+(CESFI!I298-CESFI!J298)+(CERES!I298-CERES!J298)</f>
        <v>0</v>
      </c>
      <c r="J298" s="31">
        <f t="shared" si="12"/>
        <v>10</v>
      </c>
      <c r="K298" s="20">
        <v>12.02</v>
      </c>
      <c r="L298" s="20">
        <f t="shared" si="13"/>
        <v>120.19999999999999</v>
      </c>
      <c r="M298" s="17">
        <f t="shared" si="14"/>
        <v>0</v>
      </c>
    </row>
    <row r="299" spans="1:13" ht="39.950000000000003" customHeight="1" x14ac:dyDescent="0.25">
      <c r="A299" s="186"/>
      <c r="B299" s="189"/>
      <c r="C299" s="48">
        <v>444</v>
      </c>
      <c r="D299" s="75" t="s">
        <v>140</v>
      </c>
      <c r="E299" s="76" t="s">
        <v>642</v>
      </c>
      <c r="F299" s="37" t="s">
        <v>59</v>
      </c>
      <c r="G299" s="36" t="s">
        <v>35</v>
      </c>
      <c r="H299" s="19">
        <f>REITORIA!I299+MUSEU!I299+ESAG!I299+CEART!I299+FAED!I299+CEAD!I299+CEFID!I299+CESFI!I299+CERES!I299</f>
        <v>36</v>
      </c>
      <c r="I299" s="25">
        <f>(REITORIA!I299-REITORIA!J299)+(MUSEU!I299-MUSEU!J299)+(ESAG!I299-ESAG!J299)+(CEART!I299-CEART!J299)+(FAED!I299-FAED!J299)+(CEAD!I299-CEAD!J299)+(CEFID!I299-CEFID!J299)+(CESFI!I299-CESFI!J299)+(CERES!I299-CERES!J299)</f>
        <v>5</v>
      </c>
      <c r="J299" s="31">
        <f t="shared" si="12"/>
        <v>31</v>
      </c>
      <c r="K299" s="20">
        <v>7.53</v>
      </c>
      <c r="L299" s="20">
        <f t="shared" si="13"/>
        <v>271.08</v>
      </c>
      <c r="M299" s="17">
        <f t="shared" si="14"/>
        <v>37.65</v>
      </c>
    </row>
    <row r="300" spans="1:13" ht="39.950000000000003" customHeight="1" x14ac:dyDescent="0.25">
      <c r="A300" s="186"/>
      <c r="B300" s="189"/>
      <c r="C300" s="48">
        <v>445</v>
      </c>
      <c r="D300" s="75" t="s">
        <v>140</v>
      </c>
      <c r="E300" s="76" t="s">
        <v>642</v>
      </c>
      <c r="F300" s="36" t="s">
        <v>59</v>
      </c>
      <c r="G300" s="36" t="s">
        <v>35</v>
      </c>
      <c r="H300" s="19">
        <f>REITORIA!I300+MUSEU!I300+ESAG!I300+CEART!I300+FAED!I300+CEAD!I300+CEFID!I300+CESFI!I300+CERES!I300</f>
        <v>10</v>
      </c>
      <c r="I300" s="25">
        <f>(REITORIA!I300-REITORIA!J300)+(MUSEU!I300-MUSEU!J300)+(ESAG!I300-ESAG!J300)+(CEART!I300-CEART!J300)+(FAED!I300-FAED!J300)+(CEAD!I300-CEAD!J300)+(CEFID!I300-CEFID!J300)+(CESFI!I300-CESFI!J300)+(CERES!I300-CERES!J300)</f>
        <v>0</v>
      </c>
      <c r="J300" s="31">
        <f t="shared" si="12"/>
        <v>10</v>
      </c>
      <c r="K300" s="20">
        <v>12.23</v>
      </c>
      <c r="L300" s="20">
        <f t="shared" si="13"/>
        <v>122.30000000000001</v>
      </c>
      <c r="M300" s="17">
        <f t="shared" si="14"/>
        <v>0</v>
      </c>
    </row>
    <row r="301" spans="1:13" ht="39.950000000000003" customHeight="1" x14ac:dyDescent="0.25">
      <c r="A301" s="186"/>
      <c r="B301" s="189"/>
      <c r="C301" s="48">
        <v>446</v>
      </c>
      <c r="D301" s="75" t="s">
        <v>196</v>
      </c>
      <c r="E301" s="76" t="s">
        <v>643</v>
      </c>
      <c r="F301" s="36" t="s">
        <v>59</v>
      </c>
      <c r="G301" s="36" t="s">
        <v>35</v>
      </c>
      <c r="H301" s="19">
        <f>REITORIA!I301+MUSEU!I301+ESAG!I301+CEART!I301+FAED!I301+CEAD!I301+CEFID!I301+CESFI!I301+CERES!I301</f>
        <v>10</v>
      </c>
      <c r="I301" s="25">
        <f>(REITORIA!I301-REITORIA!J301)+(MUSEU!I301-MUSEU!J301)+(ESAG!I301-ESAG!J301)+(CEART!I301-CEART!J301)+(FAED!I301-FAED!J301)+(CEAD!I301-CEAD!J301)+(CEFID!I301-CEFID!J301)+(CESFI!I301-CESFI!J301)+(CERES!I301-CERES!J301)</f>
        <v>0</v>
      </c>
      <c r="J301" s="31">
        <f t="shared" si="12"/>
        <v>10</v>
      </c>
      <c r="K301" s="20">
        <v>1.7</v>
      </c>
      <c r="L301" s="20">
        <f t="shared" si="13"/>
        <v>17</v>
      </c>
      <c r="M301" s="17">
        <f t="shared" si="14"/>
        <v>0</v>
      </c>
    </row>
    <row r="302" spans="1:13" ht="39.950000000000003" customHeight="1" x14ac:dyDescent="0.25">
      <c r="A302" s="186"/>
      <c r="B302" s="189"/>
      <c r="C302" s="48">
        <v>447</v>
      </c>
      <c r="D302" s="75" t="s">
        <v>197</v>
      </c>
      <c r="E302" s="76" t="s">
        <v>644</v>
      </c>
      <c r="F302" s="36" t="s">
        <v>59</v>
      </c>
      <c r="G302" s="36" t="s">
        <v>35</v>
      </c>
      <c r="H302" s="19">
        <f>REITORIA!I302+MUSEU!I302+ESAG!I302+CEART!I302+FAED!I302+CEAD!I302+CEFID!I302+CESFI!I302+CERES!I302</f>
        <v>10</v>
      </c>
      <c r="I302" s="25">
        <f>(REITORIA!I302-REITORIA!J302)+(MUSEU!I302-MUSEU!J302)+(ESAG!I302-ESAG!J302)+(CEART!I302-CEART!J302)+(FAED!I302-FAED!J302)+(CEAD!I302-CEAD!J302)+(CEFID!I302-CEFID!J302)+(CESFI!I302-CESFI!J302)+(CERES!I302-CERES!J302)</f>
        <v>0</v>
      </c>
      <c r="J302" s="31">
        <f t="shared" si="12"/>
        <v>10</v>
      </c>
      <c r="K302" s="20">
        <v>202.9</v>
      </c>
      <c r="L302" s="20">
        <f t="shared" si="13"/>
        <v>2029</v>
      </c>
      <c r="M302" s="17">
        <f t="shared" si="14"/>
        <v>0</v>
      </c>
    </row>
    <row r="303" spans="1:13" ht="39.950000000000003" customHeight="1" x14ac:dyDescent="0.25">
      <c r="A303" s="186"/>
      <c r="B303" s="189"/>
      <c r="C303" s="48">
        <v>448</v>
      </c>
      <c r="D303" s="75" t="s">
        <v>198</v>
      </c>
      <c r="E303" s="76" t="s">
        <v>645</v>
      </c>
      <c r="F303" s="36" t="s">
        <v>59</v>
      </c>
      <c r="G303" s="36" t="s">
        <v>35</v>
      </c>
      <c r="H303" s="19">
        <f>REITORIA!I303+MUSEU!I303+ESAG!I303+CEART!I303+FAED!I303+CEAD!I303+CEFID!I303+CESFI!I303+CERES!I303</f>
        <v>10</v>
      </c>
      <c r="I303" s="25">
        <f>(REITORIA!I303-REITORIA!J303)+(MUSEU!I303-MUSEU!J303)+(ESAG!I303-ESAG!J303)+(CEART!I303-CEART!J303)+(FAED!I303-FAED!J303)+(CEAD!I303-CEAD!J303)+(CEFID!I303-CEFID!J303)+(CESFI!I303-CESFI!J303)+(CERES!I303-CERES!J303)</f>
        <v>0</v>
      </c>
      <c r="J303" s="31">
        <f t="shared" si="12"/>
        <v>10</v>
      </c>
      <c r="K303" s="20">
        <v>15.59</v>
      </c>
      <c r="L303" s="20">
        <f t="shared" si="13"/>
        <v>155.9</v>
      </c>
      <c r="M303" s="17">
        <f t="shared" si="14"/>
        <v>0</v>
      </c>
    </row>
    <row r="304" spans="1:13" ht="39.950000000000003" customHeight="1" x14ac:dyDescent="0.25">
      <c r="A304" s="186"/>
      <c r="B304" s="189"/>
      <c r="C304" s="48">
        <v>449</v>
      </c>
      <c r="D304" s="75" t="s">
        <v>448</v>
      </c>
      <c r="E304" s="76" t="s">
        <v>646</v>
      </c>
      <c r="F304" s="36" t="s">
        <v>13</v>
      </c>
      <c r="G304" s="36" t="s">
        <v>35</v>
      </c>
      <c r="H304" s="19">
        <f>REITORIA!I304+MUSEU!I304+ESAG!I304+CEART!I304+FAED!I304+CEAD!I304+CEFID!I304+CESFI!I304+CERES!I304</f>
        <v>47</v>
      </c>
      <c r="I304" s="25">
        <f>(REITORIA!I304-REITORIA!J304)+(MUSEU!I304-MUSEU!J304)+(ESAG!I304-ESAG!J304)+(CEART!I304-CEART!J304)+(FAED!I304-FAED!J304)+(CEAD!I304-CEAD!J304)+(CEFID!I304-CEFID!J304)+(CESFI!I304-CESFI!J304)+(CERES!I304-CERES!J304)</f>
        <v>3</v>
      </c>
      <c r="J304" s="31">
        <f t="shared" si="12"/>
        <v>44</v>
      </c>
      <c r="K304" s="20">
        <v>30.77</v>
      </c>
      <c r="L304" s="20">
        <f t="shared" si="13"/>
        <v>1446.19</v>
      </c>
      <c r="M304" s="17">
        <f t="shared" si="14"/>
        <v>92.31</v>
      </c>
    </row>
    <row r="305" spans="1:13" ht="39.950000000000003" customHeight="1" x14ac:dyDescent="0.25">
      <c r="A305" s="186"/>
      <c r="B305" s="189"/>
      <c r="C305" s="48">
        <v>450</v>
      </c>
      <c r="D305" s="75" t="s">
        <v>449</v>
      </c>
      <c r="E305" s="76" t="s">
        <v>647</v>
      </c>
      <c r="F305" s="36" t="s">
        <v>13</v>
      </c>
      <c r="G305" s="36" t="s">
        <v>35</v>
      </c>
      <c r="H305" s="19">
        <f>REITORIA!I305+MUSEU!I305+ESAG!I305+CEART!I305+FAED!I305+CEAD!I305+CEFID!I305+CESFI!I305+CERES!I305</f>
        <v>131</v>
      </c>
      <c r="I305" s="25">
        <f>(REITORIA!I305-REITORIA!J305)+(MUSEU!I305-MUSEU!J305)+(ESAG!I305-ESAG!J305)+(CEART!I305-CEART!J305)+(FAED!I305-FAED!J305)+(CEAD!I305-CEAD!J305)+(CEFID!I305-CEFID!J305)+(CESFI!I305-CESFI!J305)+(CERES!I305-CERES!J305)</f>
        <v>2</v>
      </c>
      <c r="J305" s="31">
        <f t="shared" si="12"/>
        <v>129</v>
      </c>
      <c r="K305" s="20">
        <v>6.28</v>
      </c>
      <c r="L305" s="20">
        <f t="shared" si="13"/>
        <v>822.68000000000006</v>
      </c>
      <c r="M305" s="17">
        <f t="shared" si="14"/>
        <v>12.56</v>
      </c>
    </row>
    <row r="306" spans="1:13" ht="39.950000000000003" customHeight="1" x14ac:dyDescent="0.25">
      <c r="A306" s="186"/>
      <c r="B306" s="189"/>
      <c r="C306" s="48">
        <v>451</v>
      </c>
      <c r="D306" s="130" t="s">
        <v>199</v>
      </c>
      <c r="E306" s="76" t="s">
        <v>647</v>
      </c>
      <c r="F306" s="137" t="s">
        <v>59</v>
      </c>
      <c r="G306" s="137" t="s">
        <v>35</v>
      </c>
      <c r="H306" s="19">
        <f>REITORIA!I306+MUSEU!I306+ESAG!I306+CEART!I306+FAED!I306+CEAD!I306+CEFID!I306+CESFI!I306+CERES!I306</f>
        <v>10</v>
      </c>
      <c r="I306" s="25">
        <f>(REITORIA!I306-REITORIA!J306)+(MUSEU!I306-MUSEU!J306)+(ESAG!I306-ESAG!J306)+(CEART!I306-CEART!J306)+(FAED!I306-FAED!J306)+(CEAD!I306-CEAD!J306)+(CEFID!I306-CEFID!J306)+(CESFI!I306-CESFI!J306)+(CERES!I306-CERES!J306)</f>
        <v>0</v>
      </c>
      <c r="J306" s="31">
        <f t="shared" si="12"/>
        <v>10</v>
      </c>
      <c r="K306" s="20">
        <v>7.77</v>
      </c>
      <c r="L306" s="20">
        <f t="shared" si="13"/>
        <v>77.699999999999989</v>
      </c>
      <c r="M306" s="17">
        <f t="shared" si="14"/>
        <v>0</v>
      </c>
    </row>
    <row r="307" spans="1:13" ht="39.950000000000003" customHeight="1" x14ac:dyDescent="0.25">
      <c r="A307" s="186"/>
      <c r="B307" s="189"/>
      <c r="C307" s="48">
        <v>452</v>
      </c>
      <c r="D307" s="131" t="s">
        <v>141</v>
      </c>
      <c r="E307" s="76" t="s">
        <v>648</v>
      </c>
      <c r="F307" s="143" t="s">
        <v>59</v>
      </c>
      <c r="G307" s="135" t="s">
        <v>35</v>
      </c>
      <c r="H307" s="19">
        <f>REITORIA!I307+MUSEU!I307+ESAG!I307+CEART!I307+FAED!I307+CEAD!I307+CEFID!I307+CESFI!I307+CERES!I307</f>
        <v>60</v>
      </c>
      <c r="I307" s="25">
        <f>(REITORIA!I307-REITORIA!J307)+(MUSEU!I307-MUSEU!J307)+(ESAG!I307-ESAG!J307)+(CEART!I307-CEART!J307)+(FAED!I307-FAED!J307)+(CEAD!I307-CEAD!J307)+(CEFID!I307-CEFID!J307)+(CESFI!I307-CESFI!J307)+(CERES!I307-CERES!J307)</f>
        <v>2</v>
      </c>
      <c r="J307" s="31">
        <f t="shared" si="12"/>
        <v>58</v>
      </c>
      <c r="K307" s="20">
        <v>13.35</v>
      </c>
      <c r="L307" s="20">
        <f t="shared" si="13"/>
        <v>801</v>
      </c>
      <c r="M307" s="17">
        <f t="shared" si="14"/>
        <v>26.7</v>
      </c>
    </row>
    <row r="308" spans="1:13" ht="39.950000000000003" customHeight="1" x14ac:dyDescent="0.25">
      <c r="A308" s="186"/>
      <c r="B308" s="189"/>
      <c r="C308" s="48">
        <v>453</v>
      </c>
      <c r="D308" s="75" t="s">
        <v>200</v>
      </c>
      <c r="E308" s="76" t="s">
        <v>649</v>
      </c>
      <c r="F308" s="36" t="s">
        <v>59</v>
      </c>
      <c r="G308" s="36" t="s">
        <v>35</v>
      </c>
      <c r="H308" s="19">
        <f>REITORIA!I308+MUSEU!I308+ESAG!I308+CEART!I308+FAED!I308+CEAD!I308+CEFID!I308+CESFI!I308+CERES!I308</f>
        <v>10</v>
      </c>
      <c r="I308" s="25">
        <f>(REITORIA!I308-REITORIA!J308)+(MUSEU!I308-MUSEU!J308)+(ESAG!I308-ESAG!J308)+(CEART!I308-CEART!J308)+(FAED!I308-FAED!J308)+(CEAD!I308-CEAD!J308)+(CEFID!I308-CEFID!J308)+(CESFI!I308-CESFI!J308)+(CERES!I308-CERES!J308)</f>
        <v>0</v>
      </c>
      <c r="J308" s="31">
        <f t="shared" si="12"/>
        <v>10</v>
      </c>
      <c r="K308" s="20">
        <v>14.59</v>
      </c>
      <c r="L308" s="20">
        <f t="shared" si="13"/>
        <v>145.9</v>
      </c>
      <c r="M308" s="17">
        <f t="shared" si="14"/>
        <v>0</v>
      </c>
    </row>
    <row r="309" spans="1:13" ht="39.950000000000003" customHeight="1" x14ac:dyDescent="0.25">
      <c r="A309" s="186"/>
      <c r="B309" s="189"/>
      <c r="C309" s="48">
        <v>454</v>
      </c>
      <c r="D309" s="75" t="s">
        <v>87</v>
      </c>
      <c r="E309" s="76" t="s">
        <v>650</v>
      </c>
      <c r="F309" s="36" t="s">
        <v>13</v>
      </c>
      <c r="G309" s="36" t="s">
        <v>35</v>
      </c>
      <c r="H309" s="19">
        <f>REITORIA!I309+MUSEU!I309+ESAG!I309+CEART!I309+FAED!I309+CEAD!I309+CEFID!I309+CESFI!I309+CERES!I309</f>
        <v>30</v>
      </c>
      <c r="I309" s="25">
        <f>(REITORIA!I309-REITORIA!J309)+(MUSEU!I309-MUSEU!J309)+(ESAG!I309-ESAG!J309)+(CEART!I309-CEART!J309)+(FAED!I309-FAED!J309)+(CEAD!I309-CEAD!J309)+(CEFID!I309-CEFID!J309)+(CESFI!I309-CESFI!J309)+(CERES!I309-CERES!J309)</f>
        <v>2</v>
      </c>
      <c r="J309" s="31">
        <f t="shared" si="12"/>
        <v>28</v>
      </c>
      <c r="K309" s="20">
        <v>35.04</v>
      </c>
      <c r="L309" s="20">
        <f t="shared" si="13"/>
        <v>1051.2</v>
      </c>
      <c r="M309" s="17">
        <f t="shared" si="14"/>
        <v>70.08</v>
      </c>
    </row>
    <row r="310" spans="1:13" ht="39.950000000000003" customHeight="1" x14ac:dyDescent="0.25">
      <c r="A310" s="186"/>
      <c r="B310" s="189"/>
      <c r="C310" s="48">
        <v>455</v>
      </c>
      <c r="D310" s="75" t="s">
        <v>139</v>
      </c>
      <c r="E310" s="76" t="s">
        <v>651</v>
      </c>
      <c r="F310" s="37" t="s">
        <v>59</v>
      </c>
      <c r="G310" s="36" t="s">
        <v>35</v>
      </c>
      <c r="H310" s="19">
        <f>REITORIA!I310+MUSEU!I310+ESAG!I310+CEART!I310+FAED!I310+CEAD!I310+CEFID!I310+CESFI!I310+CERES!I310</f>
        <v>64</v>
      </c>
      <c r="I310" s="25">
        <f>(REITORIA!I310-REITORIA!J310)+(MUSEU!I310-MUSEU!J310)+(ESAG!I310-ESAG!J310)+(CEART!I310-CEART!J310)+(FAED!I310-FAED!J310)+(CEAD!I310-CEAD!J310)+(CEFID!I310-CEFID!J310)+(CESFI!I310-CESFI!J310)+(CERES!I310-CERES!J310)</f>
        <v>1</v>
      </c>
      <c r="J310" s="31">
        <f t="shared" si="12"/>
        <v>63</v>
      </c>
      <c r="K310" s="20">
        <v>11.4</v>
      </c>
      <c r="L310" s="20">
        <f t="shared" si="13"/>
        <v>729.6</v>
      </c>
      <c r="M310" s="17">
        <f t="shared" si="14"/>
        <v>11.4</v>
      </c>
    </row>
    <row r="311" spans="1:13" ht="39.950000000000003" customHeight="1" x14ac:dyDescent="0.25">
      <c r="A311" s="186"/>
      <c r="B311" s="189"/>
      <c r="C311" s="48">
        <v>456</v>
      </c>
      <c r="D311" s="75" t="s">
        <v>138</v>
      </c>
      <c r="E311" s="76" t="s">
        <v>651</v>
      </c>
      <c r="F311" s="37" t="s">
        <v>59</v>
      </c>
      <c r="G311" s="36" t="s">
        <v>35</v>
      </c>
      <c r="H311" s="19">
        <f>REITORIA!I311+MUSEU!I311+ESAG!I311+CEART!I311+FAED!I311+CEAD!I311+CEFID!I311+CESFI!I311+CERES!I311</f>
        <v>60</v>
      </c>
      <c r="I311" s="25">
        <f>(REITORIA!I311-REITORIA!J311)+(MUSEU!I311-MUSEU!J311)+(ESAG!I311-ESAG!J311)+(CEART!I311-CEART!J311)+(FAED!I311-FAED!J311)+(CEAD!I311-CEAD!J311)+(CEFID!I311-CEFID!J311)+(CESFI!I311-CESFI!J311)+(CERES!I311-CERES!J311)</f>
        <v>2</v>
      </c>
      <c r="J311" s="31">
        <f t="shared" si="12"/>
        <v>58</v>
      </c>
      <c r="K311" s="20">
        <v>25.32</v>
      </c>
      <c r="L311" s="20">
        <f t="shared" si="13"/>
        <v>1519.2</v>
      </c>
      <c r="M311" s="17">
        <f t="shared" si="14"/>
        <v>50.64</v>
      </c>
    </row>
    <row r="312" spans="1:13" ht="39.950000000000003" customHeight="1" x14ac:dyDescent="0.25">
      <c r="A312" s="186"/>
      <c r="B312" s="189"/>
      <c r="C312" s="48">
        <v>457</v>
      </c>
      <c r="D312" s="75" t="s">
        <v>93</v>
      </c>
      <c r="E312" s="76" t="s">
        <v>652</v>
      </c>
      <c r="F312" s="36" t="s">
        <v>13</v>
      </c>
      <c r="G312" s="36" t="s">
        <v>35</v>
      </c>
      <c r="H312" s="19">
        <f>REITORIA!I312+MUSEU!I312+ESAG!I312+CEART!I312+FAED!I312+CEAD!I312+CEFID!I312+CESFI!I312+CERES!I312</f>
        <v>50</v>
      </c>
      <c r="I312" s="25">
        <f>(REITORIA!I312-REITORIA!J312)+(MUSEU!I312-MUSEU!J312)+(ESAG!I312-ESAG!J312)+(CEART!I312-CEART!J312)+(FAED!I312-FAED!J312)+(CEAD!I312-CEAD!J312)+(CEFID!I312-CEFID!J312)+(CESFI!I312-CESFI!J312)+(CERES!I312-CERES!J312)</f>
        <v>2</v>
      </c>
      <c r="J312" s="31">
        <f t="shared" si="12"/>
        <v>48</v>
      </c>
      <c r="K312" s="20">
        <v>20.95</v>
      </c>
      <c r="L312" s="20">
        <f t="shared" si="13"/>
        <v>1047.5</v>
      </c>
      <c r="M312" s="17">
        <f t="shared" si="14"/>
        <v>41.9</v>
      </c>
    </row>
    <row r="313" spans="1:13" ht="39.950000000000003" customHeight="1" x14ac:dyDescent="0.25">
      <c r="A313" s="186"/>
      <c r="B313" s="189"/>
      <c r="C313" s="48">
        <v>458</v>
      </c>
      <c r="D313" s="75" t="s">
        <v>450</v>
      </c>
      <c r="E313" s="76" t="s">
        <v>653</v>
      </c>
      <c r="F313" s="36" t="s">
        <v>59</v>
      </c>
      <c r="G313" s="36" t="s">
        <v>35</v>
      </c>
      <c r="H313" s="19">
        <f>REITORIA!I313+MUSEU!I313+ESAG!I313+CEART!I313+FAED!I313+CEAD!I313+CEFID!I313+CESFI!I313+CERES!I313</f>
        <v>10</v>
      </c>
      <c r="I313" s="25">
        <f>(REITORIA!I313-REITORIA!J313)+(MUSEU!I313-MUSEU!J313)+(ESAG!I313-ESAG!J313)+(CEART!I313-CEART!J313)+(FAED!I313-FAED!J313)+(CEAD!I313-CEAD!J313)+(CEFID!I313-CEFID!J313)+(CESFI!I313-CESFI!J313)+(CERES!I313-CERES!J313)</f>
        <v>2</v>
      </c>
      <c r="J313" s="31">
        <f t="shared" si="12"/>
        <v>8</v>
      </c>
      <c r="K313" s="20">
        <v>32.46</v>
      </c>
      <c r="L313" s="20">
        <f t="shared" si="13"/>
        <v>324.60000000000002</v>
      </c>
      <c r="M313" s="17">
        <f t="shared" si="14"/>
        <v>64.92</v>
      </c>
    </row>
    <row r="314" spans="1:13" ht="39.950000000000003" customHeight="1" x14ac:dyDescent="0.25">
      <c r="A314" s="186"/>
      <c r="B314" s="189"/>
      <c r="C314" s="48">
        <v>459</v>
      </c>
      <c r="D314" s="75" t="s">
        <v>207</v>
      </c>
      <c r="E314" s="76" t="s">
        <v>654</v>
      </c>
      <c r="F314" s="36" t="s">
        <v>13</v>
      </c>
      <c r="G314" s="36" t="s">
        <v>35</v>
      </c>
      <c r="H314" s="19">
        <f>REITORIA!I314+MUSEU!I314+ESAG!I314+CEART!I314+FAED!I314+CEAD!I314+CEFID!I314+CESFI!I314+CERES!I314</f>
        <v>20</v>
      </c>
      <c r="I314" s="25">
        <f>(REITORIA!I314-REITORIA!J314)+(MUSEU!I314-MUSEU!J314)+(ESAG!I314-ESAG!J314)+(CEART!I314-CEART!J314)+(FAED!I314-FAED!J314)+(CEAD!I314-CEAD!J314)+(CEFID!I314-CEFID!J314)+(CESFI!I314-CESFI!J314)+(CERES!I314-CERES!J314)</f>
        <v>4</v>
      </c>
      <c r="J314" s="31">
        <f t="shared" si="12"/>
        <v>16</v>
      </c>
      <c r="K314" s="20">
        <v>204.15</v>
      </c>
      <c r="L314" s="20">
        <f t="shared" si="13"/>
        <v>4083</v>
      </c>
      <c r="M314" s="17">
        <f t="shared" si="14"/>
        <v>816.6</v>
      </c>
    </row>
    <row r="315" spans="1:13" ht="39.950000000000003" customHeight="1" x14ac:dyDescent="0.25">
      <c r="A315" s="186"/>
      <c r="B315" s="189"/>
      <c r="C315" s="48">
        <v>460</v>
      </c>
      <c r="D315" s="75" t="s">
        <v>208</v>
      </c>
      <c r="E315" s="76" t="s">
        <v>654</v>
      </c>
      <c r="F315" s="36" t="s">
        <v>59</v>
      </c>
      <c r="G315" s="36" t="s">
        <v>117</v>
      </c>
      <c r="H315" s="19">
        <f>REITORIA!I315+MUSEU!I315+ESAG!I315+CEART!I315+FAED!I315+CEAD!I315+CEFID!I315+CESFI!I315+CERES!I315</f>
        <v>11</v>
      </c>
      <c r="I315" s="25">
        <f>(REITORIA!I315-REITORIA!J315)+(MUSEU!I315-MUSEU!J315)+(ESAG!I315-ESAG!J315)+(CEART!I315-CEART!J315)+(FAED!I315-FAED!J315)+(CEAD!I315-CEAD!J315)+(CEFID!I315-CEFID!J315)+(CESFI!I315-CESFI!J315)+(CERES!I315-CERES!J315)</f>
        <v>2</v>
      </c>
      <c r="J315" s="31">
        <f t="shared" si="12"/>
        <v>9</v>
      </c>
      <c r="K315" s="20">
        <v>862.93</v>
      </c>
      <c r="L315" s="20">
        <f t="shared" si="13"/>
        <v>9492.23</v>
      </c>
      <c r="M315" s="17">
        <f t="shared" si="14"/>
        <v>1725.86</v>
      </c>
    </row>
    <row r="316" spans="1:13" ht="39.950000000000003" customHeight="1" x14ac:dyDescent="0.25">
      <c r="A316" s="186"/>
      <c r="B316" s="189"/>
      <c r="C316" s="48">
        <v>461</v>
      </c>
      <c r="D316" s="75" t="s">
        <v>38</v>
      </c>
      <c r="E316" s="76" t="s">
        <v>655</v>
      </c>
      <c r="F316" s="36" t="s">
        <v>13</v>
      </c>
      <c r="G316" s="36" t="s">
        <v>15</v>
      </c>
      <c r="H316" s="19">
        <f>REITORIA!I316+MUSEU!I316+ESAG!I316+CEART!I316+FAED!I316+CEAD!I316+CEFID!I316+CESFI!I316+CERES!I316</f>
        <v>19</v>
      </c>
      <c r="I316" s="25">
        <f>(REITORIA!I316-REITORIA!J316)+(MUSEU!I316-MUSEU!J316)+(ESAG!I316-ESAG!J316)+(CEART!I316-CEART!J316)+(FAED!I316-FAED!J316)+(CEAD!I316-CEAD!J316)+(CEFID!I316-CEFID!J316)+(CESFI!I316-CESFI!J316)+(CERES!I316-CERES!J316)</f>
        <v>3</v>
      </c>
      <c r="J316" s="31">
        <f t="shared" si="12"/>
        <v>16</v>
      </c>
      <c r="K316" s="20">
        <v>6.46</v>
      </c>
      <c r="L316" s="20">
        <f t="shared" si="13"/>
        <v>122.74</v>
      </c>
      <c r="M316" s="17">
        <f t="shared" si="14"/>
        <v>19.38</v>
      </c>
    </row>
    <row r="317" spans="1:13" ht="39.950000000000003" customHeight="1" x14ac:dyDescent="0.25">
      <c r="A317" s="186"/>
      <c r="B317" s="189"/>
      <c r="C317" s="48">
        <v>462</v>
      </c>
      <c r="D317" s="75" t="s">
        <v>451</v>
      </c>
      <c r="E317" s="76" t="s">
        <v>656</v>
      </c>
      <c r="F317" s="36" t="s">
        <v>13</v>
      </c>
      <c r="G317" s="36" t="s">
        <v>35</v>
      </c>
      <c r="H317" s="19">
        <f>REITORIA!I317+MUSEU!I317+ESAG!I317+CEART!I317+FAED!I317+CEAD!I317+CEFID!I317+CESFI!I317+CERES!I317</f>
        <v>10</v>
      </c>
      <c r="I317" s="25">
        <f>(REITORIA!I317-REITORIA!J317)+(MUSEU!I317-MUSEU!J317)+(ESAG!I317-ESAG!J317)+(CEART!I317-CEART!J317)+(FAED!I317-FAED!J317)+(CEAD!I317-CEAD!J317)+(CEFID!I317-CEFID!J317)+(CESFI!I317-CESFI!J317)+(CERES!I317-CERES!J317)</f>
        <v>4</v>
      </c>
      <c r="J317" s="31">
        <f t="shared" si="12"/>
        <v>6</v>
      </c>
      <c r="K317" s="20">
        <v>16.03</v>
      </c>
      <c r="L317" s="20">
        <f t="shared" si="13"/>
        <v>160.30000000000001</v>
      </c>
      <c r="M317" s="17">
        <f t="shared" si="14"/>
        <v>64.12</v>
      </c>
    </row>
    <row r="318" spans="1:13" ht="39.950000000000003" customHeight="1" x14ac:dyDescent="0.25">
      <c r="A318" s="186"/>
      <c r="B318" s="189"/>
      <c r="C318" s="48">
        <v>463</v>
      </c>
      <c r="D318" s="75" t="s">
        <v>452</v>
      </c>
      <c r="E318" s="76" t="s">
        <v>657</v>
      </c>
      <c r="F318" s="36" t="s">
        <v>12</v>
      </c>
      <c r="G318" s="36" t="s">
        <v>15</v>
      </c>
      <c r="H318" s="19">
        <f>REITORIA!I318+MUSEU!I318+ESAG!I318+CEART!I318+FAED!I318+CEAD!I318+CEFID!I318+CESFI!I318+CERES!I318</f>
        <v>34</v>
      </c>
      <c r="I318" s="25">
        <f>(REITORIA!I318-REITORIA!J318)+(MUSEU!I318-MUSEU!J318)+(ESAG!I318-ESAG!J318)+(CEART!I318-CEART!J318)+(FAED!I318-FAED!J318)+(CEAD!I318-CEAD!J318)+(CEFID!I318-CEFID!J318)+(CESFI!I318-CESFI!J318)+(CERES!I318-CERES!J318)</f>
        <v>4</v>
      </c>
      <c r="J318" s="31">
        <f t="shared" si="12"/>
        <v>30</v>
      </c>
      <c r="K318" s="20">
        <v>18.5</v>
      </c>
      <c r="L318" s="20">
        <f t="shared" si="13"/>
        <v>629</v>
      </c>
      <c r="M318" s="17">
        <f t="shared" si="14"/>
        <v>74</v>
      </c>
    </row>
    <row r="319" spans="1:13" ht="39.950000000000003" customHeight="1" x14ac:dyDescent="0.25">
      <c r="A319" s="186"/>
      <c r="B319" s="189"/>
      <c r="C319" s="48">
        <v>464</v>
      </c>
      <c r="D319" s="75" t="s">
        <v>39</v>
      </c>
      <c r="E319" s="76" t="s">
        <v>658</v>
      </c>
      <c r="F319" s="36" t="s">
        <v>13</v>
      </c>
      <c r="G319" s="36" t="s">
        <v>35</v>
      </c>
      <c r="H319" s="19">
        <f>REITORIA!I319+MUSEU!I319+ESAG!I319+CEART!I319+FAED!I319+CEAD!I319+CEFID!I319+CESFI!I319+CERES!I319</f>
        <v>11</v>
      </c>
      <c r="I319" s="25">
        <f>(REITORIA!I319-REITORIA!J319)+(MUSEU!I319-MUSEU!J319)+(ESAG!I319-ESAG!J319)+(CEART!I319-CEART!J319)+(FAED!I319-FAED!J319)+(CEAD!I319-CEAD!J319)+(CEFID!I319-CEFID!J319)+(CESFI!I319-CESFI!J319)+(CERES!I319-CERES!J319)</f>
        <v>3</v>
      </c>
      <c r="J319" s="31">
        <f t="shared" si="12"/>
        <v>8</v>
      </c>
      <c r="K319" s="20">
        <v>19.09</v>
      </c>
      <c r="L319" s="20">
        <f t="shared" si="13"/>
        <v>209.99</v>
      </c>
      <c r="M319" s="17">
        <f t="shared" si="14"/>
        <v>57.269999999999996</v>
      </c>
    </row>
    <row r="320" spans="1:13" ht="39.950000000000003" customHeight="1" x14ac:dyDescent="0.25">
      <c r="A320" s="186"/>
      <c r="B320" s="189"/>
      <c r="C320" s="48">
        <v>465</v>
      </c>
      <c r="D320" s="75" t="s">
        <v>40</v>
      </c>
      <c r="E320" s="76" t="s">
        <v>659</v>
      </c>
      <c r="F320" s="36" t="s">
        <v>13</v>
      </c>
      <c r="G320" s="36" t="s">
        <v>35</v>
      </c>
      <c r="H320" s="19">
        <f>REITORIA!I320+MUSEU!I320+ESAG!I320+CEART!I320+FAED!I320+CEAD!I320+CEFID!I320+CESFI!I320+CERES!I320</f>
        <v>10</v>
      </c>
      <c r="I320" s="25">
        <f>(REITORIA!I320-REITORIA!J320)+(MUSEU!I320-MUSEU!J320)+(ESAG!I320-ESAG!J320)+(CEART!I320-CEART!J320)+(FAED!I320-FAED!J320)+(CEAD!I320-CEAD!J320)+(CEFID!I320-CEFID!J320)+(CESFI!I320-CESFI!J320)+(CERES!I320-CERES!J320)</f>
        <v>5</v>
      </c>
      <c r="J320" s="31">
        <f t="shared" si="12"/>
        <v>5</v>
      </c>
      <c r="K320" s="20">
        <v>23.63</v>
      </c>
      <c r="L320" s="20">
        <f t="shared" si="13"/>
        <v>236.29999999999998</v>
      </c>
      <c r="M320" s="17">
        <f t="shared" si="14"/>
        <v>118.14999999999999</v>
      </c>
    </row>
    <row r="321" spans="1:13" ht="39.950000000000003" customHeight="1" x14ac:dyDescent="0.25">
      <c r="A321" s="186"/>
      <c r="B321" s="189"/>
      <c r="C321" s="48">
        <v>466</v>
      </c>
      <c r="D321" s="75" t="s">
        <v>41</v>
      </c>
      <c r="E321" s="76" t="s">
        <v>660</v>
      </c>
      <c r="F321" s="36" t="s">
        <v>13</v>
      </c>
      <c r="G321" s="36" t="s">
        <v>35</v>
      </c>
      <c r="H321" s="19">
        <f>REITORIA!I321+MUSEU!I321+ESAG!I321+CEART!I321+FAED!I321+CEAD!I321+CEFID!I321+CESFI!I321+CERES!I321</f>
        <v>10</v>
      </c>
      <c r="I321" s="25">
        <f>(REITORIA!I321-REITORIA!J321)+(MUSEU!I321-MUSEU!J321)+(ESAG!I321-ESAG!J321)+(CEART!I321-CEART!J321)+(FAED!I321-FAED!J321)+(CEAD!I321-CEAD!J321)+(CEFID!I321-CEFID!J321)+(CESFI!I321-CESFI!J321)+(CERES!I321-CERES!J321)</f>
        <v>5</v>
      </c>
      <c r="J321" s="31">
        <f t="shared" si="12"/>
        <v>5</v>
      </c>
      <c r="K321" s="20">
        <v>19.559999999999999</v>
      </c>
      <c r="L321" s="20">
        <f t="shared" si="13"/>
        <v>195.6</v>
      </c>
      <c r="M321" s="17">
        <f t="shared" si="14"/>
        <v>97.8</v>
      </c>
    </row>
    <row r="322" spans="1:13" ht="39.950000000000003" customHeight="1" x14ac:dyDescent="0.25">
      <c r="A322" s="186"/>
      <c r="B322" s="189"/>
      <c r="C322" s="48">
        <v>467</v>
      </c>
      <c r="D322" s="75" t="s">
        <v>42</v>
      </c>
      <c r="E322" s="76" t="s">
        <v>661</v>
      </c>
      <c r="F322" s="36" t="s">
        <v>13</v>
      </c>
      <c r="G322" s="36" t="s">
        <v>35</v>
      </c>
      <c r="H322" s="19">
        <f>REITORIA!I322+MUSEU!I322+ESAG!I322+CEART!I322+FAED!I322+CEAD!I322+CEFID!I322+CESFI!I322+CERES!I322</f>
        <v>7</v>
      </c>
      <c r="I322" s="25">
        <f>(REITORIA!I322-REITORIA!J322)+(MUSEU!I322-MUSEU!J322)+(ESAG!I322-ESAG!J322)+(CEART!I322-CEART!J322)+(FAED!I322-FAED!J322)+(CEAD!I322-CEAD!J322)+(CEFID!I322-CEFID!J322)+(CESFI!I322-CESFI!J322)+(CERES!I322-CERES!J322)</f>
        <v>4</v>
      </c>
      <c r="J322" s="31">
        <f t="shared" si="12"/>
        <v>3</v>
      </c>
      <c r="K322" s="20">
        <v>34.82</v>
      </c>
      <c r="L322" s="20">
        <f t="shared" si="13"/>
        <v>243.74</v>
      </c>
      <c r="M322" s="17">
        <f t="shared" si="14"/>
        <v>139.28</v>
      </c>
    </row>
    <row r="323" spans="1:13" ht="39.950000000000003" customHeight="1" x14ac:dyDescent="0.25">
      <c r="A323" s="186"/>
      <c r="B323" s="189"/>
      <c r="C323" s="48">
        <v>468</v>
      </c>
      <c r="D323" s="75" t="s">
        <v>43</v>
      </c>
      <c r="E323" s="76" t="s">
        <v>662</v>
      </c>
      <c r="F323" s="36" t="s">
        <v>13</v>
      </c>
      <c r="G323" s="36" t="s">
        <v>35</v>
      </c>
      <c r="H323" s="19">
        <f>REITORIA!I323+MUSEU!I323+ESAG!I323+CEART!I323+FAED!I323+CEAD!I323+CEFID!I323+CESFI!I323+CERES!I323</f>
        <v>7</v>
      </c>
      <c r="I323" s="25">
        <f>(REITORIA!I323-REITORIA!J323)+(MUSEU!I323-MUSEU!J323)+(ESAG!I323-ESAG!J323)+(CEART!I323-CEART!J323)+(FAED!I323-FAED!J323)+(CEAD!I323-CEAD!J323)+(CEFID!I323-CEFID!J323)+(CESFI!I323-CESFI!J323)+(CERES!I323-CERES!J323)</f>
        <v>4</v>
      </c>
      <c r="J323" s="31">
        <f t="shared" si="12"/>
        <v>3</v>
      </c>
      <c r="K323" s="20">
        <v>26.03</v>
      </c>
      <c r="L323" s="20">
        <f t="shared" si="13"/>
        <v>182.21</v>
      </c>
      <c r="M323" s="17">
        <f t="shared" si="14"/>
        <v>104.12</v>
      </c>
    </row>
    <row r="324" spans="1:13" ht="39.950000000000003" customHeight="1" x14ac:dyDescent="0.25">
      <c r="A324" s="186"/>
      <c r="B324" s="189"/>
      <c r="C324" s="48">
        <v>469</v>
      </c>
      <c r="D324" s="75" t="s">
        <v>44</v>
      </c>
      <c r="E324" s="76" t="s">
        <v>663</v>
      </c>
      <c r="F324" s="36" t="s">
        <v>13</v>
      </c>
      <c r="G324" s="36" t="s">
        <v>35</v>
      </c>
      <c r="H324" s="19">
        <f>REITORIA!I324+MUSEU!I324+ESAG!I324+CEART!I324+FAED!I324+CEAD!I324+CEFID!I324+CESFI!I324+CERES!I324</f>
        <v>7</v>
      </c>
      <c r="I324" s="25">
        <f>(REITORIA!I324-REITORIA!J324)+(MUSEU!I324-MUSEU!J324)+(ESAG!I324-ESAG!J324)+(CEART!I324-CEART!J324)+(FAED!I324-FAED!J324)+(CEAD!I324-CEAD!J324)+(CEFID!I324-CEFID!J324)+(CESFI!I324-CESFI!J324)+(CERES!I324-CERES!J324)</f>
        <v>4</v>
      </c>
      <c r="J324" s="31">
        <f t="shared" si="12"/>
        <v>3</v>
      </c>
      <c r="K324" s="20">
        <v>33.86</v>
      </c>
      <c r="L324" s="20">
        <f t="shared" si="13"/>
        <v>237.01999999999998</v>
      </c>
      <c r="M324" s="17">
        <f t="shared" si="14"/>
        <v>135.44</v>
      </c>
    </row>
    <row r="325" spans="1:13" ht="39.950000000000003" customHeight="1" x14ac:dyDescent="0.25">
      <c r="A325" s="186"/>
      <c r="B325" s="189"/>
      <c r="C325" s="48">
        <v>470</v>
      </c>
      <c r="D325" s="75" t="s">
        <v>453</v>
      </c>
      <c r="E325" s="76" t="s">
        <v>664</v>
      </c>
      <c r="F325" s="36" t="s">
        <v>133</v>
      </c>
      <c r="G325" s="36" t="s">
        <v>35</v>
      </c>
      <c r="H325" s="19">
        <f>REITORIA!I325+MUSEU!I325+ESAG!I325+CEART!I325+FAED!I325+CEAD!I325+CEFID!I325+CESFI!I325+CERES!I325</f>
        <v>3</v>
      </c>
      <c r="I325" s="25">
        <f>(REITORIA!I325-REITORIA!J325)+(MUSEU!I325-MUSEU!J325)+(ESAG!I325-ESAG!J325)+(CEART!I325-CEART!J325)+(FAED!I325-FAED!J325)+(CEAD!I325-CEAD!J325)+(CEFID!I325-CEFID!J325)+(CESFI!I325-CESFI!J325)+(CERES!I325-CERES!J325)</f>
        <v>3</v>
      </c>
      <c r="J325" s="31">
        <f t="shared" si="12"/>
        <v>0</v>
      </c>
      <c r="K325" s="20">
        <v>156</v>
      </c>
      <c r="L325" s="20">
        <f t="shared" si="13"/>
        <v>468</v>
      </c>
      <c r="M325" s="17">
        <f t="shared" si="14"/>
        <v>468</v>
      </c>
    </row>
    <row r="326" spans="1:13" ht="39.950000000000003" customHeight="1" x14ac:dyDescent="0.25">
      <c r="A326" s="186"/>
      <c r="B326" s="189"/>
      <c r="C326" s="48">
        <v>471</v>
      </c>
      <c r="D326" s="132" t="s">
        <v>454</v>
      </c>
      <c r="E326" s="76" t="s">
        <v>665</v>
      </c>
      <c r="F326" s="37" t="s">
        <v>133</v>
      </c>
      <c r="G326" s="36" t="s">
        <v>35</v>
      </c>
      <c r="H326" s="19">
        <f>REITORIA!I326+MUSEU!I326+ESAG!I326+CEART!I326+FAED!I326+CEAD!I326+CEFID!I326+CESFI!I326+CERES!I326</f>
        <v>10</v>
      </c>
      <c r="I326" s="25">
        <f>(REITORIA!I326-REITORIA!J326)+(MUSEU!I326-MUSEU!J326)+(ESAG!I326-ESAG!J326)+(CEART!I326-CEART!J326)+(FAED!I326-FAED!J326)+(CEAD!I326-CEAD!J326)+(CEFID!I326-CEFID!J326)+(CESFI!I326-CESFI!J326)+(CERES!I326-CERES!J326)</f>
        <v>6</v>
      </c>
      <c r="J326" s="31">
        <f t="shared" si="12"/>
        <v>4</v>
      </c>
      <c r="K326" s="20">
        <v>136.63</v>
      </c>
      <c r="L326" s="20">
        <f t="shared" si="13"/>
        <v>1366.3</v>
      </c>
      <c r="M326" s="17">
        <f t="shared" si="14"/>
        <v>819.78</v>
      </c>
    </row>
    <row r="327" spans="1:13" ht="39.950000000000003" customHeight="1" x14ac:dyDescent="0.25">
      <c r="A327" s="186"/>
      <c r="B327" s="189"/>
      <c r="C327" s="48">
        <v>472</v>
      </c>
      <c r="D327" s="75" t="s">
        <v>455</v>
      </c>
      <c r="E327" s="76" t="s">
        <v>666</v>
      </c>
      <c r="F327" s="36" t="s">
        <v>13</v>
      </c>
      <c r="G327" s="36" t="s">
        <v>35</v>
      </c>
      <c r="H327" s="19">
        <f>REITORIA!I327+MUSEU!I327+ESAG!I327+CEART!I327+FAED!I327+CEAD!I327+CEFID!I327+CESFI!I327+CERES!I327</f>
        <v>8</v>
      </c>
      <c r="I327" s="25">
        <f>(REITORIA!I327-REITORIA!J327)+(MUSEU!I327-MUSEU!J327)+(ESAG!I327-ESAG!J327)+(CEART!I327-CEART!J327)+(FAED!I327-FAED!J327)+(CEAD!I327-CEAD!J327)+(CEFID!I327-CEFID!J327)+(CESFI!I327-CESFI!J327)+(CERES!I327-CERES!J327)</f>
        <v>4</v>
      </c>
      <c r="J327" s="31">
        <f t="shared" si="12"/>
        <v>4</v>
      </c>
      <c r="K327" s="20">
        <v>21.04</v>
      </c>
      <c r="L327" s="20">
        <f t="shared" si="13"/>
        <v>168.32</v>
      </c>
      <c r="M327" s="17">
        <f t="shared" si="14"/>
        <v>84.16</v>
      </c>
    </row>
    <row r="328" spans="1:13" ht="39.950000000000003" customHeight="1" x14ac:dyDescent="0.25">
      <c r="A328" s="186"/>
      <c r="B328" s="189"/>
      <c r="C328" s="48">
        <v>473</v>
      </c>
      <c r="D328" s="75" t="s">
        <v>45</v>
      </c>
      <c r="E328" s="76" t="s">
        <v>666</v>
      </c>
      <c r="F328" s="36" t="s">
        <v>13</v>
      </c>
      <c r="G328" s="36" t="s">
        <v>35</v>
      </c>
      <c r="H328" s="19">
        <f>REITORIA!I328+MUSEU!I328+ESAG!I328+CEART!I328+FAED!I328+CEAD!I328+CEFID!I328+CESFI!I328+CERES!I328</f>
        <v>8</v>
      </c>
      <c r="I328" s="25">
        <f>(REITORIA!I328-REITORIA!J328)+(MUSEU!I328-MUSEU!J328)+(ESAG!I328-ESAG!J328)+(CEART!I328-CEART!J328)+(FAED!I328-FAED!J328)+(CEAD!I328-CEAD!J328)+(CEFID!I328-CEFID!J328)+(CESFI!I328-CESFI!J328)+(CERES!I328-CERES!J328)</f>
        <v>4</v>
      </c>
      <c r="J328" s="31">
        <f t="shared" si="12"/>
        <v>4</v>
      </c>
      <c r="K328" s="20">
        <v>22.73</v>
      </c>
      <c r="L328" s="20">
        <f t="shared" si="13"/>
        <v>181.84</v>
      </c>
      <c r="M328" s="17">
        <f t="shared" si="14"/>
        <v>90.92</v>
      </c>
    </row>
    <row r="329" spans="1:13" ht="39.950000000000003" customHeight="1" x14ac:dyDescent="0.25">
      <c r="A329" s="186"/>
      <c r="B329" s="189"/>
      <c r="C329" s="48">
        <v>474</v>
      </c>
      <c r="D329" s="133" t="s">
        <v>456</v>
      </c>
      <c r="E329" s="76" t="s">
        <v>667</v>
      </c>
      <c r="F329" s="37" t="s">
        <v>515</v>
      </c>
      <c r="G329" s="36" t="s">
        <v>35</v>
      </c>
      <c r="H329" s="19">
        <f>REITORIA!I329+MUSEU!I329+ESAG!I329+CEART!I329+FAED!I329+CEAD!I329+CEFID!I329+CESFI!I329+CERES!I329</f>
        <v>3</v>
      </c>
      <c r="I329" s="25">
        <f>(REITORIA!I329-REITORIA!J329)+(MUSEU!I329-MUSEU!J329)+(ESAG!I329-ESAG!J329)+(CEART!I329-CEART!J329)+(FAED!I329-FAED!J329)+(CEAD!I329-CEAD!J329)+(CEFID!I329-CEFID!J329)+(CESFI!I329-CESFI!J329)+(CERES!I329-CERES!J329)</f>
        <v>2</v>
      </c>
      <c r="J329" s="31">
        <f t="shared" si="12"/>
        <v>1</v>
      </c>
      <c r="K329" s="20">
        <v>197.2</v>
      </c>
      <c r="L329" s="20">
        <f t="shared" si="13"/>
        <v>591.59999999999991</v>
      </c>
      <c r="M329" s="17">
        <f t="shared" si="14"/>
        <v>394.4</v>
      </c>
    </row>
    <row r="330" spans="1:13" ht="39.950000000000003" customHeight="1" x14ac:dyDescent="0.25">
      <c r="A330" s="186"/>
      <c r="B330" s="189"/>
      <c r="C330" s="48">
        <v>475</v>
      </c>
      <c r="D330" s="75" t="s">
        <v>457</v>
      </c>
      <c r="E330" s="76" t="s">
        <v>668</v>
      </c>
      <c r="F330" s="37" t="s">
        <v>515</v>
      </c>
      <c r="G330" s="36" t="s">
        <v>35</v>
      </c>
      <c r="H330" s="19">
        <f>REITORIA!I330+MUSEU!I330+ESAG!I330+CEART!I330+FAED!I330+CEAD!I330+CEFID!I330+CESFI!I330+CERES!I330</f>
        <v>3</v>
      </c>
      <c r="I330" s="25">
        <f>(REITORIA!I330-REITORIA!J330)+(MUSEU!I330-MUSEU!J330)+(ESAG!I330-ESAG!J330)+(CEART!I330-CEART!J330)+(FAED!I330-FAED!J330)+(CEAD!I330-CEAD!J330)+(CEFID!I330-CEFID!J330)+(CESFI!I330-CESFI!J330)+(CERES!I330-CERES!J330)</f>
        <v>2</v>
      </c>
      <c r="J330" s="31">
        <f t="shared" si="12"/>
        <v>1</v>
      </c>
      <c r="K330" s="20">
        <v>806.2</v>
      </c>
      <c r="L330" s="20">
        <f t="shared" si="13"/>
        <v>2418.6000000000004</v>
      </c>
      <c r="M330" s="17">
        <f t="shared" si="14"/>
        <v>1612.4</v>
      </c>
    </row>
    <row r="331" spans="1:13" ht="39.950000000000003" customHeight="1" x14ac:dyDescent="0.25">
      <c r="A331" s="186"/>
      <c r="B331" s="189"/>
      <c r="C331" s="48">
        <v>476</v>
      </c>
      <c r="D331" s="75" t="s">
        <v>46</v>
      </c>
      <c r="E331" s="76" t="s">
        <v>669</v>
      </c>
      <c r="F331" s="36" t="s">
        <v>13</v>
      </c>
      <c r="G331" s="36" t="s">
        <v>35</v>
      </c>
      <c r="H331" s="19">
        <f>REITORIA!I331+MUSEU!I331+ESAG!I331+CEART!I331+FAED!I331+CEAD!I331+CEFID!I331+CESFI!I331+CERES!I331</f>
        <v>28</v>
      </c>
      <c r="I331" s="25">
        <f>(REITORIA!I331-REITORIA!J331)+(MUSEU!I331-MUSEU!J331)+(ESAG!I331-ESAG!J331)+(CEART!I331-CEART!J331)+(FAED!I331-FAED!J331)+(CEAD!I331-CEAD!J331)+(CEFID!I331-CEFID!J331)+(CESFI!I331-CESFI!J331)+(CERES!I331-CERES!J331)</f>
        <v>10</v>
      </c>
      <c r="J331" s="31">
        <f t="shared" si="12"/>
        <v>18</v>
      </c>
      <c r="K331" s="20">
        <v>8.1999999999999993</v>
      </c>
      <c r="L331" s="20">
        <f t="shared" si="13"/>
        <v>229.59999999999997</v>
      </c>
      <c r="M331" s="17">
        <f t="shared" si="14"/>
        <v>82</v>
      </c>
    </row>
    <row r="332" spans="1:13" ht="39.950000000000003" customHeight="1" x14ac:dyDescent="0.25">
      <c r="A332" s="186"/>
      <c r="B332" s="189"/>
      <c r="C332" s="48">
        <v>477</v>
      </c>
      <c r="D332" s="75" t="s">
        <v>47</v>
      </c>
      <c r="E332" s="136" t="s">
        <v>670</v>
      </c>
      <c r="F332" s="36" t="s">
        <v>13</v>
      </c>
      <c r="G332" s="36" t="s">
        <v>35</v>
      </c>
      <c r="H332" s="19">
        <f>REITORIA!I332+MUSEU!I332+ESAG!I332+CEART!I332+FAED!I332+CEAD!I332+CEFID!I332+CESFI!I332+CERES!I332</f>
        <v>32</v>
      </c>
      <c r="I332" s="25">
        <f>(REITORIA!I332-REITORIA!J332)+(MUSEU!I332-MUSEU!J332)+(ESAG!I332-ESAG!J332)+(CEART!I332-CEART!J332)+(FAED!I332-FAED!J332)+(CEAD!I332-CEAD!J332)+(CEFID!I332-CEFID!J332)+(CESFI!I332-CESFI!J332)+(CERES!I332-CERES!J332)</f>
        <v>8</v>
      </c>
      <c r="J332" s="31">
        <f t="shared" si="12"/>
        <v>24</v>
      </c>
      <c r="K332" s="20">
        <v>10.029999999999999</v>
      </c>
      <c r="L332" s="20">
        <f t="shared" si="13"/>
        <v>320.95999999999998</v>
      </c>
      <c r="M332" s="17">
        <f t="shared" si="14"/>
        <v>80.239999999999995</v>
      </c>
    </row>
    <row r="333" spans="1:13" ht="39.950000000000003" customHeight="1" x14ac:dyDescent="0.25">
      <c r="A333" s="186"/>
      <c r="B333" s="189"/>
      <c r="C333" s="48">
        <v>478</v>
      </c>
      <c r="D333" s="75" t="s">
        <v>458</v>
      </c>
      <c r="E333" s="76" t="s">
        <v>669</v>
      </c>
      <c r="F333" s="36" t="s">
        <v>59</v>
      </c>
      <c r="G333" s="36" t="s">
        <v>35</v>
      </c>
      <c r="H333" s="19">
        <f>REITORIA!I333+MUSEU!I333+ESAG!I333+CEART!I333+FAED!I333+CEAD!I333+CEFID!I333+CESFI!I333+CERES!I333</f>
        <v>31</v>
      </c>
      <c r="I333" s="25">
        <f>(REITORIA!I333-REITORIA!J333)+(MUSEU!I333-MUSEU!J333)+(ESAG!I333-ESAG!J333)+(CEART!I333-CEART!J333)+(FAED!I333-FAED!J333)+(CEAD!I333-CEAD!J333)+(CEFID!I333-CEFID!J333)+(CESFI!I333-CESFI!J333)+(CERES!I333-CERES!J333)</f>
        <v>2</v>
      </c>
      <c r="J333" s="31">
        <f t="shared" si="12"/>
        <v>29</v>
      </c>
      <c r="K333" s="20">
        <v>3.91</v>
      </c>
      <c r="L333" s="20">
        <f t="shared" si="13"/>
        <v>121.21000000000001</v>
      </c>
      <c r="M333" s="17">
        <f t="shared" si="14"/>
        <v>7.82</v>
      </c>
    </row>
    <row r="334" spans="1:13" ht="39.950000000000003" customHeight="1" x14ac:dyDescent="0.25">
      <c r="A334" s="186"/>
      <c r="B334" s="189"/>
      <c r="C334" s="48">
        <v>479</v>
      </c>
      <c r="D334" s="75" t="s">
        <v>36</v>
      </c>
      <c r="E334" s="76" t="s">
        <v>671</v>
      </c>
      <c r="F334" s="36" t="s">
        <v>13</v>
      </c>
      <c r="G334" s="36" t="s">
        <v>103</v>
      </c>
      <c r="H334" s="19">
        <f>REITORIA!I334+MUSEU!I334+ESAG!I334+CEART!I334+FAED!I334+CEAD!I334+CEFID!I334+CESFI!I334+CERES!I334</f>
        <v>40</v>
      </c>
      <c r="I334" s="25">
        <f>(REITORIA!I334-REITORIA!J334)+(MUSEU!I334-MUSEU!J334)+(ESAG!I334-ESAG!J334)+(CEART!I334-CEART!J334)+(FAED!I334-FAED!J334)+(CEAD!I334-CEAD!J334)+(CEFID!I334-CEFID!J334)+(CESFI!I334-CESFI!J334)+(CERES!I334-CERES!J334)</f>
        <v>20</v>
      </c>
      <c r="J334" s="31">
        <f t="shared" si="12"/>
        <v>20</v>
      </c>
      <c r="K334" s="20">
        <v>1.21</v>
      </c>
      <c r="L334" s="20">
        <f t="shared" si="13"/>
        <v>48.4</v>
      </c>
      <c r="M334" s="17">
        <f t="shared" si="14"/>
        <v>24.2</v>
      </c>
    </row>
    <row r="335" spans="1:13" ht="39.950000000000003" customHeight="1" x14ac:dyDescent="0.25">
      <c r="A335" s="186"/>
      <c r="B335" s="189"/>
      <c r="C335" s="48">
        <v>480</v>
      </c>
      <c r="D335" s="75" t="s">
        <v>459</v>
      </c>
      <c r="E335" s="76" t="s">
        <v>672</v>
      </c>
      <c r="F335" s="36" t="s">
        <v>13</v>
      </c>
      <c r="G335" s="36" t="s">
        <v>35</v>
      </c>
      <c r="H335" s="19">
        <f>REITORIA!I335+MUSEU!I335+ESAG!I335+CEART!I335+FAED!I335+CEAD!I335+CEFID!I335+CESFI!I335+CERES!I335</f>
        <v>17</v>
      </c>
      <c r="I335" s="25">
        <f>(REITORIA!I335-REITORIA!J335)+(MUSEU!I335-MUSEU!J335)+(ESAG!I335-ESAG!J335)+(CEART!I335-CEART!J335)+(FAED!I335-FAED!J335)+(CEAD!I335-CEAD!J335)+(CEFID!I335-CEFID!J335)+(CESFI!I335-CESFI!J335)+(CERES!I335-CERES!J335)</f>
        <v>3</v>
      </c>
      <c r="J335" s="31">
        <f t="shared" si="12"/>
        <v>14</v>
      </c>
      <c r="K335" s="20">
        <v>22.21</v>
      </c>
      <c r="L335" s="20">
        <f t="shared" si="13"/>
        <v>377.57</v>
      </c>
      <c r="M335" s="17">
        <f t="shared" si="14"/>
        <v>66.63</v>
      </c>
    </row>
    <row r="336" spans="1:13" ht="39.950000000000003" customHeight="1" x14ac:dyDescent="0.25">
      <c r="A336" s="186"/>
      <c r="B336" s="189"/>
      <c r="C336" s="48">
        <v>481</v>
      </c>
      <c r="D336" s="75" t="s">
        <v>57</v>
      </c>
      <c r="E336" s="76" t="s">
        <v>673</v>
      </c>
      <c r="F336" s="36" t="s">
        <v>13</v>
      </c>
      <c r="G336" s="36" t="s">
        <v>35</v>
      </c>
      <c r="H336" s="19">
        <f>REITORIA!I336+MUSEU!I336+ESAG!I336+CEART!I336+FAED!I336+CEAD!I336+CEFID!I336+CESFI!I336+CERES!I336</f>
        <v>8</v>
      </c>
      <c r="I336" s="25">
        <f>(REITORIA!I336-REITORIA!J336)+(MUSEU!I336-MUSEU!J336)+(ESAG!I336-ESAG!J336)+(CEART!I336-CEART!J336)+(FAED!I336-FAED!J336)+(CEAD!I336-CEAD!J336)+(CEFID!I336-CEFID!J336)+(CESFI!I336-CESFI!J336)+(CERES!I336-CERES!J336)</f>
        <v>1</v>
      </c>
      <c r="J336" s="31">
        <f t="shared" si="12"/>
        <v>7</v>
      </c>
      <c r="K336" s="20">
        <v>44.17</v>
      </c>
      <c r="L336" s="20">
        <f t="shared" si="13"/>
        <v>353.36</v>
      </c>
      <c r="M336" s="17">
        <f t="shared" si="14"/>
        <v>44.17</v>
      </c>
    </row>
    <row r="337" spans="1:13" ht="39.950000000000003" customHeight="1" x14ac:dyDescent="0.25">
      <c r="A337" s="186"/>
      <c r="B337" s="189"/>
      <c r="C337" s="48">
        <v>482</v>
      </c>
      <c r="D337" s="75" t="s">
        <v>460</v>
      </c>
      <c r="E337" s="76" t="s">
        <v>674</v>
      </c>
      <c r="F337" s="36" t="s">
        <v>516</v>
      </c>
      <c r="G337" s="36" t="s">
        <v>35</v>
      </c>
      <c r="H337" s="19">
        <f>REITORIA!I337+MUSEU!I337+ESAG!I337+CEART!I337+FAED!I337+CEAD!I337+CEFID!I337+CESFI!I337+CERES!I337</f>
        <v>1</v>
      </c>
      <c r="I337" s="25">
        <f>(REITORIA!I337-REITORIA!J337)+(MUSEU!I337-MUSEU!J337)+(ESAG!I337-ESAG!J337)+(CEART!I337-CEART!J337)+(FAED!I337-FAED!J337)+(CEAD!I337-CEAD!J337)+(CEFID!I337-CEFID!J337)+(CESFI!I337-CESFI!J337)+(CERES!I337-CERES!J337)</f>
        <v>1</v>
      </c>
      <c r="J337" s="31">
        <f t="shared" ref="J337:J400" si="15">H337-I337</f>
        <v>0</v>
      </c>
      <c r="K337" s="20">
        <v>341.74</v>
      </c>
      <c r="L337" s="20">
        <f t="shared" ref="L337:L400" si="16">K337*H337</f>
        <v>341.74</v>
      </c>
      <c r="M337" s="17">
        <f t="shared" ref="M337:M400" si="17">K337*I337</f>
        <v>341.74</v>
      </c>
    </row>
    <row r="338" spans="1:13" ht="39.950000000000003" customHeight="1" x14ac:dyDescent="0.25">
      <c r="A338" s="186"/>
      <c r="B338" s="189"/>
      <c r="C338" s="48">
        <v>483</v>
      </c>
      <c r="D338" s="75" t="s">
        <v>48</v>
      </c>
      <c r="E338" s="76" t="s">
        <v>675</v>
      </c>
      <c r="F338" s="36" t="s">
        <v>13</v>
      </c>
      <c r="G338" s="36" t="s">
        <v>35</v>
      </c>
      <c r="H338" s="19">
        <f>REITORIA!I338+MUSEU!I338+ESAG!I338+CEART!I338+FAED!I338+CEAD!I338+CEFID!I338+CESFI!I338+CERES!I338</f>
        <v>8</v>
      </c>
      <c r="I338" s="25">
        <f>(REITORIA!I338-REITORIA!J338)+(MUSEU!I338-MUSEU!J338)+(ESAG!I338-ESAG!J338)+(CEART!I338-CEART!J338)+(FAED!I338-FAED!J338)+(CEAD!I338-CEAD!J338)+(CEFID!I338-CEFID!J338)+(CESFI!I338-CESFI!J338)+(CERES!I338-CERES!J338)</f>
        <v>4</v>
      </c>
      <c r="J338" s="31">
        <f t="shared" si="15"/>
        <v>4</v>
      </c>
      <c r="K338" s="20">
        <v>52.27</v>
      </c>
      <c r="L338" s="20">
        <f t="shared" si="16"/>
        <v>418.16</v>
      </c>
      <c r="M338" s="17">
        <f t="shared" si="17"/>
        <v>209.08</v>
      </c>
    </row>
    <row r="339" spans="1:13" ht="39.950000000000003" customHeight="1" x14ac:dyDescent="0.25">
      <c r="A339" s="186"/>
      <c r="B339" s="189"/>
      <c r="C339" s="48">
        <v>484</v>
      </c>
      <c r="D339" s="75" t="s">
        <v>49</v>
      </c>
      <c r="E339" s="76" t="s">
        <v>676</v>
      </c>
      <c r="F339" s="36" t="s">
        <v>13</v>
      </c>
      <c r="G339" s="36" t="s">
        <v>15</v>
      </c>
      <c r="H339" s="19">
        <f>REITORIA!I339+MUSEU!I339+ESAG!I339+CEART!I339+FAED!I339+CEAD!I339+CEFID!I339+CESFI!I339+CERES!I339</f>
        <v>7</v>
      </c>
      <c r="I339" s="25">
        <f>(REITORIA!I339-REITORIA!J339)+(MUSEU!I339-MUSEU!J339)+(ESAG!I339-ESAG!J339)+(CEART!I339-CEART!J339)+(FAED!I339-FAED!J339)+(CEAD!I339-CEAD!J339)+(CEFID!I339-CEFID!J339)+(CESFI!I339-CESFI!J339)+(CERES!I339-CERES!J339)</f>
        <v>1</v>
      </c>
      <c r="J339" s="31">
        <f t="shared" si="15"/>
        <v>6</v>
      </c>
      <c r="K339" s="20">
        <v>77.22</v>
      </c>
      <c r="L339" s="20">
        <f t="shared" si="16"/>
        <v>540.54</v>
      </c>
      <c r="M339" s="17">
        <f t="shared" si="17"/>
        <v>77.22</v>
      </c>
    </row>
    <row r="340" spans="1:13" ht="39.950000000000003" customHeight="1" x14ac:dyDescent="0.25">
      <c r="A340" s="186"/>
      <c r="B340" s="189"/>
      <c r="C340" s="48">
        <v>485</v>
      </c>
      <c r="D340" s="75" t="s">
        <v>50</v>
      </c>
      <c r="E340" s="76" t="s">
        <v>677</v>
      </c>
      <c r="F340" s="36" t="s">
        <v>13</v>
      </c>
      <c r="G340" s="36" t="s">
        <v>35</v>
      </c>
      <c r="H340" s="19">
        <f>REITORIA!I340+MUSEU!I340+ESAG!I340+CEART!I340+FAED!I340+CEAD!I340+CEFID!I340+CESFI!I340+CERES!I340</f>
        <v>22</v>
      </c>
      <c r="I340" s="25">
        <f>(REITORIA!I340-REITORIA!J340)+(MUSEU!I340-MUSEU!J340)+(ESAG!I340-ESAG!J340)+(CEART!I340-CEART!J340)+(FAED!I340-FAED!J340)+(CEAD!I340-CEAD!J340)+(CEFID!I340-CEFID!J340)+(CESFI!I340-CESFI!J340)+(CERES!I340-CERES!J340)</f>
        <v>18</v>
      </c>
      <c r="J340" s="31">
        <f t="shared" si="15"/>
        <v>4</v>
      </c>
      <c r="K340" s="20">
        <v>19.09</v>
      </c>
      <c r="L340" s="20">
        <f t="shared" si="16"/>
        <v>419.98</v>
      </c>
      <c r="M340" s="17">
        <f t="shared" si="17"/>
        <v>343.62</v>
      </c>
    </row>
    <row r="341" spans="1:13" ht="39.950000000000003" customHeight="1" x14ac:dyDescent="0.25">
      <c r="A341" s="186"/>
      <c r="B341" s="189"/>
      <c r="C341" s="48">
        <v>486</v>
      </c>
      <c r="D341" s="75" t="s">
        <v>461</v>
      </c>
      <c r="E341" s="76" t="s">
        <v>678</v>
      </c>
      <c r="F341" s="36" t="s">
        <v>13</v>
      </c>
      <c r="G341" s="36" t="s">
        <v>35</v>
      </c>
      <c r="H341" s="19">
        <f>REITORIA!I341+MUSEU!I341+ESAG!I341+CEART!I341+FAED!I341+CEAD!I341+CEFID!I341+CESFI!I341+CERES!I341</f>
        <v>11</v>
      </c>
      <c r="I341" s="25">
        <f>(REITORIA!I341-REITORIA!J341)+(MUSEU!I341-MUSEU!J341)+(ESAG!I341-ESAG!J341)+(CEART!I341-CEART!J341)+(FAED!I341-FAED!J341)+(CEAD!I341-CEAD!J341)+(CEFID!I341-CEFID!J341)+(CESFI!I341-CESFI!J341)+(CERES!I341-CERES!J341)</f>
        <v>0</v>
      </c>
      <c r="J341" s="31">
        <f t="shared" si="15"/>
        <v>11</v>
      </c>
      <c r="K341" s="20">
        <v>14.46</v>
      </c>
      <c r="L341" s="20">
        <f t="shared" si="16"/>
        <v>159.06</v>
      </c>
      <c r="M341" s="17">
        <f t="shared" si="17"/>
        <v>0</v>
      </c>
    </row>
    <row r="342" spans="1:13" ht="39.950000000000003" customHeight="1" x14ac:dyDescent="0.25">
      <c r="A342" s="186"/>
      <c r="B342" s="189"/>
      <c r="C342" s="48">
        <v>487</v>
      </c>
      <c r="D342" s="75" t="s">
        <v>51</v>
      </c>
      <c r="E342" s="76" t="s">
        <v>679</v>
      </c>
      <c r="F342" s="36" t="s">
        <v>13</v>
      </c>
      <c r="G342" s="36" t="s">
        <v>35</v>
      </c>
      <c r="H342" s="19">
        <f>REITORIA!I342+MUSEU!I342+ESAG!I342+CEART!I342+FAED!I342+CEAD!I342+CEFID!I342+CESFI!I342+CERES!I342</f>
        <v>10</v>
      </c>
      <c r="I342" s="25">
        <f>(REITORIA!I342-REITORIA!J342)+(MUSEU!I342-MUSEU!J342)+(ESAG!I342-ESAG!J342)+(CEART!I342-CEART!J342)+(FAED!I342-FAED!J342)+(CEAD!I342-CEAD!J342)+(CEFID!I342-CEFID!J342)+(CESFI!I342-CESFI!J342)+(CERES!I342-CERES!J342)</f>
        <v>2</v>
      </c>
      <c r="J342" s="31">
        <f t="shared" si="15"/>
        <v>8</v>
      </c>
      <c r="K342" s="20">
        <v>15.29</v>
      </c>
      <c r="L342" s="20">
        <f t="shared" si="16"/>
        <v>152.89999999999998</v>
      </c>
      <c r="M342" s="17">
        <f t="shared" si="17"/>
        <v>30.58</v>
      </c>
    </row>
    <row r="343" spans="1:13" ht="39.950000000000003" customHeight="1" x14ac:dyDescent="0.25">
      <c r="A343" s="186"/>
      <c r="B343" s="189"/>
      <c r="C343" s="48">
        <v>488</v>
      </c>
      <c r="D343" s="75" t="s">
        <v>89</v>
      </c>
      <c r="E343" s="76" t="s">
        <v>680</v>
      </c>
      <c r="F343" s="36" t="s">
        <v>13</v>
      </c>
      <c r="G343" s="36" t="s">
        <v>35</v>
      </c>
      <c r="H343" s="19">
        <f>REITORIA!I343+MUSEU!I343+ESAG!I343+CEART!I343+FAED!I343+CEAD!I343+CEFID!I343+CESFI!I343+CERES!I343</f>
        <v>13</v>
      </c>
      <c r="I343" s="25">
        <f>(REITORIA!I343-REITORIA!J343)+(MUSEU!I343-MUSEU!J343)+(ESAG!I343-ESAG!J343)+(CEART!I343-CEART!J343)+(FAED!I343-FAED!J343)+(CEAD!I343-CEAD!J343)+(CEFID!I343-CEFID!J343)+(CESFI!I343-CESFI!J343)+(CERES!I343-CERES!J343)</f>
        <v>1</v>
      </c>
      <c r="J343" s="31">
        <f t="shared" si="15"/>
        <v>12</v>
      </c>
      <c r="K343" s="20">
        <v>30.13</v>
      </c>
      <c r="L343" s="20">
        <f t="shared" si="16"/>
        <v>391.69</v>
      </c>
      <c r="M343" s="17">
        <f t="shared" si="17"/>
        <v>30.13</v>
      </c>
    </row>
    <row r="344" spans="1:13" ht="39.950000000000003" customHeight="1" x14ac:dyDescent="0.25">
      <c r="A344" s="186"/>
      <c r="B344" s="189"/>
      <c r="C344" s="48">
        <v>489</v>
      </c>
      <c r="D344" s="75" t="s">
        <v>115</v>
      </c>
      <c r="E344" s="76" t="s">
        <v>681</v>
      </c>
      <c r="F344" s="36" t="s">
        <v>59</v>
      </c>
      <c r="G344" s="36" t="s">
        <v>35</v>
      </c>
      <c r="H344" s="19">
        <f>REITORIA!I344+MUSEU!I344+ESAG!I344+CEART!I344+FAED!I344+CEAD!I344+CEFID!I344+CESFI!I344+CERES!I344</f>
        <v>9</v>
      </c>
      <c r="I344" s="25">
        <f>(REITORIA!I344-REITORIA!J344)+(MUSEU!I344-MUSEU!J344)+(ESAG!I344-ESAG!J344)+(CEART!I344-CEART!J344)+(FAED!I344-FAED!J344)+(CEAD!I344-CEAD!J344)+(CEFID!I344-CEFID!J344)+(CESFI!I344-CESFI!J344)+(CERES!I344-CERES!J344)</f>
        <v>3</v>
      </c>
      <c r="J344" s="31">
        <f t="shared" si="15"/>
        <v>6</v>
      </c>
      <c r="K344" s="20">
        <v>26.33</v>
      </c>
      <c r="L344" s="20">
        <f t="shared" si="16"/>
        <v>236.96999999999997</v>
      </c>
      <c r="M344" s="17">
        <f t="shared" si="17"/>
        <v>78.989999999999995</v>
      </c>
    </row>
    <row r="345" spans="1:13" ht="39.950000000000003" customHeight="1" x14ac:dyDescent="0.25">
      <c r="A345" s="186"/>
      <c r="B345" s="189"/>
      <c r="C345" s="48">
        <v>490</v>
      </c>
      <c r="D345" s="75" t="s">
        <v>52</v>
      </c>
      <c r="E345" s="76" t="s">
        <v>682</v>
      </c>
      <c r="F345" s="36" t="s">
        <v>13</v>
      </c>
      <c r="G345" s="36" t="s">
        <v>35</v>
      </c>
      <c r="H345" s="19">
        <f>REITORIA!I345+MUSEU!I345+ESAG!I345+CEART!I345+FAED!I345+CEAD!I345+CEFID!I345+CESFI!I345+CERES!I345</f>
        <v>24</v>
      </c>
      <c r="I345" s="25">
        <f>(REITORIA!I345-REITORIA!J345)+(MUSEU!I345-MUSEU!J345)+(ESAG!I345-ESAG!J345)+(CEART!I345-CEART!J345)+(FAED!I345-FAED!J345)+(CEAD!I345-CEAD!J345)+(CEFID!I345-CEFID!J345)+(CESFI!I345-CESFI!J345)+(CERES!I345-CERES!J345)</f>
        <v>2</v>
      </c>
      <c r="J345" s="31">
        <f t="shared" si="15"/>
        <v>22</v>
      </c>
      <c r="K345" s="20">
        <v>25.77</v>
      </c>
      <c r="L345" s="20">
        <f t="shared" si="16"/>
        <v>618.48</v>
      </c>
      <c r="M345" s="17">
        <f t="shared" si="17"/>
        <v>51.54</v>
      </c>
    </row>
    <row r="346" spans="1:13" ht="39.950000000000003" customHeight="1" x14ac:dyDescent="0.25">
      <c r="A346" s="186"/>
      <c r="B346" s="189"/>
      <c r="C346" s="48">
        <v>491</v>
      </c>
      <c r="D346" s="75" t="s">
        <v>462</v>
      </c>
      <c r="E346" s="76" t="s">
        <v>682</v>
      </c>
      <c r="F346" s="144" t="s">
        <v>59</v>
      </c>
      <c r="G346" s="36" t="s">
        <v>35</v>
      </c>
      <c r="H346" s="19">
        <f>REITORIA!I346+MUSEU!I346+ESAG!I346+CEART!I346+FAED!I346+CEAD!I346+CEFID!I346+CESFI!I346+CERES!I346</f>
        <v>12</v>
      </c>
      <c r="I346" s="25">
        <f>(REITORIA!I346-REITORIA!J346)+(MUSEU!I346-MUSEU!J346)+(ESAG!I346-ESAG!J346)+(CEART!I346-CEART!J346)+(FAED!I346-FAED!J346)+(CEAD!I346-CEAD!J346)+(CEFID!I346-CEFID!J346)+(CESFI!I346-CESFI!J346)+(CERES!I346-CERES!J346)</f>
        <v>2</v>
      </c>
      <c r="J346" s="31">
        <f t="shared" si="15"/>
        <v>10</v>
      </c>
      <c r="K346" s="20">
        <v>30.36</v>
      </c>
      <c r="L346" s="20">
        <f t="shared" si="16"/>
        <v>364.32</v>
      </c>
      <c r="M346" s="17">
        <f t="shared" si="17"/>
        <v>60.72</v>
      </c>
    </row>
    <row r="347" spans="1:13" ht="39.950000000000003" customHeight="1" x14ac:dyDescent="0.25">
      <c r="A347" s="186"/>
      <c r="B347" s="189"/>
      <c r="C347" s="48">
        <v>492</v>
      </c>
      <c r="D347" s="75" t="s">
        <v>56</v>
      </c>
      <c r="E347" s="76" t="s">
        <v>683</v>
      </c>
      <c r="F347" s="144" t="s">
        <v>13</v>
      </c>
      <c r="G347" s="36" t="s">
        <v>35</v>
      </c>
      <c r="H347" s="19">
        <f>REITORIA!I347+MUSEU!I347+ESAG!I347+CEART!I347+FAED!I347+CEAD!I347+CEFID!I347+CESFI!I347+CERES!I347</f>
        <v>18</v>
      </c>
      <c r="I347" s="25">
        <f>(REITORIA!I347-REITORIA!J347)+(MUSEU!I347-MUSEU!J347)+(ESAG!I347-ESAG!J347)+(CEART!I347-CEART!J347)+(FAED!I347-FAED!J347)+(CEAD!I347-CEAD!J347)+(CEFID!I347-CEFID!J347)+(CESFI!I347-CESFI!J347)+(CERES!I347-CERES!J347)</f>
        <v>3</v>
      </c>
      <c r="J347" s="31">
        <f t="shared" si="15"/>
        <v>15</v>
      </c>
      <c r="K347" s="20">
        <v>28.67</v>
      </c>
      <c r="L347" s="20">
        <f t="shared" si="16"/>
        <v>516.06000000000006</v>
      </c>
      <c r="M347" s="17">
        <f t="shared" si="17"/>
        <v>86.01</v>
      </c>
    </row>
    <row r="348" spans="1:13" ht="39.950000000000003" customHeight="1" x14ac:dyDescent="0.25">
      <c r="A348" s="186"/>
      <c r="B348" s="189"/>
      <c r="C348" s="48">
        <v>493</v>
      </c>
      <c r="D348" s="75" t="s">
        <v>53</v>
      </c>
      <c r="E348" s="76" t="s">
        <v>684</v>
      </c>
      <c r="F348" s="144" t="s">
        <v>13</v>
      </c>
      <c r="G348" s="36" t="s">
        <v>35</v>
      </c>
      <c r="H348" s="19">
        <f>REITORIA!I348+MUSEU!I348+ESAG!I348+CEART!I348+FAED!I348+CEAD!I348+CEFID!I348+CESFI!I348+CERES!I348</f>
        <v>8</v>
      </c>
      <c r="I348" s="25">
        <f>(REITORIA!I348-REITORIA!J348)+(MUSEU!I348-MUSEU!J348)+(ESAG!I348-ESAG!J348)+(CEART!I348-CEART!J348)+(FAED!I348-FAED!J348)+(CEAD!I348-CEAD!J348)+(CEFID!I348-CEFID!J348)+(CESFI!I348-CESFI!J348)+(CERES!I348-CERES!J348)</f>
        <v>2</v>
      </c>
      <c r="J348" s="31">
        <f t="shared" si="15"/>
        <v>6</v>
      </c>
      <c r="K348" s="20">
        <v>54.7</v>
      </c>
      <c r="L348" s="20">
        <f t="shared" si="16"/>
        <v>437.6</v>
      </c>
      <c r="M348" s="17">
        <f t="shared" si="17"/>
        <v>109.4</v>
      </c>
    </row>
    <row r="349" spans="1:13" ht="39.950000000000003" customHeight="1" x14ac:dyDescent="0.25">
      <c r="A349" s="186"/>
      <c r="B349" s="189"/>
      <c r="C349" s="48">
        <v>494</v>
      </c>
      <c r="D349" s="75" t="s">
        <v>105</v>
      </c>
      <c r="E349" s="76" t="s">
        <v>685</v>
      </c>
      <c r="F349" s="144" t="s">
        <v>60</v>
      </c>
      <c r="G349" s="36" t="s">
        <v>15</v>
      </c>
      <c r="H349" s="19">
        <f>REITORIA!I349+MUSEU!I349+ESAG!I349+CEART!I349+FAED!I349+CEAD!I349+CEFID!I349+CESFI!I349+CERES!I349</f>
        <v>150</v>
      </c>
      <c r="I349" s="25">
        <f>(REITORIA!I349-REITORIA!J349)+(MUSEU!I349-MUSEU!J349)+(ESAG!I349-ESAG!J349)+(CEART!I349-CEART!J349)+(FAED!I349-FAED!J349)+(CEAD!I349-CEAD!J349)+(CEFID!I349-CEFID!J349)+(CESFI!I349-CESFI!J349)+(CERES!I349-CERES!J349)</f>
        <v>20</v>
      </c>
      <c r="J349" s="31">
        <f t="shared" si="15"/>
        <v>130</v>
      </c>
      <c r="K349" s="20">
        <v>11.15</v>
      </c>
      <c r="L349" s="20">
        <f t="shared" si="16"/>
        <v>1672.5</v>
      </c>
      <c r="M349" s="17">
        <f t="shared" si="17"/>
        <v>223</v>
      </c>
    </row>
    <row r="350" spans="1:13" ht="39.950000000000003" customHeight="1" x14ac:dyDescent="0.25">
      <c r="A350" s="186"/>
      <c r="B350" s="189"/>
      <c r="C350" s="48">
        <v>495</v>
      </c>
      <c r="D350" s="75" t="s">
        <v>31</v>
      </c>
      <c r="E350" s="76" t="s">
        <v>686</v>
      </c>
      <c r="F350" s="36" t="s">
        <v>13</v>
      </c>
      <c r="G350" s="36" t="s">
        <v>772</v>
      </c>
      <c r="H350" s="19">
        <f>REITORIA!I350+MUSEU!I350+ESAG!I350+CEART!I350+FAED!I350+CEAD!I350+CEFID!I350+CESFI!I350+CERES!I350</f>
        <v>210</v>
      </c>
      <c r="I350" s="25">
        <f>(REITORIA!I350-REITORIA!J350)+(MUSEU!I350-MUSEU!J350)+(ESAG!I350-ESAG!J350)+(CEART!I350-CEART!J350)+(FAED!I350-FAED!J350)+(CEAD!I350-CEAD!J350)+(CEFID!I350-CEFID!J350)+(CESFI!I350-CESFI!J350)+(CERES!I350-CERES!J350)</f>
        <v>5</v>
      </c>
      <c r="J350" s="31">
        <f t="shared" si="15"/>
        <v>205</v>
      </c>
      <c r="K350" s="20">
        <v>1.27</v>
      </c>
      <c r="L350" s="20">
        <f t="shared" si="16"/>
        <v>266.7</v>
      </c>
      <c r="M350" s="17">
        <f t="shared" si="17"/>
        <v>6.35</v>
      </c>
    </row>
    <row r="351" spans="1:13" ht="39.950000000000003" customHeight="1" x14ac:dyDescent="0.25">
      <c r="A351" s="186"/>
      <c r="B351" s="189"/>
      <c r="C351" s="48">
        <v>496</v>
      </c>
      <c r="D351" s="75" t="s">
        <v>92</v>
      </c>
      <c r="E351" s="76" t="s">
        <v>687</v>
      </c>
      <c r="F351" s="36" t="s">
        <v>61</v>
      </c>
      <c r="G351" s="36" t="s">
        <v>35</v>
      </c>
      <c r="H351" s="19">
        <f>REITORIA!I351+MUSEU!I351+ESAG!I351+CEART!I351+FAED!I351+CEAD!I351+CEFID!I351+CESFI!I351+CERES!I351</f>
        <v>11</v>
      </c>
      <c r="I351" s="25">
        <f>(REITORIA!I351-REITORIA!J351)+(MUSEU!I351-MUSEU!J351)+(ESAG!I351-ESAG!J351)+(CEART!I351-CEART!J351)+(FAED!I351-FAED!J351)+(CEAD!I351-CEAD!J351)+(CEFID!I351-CEFID!J351)+(CESFI!I351-CESFI!J351)+(CERES!I351-CERES!J351)</f>
        <v>4</v>
      </c>
      <c r="J351" s="31">
        <f t="shared" si="15"/>
        <v>7</v>
      </c>
      <c r="K351" s="20">
        <v>33.22</v>
      </c>
      <c r="L351" s="20">
        <f t="shared" si="16"/>
        <v>365.41999999999996</v>
      </c>
      <c r="M351" s="17">
        <f t="shared" si="17"/>
        <v>132.88</v>
      </c>
    </row>
    <row r="352" spans="1:13" ht="39.950000000000003" customHeight="1" x14ac:dyDescent="0.25">
      <c r="A352" s="186"/>
      <c r="B352" s="189"/>
      <c r="C352" s="48">
        <v>497</v>
      </c>
      <c r="D352" s="132" t="s">
        <v>463</v>
      </c>
      <c r="E352" s="76" t="s">
        <v>688</v>
      </c>
      <c r="F352" s="37" t="s">
        <v>133</v>
      </c>
      <c r="G352" s="37" t="s">
        <v>35</v>
      </c>
      <c r="H352" s="19">
        <f>REITORIA!I352+MUSEU!I352+ESAG!I352+CEART!I352+FAED!I352+CEAD!I352+CEFID!I352+CESFI!I352+CERES!I352</f>
        <v>7</v>
      </c>
      <c r="I352" s="25">
        <f>(REITORIA!I352-REITORIA!J352)+(MUSEU!I352-MUSEU!J352)+(ESAG!I352-ESAG!J352)+(CEART!I352-CEART!J352)+(FAED!I352-FAED!J352)+(CEAD!I352-CEAD!J352)+(CEFID!I352-CEFID!J352)+(CESFI!I352-CESFI!J352)+(CERES!I352-CERES!J352)</f>
        <v>7</v>
      </c>
      <c r="J352" s="31">
        <f t="shared" si="15"/>
        <v>0</v>
      </c>
      <c r="K352" s="20">
        <v>261.44</v>
      </c>
      <c r="L352" s="20">
        <f t="shared" si="16"/>
        <v>1830.08</v>
      </c>
      <c r="M352" s="17">
        <f t="shared" si="17"/>
        <v>1830.08</v>
      </c>
    </row>
    <row r="353" spans="1:13" ht="39.950000000000003" customHeight="1" x14ac:dyDescent="0.25">
      <c r="A353" s="186"/>
      <c r="B353" s="189"/>
      <c r="C353" s="48">
        <v>498</v>
      </c>
      <c r="D353" s="132" t="s">
        <v>464</v>
      </c>
      <c r="E353" s="76" t="s">
        <v>689</v>
      </c>
      <c r="F353" s="37" t="s">
        <v>133</v>
      </c>
      <c r="G353" s="37" t="s">
        <v>35</v>
      </c>
      <c r="H353" s="19">
        <f>REITORIA!I353+MUSEU!I353+ESAG!I353+CEART!I353+FAED!I353+CEAD!I353+CEFID!I353+CESFI!I353+CERES!I353</f>
        <v>7</v>
      </c>
      <c r="I353" s="25">
        <f>(REITORIA!I353-REITORIA!J353)+(MUSEU!I353-MUSEU!J353)+(ESAG!I353-ESAG!J353)+(CEART!I353-CEART!J353)+(FAED!I353-FAED!J353)+(CEAD!I353-CEAD!J353)+(CEFID!I353-CEFID!J353)+(CESFI!I353-CESFI!J353)+(CERES!I353-CERES!J353)</f>
        <v>7</v>
      </c>
      <c r="J353" s="31">
        <f t="shared" si="15"/>
        <v>0</v>
      </c>
      <c r="K353" s="20">
        <v>118.06</v>
      </c>
      <c r="L353" s="20">
        <f t="shared" si="16"/>
        <v>826.42000000000007</v>
      </c>
      <c r="M353" s="17">
        <f t="shared" si="17"/>
        <v>826.42000000000007</v>
      </c>
    </row>
    <row r="354" spans="1:13" ht="39.950000000000003" customHeight="1" x14ac:dyDescent="0.25">
      <c r="A354" s="186"/>
      <c r="B354" s="189"/>
      <c r="C354" s="48">
        <v>499</v>
      </c>
      <c r="D354" s="75" t="s">
        <v>465</v>
      </c>
      <c r="E354" s="76" t="s">
        <v>690</v>
      </c>
      <c r="F354" s="37" t="s">
        <v>133</v>
      </c>
      <c r="G354" s="37" t="s">
        <v>35</v>
      </c>
      <c r="H354" s="19">
        <f>REITORIA!I354+MUSEU!I354+ESAG!I354+CEART!I354+FAED!I354+CEAD!I354+CEFID!I354+CESFI!I354+CERES!I354</f>
        <v>7</v>
      </c>
      <c r="I354" s="25">
        <f>(REITORIA!I354-REITORIA!J354)+(MUSEU!I354-MUSEU!J354)+(ESAG!I354-ESAG!J354)+(CEART!I354-CEART!J354)+(FAED!I354-FAED!J354)+(CEAD!I354-CEAD!J354)+(CEFID!I354-CEFID!J354)+(CESFI!I354-CESFI!J354)+(CERES!I354-CERES!J354)</f>
        <v>7</v>
      </c>
      <c r="J354" s="31">
        <f t="shared" si="15"/>
        <v>0</v>
      </c>
      <c r="K354" s="20">
        <v>391.68</v>
      </c>
      <c r="L354" s="20">
        <f t="shared" si="16"/>
        <v>2741.76</v>
      </c>
      <c r="M354" s="17">
        <f t="shared" si="17"/>
        <v>2741.76</v>
      </c>
    </row>
    <row r="355" spans="1:13" ht="39.950000000000003" customHeight="1" x14ac:dyDescent="0.25">
      <c r="A355" s="186"/>
      <c r="B355" s="189"/>
      <c r="C355" s="48">
        <v>500</v>
      </c>
      <c r="D355" s="75" t="s">
        <v>466</v>
      </c>
      <c r="E355" s="76" t="s">
        <v>691</v>
      </c>
      <c r="F355" s="37" t="s">
        <v>133</v>
      </c>
      <c r="G355" s="37" t="s">
        <v>35</v>
      </c>
      <c r="H355" s="19">
        <f>REITORIA!I355+MUSEU!I355+ESAG!I355+CEART!I355+FAED!I355+CEAD!I355+CEFID!I355+CESFI!I355+CERES!I355</f>
        <v>7</v>
      </c>
      <c r="I355" s="25">
        <f>(REITORIA!I355-REITORIA!J355)+(MUSEU!I355-MUSEU!J355)+(ESAG!I355-ESAG!J355)+(CEART!I355-CEART!J355)+(FAED!I355-FAED!J355)+(CEAD!I355-CEAD!J355)+(CEFID!I355-CEFID!J355)+(CESFI!I355-CESFI!J355)+(CERES!I355-CERES!J355)</f>
        <v>7</v>
      </c>
      <c r="J355" s="31">
        <f t="shared" si="15"/>
        <v>0</v>
      </c>
      <c r="K355" s="20">
        <v>98</v>
      </c>
      <c r="L355" s="20">
        <f t="shared" si="16"/>
        <v>686</v>
      </c>
      <c r="M355" s="17">
        <f t="shared" si="17"/>
        <v>686</v>
      </c>
    </row>
    <row r="356" spans="1:13" ht="39.950000000000003" customHeight="1" x14ac:dyDescent="0.25">
      <c r="A356" s="186"/>
      <c r="B356" s="189"/>
      <c r="C356" s="48">
        <v>501</v>
      </c>
      <c r="D356" s="130" t="s">
        <v>130</v>
      </c>
      <c r="E356" s="76" t="s">
        <v>692</v>
      </c>
      <c r="F356" s="36" t="s">
        <v>59</v>
      </c>
      <c r="G356" s="36" t="s">
        <v>35</v>
      </c>
      <c r="H356" s="19">
        <f>REITORIA!I356+MUSEU!I356+ESAG!I356+CEART!I356+FAED!I356+CEAD!I356+CEFID!I356+CESFI!I356+CERES!I356</f>
        <v>9</v>
      </c>
      <c r="I356" s="25">
        <f>(REITORIA!I356-REITORIA!J356)+(MUSEU!I356-MUSEU!J356)+(ESAG!I356-ESAG!J356)+(CEART!I356-CEART!J356)+(FAED!I356-FAED!J356)+(CEAD!I356-CEAD!J356)+(CEFID!I356-CEFID!J356)+(CESFI!I356-CESFI!J356)+(CERES!I356-CERES!J356)</f>
        <v>1</v>
      </c>
      <c r="J356" s="31">
        <f t="shared" si="15"/>
        <v>8</v>
      </c>
      <c r="K356" s="20">
        <v>29.09</v>
      </c>
      <c r="L356" s="20">
        <f t="shared" si="16"/>
        <v>261.81</v>
      </c>
      <c r="M356" s="17">
        <f t="shared" si="17"/>
        <v>29.09</v>
      </c>
    </row>
    <row r="357" spans="1:13" ht="39.950000000000003" customHeight="1" x14ac:dyDescent="0.25">
      <c r="A357" s="186"/>
      <c r="B357" s="189"/>
      <c r="C357" s="48">
        <v>502</v>
      </c>
      <c r="D357" s="75" t="s">
        <v>54</v>
      </c>
      <c r="E357" s="76" t="s">
        <v>693</v>
      </c>
      <c r="F357" s="144" t="s">
        <v>13</v>
      </c>
      <c r="G357" s="36" t="s">
        <v>35</v>
      </c>
      <c r="H357" s="19">
        <f>REITORIA!I357+MUSEU!I357+ESAG!I357+CEART!I357+FAED!I357+CEAD!I357+CEFID!I357+CESFI!I357+CERES!I357</f>
        <v>12</v>
      </c>
      <c r="I357" s="25">
        <f>(REITORIA!I357-REITORIA!J357)+(MUSEU!I357-MUSEU!J357)+(ESAG!I357-ESAG!J357)+(CEART!I357-CEART!J357)+(FAED!I357-FAED!J357)+(CEAD!I357-CEAD!J357)+(CEFID!I357-CEFID!J357)+(CESFI!I357-CESFI!J357)+(CERES!I357-CERES!J357)</f>
        <v>4</v>
      </c>
      <c r="J357" s="31">
        <f t="shared" si="15"/>
        <v>8</v>
      </c>
      <c r="K357" s="20">
        <v>26.52</v>
      </c>
      <c r="L357" s="20">
        <f t="shared" si="16"/>
        <v>318.24</v>
      </c>
      <c r="M357" s="17">
        <f t="shared" si="17"/>
        <v>106.08</v>
      </c>
    </row>
    <row r="358" spans="1:13" ht="39.950000000000003" customHeight="1" x14ac:dyDescent="0.25">
      <c r="A358" s="186"/>
      <c r="B358" s="189"/>
      <c r="C358" s="48">
        <v>503</v>
      </c>
      <c r="D358" s="134" t="s">
        <v>467</v>
      </c>
      <c r="E358" s="76" t="s">
        <v>694</v>
      </c>
      <c r="F358" s="145" t="s">
        <v>13</v>
      </c>
      <c r="G358" s="36" t="s">
        <v>35</v>
      </c>
      <c r="H358" s="19">
        <f>REITORIA!I358+MUSEU!I358+ESAG!I358+CEART!I358+FAED!I358+CEAD!I358+CEFID!I358+CESFI!I358+CERES!I358</f>
        <v>3</v>
      </c>
      <c r="I358" s="25">
        <f>(REITORIA!I358-REITORIA!J358)+(MUSEU!I358-MUSEU!J358)+(ESAG!I358-ESAG!J358)+(CEART!I358-CEART!J358)+(FAED!I358-FAED!J358)+(CEAD!I358-CEAD!J358)+(CEFID!I358-CEFID!J358)+(CESFI!I358-CESFI!J358)+(CERES!I358-CERES!J358)</f>
        <v>3</v>
      </c>
      <c r="J358" s="31">
        <f t="shared" si="15"/>
        <v>0</v>
      </c>
      <c r="K358" s="20">
        <v>38.549999999999997</v>
      </c>
      <c r="L358" s="20">
        <f t="shared" si="16"/>
        <v>115.64999999999999</v>
      </c>
      <c r="M358" s="17">
        <f t="shared" si="17"/>
        <v>115.64999999999999</v>
      </c>
    </row>
    <row r="359" spans="1:13" ht="39.950000000000003" customHeight="1" x14ac:dyDescent="0.25">
      <c r="A359" s="186"/>
      <c r="B359" s="189"/>
      <c r="C359" s="48">
        <v>504</v>
      </c>
      <c r="D359" s="75" t="s">
        <v>468</v>
      </c>
      <c r="E359" s="76" t="s">
        <v>695</v>
      </c>
      <c r="F359" s="37" t="s">
        <v>18</v>
      </c>
      <c r="G359" s="37" t="s">
        <v>103</v>
      </c>
      <c r="H359" s="19">
        <f>REITORIA!I359+MUSEU!I359+ESAG!I359+CEART!I359+FAED!I359+CEAD!I359+CEFID!I359+CESFI!I359+CERES!I359</f>
        <v>20</v>
      </c>
      <c r="I359" s="25">
        <f>(REITORIA!I359-REITORIA!J359)+(MUSEU!I359-MUSEU!J359)+(ESAG!I359-ESAG!J359)+(CEART!I359-CEART!J359)+(FAED!I359-FAED!J359)+(CEAD!I359-CEAD!J359)+(CEFID!I359-CEFID!J359)+(CESFI!I359-CESFI!J359)+(CERES!I359-CERES!J359)</f>
        <v>15</v>
      </c>
      <c r="J359" s="31">
        <f t="shared" si="15"/>
        <v>5</v>
      </c>
      <c r="K359" s="20">
        <v>5.35</v>
      </c>
      <c r="L359" s="20">
        <f t="shared" si="16"/>
        <v>107</v>
      </c>
      <c r="M359" s="17">
        <f t="shared" si="17"/>
        <v>80.25</v>
      </c>
    </row>
    <row r="360" spans="1:13" ht="39.950000000000003" customHeight="1" x14ac:dyDescent="0.25">
      <c r="A360" s="186"/>
      <c r="B360" s="189"/>
      <c r="C360" s="48">
        <v>505</v>
      </c>
      <c r="D360" s="75" t="s">
        <v>159</v>
      </c>
      <c r="E360" s="76" t="s">
        <v>696</v>
      </c>
      <c r="F360" s="144" t="s">
        <v>59</v>
      </c>
      <c r="G360" s="36" t="s">
        <v>35</v>
      </c>
      <c r="H360" s="19">
        <f>REITORIA!I360+MUSEU!I360+ESAG!I360+CEART!I360+FAED!I360+CEAD!I360+CEFID!I360+CESFI!I360+CERES!I360</f>
        <v>1</v>
      </c>
      <c r="I360" s="25">
        <f>(REITORIA!I360-REITORIA!J360)+(MUSEU!I360-MUSEU!J360)+(ESAG!I360-ESAG!J360)+(CEART!I360-CEART!J360)+(FAED!I360-FAED!J360)+(CEAD!I360-CEAD!J360)+(CEFID!I360-CEFID!J360)+(CESFI!I360-CESFI!J360)+(CERES!I360-CERES!J360)</f>
        <v>1</v>
      </c>
      <c r="J360" s="31">
        <f t="shared" si="15"/>
        <v>0</v>
      </c>
      <c r="K360" s="20">
        <v>65.03</v>
      </c>
      <c r="L360" s="20">
        <f t="shared" si="16"/>
        <v>65.03</v>
      </c>
      <c r="M360" s="17">
        <f t="shared" si="17"/>
        <v>65.03</v>
      </c>
    </row>
    <row r="361" spans="1:13" ht="39.950000000000003" customHeight="1" x14ac:dyDescent="0.25">
      <c r="A361" s="186"/>
      <c r="B361" s="189"/>
      <c r="C361" s="48">
        <v>506</v>
      </c>
      <c r="D361" s="75" t="s">
        <v>469</v>
      </c>
      <c r="E361" s="76" t="s">
        <v>697</v>
      </c>
      <c r="F361" s="144" t="s">
        <v>13</v>
      </c>
      <c r="G361" s="36" t="s">
        <v>35</v>
      </c>
      <c r="H361" s="19">
        <f>REITORIA!I361+MUSEU!I361+ESAG!I361+CEART!I361+FAED!I361+CEAD!I361+CEFID!I361+CESFI!I361+CERES!I361</f>
        <v>31</v>
      </c>
      <c r="I361" s="25">
        <f>(REITORIA!I361-REITORIA!J361)+(MUSEU!I361-MUSEU!J361)+(ESAG!I361-ESAG!J361)+(CEART!I361-CEART!J361)+(FAED!I361-FAED!J361)+(CEAD!I361-CEAD!J361)+(CEFID!I361-CEFID!J361)+(CESFI!I361-CESFI!J361)+(CERES!I361-CERES!J361)</f>
        <v>14</v>
      </c>
      <c r="J361" s="31">
        <f t="shared" si="15"/>
        <v>17</v>
      </c>
      <c r="K361" s="20">
        <v>10.119999999999999</v>
      </c>
      <c r="L361" s="20">
        <f t="shared" si="16"/>
        <v>313.71999999999997</v>
      </c>
      <c r="M361" s="17">
        <f t="shared" si="17"/>
        <v>141.67999999999998</v>
      </c>
    </row>
    <row r="362" spans="1:13" ht="39.950000000000003" customHeight="1" x14ac:dyDescent="0.25">
      <c r="A362" s="186"/>
      <c r="B362" s="189"/>
      <c r="C362" s="48">
        <v>507</v>
      </c>
      <c r="D362" s="75" t="s">
        <v>470</v>
      </c>
      <c r="E362" s="76" t="s">
        <v>698</v>
      </c>
      <c r="F362" s="36" t="s">
        <v>13</v>
      </c>
      <c r="G362" s="36" t="s">
        <v>35</v>
      </c>
      <c r="H362" s="19">
        <f>REITORIA!I362+MUSEU!I362+ESAG!I362+CEART!I362+FAED!I362+CEAD!I362+CEFID!I362+CESFI!I362+CERES!I362</f>
        <v>12</v>
      </c>
      <c r="I362" s="25">
        <f>(REITORIA!I362-REITORIA!J362)+(MUSEU!I362-MUSEU!J362)+(ESAG!I362-ESAG!J362)+(CEART!I362-CEART!J362)+(FAED!I362-FAED!J362)+(CEAD!I362-CEAD!J362)+(CEFID!I362-CEFID!J362)+(CESFI!I362-CESFI!J362)+(CERES!I362-CERES!J362)</f>
        <v>2</v>
      </c>
      <c r="J362" s="31">
        <f t="shared" si="15"/>
        <v>10</v>
      </c>
      <c r="K362" s="20">
        <v>48.76</v>
      </c>
      <c r="L362" s="20">
        <f t="shared" si="16"/>
        <v>585.12</v>
      </c>
      <c r="M362" s="17">
        <f t="shared" si="17"/>
        <v>97.52</v>
      </c>
    </row>
    <row r="363" spans="1:13" ht="39.950000000000003" customHeight="1" x14ac:dyDescent="0.25">
      <c r="A363" s="187"/>
      <c r="B363" s="190"/>
      <c r="C363" s="48">
        <v>508</v>
      </c>
      <c r="D363" s="75" t="s">
        <v>471</v>
      </c>
      <c r="E363" s="76" t="s">
        <v>699</v>
      </c>
      <c r="F363" s="36" t="s">
        <v>13</v>
      </c>
      <c r="G363" s="36" t="s">
        <v>35</v>
      </c>
      <c r="H363" s="19">
        <f>REITORIA!I363+MUSEU!I363+ESAG!I363+CEART!I363+FAED!I363+CEAD!I363+CEFID!I363+CESFI!I363+CERES!I363</f>
        <v>8</v>
      </c>
      <c r="I363" s="25">
        <f>(REITORIA!I363-REITORIA!J363)+(MUSEU!I363-MUSEU!J363)+(ESAG!I363-ESAG!J363)+(CEART!I363-CEART!J363)+(FAED!I363-FAED!J363)+(CEAD!I363-CEAD!J363)+(CEFID!I363-CEFID!J363)+(CESFI!I363-CESFI!J363)+(CERES!I363-CERES!J363)</f>
        <v>0</v>
      </c>
      <c r="J363" s="31">
        <f t="shared" si="15"/>
        <v>8</v>
      </c>
      <c r="K363" s="20">
        <v>41.05</v>
      </c>
      <c r="L363" s="20">
        <f t="shared" si="16"/>
        <v>328.4</v>
      </c>
      <c r="M363" s="17">
        <f t="shared" si="17"/>
        <v>0</v>
      </c>
    </row>
    <row r="364" spans="1:13" ht="39.950000000000003" customHeight="1" x14ac:dyDescent="0.25">
      <c r="A364" s="191">
        <v>9</v>
      </c>
      <c r="B364" s="193" t="s">
        <v>217</v>
      </c>
      <c r="C364" s="47">
        <v>509</v>
      </c>
      <c r="D364" s="88" t="s">
        <v>472</v>
      </c>
      <c r="E364" s="106" t="s">
        <v>700</v>
      </c>
      <c r="F364" s="102" t="s">
        <v>13</v>
      </c>
      <c r="G364" s="34" t="s">
        <v>35</v>
      </c>
      <c r="H364" s="19">
        <f>REITORIA!I364+MUSEU!I364+ESAG!I364+CEART!I364+FAED!I364+CEAD!I364+CEFID!I364+CESFI!I364+CERES!I364</f>
        <v>2</v>
      </c>
      <c r="I364" s="25">
        <f>(REITORIA!I364-REITORIA!J364)+(MUSEU!I364-MUSEU!J364)+(ESAG!I364-ESAG!J364)+(CEART!I364-CEART!J364)+(FAED!I364-FAED!J364)+(CEAD!I364-CEAD!J364)+(CEFID!I364-CEFID!J364)+(CESFI!I364-CESFI!J364)+(CERES!I364-CERES!J364)</f>
        <v>2</v>
      </c>
      <c r="J364" s="31">
        <f t="shared" si="15"/>
        <v>0</v>
      </c>
      <c r="K364" s="20">
        <v>406.56</v>
      </c>
      <c r="L364" s="20">
        <f t="shared" si="16"/>
        <v>813.12</v>
      </c>
      <c r="M364" s="17">
        <f t="shared" si="17"/>
        <v>813.12</v>
      </c>
    </row>
    <row r="365" spans="1:13" ht="39.950000000000003" customHeight="1" x14ac:dyDescent="0.25">
      <c r="A365" s="192"/>
      <c r="B365" s="194"/>
      <c r="C365" s="47">
        <v>510</v>
      </c>
      <c r="D365" s="77" t="s">
        <v>147</v>
      </c>
      <c r="E365" s="106" t="s">
        <v>701</v>
      </c>
      <c r="F365" s="94" t="s">
        <v>517</v>
      </c>
      <c r="G365" s="94" t="s">
        <v>15</v>
      </c>
      <c r="H365" s="19">
        <f>REITORIA!I365+MUSEU!I365+ESAG!I365+CEART!I365+FAED!I365+CEAD!I365+CEFID!I365+CESFI!I365+CERES!I365</f>
        <v>2</v>
      </c>
      <c r="I365" s="25">
        <f>(REITORIA!I365-REITORIA!J365)+(MUSEU!I365-MUSEU!J365)+(ESAG!I365-ESAG!J365)+(CEART!I365-CEART!J365)+(FAED!I365-FAED!J365)+(CEAD!I365-CEAD!J365)+(CEFID!I365-CEFID!J365)+(CESFI!I365-CESFI!J365)+(CERES!I365-CERES!J365)</f>
        <v>0</v>
      </c>
      <c r="J365" s="31">
        <f t="shared" si="15"/>
        <v>2</v>
      </c>
      <c r="K365" s="20">
        <v>306.69</v>
      </c>
      <c r="L365" s="20">
        <f t="shared" si="16"/>
        <v>613.38</v>
      </c>
      <c r="M365" s="17">
        <f t="shared" si="17"/>
        <v>0</v>
      </c>
    </row>
    <row r="366" spans="1:13" ht="39.950000000000003" customHeight="1" x14ac:dyDescent="0.25">
      <c r="A366" s="192"/>
      <c r="B366" s="194"/>
      <c r="C366" s="47">
        <v>511</v>
      </c>
      <c r="D366" s="66" t="s">
        <v>473</v>
      </c>
      <c r="E366" s="106" t="s">
        <v>702</v>
      </c>
      <c r="F366" s="34" t="s">
        <v>13</v>
      </c>
      <c r="G366" s="34" t="s">
        <v>14</v>
      </c>
      <c r="H366" s="19">
        <f>REITORIA!I366+MUSEU!I366+ESAG!I366+CEART!I366+FAED!I366+CEAD!I366+CEFID!I366+CESFI!I366+CERES!I366</f>
        <v>27</v>
      </c>
      <c r="I366" s="25">
        <f>(REITORIA!I366-REITORIA!J366)+(MUSEU!I366-MUSEU!J366)+(ESAG!I366-ESAG!J366)+(CEART!I366-CEART!J366)+(FAED!I366-FAED!J366)+(CEAD!I366-CEAD!J366)+(CEFID!I366-CEFID!J366)+(CESFI!I366-CESFI!J366)+(CERES!I366-CERES!J366)</f>
        <v>2</v>
      </c>
      <c r="J366" s="31">
        <f t="shared" si="15"/>
        <v>25</v>
      </c>
      <c r="K366" s="20">
        <v>20.3</v>
      </c>
      <c r="L366" s="20">
        <f t="shared" si="16"/>
        <v>548.1</v>
      </c>
      <c r="M366" s="17">
        <f t="shared" si="17"/>
        <v>40.6</v>
      </c>
    </row>
    <row r="367" spans="1:13" ht="39.950000000000003" customHeight="1" x14ac:dyDescent="0.25">
      <c r="A367" s="192"/>
      <c r="B367" s="194"/>
      <c r="C367" s="47">
        <v>512</v>
      </c>
      <c r="D367" s="66" t="s">
        <v>203</v>
      </c>
      <c r="E367" s="107" t="s">
        <v>703</v>
      </c>
      <c r="F367" s="34" t="s">
        <v>59</v>
      </c>
      <c r="G367" s="34" t="s">
        <v>14</v>
      </c>
      <c r="H367" s="19">
        <f>REITORIA!I367+MUSEU!I367+ESAG!I367+CEART!I367+FAED!I367+CEAD!I367+CEFID!I367+CESFI!I367+CERES!I367</f>
        <v>2</v>
      </c>
      <c r="I367" s="25">
        <f>(REITORIA!I367-REITORIA!J367)+(MUSEU!I367-MUSEU!J367)+(ESAG!I367-ESAG!J367)+(CEART!I367-CEART!J367)+(FAED!I367-FAED!J367)+(CEAD!I367-CEAD!J367)+(CEFID!I367-CEFID!J367)+(CESFI!I367-CESFI!J367)+(CERES!I367-CERES!J367)</f>
        <v>2</v>
      </c>
      <c r="J367" s="31">
        <f t="shared" si="15"/>
        <v>0</v>
      </c>
      <c r="K367" s="20">
        <v>30.23</v>
      </c>
      <c r="L367" s="20">
        <f t="shared" si="16"/>
        <v>60.46</v>
      </c>
      <c r="M367" s="17">
        <f t="shared" si="17"/>
        <v>60.46</v>
      </c>
    </row>
    <row r="368" spans="1:13" ht="39.950000000000003" customHeight="1" x14ac:dyDescent="0.25">
      <c r="A368" s="192"/>
      <c r="B368" s="194"/>
      <c r="C368" s="47">
        <v>513</v>
      </c>
      <c r="D368" s="89" t="s">
        <v>474</v>
      </c>
      <c r="E368" s="106" t="s">
        <v>704</v>
      </c>
      <c r="F368" s="34" t="s">
        <v>13</v>
      </c>
      <c r="G368" s="34" t="s">
        <v>773</v>
      </c>
      <c r="H368" s="19">
        <f>REITORIA!I368+MUSEU!I368+ESAG!I368+CEART!I368+FAED!I368+CEAD!I368+CEFID!I368+CESFI!I368+CERES!I368</f>
        <v>5</v>
      </c>
      <c r="I368" s="25">
        <f>(REITORIA!I368-REITORIA!J368)+(MUSEU!I368-MUSEU!J368)+(ESAG!I368-ESAG!J368)+(CEART!I368-CEART!J368)+(FAED!I368-FAED!J368)+(CEAD!I368-CEAD!J368)+(CEFID!I368-CEFID!J368)+(CESFI!I368-CESFI!J368)+(CERES!I368-CERES!J368)</f>
        <v>5</v>
      </c>
      <c r="J368" s="31">
        <f t="shared" si="15"/>
        <v>0</v>
      </c>
      <c r="K368" s="20">
        <v>30.42</v>
      </c>
      <c r="L368" s="20">
        <f t="shared" si="16"/>
        <v>152.10000000000002</v>
      </c>
      <c r="M368" s="17">
        <f t="shared" si="17"/>
        <v>152.10000000000002</v>
      </c>
    </row>
    <row r="369" spans="1:13" ht="39.950000000000003" customHeight="1" x14ac:dyDescent="0.25">
      <c r="A369" s="192"/>
      <c r="B369" s="194"/>
      <c r="C369" s="47">
        <v>514</v>
      </c>
      <c r="D369" s="89" t="s">
        <v>475</v>
      </c>
      <c r="E369" s="106" t="s">
        <v>704</v>
      </c>
      <c r="F369" s="34" t="s">
        <v>13</v>
      </c>
      <c r="G369" s="34" t="s">
        <v>773</v>
      </c>
      <c r="H369" s="19">
        <f>REITORIA!I369+MUSEU!I369+ESAG!I369+CEART!I369+FAED!I369+CEAD!I369+CEFID!I369+CESFI!I369+CERES!I369</f>
        <v>5</v>
      </c>
      <c r="I369" s="25">
        <f>(REITORIA!I369-REITORIA!J369)+(MUSEU!I369-MUSEU!J369)+(ESAG!I369-ESAG!J369)+(CEART!I369-CEART!J369)+(FAED!I369-FAED!J369)+(CEAD!I369-CEAD!J369)+(CEFID!I369-CEFID!J369)+(CESFI!I369-CESFI!J369)+(CERES!I369-CERES!J369)</f>
        <v>5</v>
      </c>
      <c r="J369" s="31">
        <f t="shared" si="15"/>
        <v>0</v>
      </c>
      <c r="K369" s="20">
        <v>14.11</v>
      </c>
      <c r="L369" s="20">
        <f t="shared" si="16"/>
        <v>70.55</v>
      </c>
      <c r="M369" s="17">
        <f t="shared" si="17"/>
        <v>70.55</v>
      </c>
    </row>
    <row r="370" spans="1:13" ht="39.950000000000003" customHeight="1" x14ac:dyDescent="0.25">
      <c r="A370" s="192"/>
      <c r="B370" s="194"/>
      <c r="C370" s="47">
        <v>515</v>
      </c>
      <c r="D370" s="89" t="s">
        <v>476</v>
      </c>
      <c r="E370" s="106" t="s">
        <v>704</v>
      </c>
      <c r="F370" s="34" t="s">
        <v>13</v>
      </c>
      <c r="G370" s="34" t="s">
        <v>773</v>
      </c>
      <c r="H370" s="19">
        <f>REITORIA!I370+MUSEU!I370+ESAG!I370+CEART!I370+FAED!I370+CEAD!I370+CEFID!I370+CESFI!I370+CERES!I370</f>
        <v>5</v>
      </c>
      <c r="I370" s="25">
        <f>(REITORIA!I370-REITORIA!J370)+(MUSEU!I370-MUSEU!J370)+(ESAG!I370-ESAG!J370)+(CEART!I370-CEART!J370)+(FAED!I370-FAED!J370)+(CEAD!I370-CEAD!J370)+(CEFID!I370-CEFID!J370)+(CESFI!I370-CESFI!J370)+(CERES!I370-CERES!J370)</f>
        <v>5</v>
      </c>
      <c r="J370" s="31">
        <f t="shared" si="15"/>
        <v>0</v>
      </c>
      <c r="K370" s="20">
        <v>19.59</v>
      </c>
      <c r="L370" s="20">
        <f t="shared" si="16"/>
        <v>97.95</v>
      </c>
      <c r="M370" s="17">
        <f t="shared" si="17"/>
        <v>97.95</v>
      </c>
    </row>
    <row r="371" spans="1:13" ht="39.950000000000003" customHeight="1" x14ac:dyDescent="0.25">
      <c r="A371" s="192"/>
      <c r="B371" s="194"/>
      <c r="C371" s="47">
        <v>516</v>
      </c>
      <c r="D371" s="66" t="s">
        <v>477</v>
      </c>
      <c r="E371" s="106" t="s">
        <v>705</v>
      </c>
      <c r="F371" s="34" t="s">
        <v>59</v>
      </c>
      <c r="G371" s="34" t="s">
        <v>117</v>
      </c>
      <c r="H371" s="19">
        <f>REITORIA!I371+MUSEU!I371+ESAG!I371+CEART!I371+FAED!I371+CEAD!I371+CEFID!I371+CESFI!I371+CERES!I371</f>
        <v>4</v>
      </c>
      <c r="I371" s="25">
        <f>(REITORIA!I371-REITORIA!J371)+(MUSEU!I371-MUSEU!J371)+(ESAG!I371-ESAG!J371)+(CEART!I371-CEART!J371)+(FAED!I371-FAED!J371)+(CEAD!I371-CEAD!J371)+(CEFID!I371-CEFID!J371)+(CESFI!I371-CESFI!J371)+(CERES!I371-CERES!J371)</f>
        <v>0</v>
      </c>
      <c r="J371" s="31">
        <f t="shared" si="15"/>
        <v>4</v>
      </c>
      <c r="K371" s="20">
        <v>69.040000000000006</v>
      </c>
      <c r="L371" s="20">
        <f t="shared" si="16"/>
        <v>276.16000000000003</v>
      </c>
      <c r="M371" s="17">
        <f t="shared" si="17"/>
        <v>0</v>
      </c>
    </row>
    <row r="372" spans="1:13" ht="39.950000000000003" customHeight="1" x14ac:dyDescent="0.25">
      <c r="A372" s="192"/>
      <c r="B372" s="194"/>
      <c r="C372" s="47">
        <v>517</v>
      </c>
      <c r="D372" s="66" t="s">
        <v>478</v>
      </c>
      <c r="E372" s="106" t="s">
        <v>706</v>
      </c>
      <c r="F372" s="34" t="s">
        <v>59</v>
      </c>
      <c r="G372" s="34" t="s">
        <v>15</v>
      </c>
      <c r="H372" s="19">
        <f>REITORIA!I372+MUSEU!I372+ESAG!I372+CEART!I372+FAED!I372+CEAD!I372+CEFID!I372+CESFI!I372+CERES!I372</f>
        <v>3</v>
      </c>
      <c r="I372" s="25">
        <f>(REITORIA!I372-REITORIA!J372)+(MUSEU!I372-MUSEU!J372)+(ESAG!I372-ESAG!J372)+(CEART!I372-CEART!J372)+(FAED!I372-FAED!J372)+(CEAD!I372-CEAD!J372)+(CEFID!I372-CEFID!J372)+(CESFI!I372-CESFI!J372)+(CERES!I372-CERES!J372)</f>
        <v>0</v>
      </c>
      <c r="J372" s="31">
        <f t="shared" si="15"/>
        <v>3</v>
      </c>
      <c r="K372" s="20">
        <v>391</v>
      </c>
      <c r="L372" s="20">
        <f t="shared" si="16"/>
        <v>1173</v>
      </c>
      <c r="M372" s="17">
        <f t="shared" si="17"/>
        <v>0</v>
      </c>
    </row>
    <row r="373" spans="1:13" ht="39.950000000000003" customHeight="1" x14ac:dyDescent="0.25">
      <c r="A373" s="192"/>
      <c r="B373" s="194"/>
      <c r="C373" s="47">
        <v>518</v>
      </c>
      <c r="D373" s="66" t="s">
        <v>479</v>
      </c>
      <c r="E373" s="106" t="s">
        <v>707</v>
      </c>
      <c r="F373" s="34" t="s">
        <v>59</v>
      </c>
      <c r="G373" s="34" t="s">
        <v>108</v>
      </c>
      <c r="H373" s="19">
        <f>REITORIA!I373+MUSEU!I373+ESAG!I373+CEART!I373+FAED!I373+CEAD!I373+CEFID!I373+CESFI!I373+CERES!I373</f>
        <v>4</v>
      </c>
      <c r="I373" s="25">
        <f>(REITORIA!I373-REITORIA!J373)+(MUSEU!I373-MUSEU!J373)+(ESAG!I373-ESAG!J373)+(CEART!I373-CEART!J373)+(FAED!I373-FAED!J373)+(CEAD!I373-CEAD!J373)+(CEFID!I373-CEFID!J373)+(CESFI!I373-CESFI!J373)+(CERES!I373-CERES!J373)</f>
        <v>0</v>
      </c>
      <c r="J373" s="31">
        <f t="shared" si="15"/>
        <v>4</v>
      </c>
      <c r="K373" s="20">
        <v>20.059999999999999</v>
      </c>
      <c r="L373" s="20">
        <f t="shared" si="16"/>
        <v>80.239999999999995</v>
      </c>
      <c r="M373" s="17">
        <f t="shared" si="17"/>
        <v>0</v>
      </c>
    </row>
    <row r="374" spans="1:13" ht="39.950000000000003" customHeight="1" x14ac:dyDescent="0.25">
      <c r="A374" s="192"/>
      <c r="B374" s="194"/>
      <c r="C374" s="47">
        <v>519</v>
      </c>
      <c r="D374" s="66" t="s">
        <v>206</v>
      </c>
      <c r="E374" s="106" t="s">
        <v>708</v>
      </c>
      <c r="F374" s="34" t="s">
        <v>59</v>
      </c>
      <c r="G374" s="34" t="s">
        <v>94</v>
      </c>
      <c r="H374" s="19">
        <f>REITORIA!I374+MUSEU!I374+ESAG!I374+CEART!I374+FAED!I374+CEAD!I374+CEFID!I374+CESFI!I374+CERES!I374</f>
        <v>1</v>
      </c>
      <c r="I374" s="25">
        <f>(REITORIA!I374-REITORIA!J374)+(MUSEU!I374-MUSEU!J374)+(ESAG!I374-ESAG!J374)+(CEART!I374-CEART!J374)+(FAED!I374-FAED!J374)+(CEAD!I374-CEAD!J374)+(CEFID!I374-CEFID!J374)+(CESFI!I374-CESFI!J374)+(CERES!I374-CERES!J374)</f>
        <v>0</v>
      </c>
      <c r="J374" s="31">
        <f t="shared" si="15"/>
        <v>1</v>
      </c>
      <c r="K374" s="20">
        <v>480.3</v>
      </c>
      <c r="L374" s="20">
        <f t="shared" si="16"/>
        <v>480.3</v>
      </c>
      <c r="M374" s="17">
        <f t="shared" si="17"/>
        <v>0</v>
      </c>
    </row>
    <row r="375" spans="1:13" ht="39.950000000000003" customHeight="1" x14ac:dyDescent="0.25">
      <c r="A375" s="192"/>
      <c r="B375" s="194"/>
      <c r="C375" s="47">
        <v>520</v>
      </c>
      <c r="D375" s="66" t="s">
        <v>480</v>
      </c>
      <c r="E375" s="106" t="s">
        <v>709</v>
      </c>
      <c r="F375" s="34" t="s">
        <v>13</v>
      </c>
      <c r="G375" s="34" t="s">
        <v>14</v>
      </c>
      <c r="H375" s="19">
        <f>REITORIA!I375+MUSEU!I375+ESAG!I375+CEART!I375+FAED!I375+CEAD!I375+CEFID!I375+CESFI!I375+CERES!I375</f>
        <v>70</v>
      </c>
      <c r="I375" s="25">
        <f>(REITORIA!I375-REITORIA!J375)+(MUSEU!I375-MUSEU!J375)+(ESAG!I375-ESAG!J375)+(CEART!I375-CEART!J375)+(FAED!I375-FAED!J375)+(CEAD!I375-CEAD!J375)+(CEFID!I375-CEFID!J375)+(CESFI!I375-CESFI!J375)+(CERES!I375-CERES!J375)</f>
        <v>34</v>
      </c>
      <c r="J375" s="31">
        <f t="shared" si="15"/>
        <v>36</v>
      </c>
      <c r="K375" s="20">
        <v>28.08</v>
      </c>
      <c r="L375" s="20">
        <f t="shared" si="16"/>
        <v>1965.6</v>
      </c>
      <c r="M375" s="17">
        <f t="shared" si="17"/>
        <v>954.71999999999991</v>
      </c>
    </row>
    <row r="376" spans="1:13" ht="39.950000000000003" customHeight="1" x14ac:dyDescent="0.25">
      <c r="A376" s="192"/>
      <c r="B376" s="194"/>
      <c r="C376" s="47">
        <v>521</v>
      </c>
      <c r="D376" s="66" t="s">
        <v>481</v>
      </c>
      <c r="E376" s="106" t="s">
        <v>710</v>
      </c>
      <c r="F376" s="34" t="s">
        <v>13</v>
      </c>
      <c r="G376" s="34" t="s">
        <v>14</v>
      </c>
      <c r="H376" s="19">
        <f>REITORIA!I376+MUSEU!I376+ESAG!I376+CEART!I376+FAED!I376+CEAD!I376+CEFID!I376+CESFI!I376+CERES!I376</f>
        <v>72</v>
      </c>
      <c r="I376" s="25">
        <f>(REITORIA!I376-REITORIA!J376)+(MUSEU!I376-MUSEU!J376)+(ESAG!I376-ESAG!J376)+(CEART!I376-CEART!J376)+(FAED!I376-FAED!J376)+(CEAD!I376-CEAD!J376)+(CEFID!I376-CEFID!J376)+(CESFI!I376-CESFI!J376)+(CERES!I376-CERES!J376)</f>
        <v>22</v>
      </c>
      <c r="J376" s="31">
        <f t="shared" si="15"/>
        <v>50</v>
      </c>
      <c r="K376" s="20">
        <v>22.78</v>
      </c>
      <c r="L376" s="20">
        <f t="shared" si="16"/>
        <v>1640.16</v>
      </c>
      <c r="M376" s="17">
        <f t="shared" si="17"/>
        <v>501.16</v>
      </c>
    </row>
    <row r="377" spans="1:13" ht="39.950000000000003" customHeight="1" x14ac:dyDescent="0.25">
      <c r="A377" s="192"/>
      <c r="B377" s="194"/>
      <c r="C377" s="47">
        <v>522</v>
      </c>
      <c r="D377" s="66" t="s">
        <v>148</v>
      </c>
      <c r="E377" s="106" t="s">
        <v>711</v>
      </c>
      <c r="F377" s="34" t="s">
        <v>59</v>
      </c>
      <c r="G377" s="34" t="s">
        <v>15</v>
      </c>
      <c r="H377" s="19">
        <f>REITORIA!I377+MUSEU!I377+ESAG!I377+CEART!I377+FAED!I377+CEAD!I377+CEFID!I377+CESFI!I377+CERES!I377</f>
        <v>50</v>
      </c>
      <c r="I377" s="25">
        <f>(REITORIA!I377-REITORIA!J377)+(MUSEU!I377-MUSEU!J377)+(ESAG!I377-ESAG!J377)+(CEART!I377-CEART!J377)+(FAED!I377-FAED!J377)+(CEAD!I377-CEAD!J377)+(CEFID!I377-CEFID!J377)+(CESFI!I377-CESFI!J377)+(CERES!I377-CERES!J377)</f>
        <v>6</v>
      </c>
      <c r="J377" s="31">
        <f t="shared" si="15"/>
        <v>44</v>
      </c>
      <c r="K377" s="20">
        <v>17.52</v>
      </c>
      <c r="L377" s="20">
        <f t="shared" si="16"/>
        <v>876</v>
      </c>
      <c r="M377" s="17">
        <f t="shared" si="17"/>
        <v>105.12</v>
      </c>
    </row>
    <row r="378" spans="1:13" ht="39.950000000000003" customHeight="1" x14ac:dyDescent="0.25">
      <c r="A378" s="192"/>
      <c r="B378" s="194"/>
      <c r="C378" s="47">
        <v>523</v>
      </c>
      <c r="D378" s="66" t="s">
        <v>149</v>
      </c>
      <c r="E378" s="106" t="s">
        <v>711</v>
      </c>
      <c r="F378" s="34" t="s">
        <v>13</v>
      </c>
      <c r="G378" s="34" t="s">
        <v>15</v>
      </c>
      <c r="H378" s="19">
        <f>REITORIA!I378+MUSEU!I378+ESAG!I378+CEART!I378+FAED!I378+CEAD!I378+CEFID!I378+CESFI!I378+CERES!I378</f>
        <v>10</v>
      </c>
      <c r="I378" s="25">
        <f>(REITORIA!I378-REITORIA!J378)+(MUSEU!I378-MUSEU!J378)+(ESAG!I378-ESAG!J378)+(CEART!I378-CEART!J378)+(FAED!I378-FAED!J378)+(CEAD!I378-CEAD!J378)+(CEFID!I378-CEFID!J378)+(CESFI!I378-CESFI!J378)+(CERES!I378-CERES!J378)</f>
        <v>0</v>
      </c>
      <c r="J378" s="31">
        <f t="shared" si="15"/>
        <v>10</v>
      </c>
      <c r="K378" s="20">
        <v>40.299999999999997</v>
      </c>
      <c r="L378" s="20">
        <f t="shared" si="16"/>
        <v>403</v>
      </c>
      <c r="M378" s="17">
        <f t="shared" si="17"/>
        <v>0</v>
      </c>
    </row>
    <row r="379" spans="1:13" ht="39.950000000000003" customHeight="1" x14ac:dyDescent="0.25">
      <c r="A379" s="192"/>
      <c r="B379" s="194"/>
      <c r="C379" s="47">
        <v>524</v>
      </c>
      <c r="D379" s="66" t="s">
        <v>201</v>
      </c>
      <c r="E379" s="106" t="s">
        <v>712</v>
      </c>
      <c r="F379" s="34" t="s">
        <v>59</v>
      </c>
      <c r="G379" s="34" t="s">
        <v>103</v>
      </c>
      <c r="H379" s="19">
        <f>REITORIA!I379+MUSEU!I379+ESAG!I379+CEART!I379+FAED!I379+CEAD!I379+CEFID!I379+CESFI!I379+CERES!I379</f>
        <v>3</v>
      </c>
      <c r="I379" s="25">
        <f>(REITORIA!I379-REITORIA!J379)+(MUSEU!I379-MUSEU!J379)+(ESAG!I379-ESAG!J379)+(CEART!I379-CEART!J379)+(FAED!I379-FAED!J379)+(CEAD!I379-CEAD!J379)+(CEFID!I379-CEFID!J379)+(CESFI!I379-CESFI!J379)+(CERES!I379-CERES!J379)</f>
        <v>0</v>
      </c>
      <c r="J379" s="31">
        <f t="shared" si="15"/>
        <v>3</v>
      </c>
      <c r="K379" s="20">
        <v>95.7</v>
      </c>
      <c r="L379" s="20">
        <f t="shared" si="16"/>
        <v>287.10000000000002</v>
      </c>
      <c r="M379" s="17">
        <f t="shared" si="17"/>
        <v>0</v>
      </c>
    </row>
    <row r="380" spans="1:13" ht="39.950000000000003" customHeight="1" x14ac:dyDescent="0.25">
      <c r="A380" s="192"/>
      <c r="B380" s="194"/>
      <c r="C380" s="47">
        <v>525</v>
      </c>
      <c r="D380" s="66" t="s">
        <v>37</v>
      </c>
      <c r="E380" s="106" t="s">
        <v>713</v>
      </c>
      <c r="F380" s="34" t="s">
        <v>59</v>
      </c>
      <c r="G380" s="34" t="s">
        <v>35</v>
      </c>
      <c r="H380" s="19">
        <f>REITORIA!I380+MUSEU!I380+ESAG!I380+CEART!I380+FAED!I380+CEAD!I380+CEFID!I380+CESFI!I380+CERES!I380</f>
        <v>2</v>
      </c>
      <c r="I380" s="25">
        <f>(REITORIA!I380-REITORIA!J380)+(MUSEU!I380-MUSEU!J380)+(ESAG!I380-ESAG!J380)+(CEART!I380-CEART!J380)+(FAED!I380-FAED!J380)+(CEAD!I380-CEAD!J380)+(CEFID!I380-CEFID!J380)+(CESFI!I380-CESFI!J380)+(CERES!I380-CERES!J380)</f>
        <v>0</v>
      </c>
      <c r="J380" s="31">
        <f t="shared" si="15"/>
        <v>2</v>
      </c>
      <c r="K380" s="20">
        <v>39.96</v>
      </c>
      <c r="L380" s="20">
        <f t="shared" si="16"/>
        <v>79.92</v>
      </c>
      <c r="M380" s="17">
        <f t="shared" si="17"/>
        <v>0</v>
      </c>
    </row>
    <row r="381" spans="1:13" ht="39.950000000000003" customHeight="1" x14ac:dyDescent="0.25">
      <c r="A381" s="192"/>
      <c r="B381" s="194"/>
      <c r="C381" s="47">
        <v>526</v>
      </c>
      <c r="D381" s="66" t="s">
        <v>131</v>
      </c>
      <c r="E381" s="106" t="s">
        <v>653</v>
      </c>
      <c r="F381" s="34" t="s">
        <v>59</v>
      </c>
      <c r="G381" s="34" t="s">
        <v>35</v>
      </c>
      <c r="H381" s="19">
        <f>REITORIA!I381+MUSEU!I381+ESAG!I381+CEART!I381+FAED!I381+CEAD!I381+CEFID!I381+CESFI!I381+CERES!I381</f>
        <v>2</v>
      </c>
      <c r="I381" s="25">
        <f>(REITORIA!I381-REITORIA!J381)+(MUSEU!I381-MUSEU!J381)+(ESAG!I381-ESAG!J381)+(CEART!I381-CEART!J381)+(FAED!I381-FAED!J381)+(CEAD!I381-CEAD!J381)+(CEFID!I381-CEFID!J381)+(CESFI!I381-CESFI!J381)+(CERES!I381-CERES!J381)</f>
        <v>2</v>
      </c>
      <c r="J381" s="31">
        <f t="shared" si="15"/>
        <v>0</v>
      </c>
      <c r="K381" s="20">
        <v>32.950000000000003</v>
      </c>
      <c r="L381" s="20">
        <f t="shared" si="16"/>
        <v>65.900000000000006</v>
      </c>
      <c r="M381" s="17">
        <f t="shared" si="17"/>
        <v>65.900000000000006</v>
      </c>
    </row>
    <row r="382" spans="1:13" ht="39.950000000000003" customHeight="1" x14ac:dyDescent="0.25">
      <c r="A382" s="192"/>
      <c r="B382" s="194"/>
      <c r="C382" s="47">
        <v>527</v>
      </c>
      <c r="D382" s="66" t="s">
        <v>209</v>
      </c>
      <c r="E382" s="107" t="s">
        <v>714</v>
      </c>
      <c r="F382" s="34" t="s">
        <v>59</v>
      </c>
      <c r="G382" s="34" t="s">
        <v>35</v>
      </c>
      <c r="H382" s="19">
        <f>REITORIA!I382+MUSEU!I382+ESAG!I382+CEART!I382+FAED!I382+CEAD!I382+CEFID!I382+CESFI!I382+CERES!I382</f>
        <v>2</v>
      </c>
      <c r="I382" s="25">
        <f>(REITORIA!I382-REITORIA!J382)+(MUSEU!I382-MUSEU!J382)+(ESAG!I382-ESAG!J382)+(CEART!I382-CEART!J382)+(FAED!I382-FAED!J382)+(CEAD!I382-CEAD!J382)+(CEFID!I382-CEFID!J382)+(CESFI!I382-CESFI!J382)+(CERES!I382-CERES!J382)</f>
        <v>1</v>
      </c>
      <c r="J382" s="31">
        <f t="shared" si="15"/>
        <v>1</v>
      </c>
      <c r="K382" s="20">
        <v>582.23</v>
      </c>
      <c r="L382" s="20">
        <f t="shared" si="16"/>
        <v>1164.46</v>
      </c>
      <c r="M382" s="17">
        <f t="shared" si="17"/>
        <v>582.23</v>
      </c>
    </row>
    <row r="383" spans="1:13" ht="39.950000000000003" customHeight="1" x14ac:dyDescent="0.25">
      <c r="A383" s="192"/>
      <c r="B383" s="194"/>
      <c r="C383" s="47">
        <v>528</v>
      </c>
      <c r="D383" s="66" t="s">
        <v>207</v>
      </c>
      <c r="E383" s="106" t="s">
        <v>715</v>
      </c>
      <c r="F383" s="34" t="s">
        <v>59</v>
      </c>
      <c r="G383" s="34" t="s">
        <v>35</v>
      </c>
      <c r="H383" s="19">
        <f>REITORIA!I383+MUSEU!I383+ESAG!I383+CEART!I383+FAED!I383+CEAD!I383+CEFID!I383+CESFI!I383+CERES!I383</f>
        <v>6</v>
      </c>
      <c r="I383" s="25">
        <f>(REITORIA!I383-REITORIA!J383)+(MUSEU!I383-MUSEU!J383)+(ESAG!I383-ESAG!J383)+(CEART!I383-CEART!J383)+(FAED!I383-FAED!J383)+(CEAD!I383-CEAD!J383)+(CEFID!I383-CEFID!J383)+(CESFI!I383-CESFI!J383)+(CERES!I383-CERES!J383)</f>
        <v>4</v>
      </c>
      <c r="J383" s="31">
        <f t="shared" si="15"/>
        <v>2</v>
      </c>
      <c r="K383" s="20">
        <v>201.25</v>
      </c>
      <c r="L383" s="20">
        <f t="shared" si="16"/>
        <v>1207.5</v>
      </c>
      <c r="M383" s="17">
        <f t="shared" si="17"/>
        <v>805</v>
      </c>
    </row>
    <row r="384" spans="1:13" ht="39.950000000000003" customHeight="1" x14ac:dyDescent="0.25">
      <c r="A384" s="192"/>
      <c r="B384" s="194"/>
      <c r="C384" s="47">
        <v>529</v>
      </c>
      <c r="D384" s="66" t="s">
        <v>210</v>
      </c>
      <c r="E384" s="106" t="s">
        <v>715</v>
      </c>
      <c r="F384" s="34" t="s">
        <v>59</v>
      </c>
      <c r="G384" s="34" t="s">
        <v>35</v>
      </c>
      <c r="H384" s="19">
        <f>REITORIA!I384+MUSEU!I384+ESAG!I384+CEART!I384+FAED!I384+CEAD!I384+CEFID!I384+CESFI!I384+CERES!I384</f>
        <v>4</v>
      </c>
      <c r="I384" s="25">
        <f>(REITORIA!I384-REITORIA!J384)+(MUSEU!I384-MUSEU!J384)+(ESAG!I384-ESAG!J384)+(CEART!I384-CEART!J384)+(FAED!I384-FAED!J384)+(CEAD!I384-CEAD!J384)+(CEFID!I384-CEFID!J384)+(CESFI!I384-CESFI!J384)+(CERES!I384-CERES!J384)</f>
        <v>4</v>
      </c>
      <c r="J384" s="31">
        <f t="shared" si="15"/>
        <v>0</v>
      </c>
      <c r="K384" s="20">
        <v>125.56</v>
      </c>
      <c r="L384" s="20">
        <f t="shared" si="16"/>
        <v>502.24</v>
      </c>
      <c r="M384" s="17">
        <f t="shared" si="17"/>
        <v>502.24</v>
      </c>
    </row>
    <row r="385" spans="1:13" ht="39.950000000000003" customHeight="1" x14ac:dyDescent="0.25">
      <c r="A385" s="192"/>
      <c r="B385" s="194"/>
      <c r="C385" s="47">
        <v>530</v>
      </c>
      <c r="D385" s="66" t="s">
        <v>482</v>
      </c>
      <c r="E385" s="106" t="s">
        <v>716</v>
      </c>
      <c r="F385" s="34" t="s">
        <v>59</v>
      </c>
      <c r="G385" s="34" t="s">
        <v>35</v>
      </c>
      <c r="H385" s="19">
        <f>REITORIA!I385+MUSEU!I385+ESAG!I385+CEART!I385+FAED!I385+CEAD!I385+CEFID!I385+CESFI!I385+CERES!I385</f>
        <v>4</v>
      </c>
      <c r="I385" s="25">
        <f>(REITORIA!I385-REITORIA!J385)+(MUSEU!I385-MUSEU!J385)+(ESAG!I385-ESAG!J385)+(CEART!I385-CEART!J385)+(FAED!I385-FAED!J385)+(CEAD!I385-CEAD!J385)+(CEFID!I385-CEFID!J385)+(CESFI!I385-CESFI!J385)+(CERES!I385-CERES!J385)</f>
        <v>0</v>
      </c>
      <c r="J385" s="31">
        <f t="shared" si="15"/>
        <v>4</v>
      </c>
      <c r="K385" s="20">
        <v>137.32</v>
      </c>
      <c r="L385" s="20">
        <f t="shared" si="16"/>
        <v>549.28</v>
      </c>
      <c r="M385" s="17">
        <f t="shared" si="17"/>
        <v>0</v>
      </c>
    </row>
    <row r="386" spans="1:13" ht="39.950000000000003" customHeight="1" x14ac:dyDescent="0.25">
      <c r="A386" s="192"/>
      <c r="B386" s="194"/>
      <c r="C386" s="47">
        <v>531</v>
      </c>
      <c r="D386" s="66" t="s">
        <v>483</v>
      </c>
      <c r="E386" s="107" t="s">
        <v>717</v>
      </c>
      <c r="F386" s="34" t="s">
        <v>59</v>
      </c>
      <c r="G386" s="34" t="s">
        <v>15</v>
      </c>
      <c r="H386" s="19">
        <f>REITORIA!I386+MUSEU!I386+ESAG!I386+CEART!I386+FAED!I386+CEAD!I386+CEFID!I386+CESFI!I386+CERES!I386</f>
        <v>10</v>
      </c>
      <c r="I386" s="25">
        <f>(REITORIA!I386-REITORIA!J386)+(MUSEU!I386-MUSEU!J386)+(ESAG!I386-ESAG!J386)+(CEART!I386-CEART!J386)+(FAED!I386-FAED!J386)+(CEAD!I386-CEAD!J386)+(CEFID!I386-CEFID!J386)+(CESFI!I386-CESFI!J386)+(CERES!I386-CERES!J386)</f>
        <v>10</v>
      </c>
      <c r="J386" s="31">
        <f t="shared" si="15"/>
        <v>0</v>
      </c>
      <c r="K386" s="20">
        <v>37.020000000000003</v>
      </c>
      <c r="L386" s="20">
        <f t="shared" si="16"/>
        <v>370.20000000000005</v>
      </c>
      <c r="M386" s="17">
        <f t="shared" si="17"/>
        <v>370.20000000000005</v>
      </c>
    </row>
    <row r="387" spans="1:13" ht="39.950000000000003" customHeight="1" x14ac:dyDescent="0.25">
      <c r="A387" s="192"/>
      <c r="B387" s="194"/>
      <c r="C387" s="47">
        <v>532</v>
      </c>
      <c r="D387" s="66" t="s">
        <v>484</v>
      </c>
      <c r="E387" s="106" t="s">
        <v>718</v>
      </c>
      <c r="F387" s="34" t="s">
        <v>59</v>
      </c>
      <c r="G387" s="34" t="s">
        <v>15</v>
      </c>
      <c r="H387" s="19">
        <f>REITORIA!I387+MUSEU!I387+ESAG!I387+CEART!I387+FAED!I387+CEAD!I387+CEFID!I387+CESFI!I387+CERES!I387</f>
        <v>30</v>
      </c>
      <c r="I387" s="25">
        <f>(REITORIA!I387-REITORIA!J387)+(MUSEU!I387-MUSEU!J387)+(ESAG!I387-ESAG!J387)+(CEART!I387-CEART!J387)+(FAED!I387-FAED!J387)+(CEAD!I387-CEAD!J387)+(CEFID!I387-CEFID!J387)+(CESFI!I387-CESFI!J387)+(CERES!I387-CERES!J387)</f>
        <v>30</v>
      </c>
      <c r="J387" s="31">
        <f t="shared" si="15"/>
        <v>0</v>
      </c>
      <c r="K387" s="20">
        <v>29.4</v>
      </c>
      <c r="L387" s="20">
        <f t="shared" si="16"/>
        <v>882</v>
      </c>
      <c r="M387" s="17">
        <f t="shared" si="17"/>
        <v>882</v>
      </c>
    </row>
    <row r="388" spans="1:13" ht="39.950000000000003" customHeight="1" x14ac:dyDescent="0.25">
      <c r="A388" s="192"/>
      <c r="B388" s="194"/>
      <c r="C388" s="47">
        <v>533</v>
      </c>
      <c r="D388" s="66" t="s">
        <v>485</v>
      </c>
      <c r="E388" s="107" t="s">
        <v>719</v>
      </c>
      <c r="F388" s="34" t="s">
        <v>59</v>
      </c>
      <c r="G388" s="34" t="s">
        <v>15</v>
      </c>
      <c r="H388" s="19">
        <f>REITORIA!I388+MUSEU!I388+ESAG!I388+CEART!I388+FAED!I388+CEAD!I388+CEFID!I388+CESFI!I388+CERES!I388</f>
        <v>10</v>
      </c>
      <c r="I388" s="25">
        <f>(REITORIA!I388-REITORIA!J388)+(MUSEU!I388-MUSEU!J388)+(ESAG!I388-ESAG!J388)+(CEART!I388-CEART!J388)+(FAED!I388-FAED!J388)+(CEAD!I388-CEAD!J388)+(CEFID!I388-CEFID!J388)+(CESFI!I388-CESFI!J388)+(CERES!I388-CERES!J388)</f>
        <v>10</v>
      </c>
      <c r="J388" s="31">
        <f t="shared" si="15"/>
        <v>0</v>
      </c>
      <c r="K388" s="20">
        <v>71.180000000000007</v>
      </c>
      <c r="L388" s="20">
        <f t="shared" si="16"/>
        <v>711.80000000000007</v>
      </c>
      <c r="M388" s="17">
        <f t="shared" si="17"/>
        <v>711.80000000000007</v>
      </c>
    </row>
    <row r="389" spans="1:13" ht="39.950000000000003" customHeight="1" x14ac:dyDescent="0.25">
      <c r="A389" s="192"/>
      <c r="B389" s="194"/>
      <c r="C389" s="47">
        <v>534</v>
      </c>
      <c r="D389" s="83" t="s">
        <v>486</v>
      </c>
      <c r="E389" s="106" t="s">
        <v>720</v>
      </c>
      <c r="F389" s="35" t="s">
        <v>13</v>
      </c>
      <c r="G389" s="35" t="s">
        <v>103</v>
      </c>
      <c r="H389" s="19">
        <f>REITORIA!I389+MUSEU!I389+ESAG!I389+CEART!I389+FAED!I389+CEAD!I389+CEFID!I389+CESFI!I389+CERES!I389</f>
        <v>1</v>
      </c>
      <c r="I389" s="25">
        <f>(REITORIA!I389-REITORIA!J389)+(MUSEU!I389-MUSEU!J389)+(ESAG!I389-ESAG!J389)+(CEART!I389-CEART!J389)+(FAED!I389-FAED!J389)+(CEAD!I389-CEAD!J389)+(CEFID!I389-CEFID!J389)+(CESFI!I389-CESFI!J389)+(CERES!I389-CERES!J389)</f>
        <v>1</v>
      </c>
      <c r="J389" s="31">
        <f t="shared" si="15"/>
        <v>0</v>
      </c>
      <c r="K389" s="20">
        <v>116.16</v>
      </c>
      <c r="L389" s="20">
        <f t="shared" si="16"/>
        <v>116.16</v>
      </c>
      <c r="M389" s="17">
        <f t="shared" si="17"/>
        <v>116.16</v>
      </c>
    </row>
    <row r="390" spans="1:13" ht="39.950000000000003" customHeight="1" x14ac:dyDescent="0.25">
      <c r="A390" s="192"/>
      <c r="B390" s="194"/>
      <c r="C390" s="47">
        <v>535</v>
      </c>
      <c r="D390" s="66" t="s">
        <v>204</v>
      </c>
      <c r="E390" s="106" t="s">
        <v>721</v>
      </c>
      <c r="F390" s="34" t="s">
        <v>59</v>
      </c>
      <c r="G390" s="34" t="s">
        <v>14</v>
      </c>
      <c r="H390" s="19">
        <f>REITORIA!I390+MUSEU!I390+ESAG!I390+CEART!I390+FAED!I390+CEAD!I390+CEFID!I390+CESFI!I390+CERES!I390</f>
        <v>3</v>
      </c>
      <c r="I390" s="25">
        <f>(REITORIA!I390-REITORIA!J390)+(MUSEU!I390-MUSEU!J390)+(ESAG!I390-ESAG!J390)+(CEART!I390-CEART!J390)+(FAED!I390-FAED!J390)+(CEAD!I390-CEAD!J390)+(CEFID!I390-CEFID!J390)+(CESFI!I390-CESFI!J390)+(CERES!I390-CERES!J390)</f>
        <v>0</v>
      </c>
      <c r="J390" s="31">
        <f t="shared" si="15"/>
        <v>3</v>
      </c>
      <c r="K390" s="20">
        <v>1.35</v>
      </c>
      <c r="L390" s="20">
        <f t="shared" si="16"/>
        <v>4.0500000000000007</v>
      </c>
      <c r="M390" s="17">
        <f t="shared" si="17"/>
        <v>0</v>
      </c>
    </row>
    <row r="391" spans="1:13" ht="39.950000000000003" customHeight="1" x14ac:dyDescent="0.25">
      <c r="A391" s="192"/>
      <c r="B391" s="194"/>
      <c r="C391" s="47">
        <v>536</v>
      </c>
      <c r="D391" s="66" t="s">
        <v>205</v>
      </c>
      <c r="E391" s="106" t="s">
        <v>722</v>
      </c>
      <c r="F391" s="34" t="s">
        <v>59</v>
      </c>
      <c r="G391" s="34" t="s">
        <v>14</v>
      </c>
      <c r="H391" s="19">
        <f>REITORIA!I391+MUSEU!I391+ESAG!I391+CEART!I391+FAED!I391+CEAD!I391+CEFID!I391+CESFI!I391+CERES!I391</f>
        <v>3</v>
      </c>
      <c r="I391" s="25">
        <f>(REITORIA!I391-REITORIA!J391)+(MUSEU!I391-MUSEU!J391)+(ESAG!I391-ESAG!J391)+(CEART!I391-CEART!J391)+(FAED!I391-FAED!J391)+(CEAD!I391-CEAD!J391)+(CEFID!I391-CEFID!J391)+(CESFI!I391-CESFI!J391)+(CERES!I391-CERES!J391)</f>
        <v>0</v>
      </c>
      <c r="J391" s="31">
        <f t="shared" si="15"/>
        <v>3</v>
      </c>
      <c r="K391" s="20">
        <v>2.0299999999999998</v>
      </c>
      <c r="L391" s="20">
        <f t="shared" si="16"/>
        <v>6.09</v>
      </c>
      <c r="M391" s="17">
        <f t="shared" si="17"/>
        <v>0</v>
      </c>
    </row>
    <row r="392" spans="1:13" ht="39.950000000000003" customHeight="1" x14ac:dyDescent="0.25">
      <c r="A392" s="192"/>
      <c r="B392" s="194"/>
      <c r="C392" s="47">
        <v>537</v>
      </c>
      <c r="D392" s="66" t="s">
        <v>487</v>
      </c>
      <c r="E392" s="106" t="s">
        <v>723</v>
      </c>
      <c r="F392" s="34" t="s">
        <v>59</v>
      </c>
      <c r="G392" s="34" t="s">
        <v>35</v>
      </c>
      <c r="H392" s="19">
        <f>REITORIA!I392+MUSEU!I392+ESAG!I392+CEART!I392+FAED!I392+CEAD!I392+CEFID!I392+CESFI!I392+CERES!I392</f>
        <v>2</v>
      </c>
      <c r="I392" s="25">
        <f>(REITORIA!I392-REITORIA!J392)+(MUSEU!I392-MUSEU!J392)+(ESAG!I392-ESAG!J392)+(CEART!I392-CEART!J392)+(FAED!I392-FAED!J392)+(CEAD!I392-CEAD!J392)+(CEFID!I392-CEFID!J392)+(CESFI!I392-CESFI!J392)+(CERES!I392-CERES!J392)</f>
        <v>0</v>
      </c>
      <c r="J392" s="31">
        <f t="shared" si="15"/>
        <v>2</v>
      </c>
      <c r="K392" s="20">
        <v>34.97</v>
      </c>
      <c r="L392" s="20">
        <f t="shared" si="16"/>
        <v>69.94</v>
      </c>
      <c r="M392" s="17">
        <f t="shared" si="17"/>
        <v>0</v>
      </c>
    </row>
    <row r="393" spans="1:13" ht="39.950000000000003" customHeight="1" x14ac:dyDescent="0.25">
      <c r="A393" s="192"/>
      <c r="B393" s="194"/>
      <c r="C393" s="47">
        <v>538</v>
      </c>
      <c r="D393" s="66" t="s">
        <v>101</v>
      </c>
      <c r="E393" s="106" t="s">
        <v>724</v>
      </c>
      <c r="F393" s="34" t="s">
        <v>13</v>
      </c>
      <c r="G393" s="34" t="s">
        <v>15</v>
      </c>
      <c r="H393" s="19">
        <f>REITORIA!I393+MUSEU!I393+ESAG!I393+CEART!I393+FAED!I393+CEAD!I393+CEFID!I393+CESFI!I393+CERES!I393</f>
        <v>126</v>
      </c>
      <c r="I393" s="25">
        <f>(REITORIA!I393-REITORIA!J393)+(MUSEU!I393-MUSEU!J393)+(ESAG!I393-ESAG!J393)+(CEART!I393-CEART!J393)+(FAED!I393-FAED!J393)+(CEAD!I393-CEAD!J393)+(CEFID!I393-CEFID!J393)+(CESFI!I393-CESFI!J393)+(CERES!I393-CERES!J393)</f>
        <v>36</v>
      </c>
      <c r="J393" s="31">
        <f t="shared" si="15"/>
        <v>90</v>
      </c>
      <c r="K393" s="20">
        <v>8.02</v>
      </c>
      <c r="L393" s="20">
        <f t="shared" si="16"/>
        <v>1010.52</v>
      </c>
      <c r="M393" s="17">
        <f t="shared" si="17"/>
        <v>288.71999999999997</v>
      </c>
    </row>
    <row r="394" spans="1:13" ht="39.950000000000003" customHeight="1" x14ac:dyDescent="0.25">
      <c r="A394" s="192"/>
      <c r="B394" s="194"/>
      <c r="C394" s="47">
        <v>539</v>
      </c>
      <c r="D394" s="66" t="s">
        <v>488</v>
      </c>
      <c r="E394" s="107" t="s">
        <v>725</v>
      </c>
      <c r="F394" s="35" t="s">
        <v>17</v>
      </c>
      <c r="G394" s="35" t="s">
        <v>769</v>
      </c>
      <c r="H394" s="19">
        <f>REITORIA!I394+MUSEU!I394+ESAG!I394+CEART!I394+FAED!I394+CEAD!I394+CEFID!I394+CESFI!I394+CERES!I394</f>
        <v>1</v>
      </c>
      <c r="I394" s="25">
        <f>(REITORIA!I394-REITORIA!J394)+(MUSEU!I394-MUSEU!J394)+(ESAG!I394-ESAG!J394)+(CEART!I394-CEART!J394)+(FAED!I394-FAED!J394)+(CEAD!I394-CEAD!J394)+(CEFID!I394-CEFID!J394)+(CESFI!I394-CESFI!J394)+(CERES!I394-CERES!J394)</f>
        <v>1</v>
      </c>
      <c r="J394" s="31">
        <f t="shared" si="15"/>
        <v>0</v>
      </c>
      <c r="K394" s="20">
        <v>415.7</v>
      </c>
      <c r="L394" s="20">
        <f t="shared" si="16"/>
        <v>415.7</v>
      </c>
      <c r="M394" s="17">
        <f t="shared" si="17"/>
        <v>415.7</v>
      </c>
    </row>
    <row r="395" spans="1:13" ht="39.950000000000003" customHeight="1" x14ac:dyDescent="0.25">
      <c r="A395" s="192"/>
      <c r="B395" s="194"/>
      <c r="C395" s="47">
        <v>540</v>
      </c>
      <c r="D395" s="66" t="s">
        <v>489</v>
      </c>
      <c r="E395" s="106" t="s">
        <v>726</v>
      </c>
      <c r="F395" s="34" t="s">
        <v>13</v>
      </c>
      <c r="G395" s="35" t="s">
        <v>108</v>
      </c>
      <c r="H395" s="19">
        <f>REITORIA!I395+MUSEU!I395+ESAG!I395+CEART!I395+FAED!I395+CEAD!I395+CEFID!I395+CESFI!I395+CERES!I395</f>
        <v>3</v>
      </c>
      <c r="I395" s="25">
        <f>(REITORIA!I395-REITORIA!J395)+(MUSEU!I395-MUSEU!J395)+(ESAG!I395-ESAG!J395)+(CEART!I395-CEART!J395)+(FAED!I395-FAED!J395)+(CEAD!I395-CEAD!J395)+(CEFID!I395-CEFID!J395)+(CESFI!I395-CESFI!J395)+(CERES!I395-CERES!J395)</f>
        <v>0</v>
      </c>
      <c r="J395" s="31">
        <f t="shared" si="15"/>
        <v>3</v>
      </c>
      <c r="K395" s="20">
        <v>341.82</v>
      </c>
      <c r="L395" s="20">
        <f t="shared" si="16"/>
        <v>1025.46</v>
      </c>
      <c r="M395" s="17">
        <f t="shared" si="17"/>
        <v>0</v>
      </c>
    </row>
    <row r="396" spans="1:13" ht="39.950000000000003" customHeight="1" x14ac:dyDescent="0.25">
      <c r="A396" s="192"/>
      <c r="B396" s="194"/>
      <c r="C396" s="47">
        <v>541</v>
      </c>
      <c r="D396" s="66" t="s">
        <v>109</v>
      </c>
      <c r="E396" s="106" t="s">
        <v>727</v>
      </c>
      <c r="F396" s="34" t="s">
        <v>59</v>
      </c>
      <c r="G396" s="34" t="s">
        <v>108</v>
      </c>
      <c r="H396" s="19">
        <f>REITORIA!I396+MUSEU!I396+ESAG!I396+CEART!I396+FAED!I396+CEAD!I396+CEFID!I396+CESFI!I396+CERES!I396</f>
        <v>4</v>
      </c>
      <c r="I396" s="25">
        <f>(REITORIA!I396-REITORIA!J396)+(MUSEU!I396-MUSEU!J396)+(ESAG!I396-ESAG!J396)+(CEART!I396-CEART!J396)+(FAED!I396-FAED!J396)+(CEAD!I396-CEAD!J396)+(CEFID!I396-CEFID!J396)+(CESFI!I396-CESFI!J396)+(CERES!I396-CERES!J396)</f>
        <v>0</v>
      </c>
      <c r="J396" s="31">
        <f t="shared" si="15"/>
        <v>4</v>
      </c>
      <c r="K396" s="20">
        <v>187.26</v>
      </c>
      <c r="L396" s="20">
        <f t="shared" si="16"/>
        <v>749.04</v>
      </c>
      <c r="M396" s="17">
        <f t="shared" si="17"/>
        <v>0</v>
      </c>
    </row>
    <row r="397" spans="1:13" ht="39.950000000000003" customHeight="1" x14ac:dyDescent="0.25">
      <c r="A397" s="192"/>
      <c r="B397" s="194"/>
      <c r="C397" s="47">
        <v>542</v>
      </c>
      <c r="D397" s="90" t="s">
        <v>490</v>
      </c>
      <c r="E397" s="106" t="s">
        <v>728</v>
      </c>
      <c r="F397" s="52" t="s">
        <v>13</v>
      </c>
      <c r="G397" s="34" t="s">
        <v>108</v>
      </c>
      <c r="H397" s="19">
        <f>REITORIA!I397+MUSEU!I397+ESAG!I397+CEART!I397+FAED!I397+CEAD!I397+CEFID!I397+CESFI!I397+CERES!I397</f>
        <v>20</v>
      </c>
      <c r="I397" s="25">
        <f>(REITORIA!I397-REITORIA!J397)+(MUSEU!I397-MUSEU!J397)+(ESAG!I397-ESAG!J397)+(CEART!I397-CEART!J397)+(FAED!I397-FAED!J397)+(CEAD!I397-CEAD!J397)+(CEFID!I397-CEFID!J397)+(CESFI!I397-CESFI!J397)+(CERES!I397-CERES!J397)</f>
        <v>20</v>
      </c>
      <c r="J397" s="31">
        <f t="shared" si="15"/>
        <v>0</v>
      </c>
      <c r="K397" s="20">
        <v>79.510000000000005</v>
      </c>
      <c r="L397" s="20">
        <f t="shared" si="16"/>
        <v>1590.2</v>
      </c>
      <c r="M397" s="17">
        <f t="shared" si="17"/>
        <v>1590.2</v>
      </c>
    </row>
    <row r="398" spans="1:13" ht="39.950000000000003" customHeight="1" x14ac:dyDescent="0.25">
      <c r="A398" s="192"/>
      <c r="B398" s="194"/>
      <c r="C398" s="47">
        <v>543</v>
      </c>
      <c r="D398" s="66" t="s">
        <v>211</v>
      </c>
      <c r="E398" s="106" t="s">
        <v>729</v>
      </c>
      <c r="F398" s="34" t="s">
        <v>59</v>
      </c>
      <c r="G398" s="34" t="s">
        <v>108</v>
      </c>
      <c r="H398" s="19">
        <f>REITORIA!I398+MUSEU!I398+ESAG!I398+CEART!I398+FAED!I398+CEAD!I398+CEFID!I398+CESFI!I398+CERES!I398</f>
        <v>20</v>
      </c>
      <c r="I398" s="25">
        <f>(REITORIA!I398-REITORIA!J398)+(MUSEU!I398-MUSEU!J398)+(ESAG!I398-ESAG!J398)+(CEART!I398-CEART!J398)+(FAED!I398-FAED!J398)+(CEAD!I398-CEAD!J398)+(CEFID!I398-CEFID!J398)+(CESFI!I398-CESFI!J398)+(CERES!I398-CERES!J398)</f>
        <v>0</v>
      </c>
      <c r="J398" s="31">
        <f t="shared" si="15"/>
        <v>20</v>
      </c>
      <c r="K398" s="20">
        <v>366.19</v>
      </c>
      <c r="L398" s="20">
        <f t="shared" si="16"/>
        <v>7323.8</v>
      </c>
      <c r="M398" s="17">
        <f t="shared" si="17"/>
        <v>0</v>
      </c>
    </row>
    <row r="399" spans="1:13" ht="39.950000000000003" customHeight="1" x14ac:dyDescent="0.25">
      <c r="A399" s="192"/>
      <c r="B399" s="194"/>
      <c r="C399" s="47">
        <v>544</v>
      </c>
      <c r="D399" s="66" t="s">
        <v>491</v>
      </c>
      <c r="E399" s="106" t="s">
        <v>730</v>
      </c>
      <c r="F399" s="34" t="s">
        <v>13</v>
      </c>
      <c r="G399" s="34" t="s">
        <v>103</v>
      </c>
      <c r="H399" s="19">
        <f>REITORIA!I399+MUSEU!I399+ESAG!I399+CEART!I399+FAED!I399+CEAD!I399+CEFID!I399+CESFI!I399+CERES!I399</f>
        <v>32</v>
      </c>
      <c r="I399" s="25">
        <f>(REITORIA!I399-REITORIA!J399)+(MUSEU!I399-MUSEU!J399)+(ESAG!I399-ESAG!J399)+(CEART!I399-CEART!J399)+(FAED!I399-FAED!J399)+(CEAD!I399-CEAD!J399)+(CEFID!I399-CEFID!J399)+(CESFI!I399-CESFI!J399)+(CERES!I399-CERES!J399)</f>
        <v>5</v>
      </c>
      <c r="J399" s="31">
        <f t="shared" si="15"/>
        <v>27</v>
      </c>
      <c r="K399" s="20">
        <v>53.6</v>
      </c>
      <c r="L399" s="20">
        <f t="shared" si="16"/>
        <v>1715.2</v>
      </c>
      <c r="M399" s="17">
        <f t="shared" si="17"/>
        <v>268</v>
      </c>
    </row>
    <row r="400" spans="1:13" ht="39.950000000000003" customHeight="1" x14ac:dyDescent="0.25">
      <c r="A400" s="192"/>
      <c r="B400" s="194"/>
      <c r="C400" s="47">
        <v>545</v>
      </c>
      <c r="D400" s="88" t="s">
        <v>492</v>
      </c>
      <c r="E400" s="106" t="s">
        <v>731</v>
      </c>
      <c r="F400" s="102" t="s">
        <v>13</v>
      </c>
      <c r="G400" s="34" t="s">
        <v>35</v>
      </c>
      <c r="H400" s="19">
        <f>REITORIA!I400+MUSEU!I400+ESAG!I400+CEART!I400+FAED!I400+CEAD!I400+CEFID!I400+CESFI!I400+CERES!I400</f>
        <v>1</v>
      </c>
      <c r="I400" s="25">
        <f>(REITORIA!I400-REITORIA!J400)+(MUSEU!I400-MUSEU!J400)+(ESAG!I400-ESAG!J400)+(CEART!I400-CEART!J400)+(FAED!I400-FAED!J400)+(CEAD!I400-CEAD!J400)+(CEFID!I400-CEFID!J400)+(CESFI!I400-CESFI!J400)+(CERES!I400-CERES!J400)</f>
        <v>1</v>
      </c>
      <c r="J400" s="31">
        <f t="shared" si="15"/>
        <v>0</v>
      </c>
      <c r="K400" s="20">
        <v>101.84</v>
      </c>
      <c r="L400" s="20">
        <f t="shared" si="16"/>
        <v>101.84</v>
      </c>
      <c r="M400" s="17">
        <f t="shared" si="17"/>
        <v>101.84</v>
      </c>
    </row>
    <row r="401" spans="1:13" ht="39.950000000000003" customHeight="1" x14ac:dyDescent="0.25">
      <c r="A401" s="192"/>
      <c r="B401" s="194"/>
      <c r="C401" s="47">
        <v>546</v>
      </c>
      <c r="D401" s="66" t="s">
        <v>493</v>
      </c>
      <c r="E401" s="106" t="s">
        <v>732</v>
      </c>
      <c r="F401" s="34" t="s">
        <v>13</v>
      </c>
      <c r="G401" s="34" t="s">
        <v>103</v>
      </c>
      <c r="H401" s="19">
        <f>REITORIA!I401+MUSEU!I401+ESAG!I401+CEART!I401+FAED!I401+CEAD!I401+CEFID!I401+CESFI!I401+CERES!I401</f>
        <v>46</v>
      </c>
      <c r="I401" s="25">
        <f>(REITORIA!I401-REITORIA!J401)+(MUSEU!I401-MUSEU!J401)+(ESAG!I401-ESAG!J401)+(CEART!I401-CEART!J401)+(FAED!I401-FAED!J401)+(CEAD!I401-CEAD!J401)+(CEFID!I401-CEFID!J401)+(CESFI!I401-CESFI!J401)+(CERES!I401-CERES!J401)</f>
        <v>10</v>
      </c>
      <c r="J401" s="31">
        <f t="shared" ref="J401:J414" si="18">H401-I401</f>
        <v>36</v>
      </c>
      <c r="K401" s="20">
        <v>18.059999999999999</v>
      </c>
      <c r="L401" s="20">
        <f t="shared" ref="L401:L414" si="19">K401*H401</f>
        <v>830.76</v>
      </c>
      <c r="M401" s="17">
        <f t="shared" ref="M401:M414" si="20">K401*I401</f>
        <v>180.6</v>
      </c>
    </row>
    <row r="402" spans="1:13" ht="39.950000000000003" customHeight="1" x14ac:dyDescent="0.25">
      <c r="A402" s="192"/>
      <c r="B402" s="194"/>
      <c r="C402" s="47">
        <v>547</v>
      </c>
      <c r="D402" s="66" t="s">
        <v>494</v>
      </c>
      <c r="E402" s="106" t="s">
        <v>733</v>
      </c>
      <c r="F402" s="34" t="s">
        <v>18</v>
      </c>
      <c r="G402" s="34" t="s">
        <v>110</v>
      </c>
      <c r="H402" s="19">
        <f>REITORIA!I402+MUSEU!I402+ESAG!I402+CEART!I402+FAED!I402+CEAD!I402+CEFID!I402+CESFI!I402+CERES!I402</f>
        <v>11</v>
      </c>
      <c r="I402" s="25">
        <f>(REITORIA!I402-REITORIA!J402)+(MUSEU!I402-MUSEU!J402)+(ESAG!I402-ESAG!J402)+(CEART!I402-CEART!J402)+(FAED!I402-FAED!J402)+(CEAD!I402-CEAD!J402)+(CEFID!I402-CEFID!J402)+(CESFI!I402-CESFI!J402)+(CERES!I402-CERES!J402)</f>
        <v>1</v>
      </c>
      <c r="J402" s="31">
        <f t="shared" si="18"/>
        <v>10</v>
      </c>
      <c r="K402" s="20">
        <v>74.430000000000007</v>
      </c>
      <c r="L402" s="20">
        <f t="shared" si="19"/>
        <v>818.73</v>
      </c>
      <c r="M402" s="17">
        <f t="shared" si="20"/>
        <v>74.430000000000007</v>
      </c>
    </row>
    <row r="403" spans="1:13" ht="39.950000000000003" customHeight="1" x14ac:dyDescent="0.25">
      <c r="A403" s="192"/>
      <c r="B403" s="194"/>
      <c r="C403" s="47">
        <v>548</v>
      </c>
      <c r="D403" s="66" t="s">
        <v>495</v>
      </c>
      <c r="E403" s="106" t="s">
        <v>734</v>
      </c>
      <c r="F403" s="34" t="s">
        <v>18</v>
      </c>
      <c r="G403" s="35" t="s">
        <v>110</v>
      </c>
      <c r="H403" s="19">
        <f>REITORIA!I403+MUSEU!I403+ESAG!I403+CEART!I403+FAED!I403+CEAD!I403+CEFID!I403+CESFI!I403+CERES!I403</f>
        <v>2</v>
      </c>
      <c r="I403" s="25">
        <f>(REITORIA!I403-REITORIA!J403)+(MUSEU!I403-MUSEU!J403)+(ESAG!I403-ESAG!J403)+(CEART!I403-CEART!J403)+(FAED!I403-FAED!J403)+(CEAD!I403-CEAD!J403)+(CEFID!I403-CEFID!J403)+(CESFI!I403-CESFI!J403)+(CERES!I403-CERES!J403)</f>
        <v>2</v>
      </c>
      <c r="J403" s="31">
        <f t="shared" si="18"/>
        <v>0</v>
      </c>
      <c r="K403" s="20">
        <v>120.6</v>
      </c>
      <c r="L403" s="20">
        <f t="shared" si="19"/>
        <v>241.2</v>
      </c>
      <c r="M403" s="17">
        <f t="shared" si="20"/>
        <v>241.2</v>
      </c>
    </row>
    <row r="404" spans="1:13" ht="39.950000000000003" customHeight="1" x14ac:dyDescent="0.25">
      <c r="A404" s="192"/>
      <c r="B404" s="194"/>
      <c r="C404" s="47">
        <v>549</v>
      </c>
      <c r="D404" s="66" t="s">
        <v>496</v>
      </c>
      <c r="E404" s="106" t="s">
        <v>733</v>
      </c>
      <c r="F404" s="34" t="s">
        <v>18</v>
      </c>
      <c r="G404" s="34" t="s">
        <v>110</v>
      </c>
      <c r="H404" s="19">
        <f>REITORIA!I404+MUSEU!I404+ESAG!I404+CEART!I404+FAED!I404+CEAD!I404+CEFID!I404+CESFI!I404+CERES!I404</f>
        <v>30</v>
      </c>
      <c r="I404" s="25">
        <f>(REITORIA!I404-REITORIA!J404)+(MUSEU!I404-MUSEU!J404)+(ESAG!I404-ESAG!J404)+(CEART!I404-CEART!J404)+(FAED!I404-FAED!J404)+(CEAD!I404-CEAD!J404)+(CEFID!I404-CEFID!J404)+(CESFI!I404-CESFI!J404)+(CERES!I404-CERES!J404)</f>
        <v>4</v>
      </c>
      <c r="J404" s="31">
        <f t="shared" si="18"/>
        <v>26</v>
      </c>
      <c r="K404" s="20">
        <v>85.94</v>
      </c>
      <c r="L404" s="20">
        <f t="shared" si="19"/>
        <v>2578.1999999999998</v>
      </c>
      <c r="M404" s="17">
        <f t="shared" si="20"/>
        <v>343.76</v>
      </c>
    </row>
    <row r="405" spans="1:13" ht="39.950000000000003" customHeight="1" x14ac:dyDescent="0.25">
      <c r="A405" s="192"/>
      <c r="B405" s="194"/>
      <c r="C405" s="47">
        <v>550</v>
      </c>
      <c r="D405" s="66" t="s">
        <v>497</v>
      </c>
      <c r="E405" s="106" t="s">
        <v>733</v>
      </c>
      <c r="F405" s="34" t="s">
        <v>18</v>
      </c>
      <c r="G405" s="34" t="s">
        <v>110</v>
      </c>
      <c r="H405" s="19">
        <f>REITORIA!I405+MUSEU!I405+ESAG!I405+CEART!I405+FAED!I405+CEAD!I405+CEFID!I405+CESFI!I405+CERES!I405</f>
        <v>12</v>
      </c>
      <c r="I405" s="25">
        <f>(REITORIA!I405-REITORIA!J405)+(MUSEU!I405-MUSEU!J405)+(ESAG!I405-ESAG!J405)+(CEART!I405-CEART!J405)+(FAED!I405-FAED!J405)+(CEAD!I405-CEAD!J405)+(CEFID!I405-CEFID!J405)+(CESFI!I405-CESFI!J405)+(CERES!I405-CERES!J405)</f>
        <v>2</v>
      </c>
      <c r="J405" s="31">
        <f t="shared" si="18"/>
        <v>10</v>
      </c>
      <c r="K405" s="20">
        <v>74.52</v>
      </c>
      <c r="L405" s="20">
        <f t="shared" si="19"/>
        <v>894.24</v>
      </c>
      <c r="M405" s="17">
        <f t="shared" si="20"/>
        <v>149.04</v>
      </c>
    </row>
    <row r="406" spans="1:13" ht="39.950000000000003" customHeight="1" x14ac:dyDescent="0.25">
      <c r="A406" s="192"/>
      <c r="B406" s="194"/>
      <c r="C406" s="47">
        <v>551</v>
      </c>
      <c r="D406" s="66" t="s">
        <v>107</v>
      </c>
      <c r="E406" s="106" t="s">
        <v>735</v>
      </c>
      <c r="F406" s="34" t="s">
        <v>18</v>
      </c>
      <c r="G406" s="34" t="s">
        <v>14</v>
      </c>
      <c r="H406" s="19">
        <f>REITORIA!I406+MUSEU!I406+ESAG!I406+CEART!I406+FAED!I406+CEAD!I406+CEFID!I406+CESFI!I406+CERES!I406</f>
        <v>82</v>
      </c>
      <c r="I406" s="25">
        <f>(REITORIA!I406-REITORIA!J406)+(MUSEU!I406-MUSEU!J406)+(ESAG!I406-ESAG!J406)+(CEART!I406-CEART!J406)+(FAED!I406-FAED!J406)+(CEAD!I406-CEAD!J406)+(CEFID!I406-CEFID!J406)+(CESFI!I406-CESFI!J406)+(CERES!I406-CERES!J406)</f>
        <v>30</v>
      </c>
      <c r="J406" s="31">
        <f t="shared" si="18"/>
        <v>52</v>
      </c>
      <c r="K406" s="20">
        <v>2.36</v>
      </c>
      <c r="L406" s="20">
        <f t="shared" si="19"/>
        <v>193.51999999999998</v>
      </c>
      <c r="M406" s="17">
        <f t="shared" si="20"/>
        <v>70.8</v>
      </c>
    </row>
    <row r="407" spans="1:13" ht="39.950000000000003" customHeight="1" x14ac:dyDescent="0.25">
      <c r="A407" s="192"/>
      <c r="B407" s="194"/>
      <c r="C407" s="47">
        <v>552</v>
      </c>
      <c r="D407" s="66" t="s">
        <v>90</v>
      </c>
      <c r="E407" s="106" t="s">
        <v>736</v>
      </c>
      <c r="F407" s="34" t="s">
        <v>13</v>
      </c>
      <c r="G407" s="34" t="s">
        <v>35</v>
      </c>
      <c r="H407" s="19">
        <f>REITORIA!I407+MUSEU!I407+ESAG!I407+CEART!I407+FAED!I407+CEAD!I407+CEFID!I407+CESFI!I407+CERES!I407</f>
        <v>36</v>
      </c>
      <c r="I407" s="25">
        <f>(REITORIA!I407-REITORIA!J407)+(MUSEU!I407-MUSEU!J407)+(ESAG!I407-ESAG!J407)+(CEART!I407-CEART!J407)+(FAED!I407-FAED!J407)+(CEAD!I407-CEAD!J407)+(CEFID!I407-CEFID!J407)+(CESFI!I407-CESFI!J407)+(CERES!I407-CERES!J407)</f>
        <v>7</v>
      </c>
      <c r="J407" s="31">
        <f t="shared" si="18"/>
        <v>29</v>
      </c>
      <c r="K407" s="20">
        <v>33.619999999999997</v>
      </c>
      <c r="L407" s="20">
        <f t="shared" si="19"/>
        <v>1210.32</v>
      </c>
      <c r="M407" s="17">
        <f t="shared" si="20"/>
        <v>235.33999999999997</v>
      </c>
    </row>
    <row r="408" spans="1:13" ht="39.950000000000003" customHeight="1" x14ac:dyDescent="0.25">
      <c r="A408" s="192"/>
      <c r="B408" s="194"/>
      <c r="C408" s="47">
        <v>553</v>
      </c>
      <c r="D408" s="66" t="s">
        <v>114</v>
      </c>
      <c r="E408" s="106" t="s">
        <v>737</v>
      </c>
      <c r="F408" s="34" t="s">
        <v>59</v>
      </c>
      <c r="G408" s="34" t="s">
        <v>15</v>
      </c>
      <c r="H408" s="19">
        <f>REITORIA!I408+MUSEU!I408+ESAG!I408+CEART!I408+FAED!I408+CEAD!I408+CEFID!I408+CESFI!I408+CERES!I408</f>
        <v>22</v>
      </c>
      <c r="I408" s="25">
        <f>(REITORIA!I408-REITORIA!J408)+(MUSEU!I408-MUSEU!J408)+(ESAG!I408-ESAG!J408)+(CEART!I408-CEART!J408)+(FAED!I408-FAED!J408)+(CEAD!I408-CEAD!J408)+(CEFID!I408-CEFID!J408)+(CESFI!I408-CESFI!J408)+(CERES!I408-CERES!J408)</f>
        <v>6</v>
      </c>
      <c r="J408" s="31">
        <f t="shared" si="18"/>
        <v>16</v>
      </c>
      <c r="K408" s="20">
        <v>16.309999999999999</v>
      </c>
      <c r="L408" s="20">
        <f t="shared" si="19"/>
        <v>358.82</v>
      </c>
      <c r="M408" s="17">
        <f t="shared" si="20"/>
        <v>97.859999999999985</v>
      </c>
    </row>
    <row r="409" spans="1:13" ht="39.950000000000003" customHeight="1" x14ac:dyDescent="0.25">
      <c r="A409" s="192"/>
      <c r="B409" s="194"/>
      <c r="C409" s="47">
        <v>554</v>
      </c>
      <c r="D409" s="66" t="s">
        <v>158</v>
      </c>
      <c r="E409" s="106" t="s">
        <v>738</v>
      </c>
      <c r="F409" s="34" t="s">
        <v>13</v>
      </c>
      <c r="G409" s="34" t="s">
        <v>35</v>
      </c>
      <c r="H409" s="19">
        <f>REITORIA!I409+MUSEU!I409+ESAG!I409+CEART!I409+FAED!I409+CEAD!I409+CEFID!I409+CESFI!I409+CERES!I409</f>
        <v>32</v>
      </c>
      <c r="I409" s="25">
        <f>(REITORIA!I409-REITORIA!J409)+(MUSEU!I409-MUSEU!J409)+(ESAG!I409-ESAG!J409)+(CEART!I409-CEART!J409)+(FAED!I409-FAED!J409)+(CEAD!I409-CEAD!J409)+(CEFID!I409-CEFID!J409)+(CESFI!I409-CESFI!J409)+(CERES!I409-CERES!J409)</f>
        <v>7</v>
      </c>
      <c r="J409" s="31">
        <f t="shared" si="18"/>
        <v>25</v>
      </c>
      <c r="K409" s="20">
        <v>10.43</v>
      </c>
      <c r="L409" s="20">
        <f t="shared" si="19"/>
        <v>333.76</v>
      </c>
      <c r="M409" s="17">
        <f t="shared" si="20"/>
        <v>73.009999999999991</v>
      </c>
    </row>
    <row r="410" spans="1:13" ht="39.950000000000003" customHeight="1" x14ac:dyDescent="0.25">
      <c r="A410" s="192"/>
      <c r="B410" s="194"/>
      <c r="C410" s="47">
        <v>555</v>
      </c>
      <c r="D410" s="66" t="s">
        <v>498</v>
      </c>
      <c r="E410" s="106" t="s">
        <v>739</v>
      </c>
      <c r="F410" s="34" t="s">
        <v>13</v>
      </c>
      <c r="G410" s="35" t="s">
        <v>103</v>
      </c>
      <c r="H410" s="19">
        <f>REITORIA!I410+MUSEU!I410+ESAG!I410+CEART!I410+FAED!I410+CEAD!I410+CEFID!I410+CESFI!I410+CERES!I410</f>
        <v>12</v>
      </c>
      <c r="I410" s="25">
        <f>(REITORIA!I410-REITORIA!J410)+(MUSEU!I410-MUSEU!J410)+(ESAG!I410-ESAG!J410)+(CEART!I410-CEART!J410)+(FAED!I410-FAED!J410)+(CEAD!I410-CEAD!J410)+(CEFID!I410-CEFID!J410)+(CESFI!I410-CESFI!J410)+(CERES!I410-CERES!J410)</f>
        <v>6</v>
      </c>
      <c r="J410" s="31">
        <f t="shared" si="18"/>
        <v>6</v>
      </c>
      <c r="K410" s="20">
        <v>64.930000000000007</v>
      </c>
      <c r="L410" s="20">
        <f t="shared" si="19"/>
        <v>779.16000000000008</v>
      </c>
      <c r="M410" s="17">
        <f t="shared" si="20"/>
        <v>389.58000000000004</v>
      </c>
    </row>
    <row r="411" spans="1:13" ht="39.950000000000003" customHeight="1" x14ac:dyDescent="0.25">
      <c r="A411" s="192"/>
      <c r="B411" s="194"/>
      <c r="C411" s="47">
        <v>556</v>
      </c>
      <c r="D411" s="66" t="s">
        <v>499</v>
      </c>
      <c r="E411" s="106" t="s">
        <v>739</v>
      </c>
      <c r="F411" s="34" t="s">
        <v>13</v>
      </c>
      <c r="G411" s="35" t="s">
        <v>103</v>
      </c>
      <c r="H411" s="19">
        <f>REITORIA!I411+MUSEU!I411+ESAG!I411+CEART!I411+FAED!I411+CEAD!I411+CEFID!I411+CESFI!I411+CERES!I411</f>
        <v>36</v>
      </c>
      <c r="I411" s="25">
        <f>(REITORIA!I411-REITORIA!J411)+(MUSEU!I411-MUSEU!J411)+(ESAG!I411-ESAG!J411)+(CEART!I411-CEART!J411)+(FAED!I411-FAED!J411)+(CEAD!I411-CEAD!J411)+(CEFID!I411-CEFID!J411)+(CESFI!I411-CESFI!J411)+(CERES!I411-CERES!J411)</f>
        <v>16</v>
      </c>
      <c r="J411" s="31">
        <f t="shared" si="18"/>
        <v>20</v>
      </c>
      <c r="K411" s="20">
        <v>106.26</v>
      </c>
      <c r="L411" s="20">
        <f t="shared" si="19"/>
        <v>3825.36</v>
      </c>
      <c r="M411" s="17">
        <f t="shared" si="20"/>
        <v>1700.16</v>
      </c>
    </row>
    <row r="412" spans="1:13" ht="39.950000000000003" customHeight="1" x14ac:dyDescent="0.25">
      <c r="A412" s="192"/>
      <c r="B412" s="194"/>
      <c r="C412" s="47">
        <v>557</v>
      </c>
      <c r="D412" s="66" t="s">
        <v>132</v>
      </c>
      <c r="E412" s="106" t="s">
        <v>740</v>
      </c>
      <c r="F412" s="33" t="s">
        <v>133</v>
      </c>
      <c r="G412" s="35" t="s">
        <v>35</v>
      </c>
      <c r="H412" s="19">
        <f>REITORIA!I412+MUSEU!I412+ESAG!I412+CEART!I412+FAED!I412+CEAD!I412+CEFID!I412+CESFI!I412+CERES!I412</f>
        <v>211</v>
      </c>
      <c r="I412" s="25">
        <f>(REITORIA!I412-REITORIA!J412)+(MUSEU!I412-MUSEU!J412)+(ESAG!I412-ESAG!J412)+(CEART!I412-CEART!J412)+(FAED!I412-FAED!J412)+(CEAD!I412-CEAD!J412)+(CEFID!I412-CEFID!J412)+(CESFI!I412-CESFI!J412)+(CERES!I412-CERES!J412)</f>
        <v>20</v>
      </c>
      <c r="J412" s="31">
        <f t="shared" si="18"/>
        <v>191</v>
      </c>
      <c r="K412" s="20">
        <v>24.2</v>
      </c>
      <c r="L412" s="20">
        <f t="shared" si="19"/>
        <v>5106.2</v>
      </c>
      <c r="M412" s="17">
        <f t="shared" si="20"/>
        <v>484</v>
      </c>
    </row>
    <row r="413" spans="1:13" ht="39.950000000000003" customHeight="1" x14ac:dyDescent="0.25">
      <c r="A413" s="192"/>
      <c r="B413" s="194"/>
      <c r="C413" s="47">
        <v>558</v>
      </c>
      <c r="D413" s="66" t="s">
        <v>113</v>
      </c>
      <c r="E413" s="106" t="s">
        <v>741</v>
      </c>
      <c r="F413" s="34" t="s">
        <v>59</v>
      </c>
      <c r="G413" s="34" t="s">
        <v>35</v>
      </c>
      <c r="H413" s="19">
        <f>REITORIA!I413+MUSEU!I413+ESAG!I413+CEART!I413+FAED!I413+CEAD!I413+CEFID!I413+CESFI!I413+CERES!I413</f>
        <v>8</v>
      </c>
      <c r="I413" s="25">
        <f>(REITORIA!I413-REITORIA!J413)+(MUSEU!I413-MUSEU!J413)+(ESAG!I413-ESAG!J413)+(CEART!I413-CEART!J413)+(FAED!I413-FAED!J413)+(CEAD!I413-CEAD!J413)+(CEFID!I413-CEFID!J413)+(CESFI!I413-CESFI!J413)+(CERES!I413-CERES!J413)</f>
        <v>5</v>
      </c>
      <c r="J413" s="31">
        <f t="shared" si="18"/>
        <v>3</v>
      </c>
      <c r="K413" s="20">
        <v>36.26</v>
      </c>
      <c r="L413" s="20">
        <f t="shared" si="19"/>
        <v>290.08</v>
      </c>
      <c r="M413" s="17">
        <f t="shared" si="20"/>
        <v>181.29999999999998</v>
      </c>
    </row>
    <row r="414" spans="1:13" ht="39.950000000000003" customHeight="1" x14ac:dyDescent="0.25">
      <c r="A414" s="192"/>
      <c r="B414" s="194"/>
      <c r="C414" s="47">
        <v>559</v>
      </c>
      <c r="D414" s="66" t="s">
        <v>58</v>
      </c>
      <c r="E414" s="106" t="s">
        <v>742</v>
      </c>
      <c r="F414" s="34" t="s">
        <v>13</v>
      </c>
      <c r="G414" s="34" t="s">
        <v>35</v>
      </c>
      <c r="H414" s="19">
        <f>REITORIA!I414+MUSEU!I414+ESAG!I414+CEART!I414+FAED!I414+CEAD!I414+CEFID!I414+CESFI!I414+CERES!I414</f>
        <v>9</v>
      </c>
      <c r="I414" s="25">
        <f>(REITORIA!I414-REITORIA!J414)+(MUSEU!I414-MUSEU!J414)+(ESAG!I414-ESAG!J414)+(CEART!I414-CEART!J414)+(FAED!I414-FAED!J414)+(CEAD!I414-CEAD!J414)+(CEFID!I414-CEFID!J414)+(CESFI!I414-CESFI!J414)+(CERES!I414-CERES!J414)</f>
        <v>3</v>
      </c>
      <c r="J414" s="31">
        <f t="shared" si="18"/>
        <v>6</v>
      </c>
      <c r="K414" s="20">
        <v>35.17</v>
      </c>
      <c r="L414" s="20">
        <f t="shared" si="19"/>
        <v>316.53000000000003</v>
      </c>
      <c r="M414" s="17">
        <f t="shared" si="20"/>
        <v>105.51</v>
      </c>
    </row>
    <row r="415" spans="1:13" ht="39.950000000000003" customHeight="1" x14ac:dyDescent="0.25">
      <c r="A415" s="185">
        <v>10</v>
      </c>
      <c r="B415" s="188" t="s">
        <v>224</v>
      </c>
      <c r="C415" s="48">
        <v>560</v>
      </c>
      <c r="D415" s="75" t="s">
        <v>225</v>
      </c>
      <c r="E415" s="36" t="s">
        <v>227</v>
      </c>
      <c r="F415" s="36" t="s">
        <v>13</v>
      </c>
      <c r="G415" s="36" t="s">
        <v>229</v>
      </c>
      <c r="H415" s="19">
        <f>REITORIA!I415+MUSEU!I415+ESAG!I415+CEART!I415+FAED!I415+CEAD!I415+CEFID!I415+CESFI!I415+CERES!I415</f>
        <v>5</v>
      </c>
      <c r="I415" s="25">
        <f>(REITORIA!I415-REITORIA!J415)+(MUSEU!I415-MUSEU!J415)+(ESAG!I415-ESAG!J415)+(CEART!I415-CEART!J415)+(FAED!I415-FAED!J415)+(CEAD!I415-CEAD!J415)+(CEFID!I415-CEFID!J415)+(CESFI!I415-CESFI!J415)+(CERES!I415-CERES!J415)</f>
        <v>2</v>
      </c>
      <c r="J415" s="31">
        <f t="shared" ref="J415:J416" si="21">H415-I415</f>
        <v>3</v>
      </c>
      <c r="K415" s="20">
        <v>4229</v>
      </c>
      <c r="L415" s="20">
        <f t="shared" ref="L415:L416" si="22">K415*H415</f>
        <v>21145</v>
      </c>
      <c r="M415" s="17">
        <f t="shared" ref="M415:M416" si="23">K415*I415</f>
        <v>8458</v>
      </c>
    </row>
    <row r="416" spans="1:13" ht="39.950000000000003" customHeight="1" x14ac:dyDescent="0.25">
      <c r="A416" s="186"/>
      <c r="B416" s="189"/>
      <c r="C416" s="48">
        <v>561</v>
      </c>
      <c r="D416" s="75" t="s">
        <v>226</v>
      </c>
      <c r="E416" s="36" t="s">
        <v>228</v>
      </c>
      <c r="F416" s="36" t="s">
        <v>13</v>
      </c>
      <c r="G416" s="36" t="s">
        <v>229</v>
      </c>
      <c r="H416" s="19">
        <f>REITORIA!I416+MUSEU!I416+ESAG!I416+CEART!I416+FAED!I416+CEAD!I416+CEFID!I416+CESFI!I416+CERES!I416</f>
        <v>2</v>
      </c>
      <c r="I416" s="25">
        <f>(REITORIA!I416-REITORIA!J416)+(MUSEU!I416-MUSEU!J416)+(ESAG!I416-ESAG!J416)+(CEART!I416-CEART!J416)+(FAED!I416-FAED!J416)+(CEAD!I416-CEAD!J416)+(CEFID!I416-CEFID!J416)+(CESFI!I416-CESFI!J416)+(CERES!I416-CERES!J416)</f>
        <v>2</v>
      </c>
      <c r="J416" s="31">
        <f t="shared" si="21"/>
        <v>0</v>
      </c>
      <c r="K416" s="20">
        <v>1530.5</v>
      </c>
      <c r="L416" s="20">
        <f t="shared" si="22"/>
        <v>3061</v>
      </c>
      <c r="M416" s="17">
        <f t="shared" si="23"/>
        <v>3061</v>
      </c>
    </row>
    <row r="417" spans="1:13" ht="39.950000000000003" customHeight="1" x14ac:dyDescent="0.25">
      <c r="A417" s="191">
        <v>11</v>
      </c>
      <c r="B417" s="193" t="s">
        <v>230</v>
      </c>
      <c r="C417" s="47">
        <v>562</v>
      </c>
      <c r="D417" s="66" t="s">
        <v>500</v>
      </c>
      <c r="E417" s="112" t="s">
        <v>743</v>
      </c>
      <c r="F417" s="34" t="s">
        <v>516</v>
      </c>
      <c r="G417" s="34" t="s">
        <v>194</v>
      </c>
      <c r="H417" s="19">
        <f>REITORIA!I417+MUSEU!I417+ESAG!I417+CEART!I417+FAED!I417+CEAD!I417+CEFID!I417+CESFI!I417+CERES!I417</f>
        <v>2</v>
      </c>
      <c r="I417" s="25">
        <f>(REITORIA!I417-REITORIA!J417)+(MUSEU!I417-MUSEU!J417)+(ESAG!I417-ESAG!J417)+(CEART!I417-CEART!J417)+(FAED!I417-FAED!J417)+(CEAD!I417-CEAD!J417)+(CEFID!I417-CEFID!J417)+(CESFI!I417-CESFI!J417)+(CERES!I417-CERES!J417)</f>
        <v>0</v>
      </c>
      <c r="J417" s="31">
        <f t="shared" ref="J417:J442" si="24">H417-I417</f>
        <v>2</v>
      </c>
      <c r="K417" s="20">
        <v>248.68</v>
      </c>
      <c r="L417" s="20">
        <f t="shared" ref="L417:L442" si="25">K417*H417</f>
        <v>497.36</v>
      </c>
      <c r="M417" s="17">
        <f t="shared" ref="M417:M442" si="26">K417*I417</f>
        <v>0</v>
      </c>
    </row>
    <row r="418" spans="1:13" ht="39.950000000000003" customHeight="1" x14ac:dyDescent="0.25">
      <c r="A418" s="192"/>
      <c r="B418" s="194"/>
      <c r="C418" s="47">
        <v>563</v>
      </c>
      <c r="D418" s="66" t="s">
        <v>501</v>
      </c>
      <c r="E418" s="113" t="s">
        <v>744</v>
      </c>
      <c r="F418" s="34" t="s">
        <v>59</v>
      </c>
      <c r="G418" s="34" t="s">
        <v>194</v>
      </c>
      <c r="H418" s="19">
        <f>REITORIA!I418+MUSEU!I418+ESAG!I418+CEART!I418+FAED!I418+CEAD!I418+CEFID!I418+CESFI!I418+CERES!I418</f>
        <v>1</v>
      </c>
      <c r="I418" s="25">
        <f>(REITORIA!I418-REITORIA!J418)+(MUSEU!I418-MUSEU!J418)+(ESAG!I418-ESAG!J418)+(CEART!I418-CEART!J418)+(FAED!I418-FAED!J418)+(CEAD!I418-CEAD!J418)+(CEFID!I418-CEFID!J418)+(CESFI!I418-CESFI!J418)+(CERES!I418-CERES!J418)</f>
        <v>1</v>
      </c>
      <c r="J418" s="31">
        <f t="shared" si="24"/>
        <v>0</v>
      </c>
      <c r="K418" s="20">
        <v>713.56</v>
      </c>
      <c r="L418" s="20">
        <f t="shared" si="25"/>
        <v>713.56</v>
      </c>
      <c r="M418" s="17">
        <f t="shared" si="26"/>
        <v>713.56</v>
      </c>
    </row>
    <row r="419" spans="1:13" ht="39.950000000000003" customHeight="1" x14ac:dyDescent="0.25">
      <c r="A419" s="192"/>
      <c r="B419" s="194"/>
      <c r="C419" s="47">
        <v>564</v>
      </c>
      <c r="D419" s="66" t="s">
        <v>502</v>
      </c>
      <c r="E419" s="114" t="s">
        <v>745</v>
      </c>
      <c r="F419" s="34" t="s">
        <v>59</v>
      </c>
      <c r="G419" s="34" t="s">
        <v>194</v>
      </c>
      <c r="H419" s="19">
        <f>REITORIA!I419+MUSEU!I419+ESAG!I419+CEART!I419+FAED!I419+CEAD!I419+CEFID!I419+CESFI!I419+CERES!I419</f>
        <v>2</v>
      </c>
      <c r="I419" s="25">
        <f>(REITORIA!I419-REITORIA!J419)+(MUSEU!I419-MUSEU!J419)+(ESAG!I419-ESAG!J419)+(CEART!I419-CEART!J419)+(FAED!I419-FAED!J419)+(CEAD!I419-CEAD!J419)+(CEFID!I419-CEFID!J419)+(CESFI!I419-CESFI!J419)+(CERES!I419-CERES!J419)</f>
        <v>0</v>
      </c>
      <c r="J419" s="31">
        <f t="shared" si="24"/>
        <v>2</v>
      </c>
      <c r="K419" s="20">
        <v>536.99</v>
      </c>
      <c r="L419" s="20">
        <f t="shared" si="25"/>
        <v>1073.98</v>
      </c>
      <c r="M419" s="17">
        <f t="shared" si="26"/>
        <v>0</v>
      </c>
    </row>
    <row r="420" spans="1:13" ht="39.950000000000003" customHeight="1" x14ac:dyDescent="0.25">
      <c r="A420" s="192"/>
      <c r="B420" s="194"/>
      <c r="C420" s="47">
        <v>565</v>
      </c>
      <c r="D420" s="66" t="s">
        <v>503</v>
      </c>
      <c r="E420" s="113" t="s">
        <v>746</v>
      </c>
      <c r="F420" s="34" t="s">
        <v>59</v>
      </c>
      <c r="G420" s="34" t="s">
        <v>194</v>
      </c>
      <c r="H420" s="19">
        <f>REITORIA!I420+MUSEU!I420+ESAG!I420+CEART!I420+FAED!I420+CEAD!I420+CEFID!I420+CESFI!I420+CERES!I420</f>
        <v>1</v>
      </c>
      <c r="I420" s="25">
        <f>(REITORIA!I420-REITORIA!J420)+(MUSEU!I420-MUSEU!J420)+(ESAG!I420-ESAG!J420)+(CEART!I420-CEART!J420)+(FAED!I420-FAED!J420)+(CEAD!I420-CEAD!J420)+(CEFID!I420-CEFID!J420)+(CESFI!I420-CESFI!J420)+(CERES!I420-CERES!J420)</f>
        <v>0</v>
      </c>
      <c r="J420" s="31">
        <f t="shared" si="24"/>
        <v>1</v>
      </c>
      <c r="K420" s="20">
        <v>917.16</v>
      </c>
      <c r="L420" s="20">
        <f t="shared" si="25"/>
        <v>917.16</v>
      </c>
      <c r="M420" s="17">
        <f t="shared" si="26"/>
        <v>0</v>
      </c>
    </row>
    <row r="421" spans="1:13" ht="39.950000000000003" customHeight="1" x14ac:dyDescent="0.25">
      <c r="A421" s="192"/>
      <c r="B421" s="194"/>
      <c r="C421" s="47">
        <v>566</v>
      </c>
      <c r="D421" s="66" t="s">
        <v>504</v>
      </c>
      <c r="E421" s="115" t="s">
        <v>747</v>
      </c>
      <c r="F421" s="34" t="s">
        <v>59</v>
      </c>
      <c r="G421" s="34" t="s">
        <v>194</v>
      </c>
      <c r="H421" s="19">
        <f>REITORIA!I421+MUSEU!I421+ESAG!I421+CEART!I421+FAED!I421+CEAD!I421+CEFID!I421+CESFI!I421+CERES!I421</f>
        <v>1</v>
      </c>
      <c r="I421" s="25">
        <f>(REITORIA!I421-REITORIA!J421)+(MUSEU!I421-MUSEU!J421)+(ESAG!I421-ESAG!J421)+(CEART!I421-CEART!J421)+(FAED!I421-FAED!J421)+(CEAD!I421-CEAD!J421)+(CEFID!I421-CEFID!J421)+(CESFI!I421-CESFI!J421)+(CERES!I421-CERES!J421)</f>
        <v>1</v>
      </c>
      <c r="J421" s="31">
        <f t="shared" si="24"/>
        <v>0</v>
      </c>
      <c r="K421" s="20">
        <v>381.88</v>
      </c>
      <c r="L421" s="20">
        <f t="shared" si="25"/>
        <v>381.88</v>
      </c>
      <c r="M421" s="17">
        <f t="shared" si="26"/>
        <v>381.88</v>
      </c>
    </row>
    <row r="422" spans="1:13" ht="39.950000000000003" customHeight="1" x14ac:dyDescent="0.25">
      <c r="A422" s="192"/>
      <c r="B422" s="194"/>
      <c r="C422" s="47">
        <v>567</v>
      </c>
      <c r="D422" s="66" t="s">
        <v>156</v>
      </c>
      <c r="E422" s="116" t="s">
        <v>748</v>
      </c>
      <c r="F422" s="34" t="s">
        <v>59</v>
      </c>
      <c r="G422" s="34" t="s">
        <v>774</v>
      </c>
      <c r="H422" s="19">
        <f>REITORIA!I422+MUSEU!I422+ESAG!I422+CEART!I422+FAED!I422+CEAD!I422+CEFID!I422+CESFI!I422+CERES!I422</f>
        <v>4</v>
      </c>
      <c r="I422" s="25">
        <f>(REITORIA!I422-REITORIA!J422)+(MUSEU!I422-MUSEU!J422)+(ESAG!I422-ESAG!J422)+(CEART!I422-CEART!J422)+(FAED!I422-FAED!J422)+(CEAD!I422-CEAD!J422)+(CEFID!I422-CEFID!J422)+(CESFI!I422-CESFI!J422)+(CERES!I422-CERES!J422)</f>
        <v>2</v>
      </c>
      <c r="J422" s="31">
        <f t="shared" si="24"/>
        <v>2</v>
      </c>
      <c r="K422" s="20">
        <v>247.61</v>
      </c>
      <c r="L422" s="20">
        <f t="shared" si="25"/>
        <v>990.44</v>
      </c>
      <c r="M422" s="17">
        <f t="shared" si="26"/>
        <v>495.22</v>
      </c>
    </row>
    <row r="423" spans="1:13" ht="39.950000000000003" customHeight="1" x14ac:dyDescent="0.25">
      <c r="A423" s="192"/>
      <c r="B423" s="194"/>
      <c r="C423" s="47">
        <v>568</v>
      </c>
      <c r="D423" s="66" t="s">
        <v>157</v>
      </c>
      <c r="E423" s="116" t="s">
        <v>749</v>
      </c>
      <c r="F423" s="34" t="s">
        <v>59</v>
      </c>
      <c r="G423" s="34" t="s">
        <v>774</v>
      </c>
      <c r="H423" s="19">
        <f>REITORIA!I423+MUSEU!I423+ESAG!I423+CEART!I423+FAED!I423+CEAD!I423+CEFID!I423+CESFI!I423+CERES!I423</f>
        <v>11</v>
      </c>
      <c r="I423" s="25">
        <f>(REITORIA!I423-REITORIA!J423)+(MUSEU!I423-MUSEU!J423)+(ESAG!I423-ESAG!J423)+(CEART!I423-CEART!J423)+(FAED!I423-FAED!J423)+(CEAD!I423-CEAD!J423)+(CEFID!I423-CEFID!J423)+(CESFI!I423-CESFI!J423)+(CERES!I423-CERES!J423)</f>
        <v>3</v>
      </c>
      <c r="J423" s="31">
        <f t="shared" si="24"/>
        <v>8</v>
      </c>
      <c r="K423" s="20">
        <v>504.96</v>
      </c>
      <c r="L423" s="20">
        <f t="shared" si="25"/>
        <v>5554.5599999999995</v>
      </c>
      <c r="M423" s="17">
        <f t="shared" si="26"/>
        <v>1514.8799999999999</v>
      </c>
    </row>
    <row r="424" spans="1:13" ht="39.950000000000003" customHeight="1" x14ac:dyDescent="0.25">
      <c r="A424" s="192"/>
      <c r="B424" s="194"/>
      <c r="C424" s="47">
        <v>569</v>
      </c>
      <c r="D424" s="66" t="s">
        <v>55</v>
      </c>
      <c r="E424" s="117" t="s">
        <v>750</v>
      </c>
      <c r="F424" s="34" t="s">
        <v>13</v>
      </c>
      <c r="G424" s="34" t="s">
        <v>774</v>
      </c>
      <c r="H424" s="19">
        <f>REITORIA!I424+MUSEU!I424+ESAG!I424+CEART!I424+FAED!I424+CEAD!I424+CEFID!I424+CESFI!I424+CERES!I424</f>
        <v>9</v>
      </c>
      <c r="I424" s="25">
        <f>(REITORIA!I424-REITORIA!J424)+(MUSEU!I424-MUSEU!J424)+(ESAG!I424-ESAG!J424)+(CEART!I424-CEART!J424)+(FAED!I424-FAED!J424)+(CEAD!I424-CEAD!J424)+(CEFID!I424-CEFID!J424)+(CESFI!I424-CESFI!J424)+(CERES!I424-CERES!J424)</f>
        <v>2</v>
      </c>
      <c r="J424" s="31">
        <f t="shared" si="24"/>
        <v>7</v>
      </c>
      <c r="K424" s="20">
        <v>45.74</v>
      </c>
      <c r="L424" s="20">
        <f t="shared" si="25"/>
        <v>411.66</v>
      </c>
      <c r="M424" s="17">
        <f t="shared" si="26"/>
        <v>91.48</v>
      </c>
    </row>
    <row r="425" spans="1:13" ht="39.950000000000003" customHeight="1" x14ac:dyDescent="0.25">
      <c r="A425" s="192"/>
      <c r="B425" s="194"/>
      <c r="C425" s="47">
        <v>570</v>
      </c>
      <c r="D425" s="66" t="s">
        <v>97</v>
      </c>
      <c r="E425" s="115" t="s">
        <v>751</v>
      </c>
      <c r="F425" s="34" t="s">
        <v>13</v>
      </c>
      <c r="G425" s="34" t="s">
        <v>194</v>
      </c>
      <c r="H425" s="19">
        <f>REITORIA!I425+MUSEU!I425+ESAG!I425+CEART!I425+FAED!I425+CEAD!I425+CEFID!I425+CESFI!I425+CERES!I425</f>
        <v>7</v>
      </c>
      <c r="I425" s="25">
        <f>(REITORIA!I425-REITORIA!J425)+(MUSEU!I425-MUSEU!J425)+(ESAG!I425-ESAG!J425)+(CEART!I425-CEART!J425)+(FAED!I425-FAED!J425)+(CEAD!I425-CEAD!J425)+(CEFID!I425-CEFID!J425)+(CESFI!I425-CESFI!J425)+(CERES!I425-CERES!J425)</f>
        <v>3</v>
      </c>
      <c r="J425" s="31">
        <f t="shared" si="24"/>
        <v>4</v>
      </c>
      <c r="K425" s="20">
        <v>360.02</v>
      </c>
      <c r="L425" s="20">
        <f t="shared" si="25"/>
        <v>2520.14</v>
      </c>
      <c r="M425" s="17">
        <f t="shared" si="26"/>
        <v>1080.06</v>
      </c>
    </row>
    <row r="426" spans="1:13" ht="39.950000000000003" customHeight="1" x14ac:dyDescent="0.25">
      <c r="A426" s="192"/>
      <c r="B426" s="194"/>
      <c r="C426" s="47">
        <v>571</v>
      </c>
      <c r="D426" s="66" t="s">
        <v>96</v>
      </c>
      <c r="E426" s="118" t="s">
        <v>752</v>
      </c>
      <c r="F426" s="34" t="s">
        <v>13</v>
      </c>
      <c r="G426" s="34" t="s">
        <v>194</v>
      </c>
      <c r="H426" s="19">
        <f>REITORIA!I426+MUSEU!I426+ESAG!I426+CEART!I426+FAED!I426+CEAD!I426+CEFID!I426+CESFI!I426+CERES!I426</f>
        <v>8</v>
      </c>
      <c r="I426" s="25">
        <f>(REITORIA!I426-REITORIA!J426)+(MUSEU!I426-MUSEU!J426)+(ESAG!I426-ESAG!J426)+(CEART!I426-CEART!J426)+(FAED!I426-FAED!J426)+(CEAD!I426-CEAD!J426)+(CEFID!I426-CEFID!J426)+(CESFI!I426-CESFI!J426)+(CERES!I426-CERES!J426)</f>
        <v>2</v>
      </c>
      <c r="J426" s="31">
        <f t="shared" si="24"/>
        <v>6</v>
      </c>
      <c r="K426" s="20">
        <v>460.22</v>
      </c>
      <c r="L426" s="20">
        <f t="shared" si="25"/>
        <v>3681.76</v>
      </c>
      <c r="M426" s="17">
        <f t="shared" si="26"/>
        <v>920.44</v>
      </c>
    </row>
    <row r="427" spans="1:13" ht="39.950000000000003" customHeight="1" x14ac:dyDescent="0.25">
      <c r="A427" s="192"/>
      <c r="B427" s="194"/>
      <c r="C427" s="47">
        <v>572</v>
      </c>
      <c r="D427" s="91" t="s">
        <v>99</v>
      </c>
      <c r="E427" s="119" t="s">
        <v>753</v>
      </c>
      <c r="F427" s="103" t="s">
        <v>13</v>
      </c>
      <c r="G427" s="103" t="s">
        <v>194</v>
      </c>
      <c r="H427" s="19">
        <f>REITORIA!I427+MUSEU!I427+ESAG!I427+CEART!I427+FAED!I427+CEAD!I427+CEFID!I427+CESFI!I427+CERES!I427</f>
        <v>5</v>
      </c>
      <c r="I427" s="25">
        <f>(REITORIA!I427-REITORIA!J427)+(MUSEU!I427-MUSEU!J427)+(ESAG!I427-ESAG!J427)+(CEART!I427-CEART!J427)+(FAED!I427-FAED!J427)+(CEAD!I427-CEAD!J427)+(CEFID!I427-CEFID!J427)+(CESFI!I427-CESFI!J427)+(CERES!I427-CERES!J427)</f>
        <v>1</v>
      </c>
      <c r="J427" s="31">
        <f t="shared" si="24"/>
        <v>4</v>
      </c>
      <c r="K427" s="20">
        <v>392.34</v>
      </c>
      <c r="L427" s="20">
        <f t="shared" si="25"/>
        <v>1961.6999999999998</v>
      </c>
      <c r="M427" s="17">
        <f t="shared" si="26"/>
        <v>392.34</v>
      </c>
    </row>
    <row r="428" spans="1:13" ht="39.950000000000003" customHeight="1" x14ac:dyDescent="0.25">
      <c r="A428" s="192"/>
      <c r="B428" s="194"/>
      <c r="C428" s="47">
        <v>573</v>
      </c>
      <c r="D428" s="66" t="s">
        <v>505</v>
      </c>
      <c r="E428" s="118" t="s">
        <v>754</v>
      </c>
      <c r="F428" s="34" t="s">
        <v>13</v>
      </c>
      <c r="G428" s="34" t="s">
        <v>194</v>
      </c>
      <c r="H428" s="19">
        <f>REITORIA!I428+MUSEU!I428+ESAG!I428+CEART!I428+FAED!I428+CEAD!I428+CEFID!I428+CESFI!I428+CERES!I428</f>
        <v>10</v>
      </c>
      <c r="I428" s="25">
        <f>(REITORIA!I428-REITORIA!J428)+(MUSEU!I428-MUSEU!J428)+(ESAG!I428-ESAG!J428)+(CEART!I428-CEART!J428)+(FAED!I428-FAED!J428)+(CEAD!I428-CEAD!J428)+(CEFID!I428-CEFID!J428)+(CESFI!I428-CESFI!J428)+(CERES!I428-CERES!J428)</f>
        <v>5</v>
      </c>
      <c r="J428" s="31">
        <f t="shared" si="24"/>
        <v>5</v>
      </c>
      <c r="K428" s="20">
        <v>745.91</v>
      </c>
      <c r="L428" s="20">
        <f t="shared" si="25"/>
        <v>7459.0999999999995</v>
      </c>
      <c r="M428" s="17">
        <f t="shared" si="26"/>
        <v>3729.5499999999997</v>
      </c>
    </row>
    <row r="429" spans="1:13" ht="39.950000000000003" customHeight="1" x14ac:dyDescent="0.25">
      <c r="A429" s="192"/>
      <c r="B429" s="194"/>
      <c r="C429" s="47">
        <v>574</v>
      </c>
      <c r="D429" s="66" t="s">
        <v>98</v>
      </c>
      <c r="E429" s="116" t="s">
        <v>755</v>
      </c>
      <c r="F429" s="34" t="s">
        <v>13</v>
      </c>
      <c r="G429" s="34" t="s">
        <v>94</v>
      </c>
      <c r="H429" s="19">
        <f>REITORIA!I429+MUSEU!I429+ESAG!I429+CEART!I429+FAED!I429+CEAD!I429+CEFID!I429+CESFI!I429+CERES!I429</f>
        <v>7</v>
      </c>
      <c r="I429" s="25">
        <f>(REITORIA!I429-REITORIA!J429)+(MUSEU!I429-MUSEU!J429)+(ESAG!I429-ESAG!J429)+(CEART!I429-CEART!J429)+(FAED!I429-FAED!J429)+(CEAD!I429-CEAD!J429)+(CEFID!I429-CEFID!J429)+(CESFI!I429-CESFI!J429)+(CERES!I429-CERES!J429)</f>
        <v>0</v>
      </c>
      <c r="J429" s="31">
        <f t="shared" si="24"/>
        <v>7</v>
      </c>
      <c r="K429" s="20">
        <v>254.84</v>
      </c>
      <c r="L429" s="20">
        <f t="shared" si="25"/>
        <v>1783.88</v>
      </c>
      <c r="M429" s="17">
        <f t="shared" si="26"/>
        <v>0</v>
      </c>
    </row>
    <row r="430" spans="1:13" ht="39.950000000000003" customHeight="1" x14ac:dyDescent="0.25">
      <c r="A430" s="192"/>
      <c r="B430" s="194"/>
      <c r="C430" s="47">
        <v>575</v>
      </c>
      <c r="D430" s="66" t="s">
        <v>95</v>
      </c>
      <c r="E430" s="116" t="s">
        <v>756</v>
      </c>
      <c r="F430" s="34" t="s">
        <v>13</v>
      </c>
      <c r="G430" s="34" t="s">
        <v>194</v>
      </c>
      <c r="H430" s="19">
        <f>REITORIA!I430+MUSEU!I430+ESAG!I430+CEART!I430+FAED!I430+CEAD!I430+CEFID!I430+CESFI!I430+CERES!I430</f>
        <v>7</v>
      </c>
      <c r="I430" s="25">
        <f>(REITORIA!I430-REITORIA!J430)+(MUSEU!I430-MUSEU!J430)+(ESAG!I430-ESAG!J430)+(CEART!I430-CEART!J430)+(FAED!I430-FAED!J430)+(CEAD!I430-CEAD!J430)+(CEFID!I430-CEFID!J430)+(CESFI!I430-CESFI!J430)+(CERES!I430-CERES!J430)</f>
        <v>4</v>
      </c>
      <c r="J430" s="31">
        <f t="shared" si="24"/>
        <v>3</v>
      </c>
      <c r="K430" s="20">
        <v>629.32000000000005</v>
      </c>
      <c r="L430" s="20">
        <f t="shared" si="25"/>
        <v>4405.2400000000007</v>
      </c>
      <c r="M430" s="17">
        <f t="shared" si="26"/>
        <v>2517.2800000000002</v>
      </c>
    </row>
    <row r="431" spans="1:13" ht="39.950000000000003" customHeight="1" x14ac:dyDescent="0.25">
      <c r="A431" s="192"/>
      <c r="B431" s="194"/>
      <c r="C431" s="47">
        <v>576</v>
      </c>
      <c r="D431" s="66" t="s">
        <v>506</v>
      </c>
      <c r="E431" s="118" t="s">
        <v>757</v>
      </c>
      <c r="F431" s="34" t="s">
        <v>13</v>
      </c>
      <c r="G431" s="35" t="s">
        <v>94</v>
      </c>
      <c r="H431" s="19">
        <f>REITORIA!I431+MUSEU!I431+ESAG!I431+CEART!I431+FAED!I431+CEAD!I431+CEFID!I431+CESFI!I431+CERES!I431</f>
        <v>1</v>
      </c>
      <c r="I431" s="25">
        <f>(REITORIA!I431-REITORIA!J431)+(MUSEU!I431-MUSEU!J431)+(ESAG!I431-ESAG!J431)+(CEART!I431-CEART!J431)+(FAED!I431-FAED!J431)+(CEAD!I431-CEAD!J431)+(CEFID!I431-CEFID!J431)+(CESFI!I431-CESFI!J431)+(CERES!I431-CERES!J431)</f>
        <v>0</v>
      </c>
      <c r="J431" s="31">
        <f t="shared" si="24"/>
        <v>1</v>
      </c>
      <c r="K431" s="20">
        <v>280.73</v>
      </c>
      <c r="L431" s="20">
        <f t="shared" si="25"/>
        <v>280.73</v>
      </c>
      <c r="M431" s="17">
        <f t="shared" si="26"/>
        <v>0</v>
      </c>
    </row>
    <row r="432" spans="1:13" ht="39.950000000000003" customHeight="1" x14ac:dyDescent="0.25">
      <c r="A432" s="192"/>
      <c r="B432" s="194"/>
      <c r="C432" s="47">
        <v>577</v>
      </c>
      <c r="D432" s="89" t="s">
        <v>507</v>
      </c>
      <c r="E432" s="120" t="s">
        <v>758</v>
      </c>
      <c r="F432" s="102" t="s">
        <v>13</v>
      </c>
      <c r="G432" s="34" t="s">
        <v>194</v>
      </c>
      <c r="H432" s="19">
        <f>REITORIA!I432+MUSEU!I432+ESAG!I432+CEART!I432+FAED!I432+CEAD!I432+CEFID!I432+CESFI!I432+CERES!I432</f>
        <v>1</v>
      </c>
      <c r="I432" s="25">
        <f>(REITORIA!I432-REITORIA!J432)+(MUSEU!I432-MUSEU!J432)+(ESAG!I432-ESAG!J432)+(CEART!I432-CEART!J432)+(FAED!I432-FAED!J432)+(CEAD!I432-CEAD!J432)+(CEFID!I432-CEFID!J432)+(CESFI!I432-CESFI!J432)+(CERES!I432-CERES!J432)</f>
        <v>1</v>
      </c>
      <c r="J432" s="31">
        <f t="shared" si="24"/>
        <v>0</v>
      </c>
      <c r="K432" s="20">
        <v>454.75</v>
      </c>
      <c r="L432" s="20">
        <f t="shared" si="25"/>
        <v>454.75</v>
      </c>
      <c r="M432" s="17">
        <f t="shared" si="26"/>
        <v>454.75</v>
      </c>
    </row>
    <row r="433" spans="1:13" ht="39.950000000000003" customHeight="1" x14ac:dyDescent="0.25">
      <c r="A433" s="192"/>
      <c r="B433" s="194"/>
      <c r="C433" s="47">
        <v>578</v>
      </c>
      <c r="D433" s="66" t="s">
        <v>508</v>
      </c>
      <c r="E433" s="121" t="s">
        <v>759</v>
      </c>
      <c r="F433" s="34" t="s">
        <v>59</v>
      </c>
      <c r="G433" s="34" t="s">
        <v>194</v>
      </c>
      <c r="H433" s="19">
        <f>REITORIA!I433+MUSEU!I433+ESAG!I433+CEART!I433+FAED!I433+CEAD!I433+CEFID!I433+CESFI!I433+CERES!I433</f>
        <v>1</v>
      </c>
      <c r="I433" s="25">
        <f>(REITORIA!I433-REITORIA!J433)+(MUSEU!I433-MUSEU!J433)+(ESAG!I433-ESAG!J433)+(CEART!I433-CEART!J433)+(FAED!I433-FAED!J433)+(CEAD!I433-CEAD!J433)+(CEFID!I433-CEFID!J433)+(CESFI!I433-CESFI!J433)+(CERES!I433-CERES!J433)</f>
        <v>1</v>
      </c>
      <c r="J433" s="31">
        <f t="shared" si="24"/>
        <v>0</v>
      </c>
      <c r="K433" s="20">
        <v>2525.9</v>
      </c>
      <c r="L433" s="20">
        <f t="shared" si="25"/>
        <v>2525.9</v>
      </c>
      <c r="M433" s="17">
        <f t="shared" si="26"/>
        <v>2525.9</v>
      </c>
    </row>
    <row r="434" spans="1:13" ht="39.950000000000003" customHeight="1" x14ac:dyDescent="0.25">
      <c r="A434" s="192"/>
      <c r="B434" s="194"/>
      <c r="C434" s="47">
        <v>579</v>
      </c>
      <c r="D434" s="92" t="s">
        <v>509</v>
      </c>
      <c r="E434" s="116" t="s">
        <v>760</v>
      </c>
      <c r="F434" s="102" t="s">
        <v>13</v>
      </c>
      <c r="G434" s="34" t="s">
        <v>194</v>
      </c>
      <c r="H434" s="19">
        <f>REITORIA!I434+MUSEU!I434+ESAG!I434+CEART!I434+FAED!I434+CEAD!I434+CEFID!I434+CESFI!I434+CERES!I434</f>
        <v>1</v>
      </c>
      <c r="I434" s="25">
        <f>(REITORIA!I434-REITORIA!J434)+(MUSEU!I434-MUSEU!J434)+(ESAG!I434-ESAG!J434)+(CEART!I434-CEART!J434)+(FAED!I434-FAED!J434)+(CEAD!I434-CEAD!J434)+(CEFID!I434-CEFID!J434)+(CESFI!I434-CESFI!J434)+(CERES!I434-CERES!J434)</f>
        <v>1</v>
      </c>
      <c r="J434" s="31">
        <f t="shared" si="24"/>
        <v>0</v>
      </c>
      <c r="K434" s="20">
        <v>530.11</v>
      </c>
      <c r="L434" s="20">
        <f t="shared" si="25"/>
        <v>530.11</v>
      </c>
      <c r="M434" s="17">
        <f t="shared" si="26"/>
        <v>530.11</v>
      </c>
    </row>
    <row r="435" spans="1:13" ht="39.950000000000003" customHeight="1" x14ac:dyDescent="0.25">
      <c r="A435" s="192"/>
      <c r="B435" s="194"/>
      <c r="C435" s="47">
        <v>580</v>
      </c>
      <c r="D435" s="66" t="s">
        <v>202</v>
      </c>
      <c r="E435" s="116" t="s">
        <v>761</v>
      </c>
      <c r="F435" s="34" t="s">
        <v>59</v>
      </c>
      <c r="G435" s="34" t="s">
        <v>194</v>
      </c>
      <c r="H435" s="19">
        <f>REITORIA!I435+MUSEU!I435+ESAG!I435+CEART!I435+FAED!I435+CEAD!I435+CEFID!I435+CESFI!I435+CERES!I435</f>
        <v>1</v>
      </c>
      <c r="I435" s="25">
        <f>(REITORIA!I435-REITORIA!J435)+(MUSEU!I435-MUSEU!J435)+(ESAG!I435-ESAG!J435)+(CEART!I435-CEART!J435)+(FAED!I435-FAED!J435)+(CEAD!I435-CEAD!J435)+(CEFID!I435-CEFID!J435)+(CESFI!I435-CESFI!J435)+(CERES!I435-CERES!J435)</f>
        <v>1</v>
      </c>
      <c r="J435" s="31">
        <f t="shared" si="24"/>
        <v>0</v>
      </c>
      <c r="K435" s="20">
        <v>1392.5</v>
      </c>
      <c r="L435" s="20">
        <f t="shared" si="25"/>
        <v>1392.5</v>
      </c>
      <c r="M435" s="17">
        <f t="shared" si="26"/>
        <v>1392.5</v>
      </c>
    </row>
    <row r="436" spans="1:13" ht="39.950000000000003" customHeight="1" x14ac:dyDescent="0.25">
      <c r="A436" s="192"/>
      <c r="B436" s="194"/>
      <c r="C436" s="47">
        <v>581</v>
      </c>
      <c r="D436" s="66" t="s">
        <v>510</v>
      </c>
      <c r="E436" s="122" t="s">
        <v>762</v>
      </c>
      <c r="F436" s="104" t="s">
        <v>133</v>
      </c>
      <c r="G436" s="35" t="s">
        <v>194</v>
      </c>
      <c r="H436" s="19">
        <f>REITORIA!I436+MUSEU!I436+ESAG!I436+CEART!I436+FAED!I436+CEAD!I436+CEFID!I436+CESFI!I436+CERES!I436</f>
        <v>7</v>
      </c>
      <c r="I436" s="25">
        <f>(REITORIA!I436-REITORIA!J436)+(MUSEU!I436-MUSEU!J436)+(ESAG!I436-ESAG!J436)+(CEART!I436-CEART!J436)+(FAED!I436-FAED!J436)+(CEAD!I436-CEAD!J436)+(CEFID!I436-CEFID!J436)+(CESFI!I436-CESFI!J436)+(CERES!I436-CERES!J436)</f>
        <v>7</v>
      </c>
      <c r="J436" s="31">
        <f t="shared" si="24"/>
        <v>0</v>
      </c>
      <c r="K436" s="20">
        <v>102.2</v>
      </c>
      <c r="L436" s="20">
        <f t="shared" si="25"/>
        <v>715.4</v>
      </c>
      <c r="M436" s="17">
        <f t="shared" si="26"/>
        <v>715.4</v>
      </c>
    </row>
    <row r="437" spans="1:13" ht="39.950000000000003" customHeight="1" x14ac:dyDescent="0.25">
      <c r="A437" s="192"/>
      <c r="B437" s="194"/>
      <c r="C437" s="47">
        <v>582</v>
      </c>
      <c r="D437" s="93" t="s">
        <v>511</v>
      </c>
      <c r="E437" s="123" t="s">
        <v>763</v>
      </c>
      <c r="F437" s="104" t="s">
        <v>133</v>
      </c>
      <c r="G437" s="35" t="s">
        <v>194</v>
      </c>
      <c r="H437" s="19">
        <f>REITORIA!I437+MUSEU!I437+ESAG!I437+CEART!I437+FAED!I437+CEAD!I437+CEFID!I437+CESFI!I437+CERES!I437</f>
        <v>7</v>
      </c>
      <c r="I437" s="25">
        <f>(REITORIA!I437-REITORIA!J437)+(MUSEU!I437-MUSEU!J437)+(ESAG!I437-ESAG!J437)+(CEART!I437-CEART!J437)+(FAED!I437-FAED!J437)+(CEAD!I437-CEAD!J437)+(CEFID!I437-CEFID!J437)+(CESFI!I437-CESFI!J437)+(CERES!I437-CERES!J437)</f>
        <v>7</v>
      </c>
      <c r="J437" s="31">
        <f t="shared" si="24"/>
        <v>0</v>
      </c>
      <c r="K437" s="20">
        <v>95.4</v>
      </c>
      <c r="L437" s="20">
        <f t="shared" si="25"/>
        <v>667.80000000000007</v>
      </c>
      <c r="M437" s="17">
        <f t="shared" si="26"/>
        <v>667.80000000000007</v>
      </c>
    </row>
    <row r="438" spans="1:13" ht="39.950000000000003" customHeight="1" x14ac:dyDescent="0.25">
      <c r="A438" s="192"/>
      <c r="B438" s="194"/>
      <c r="C438" s="47">
        <v>583</v>
      </c>
      <c r="D438" s="93" t="s">
        <v>512</v>
      </c>
      <c r="E438" s="123" t="s">
        <v>764</v>
      </c>
      <c r="F438" s="104" t="s">
        <v>133</v>
      </c>
      <c r="G438" s="35" t="s">
        <v>194</v>
      </c>
      <c r="H438" s="19">
        <f>REITORIA!I438+MUSEU!I438+ESAG!I438+CEART!I438+FAED!I438+CEAD!I438+CEFID!I438+CESFI!I438+CERES!I438</f>
        <v>7</v>
      </c>
      <c r="I438" s="25">
        <f>(REITORIA!I438-REITORIA!J438)+(MUSEU!I438-MUSEU!J438)+(ESAG!I438-ESAG!J438)+(CEART!I438-CEART!J438)+(FAED!I438-FAED!J438)+(CEAD!I438-CEAD!J438)+(CEFID!I438-CEFID!J438)+(CESFI!I438-CESFI!J438)+(CERES!I438-CERES!J438)</f>
        <v>7</v>
      </c>
      <c r="J438" s="31">
        <f t="shared" si="24"/>
        <v>0</v>
      </c>
      <c r="K438" s="20">
        <v>210.98</v>
      </c>
      <c r="L438" s="20">
        <f t="shared" si="25"/>
        <v>1476.86</v>
      </c>
      <c r="M438" s="17">
        <f t="shared" si="26"/>
        <v>1476.86</v>
      </c>
    </row>
    <row r="439" spans="1:13" ht="39.950000000000003" customHeight="1" x14ac:dyDescent="0.25">
      <c r="A439" s="192"/>
      <c r="B439" s="194"/>
      <c r="C439" s="47">
        <v>584</v>
      </c>
      <c r="D439" s="66" t="s">
        <v>513</v>
      </c>
      <c r="E439" s="124" t="s">
        <v>765</v>
      </c>
      <c r="F439" s="105" t="s">
        <v>133</v>
      </c>
      <c r="G439" s="34" t="s">
        <v>194</v>
      </c>
      <c r="H439" s="19">
        <f>REITORIA!I439+MUSEU!I439+ESAG!I439+CEART!I439+FAED!I439+CEAD!I439+CEFID!I439+CESFI!I439+CERES!I439</f>
        <v>1</v>
      </c>
      <c r="I439" s="25">
        <f>(REITORIA!I439-REITORIA!J439)+(MUSEU!I439-MUSEU!J439)+(ESAG!I439-ESAG!J439)+(CEART!I439-CEART!J439)+(FAED!I439-FAED!J439)+(CEAD!I439-CEAD!J439)+(CEFID!I439-CEFID!J439)+(CESFI!I439-CESFI!J439)+(CERES!I439-CERES!J439)</f>
        <v>1</v>
      </c>
      <c r="J439" s="31">
        <f t="shared" si="24"/>
        <v>0</v>
      </c>
      <c r="K439" s="20">
        <v>3746.63</v>
      </c>
      <c r="L439" s="20">
        <f t="shared" si="25"/>
        <v>3746.63</v>
      </c>
      <c r="M439" s="17">
        <f t="shared" si="26"/>
        <v>3746.63</v>
      </c>
    </row>
    <row r="440" spans="1:13" ht="39.950000000000003" customHeight="1" x14ac:dyDescent="0.25">
      <c r="A440" s="192"/>
      <c r="B440" s="194"/>
      <c r="C440" s="47">
        <v>585</v>
      </c>
      <c r="D440" s="66" t="s">
        <v>118</v>
      </c>
      <c r="E440" s="119" t="s">
        <v>766</v>
      </c>
      <c r="F440" s="34" t="s">
        <v>59</v>
      </c>
      <c r="G440" s="35" t="s">
        <v>194</v>
      </c>
      <c r="H440" s="19">
        <f>REITORIA!I440+MUSEU!I440+ESAG!I440+CEART!I440+FAED!I440+CEAD!I440+CEFID!I440+CESFI!I440+CERES!I440</f>
        <v>1</v>
      </c>
      <c r="I440" s="25">
        <f>(REITORIA!I440-REITORIA!J440)+(MUSEU!I440-MUSEU!J440)+(ESAG!I440-ESAG!J440)+(CEART!I440-CEART!J440)+(FAED!I440-FAED!J440)+(CEAD!I440-CEAD!J440)+(CEFID!I440-CEFID!J440)+(CESFI!I440-CESFI!J440)+(CERES!I440-CERES!J440)</f>
        <v>0</v>
      </c>
      <c r="J440" s="31">
        <f t="shared" si="24"/>
        <v>1</v>
      </c>
      <c r="K440" s="20">
        <v>682.73</v>
      </c>
      <c r="L440" s="20">
        <f t="shared" si="25"/>
        <v>682.73</v>
      </c>
      <c r="M440" s="17">
        <f t="shared" si="26"/>
        <v>0</v>
      </c>
    </row>
    <row r="441" spans="1:13" ht="39.950000000000003" customHeight="1" x14ac:dyDescent="0.25">
      <c r="A441" s="195"/>
      <c r="B441" s="196"/>
      <c r="C441" s="47">
        <v>586</v>
      </c>
      <c r="D441" s="66" t="s">
        <v>514</v>
      </c>
      <c r="E441" s="116" t="s">
        <v>767</v>
      </c>
      <c r="F441" s="34" t="s">
        <v>13</v>
      </c>
      <c r="G441" s="34" t="s">
        <v>194</v>
      </c>
      <c r="H441" s="19">
        <f>REITORIA!I441+MUSEU!I441+ESAG!I441+CEART!I441+FAED!I441+CEAD!I441+CEFID!I441+CESFI!I441+CERES!I441</f>
        <v>6</v>
      </c>
      <c r="I441" s="25">
        <f>(REITORIA!I441-REITORIA!J441)+(MUSEU!I441-MUSEU!J441)+(ESAG!I441-ESAG!J441)+(CEART!I441-CEART!J441)+(FAED!I441-FAED!J441)+(CEAD!I441-CEAD!J441)+(CEFID!I441-CEFID!J441)+(CESFI!I441-CESFI!J441)+(CERES!I441-CERES!J441)</f>
        <v>2</v>
      </c>
      <c r="J441" s="31">
        <f t="shared" si="24"/>
        <v>4</v>
      </c>
      <c r="K441" s="20">
        <v>557.52</v>
      </c>
      <c r="L441" s="20">
        <f t="shared" si="25"/>
        <v>3345.12</v>
      </c>
      <c r="M441" s="17">
        <f t="shared" si="26"/>
        <v>1115.04</v>
      </c>
    </row>
    <row r="442" spans="1:13" ht="39.950000000000003" customHeight="1" x14ac:dyDescent="0.25">
      <c r="A442" s="127">
        <v>12</v>
      </c>
      <c r="B442" s="128" t="s">
        <v>217</v>
      </c>
      <c r="C442" s="48">
        <v>587</v>
      </c>
      <c r="D442" s="75" t="s">
        <v>231</v>
      </c>
      <c r="E442" s="76" t="s">
        <v>232</v>
      </c>
      <c r="F442" s="37" t="s">
        <v>18</v>
      </c>
      <c r="G442" s="37" t="s">
        <v>15</v>
      </c>
      <c r="H442" s="19">
        <f>REITORIA!I442+MUSEU!I442+ESAG!I442+CEART!I442+FAED!I442+CEAD!I442+CEFID!I442+CESFI!I442+CERES!I442</f>
        <v>500</v>
      </c>
      <c r="I442" s="25">
        <f>(REITORIA!I442-REITORIA!J442)+(MUSEU!I442-MUSEU!J442)+(ESAG!I442-ESAG!J442)+(CEART!I442-CEART!J442)+(FAED!I442-FAED!J442)+(CEAD!I442-CEAD!J442)+(CEFID!I442-CEFID!J442)+(CESFI!I442-CESFI!J442)+(CERES!I442-CERES!J442)</f>
        <v>500</v>
      </c>
      <c r="J442" s="31">
        <f t="shared" si="24"/>
        <v>0</v>
      </c>
      <c r="K442" s="20">
        <v>20.9</v>
      </c>
      <c r="L442" s="20">
        <f t="shared" si="25"/>
        <v>10450</v>
      </c>
      <c r="M442" s="17">
        <f t="shared" si="26"/>
        <v>10450</v>
      </c>
    </row>
    <row r="443" spans="1:13" ht="39.950000000000003" customHeight="1" x14ac:dyDescent="0.25">
      <c r="K443" s="62">
        <f>SUM(K4:K442)</f>
        <v>42863.6</v>
      </c>
      <c r="L443" s="62">
        <f>SUM(L4:L442)</f>
        <v>578960.69999999972</v>
      </c>
      <c r="M443" s="62">
        <f>SUM(M4:M442)</f>
        <v>145739.63999999998</v>
      </c>
    </row>
    <row r="445" spans="1:13" ht="39.950000000000003" customHeight="1" x14ac:dyDescent="0.25">
      <c r="H445" s="176" t="str">
        <f>D1</f>
        <v>OBJETO: AQUISIÇÃO DE FERRAMENTAS E UTENSÍLIOS</v>
      </c>
      <c r="I445" s="177"/>
      <c r="J445" s="177"/>
      <c r="K445" s="177"/>
      <c r="L445" s="177"/>
      <c r="M445" s="178"/>
    </row>
    <row r="446" spans="1:13" ht="39.950000000000003" customHeight="1" x14ac:dyDescent="0.25">
      <c r="H446" s="179" t="str">
        <f>A1</f>
        <v>PROCESSO: 1086/2020/UDESC</v>
      </c>
      <c r="I446" s="180"/>
      <c r="J446" s="180"/>
      <c r="K446" s="180"/>
      <c r="L446" s="180"/>
      <c r="M446" s="181"/>
    </row>
    <row r="447" spans="1:13" ht="39.950000000000003" customHeight="1" x14ac:dyDescent="0.25">
      <c r="H447" s="182" t="str">
        <f>H1</f>
        <v>VIGÊNCIA DA ATA: 11/02/2021 até 11/02/2022</v>
      </c>
      <c r="I447" s="183"/>
      <c r="J447" s="183"/>
      <c r="K447" s="183"/>
      <c r="L447" s="183"/>
      <c r="M447" s="184"/>
    </row>
    <row r="448" spans="1:13" ht="39.950000000000003" customHeight="1" x14ac:dyDescent="0.25">
      <c r="H448" s="11" t="s">
        <v>120</v>
      </c>
      <c r="I448" s="12"/>
      <c r="J448" s="12"/>
      <c r="K448" s="12"/>
      <c r="L448" s="12"/>
      <c r="M448" s="7">
        <f>L443</f>
        <v>578960.69999999972</v>
      </c>
    </row>
    <row r="449" spans="8:13" ht="39.950000000000003" customHeight="1" x14ac:dyDescent="0.25">
      <c r="H449" s="13" t="s">
        <v>7</v>
      </c>
      <c r="I449" s="14"/>
      <c r="J449" s="14"/>
      <c r="K449" s="14"/>
      <c r="L449" s="14"/>
      <c r="M449" s="8">
        <f>M443</f>
        <v>145739.63999999998</v>
      </c>
    </row>
    <row r="450" spans="8:13" ht="39.950000000000003" customHeight="1" x14ac:dyDescent="0.25">
      <c r="H450" s="13" t="s">
        <v>8</v>
      </c>
      <c r="I450" s="14"/>
      <c r="J450" s="14"/>
      <c r="K450" s="14"/>
      <c r="L450" s="14"/>
      <c r="M450" s="10"/>
    </row>
    <row r="451" spans="8:13" ht="39.950000000000003" customHeight="1" x14ac:dyDescent="0.25">
      <c r="H451" s="15" t="s">
        <v>9</v>
      </c>
      <c r="I451" s="16"/>
      <c r="J451" s="16"/>
      <c r="K451" s="16"/>
      <c r="L451" s="16"/>
      <c r="M451" s="9">
        <f>M449/M448</f>
        <v>0.25172630888417824</v>
      </c>
    </row>
    <row r="452" spans="8:13" ht="39.950000000000003" customHeight="1" x14ac:dyDescent="0.25">
      <c r="H452" s="59" t="s">
        <v>829</v>
      </c>
      <c r="I452" s="60"/>
      <c r="J452" s="60"/>
      <c r="K452" s="60"/>
      <c r="L452" s="60"/>
      <c r="M452" s="61"/>
    </row>
  </sheetData>
  <mergeCells count="23">
    <mergeCell ref="A248:A279"/>
    <mergeCell ref="B248:B279"/>
    <mergeCell ref="B67:B112"/>
    <mergeCell ref="A114:A247"/>
    <mergeCell ref="B114:B247"/>
    <mergeCell ref="A67:A112"/>
    <mergeCell ref="H1:M1"/>
    <mergeCell ref="A2:M2"/>
    <mergeCell ref="A1:C1"/>
    <mergeCell ref="D1:G1"/>
    <mergeCell ref="A4:A66"/>
    <mergeCell ref="B4:B66"/>
    <mergeCell ref="H445:M445"/>
    <mergeCell ref="H446:M446"/>
    <mergeCell ref="H447:M447"/>
    <mergeCell ref="A280:A363"/>
    <mergeCell ref="B280:B363"/>
    <mergeCell ref="A364:A414"/>
    <mergeCell ref="B364:B414"/>
    <mergeCell ref="A417:A441"/>
    <mergeCell ref="B417:B441"/>
    <mergeCell ref="A415:A416"/>
    <mergeCell ref="B415:B416"/>
  </mergeCells>
  <conditionalFormatting sqref="J4:J442">
    <cfRule type="cellIs" dxfId="0" priority="1" operator="lessThan">
      <formula>0</formula>
    </cfRule>
  </conditionalFormatting>
  <hyperlinks>
    <hyperlink ref="D428" r:id="rId1" display="https://www.havan.com.br/mangueira-para-gas-de-cozinha-glp-1-20m-durin-05207.html" xr:uid="{00000000-0004-0000-0900-000000000000}"/>
  </hyperlinks>
  <pageMargins left="0.511811024" right="0.511811024" top="0.78740157499999996" bottom="0.78740157499999996" header="0.31496062000000002" footer="0.31496062000000002"/>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43"/>
  <sheetViews>
    <sheetView topLeftCell="A100" zoomScale="98" zoomScaleNormal="98" workbookViewId="0">
      <selection activeCell="J443" sqref="J443"/>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59" t="s">
        <v>213</v>
      </c>
      <c r="B1" s="159"/>
      <c r="C1" s="159"/>
      <c r="D1" s="159" t="s">
        <v>119</v>
      </c>
      <c r="E1" s="159"/>
      <c r="F1" s="159"/>
      <c r="G1" s="159"/>
      <c r="H1" s="159"/>
      <c r="I1" s="159" t="s">
        <v>214</v>
      </c>
      <c r="J1" s="159"/>
      <c r="K1" s="159"/>
      <c r="L1" s="158" t="s">
        <v>215</v>
      </c>
      <c r="M1" s="158" t="s">
        <v>215</v>
      </c>
      <c r="N1" s="158" t="s">
        <v>215</v>
      </c>
      <c r="O1" s="158" t="s">
        <v>215</v>
      </c>
      <c r="P1" s="158" t="s">
        <v>215</v>
      </c>
      <c r="Q1" s="158" t="s">
        <v>215</v>
      </c>
      <c r="R1" s="158" t="s">
        <v>215</v>
      </c>
      <c r="S1" s="158" t="s">
        <v>215</v>
      </c>
      <c r="T1" s="158" t="s">
        <v>215</v>
      </c>
      <c r="U1" s="158" t="s">
        <v>215</v>
      </c>
      <c r="V1" s="158" t="s">
        <v>215</v>
      </c>
      <c r="W1" s="158" t="s">
        <v>215</v>
      </c>
      <c r="X1" s="158" t="s">
        <v>215</v>
      </c>
      <c r="Y1" s="158" t="s">
        <v>215</v>
      </c>
      <c r="Z1" s="158" t="s">
        <v>215</v>
      </c>
      <c r="AA1" s="158" t="s">
        <v>215</v>
      </c>
      <c r="AB1" s="158" t="s">
        <v>215</v>
      </c>
      <c r="AC1" s="158" t="s">
        <v>215</v>
      </c>
    </row>
    <row r="2" spans="1:29" ht="39.950000000000003" customHeight="1" x14ac:dyDescent="0.25">
      <c r="A2" s="159" t="s">
        <v>121</v>
      </c>
      <c r="B2" s="159"/>
      <c r="C2" s="159"/>
      <c r="D2" s="159"/>
      <c r="E2" s="159"/>
      <c r="F2" s="159"/>
      <c r="G2" s="159"/>
      <c r="H2" s="159"/>
      <c r="I2" s="159"/>
      <c r="J2" s="159"/>
      <c r="K2" s="159"/>
      <c r="L2" s="158"/>
      <c r="M2" s="158"/>
      <c r="N2" s="158"/>
      <c r="O2" s="158"/>
      <c r="P2" s="158"/>
      <c r="Q2" s="158"/>
      <c r="R2" s="158"/>
      <c r="S2" s="158"/>
      <c r="T2" s="158"/>
      <c r="U2" s="158"/>
      <c r="V2" s="158"/>
      <c r="W2" s="158"/>
      <c r="X2" s="158"/>
      <c r="Y2" s="158"/>
      <c r="Z2" s="158"/>
      <c r="AA2" s="158"/>
      <c r="AB2" s="158"/>
      <c r="AC2" s="158"/>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24" t="s">
        <v>1</v>
      </c>
      <c r="M3" s="24" t="s">
        <v>1</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64">
        <v>2</v>
      </c>
      <c r="B4" s="166" t="s">
        <v>216</v>
      </c>
      <c r="C4" s="45">
        <v>81</v>
      </c>
      <c r="D4" s="66" t="s">
        <v>233</v>
      </c>
      <c r="E4" s="106" t="s">
        <v>518</v>
      </c>
      <c r="F4" s="34" t="s">
        <v>33</v>
      </c>
      <c r="G4" s="34" t="s">
        <v>15</v>
      </c>
      <c r="H4" s="52">
        <v>4.1500000000000004</v>
      </c>
      <c r="I4" s="19"/>
      <c r="J4" s="25">
        <f>I4-(SUM(L4:AC4))</f>
        <v>0</v>
      </c>
      <c r="K4" s="26" t="str">
        <f>IF(J4&lt;0,"ATENÇÃO","OK")</f>
        <v>OK</v>
      </c>
      <c r="L4" s="18"/>
      <c r="M4" s="18"/>
      <c r="N4" s="18"/>
      <c r="O4" s="18"/>
      <c r="P4" s="18"/>
      <c r="Q4" s="18"/>
      <c r="R4" s="18"/>
      <c r="S4" s="18"/>
      <c r="T4" s="18"/>
      <c r="U4" s="18"/>
      <c r="V4" s="18"/>
      <c r="W4" s="18"/>
      <c r="X4" s="32"/>
      <c r="Y4" s="32"/>
      <c r="Z4" s="32"/>
      <c r="AA4" s="32"/>
      <c r="AB4" s="32"/>
      <c r="AC4" s="32"/>
    </row>
    <row r="5" spans="1:29" ht="39.950000000000003" customHeight="1" x14ac:dyDescent="0.25">
      <c r="A5" s="165"/>
      <c r="B5" s="167"/>
      <c r="C5" s="46">
        <v>82</v>
      </c>
      <c r="D5" s="66" t="s">
        <v>234</v>
      </c>
      <c r="E5" s="106" t="s">
        <v>519</v>
      </c>
      <c r="F5" s="34" t="s">
        <v>13</v>
      </c>
      <c r="G5" s="34" t="s">
        <v>15</v>
      </c>
      <c r="H5" s="53">
        <v>4.26</v>
      </c>
      <c r="I5" s="19"/>
      <c r="J5" s="25">
        <f t="shared" ref="J5:J68" si="0">I5-(SUM(L5:AC5))</f>
        <v>0</v>
      </c>
      <c r="K5" s="26" t="str">
        <f t="shared" ref="K5:K68" si="1">IF(J5&lt;0,"ATENÇÃO","OK")</f>
        <v>OK</v>
      </c>
      <c r="L5" s="18"/>
      <c r="M5" s="18"/>
      <c r="N5" s="18"/>
      <c r="O5" s="18"/>
      <c r="P5" s="18"/>
      <c r="Q5" s="18"/>
      <c r="R5" s="18"/>
      <c r="S5" s="18"/>
      <c r="T5" s="18"/>
      <c r="U5" s="18"/>
      <c r="V5" s="18"/>
      <c r="W5" s="18"/>
      <c r="X5" s="32"/>
      <c r="Y5" s="32"/>
      <c r="Z5" s="32"/>
      <c r="AA5" s="32"/>
      <c r="AB5" s="32"/>
      <c r="AC5" s="32"/>
    </row>
    <row r="6" spans="1:29" ht="39.950000000000003" customHeight="1" x14ac:dyDescent="0.25">
      <c r="A6" s="165"/>
      <c r="B6" s="167"/>
      <c r="C6" s="46">
        <v>83</v>
      </c>
      <c r="D6" s="66" t="s">
        <v>235</v>
      </c>
      <c r="E6" s="106" t="s">
        <v>520</v>
      </c>
      <c r="F6" s="34" t="s">
        <v>13</v>
      </c>
      <c r="G6" s="34" t="s">
        <v>15</v>
      </c>
      <c r="H6" s="53">
        <v>5.92</v>
      </c>
      <c r="I6" s="19"/>
      <c r="J6" s="25">
        <f t="shared" si="0"/>
        <v>0</v>
      </c>
      <c r="K6" s="26" t="str">
        <f t="shared" si="1"/>
        <v>OK</v>
      </c>
      <c r="L6" s="18"/>
      <c r="M6" s="18"/>
      <c r="N6" s="18"/>
      <c r="O6" s="18"/>
      <c r="P6" s="18"/>
      <c r="Q6" s="18"/>
      <c r="R6" s="18"/>
      <c r="S6" s="18"/>
      <c r="T6" s="18"/>
      <c r="U6" s="18"/>
      <c r="V6" s="18"/>
      <c r="W6" s="18"/>
      <c r="X6" s="32"/>
      <c r="Y6" s="32"/>
      <c r="Z6" s="32"/>
      <c r="AA6" s="32"/>
      <c r="AB6" s="32"/>
      <c r="AC6" s="32"/>
    </row>
    <row r="7" spans="1:29" ht="39.950000000000003" customHeight="1" x14ac:dyDescent="0.25">
      <c r="A7" s="165"/>
      <c r="B7" s="167"/>
      <c r="C7" s="46">
        <v>84</v>
      </c>
      <c r="D7" s="66" t="s">
        <v>116</v>
      </c>
      <c r="E7" s="106" t="s">
        <v>521</v>
      </c>
      <c r="F7" s="34" t="s">
        <v>111</v>
      </c>
      <c r="G7" s="34" t="s">
        <v>15</v>
      </c>
      <c r="H7" s="53">
        <v>10.18</v>
      </c>
      <c r="I7" s="19"/>
      <c r="J7" s="25">
        <f t="shared" si="0"/>
        <v>0</v>
      </c>
      <c r="K7" s="26" t="str">
        <f t="shared" si="1"/>
        <v>OK</v>
      </c>
      <c r="L7" s="18"/>
      <c r="M7" s="18"/>
      <c r="N7" s="18"/>
      <c r="O7" s="18"/>
      <c r="P7" s="18"/>
      <c r="Q7" s="18"/>
      <c r="R7" s="18"/>
      <c r="S7" s="18"/>
      <c r="T7" s="18"/>
      <c r="U7" s="18"/>
      <c r="V7" s="18"/>
      <c r="W7" s="18"/>
      <c r="X7" s="32"/>
      <c r="Y7" s="32"/>
      <c r="Z7" s="32"/>
      <c r="AA7" s="32"/>
      <c r="AB7" s="32"/>
      <c r="AC7" s="32"/>
    </row>
    <row r="8" spans="1:29" ht="39.950000000000003" customHeight="1" x14ac:dyDescent="0.25">
      <c r="A8" s="165"/>
      <c r="B8" s="167"/>
      <c r="C8" s="46">
        <v>85</v>
      </c>
      <c r="D8" s="66" t="s">
        <v>236</v>
      </c>
      <c r="E8" s="106" t="s">
        <v>522</v>
      </c>
      <c r="F8" s="34" t="s">
        <v>16</v>
      </c>
      <c r="G8" s="34" t="s">
        <v>15</v>
      </c>
      <c r="H8" s="53">
        <v>14.61</v>
      </c>
      <c r="I8" s="19"/>
      <c r="J8" s="25">
        <f t="shared" si="0"/>
        <v>0</v>
      </c>
      <c r="K8" s="26" t="str">
        <f t="shared" si="1"/>
        <v>OK</v>
      </c>
      <c r="L8" s="18"/>
      <c r="M8" s="18"/>
      <c r="N8" s="18"/>
      <c r="O8" s="18"/>
      <c r="P8" s="18"/>
      <c r="Q8" s="18"/>
      <c r="R8" s="18"/>
      <c r="S8" s="18"/>
      <c r="T8" s="18"/>
      <c r="U8" s="18"/>
      <c r="V8" s="18"/>
      <c r="W8" s="18"/>
      <c r="X8" s="32"/>
      <c r="Y8" s="32"/>
      <c r="Z8" s="32"/>
      <c r="AA8" s="32"/>
      <c r="AB8" s="32"/>
      <c r="AC8" s="32"/>
    </row>
    <row r="9" spans="1:29" ht="39.950000000000003" customHeight="1" x14ac:dyDescent="0.25">
      <c r="A9" s="165"/>
      <c r="B9" s="167"/>
      <c r="C9" s="46">
        <v>86</v>
      </c>
      <c r="D9" s="66" t="s">
        <v>155</v>
      </c>
      <c r="E9" s="106" t="s">
        <v>523</v>
      </c>
      <c r="F9" s="34" t="s">
        <v>30</v>
      </c>
      <c r="G9" s="34" t="s">
        <v>15</v>
      </c>
      <c r="H9" s="52">
        <v>11.07</v>
      </c>
      <c r="I9" s="19"/>
      <c r="J9" s="25">
        <f t="shared" si="0"/>
        <v>0</v>
      </c>
      <c r="K9" s="26" t="str">
        <f t="shared" si="1"/>
        <v>OK</v>
      </c>
      <c r="L9" s="18"/>
      <c r="M9" s="18"/>
      <c r="N9" s="18"/>
      <c r="O9" s="18"/>
      <c r="P9" s="18"/>
      <c r="Q9" s="18"/>
      <c r="R9" s="18"/>
      <c r="S9" s="18"/>
      <c r="T9" s="18"/>
      <c r="U9" s="18"/>
      <c r="V9" s="18"/>
      <c r="W9" s="18"/>
      <c r="X9" s="32"/>
      <c r="Y9" s="32"/>
      <c r="Z9" s="32"/>
      <c r="AA9" s="32"/>
      <c r="AB9" s="32"/>
      <c r="AC9" s="32"/>
    </row>
    <row r="10" spans="1:29" ht="39.950000000000003" customHeight="1" x14ac:dyDescent="0.25">
      <c r="A10" s="165"/>
      <c r="B10" s="167"/>
      <c r="C10" s="45">
        <v>87</v>
      </c>
      <c r="D10" s="66" t="s">
        <v>237</v>
      </c>
      <c r="E10" s="106" t="s">
        <v>524</v>
      </c>
      <c r="F10" s="34" t="s">
        <v>13</v>
      </c>
      <c r="G10" s="34" t="s">
        <v>15</v>
      </c>
      <c r="H10" s="53">
        <v>6.79</v>
      </c>
      <c r="I10" s="19"/>
      <c r="J10" s="25">
        <f t="shared" si="0"/>
        <v>0</v>
      </c>
      <c r="K10" s="26" t="str">
        <f t="shared" si="1"/>
        <v>OK</v>
      </c>
      <c r="L10" s="18"/>
      <c r="M10" s="18"/>
      <c r="N10" s="18"/>
      <c r="O10" s="18"/>
      <c r="P10" s="18"/>
      <c r="Q10" s="18"/>
      <c r="R10" s="18"/>
      <c r="S10" s="18"/>
      <c r="T10" s="18"/>
      <c r="U10" s="18"/>
      <c r="V10" s="18"/>
      <c r="W10" s="18"/>
      <c r="X10" s="32"/>
      <c r="Y10" s="32"/>
      <c r="Z10" s="32"/>
      <c r="AA10" s="32"/>
      <c r="AB10" s="32"/>
      <c r="AC10" s="32"/>
    </row>
    <row r="11" spans="1:29" ht="39.950000000000003" customHeight="1" x14ac:dyDescent="0.25">
      <c r="A11" s="165"/>
      <c r="B11" s="167"/>
      <c r="C11" s="45">
        <v>88</v>
      </c>
      <c r="D11" s="66" t="s">
        <v>34</v>
      </c>
      <c r="E11" s="106" t="s">
        <v>525</v>
      </c>
      <c r="F11" s="34" t="s">
        <v>13</v>
      </c>
      <c r="G11" s="34" t="s">
        <v>15</v>
      </c>
      <c r="H11" s="53">
        <v>7</v>
      </c>
      <c r="I11" s="19"/>
      <c r="J11" s="25">
        <f t="shared" si="0"/>
        <v>0</v>
      </c>
      <c r="K11" s="26" t="str">
        <f t="shared" si="1"/>
        <v>OK</v>
      </c>
      <c r="L11" s="18"/>
      <c r="M11" s="18"/>
      <c r="N11" s="18"/>
      <c r="O11" s="18"/>
      <c r="P11" s="18"/>
      <c r="Q11" s="18"/>
      <c r="R11" s="18"/>
      <c r="S11" s="18"/>
      <c r="T11" s="18"/>
      <c r="U11" s="18"/>
      <c r="V11" s="18"/>
      <c r="W11" s="18"/>
      <c r="X11" s="32"/>
      <c r="Y11" s="32"/>
      <c r="Z11" s="32"/>
      <c r="AA11" s="32"/>
      <c r="AB11" s="32"/>
      <c r="AC11" s="32"/>
    </row>
    <row r="12" spans="1:29" ht="39.950000000000003" customHeight="1" x14ac:dyDescent="0.25">
      <c r="A12" s="165"/>
      <c r="B12" s="167"/>
      <c r="C12" s="45">
        <v>89</v>
      </c>
      <c r="D12" s="66" t="s">
        <v>129</v>
      </c>
      <c r="E12" s="106" t="s">
        <v>526</v>
      </c>
      <c r="F12" s="34" t="s">
        <v>13</v>
      </c>
      <c r="G12" s="34" t="s">
        <v>15</v>
      </c>
      <c r="H12" s="53">
        <v>4.83</v>
      </c>
      <c r="I12" s="19"/>
      <c r="J12" s="25">
        <f t="shared" si="0"/>
        <v>0</v>
      </c>
      <c r="K12" s="26" t="str">
        <f t="shared" si="1"/>
        <v>OK</v>
      </c>
      <c r="L12" s="18"/>
      <c r="M12" s="18"/>
      <c r="N12" s="18"/>
      <c r="O12" s="18"/>
      <c r="P12" s="18"/>
      <c r="Q12" s="18"/>
      <c r="R12" s="18"/>
      <c r="S12" s="18"/>
      <c r="T12" s="18"/>
      <c r="U12" s="18"/>
      <c r="V12" s="18"/>
      <c r="W12" s="18"/>
      <c r="X12" s="32"/>
      <c r="Y12" s="32"/>
      <c r="Z12" s="32"/>
      <c r="AA12" s="32"/>
      <c r="AB12" s="32"/>
      <c r="AC12" s="32"/>
    </row>
    <row r="13" spans="1:29" ht="39.950000000000003" customHeight="1" x14ac:dyDescent="0.25">
      <c r="A13" s="165"/>
      <c r="B13" s="167"/>
      <c r="C13" s="45">
        <v>90</v>
      </c>
      <c r="D13" s="66" t="s">
        <v>238</v>
      </c>
      <c r="E13" s="106" t="s">
        <v>527</v>
      </c>
      <c r="F13" s="34" t="s">
        <v>111</v>
      </c>
      <c r="G13" s="34" t="s">
        <v>15</v>
      </c>
      <c r="H13" s="52">
        <v>4.0599999999999996</v>
      </c>
      <c r="I13" s="19"/>
      <c r="J13" s="25">
        <f t="shared" si="0"/>
        <v>0</v>
      </c>
      <c r="K13" s="26" t="str">
        <f t="shared" si="1"/>
        <v>OK</v>
      </c>
      <c r="L13" s="18"/>
      <c r="M13" s="18"/>
      <c r="N13" s="18"/>
      <c r="O13" s="18"/>
      <c r="P13" s="18"/>
      <c r="Q13" s="18"/>
      <c r="R13" s="18"/>
      <c r="S13" s="18"/>
      <c r="T13" s="18"/>
      <c r="U13" s="18"/>
      <c r="V13" s="18"/>
      <c r="W13" s="18"/>
      <c r="X13" s="32"/>
      <c r="Y13" s="32"/>
      <c r="Z13" s="32"/>
      <c r="AA13" s="32"/>
      <c r="AB13" s="32"/>
      <c r="AC13" s="32"/>
    </row>
    <row r="14" spans="1:29" ht="39.950000000000003" customHeight="1" x14ac:dyDescent="0.25">
      <c r="A14" s="165"/>
      <c r="B14" s="167"/>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65"/>
      <c r="B15" s="167"/>
      <c r="C15" s="46">
        <v>92</v>
      </c>
      <c r="D15" s="66" t="s">
        <v>240</v>
      </c>
      <c r="E15" s="106" t="s">
        <v>529</v>
      </c>
      <c r="F15" s="34" t="s">
        <v>13</v>
      </c>
      <c r="G15" s="34" t="s">
        <v>35</v>
      </c>
      <c r="H15" s="53">
        <v>5.67</v>
      </c>
      <c r="I15" s="19"/>
      <c r="J15" s="25">
        <f t="shared" si="0"/>
        <v>0</v>
      </c>
      <c r="K15" s="26" t="str">
        <f t="shared" si="1"/>
        <v>OK</v>
      </c>
      <c r="L15" s="18"/>
      <c r="M15" s="18"/>
      <c r="N15" s="18"/>
      <c r="O15" s="18"/>
      <c r="P15" s="18"/>
      <c r="Q15" s="18"/>
      <c r="R15" s="18"/>
      <c r="S15" s="18"/>
      <c r="T15" s="18"/>
      <c r="U15" s="18"/>
      <c r="V15" s="18"/>
      <c r="W15" s="18"/>
      <c r="X15" s="32"/>
      <c r="Y15" s="32"/>
      <c r="Z15" s="32"/>
      <c r="AA15" s="32"/>
      <c r="AB15" s="32"/>
      <c r="AC15" s="32"/>
    </row>
    <row r="16" spans="1:29" ht="39.950000000000003" customHeight="1" x14ac:dyDescent="0.25">
      <c r="A16" s="165"/>
      <c r="B16" s="167"/>
      <c r="C16" s="46">
        <v>93</v>
      </c>
      <c r="D16" s="66" t="s">
        <v>104</v>
      </c>
      <c r="E16" s="106" t="s">
        <v>530</v>
      </c>
      <c r="F16" s="34" t="s">
        <v>13</v>
      </c>
      <c r="G16" s="34" t="s">
        <v>15</v>
      </c>
      <c r="H16" s="53">
        <v>19.559999999999999</v>
      </c>
      <c r="I16" s="19"/>
      <c r="J16" s="25">
        <f t="shared" si="0"/>
        <v>0</v>
      </c>
      <c r="K16" s="26" t="str">
        <f t="shared" si="1"/>
        <v>OK</v>
      </c>
      <c r="L16" s="18"/>
      <c r="M16" s="18"/>
      <c r="N16" s="18"/>
      <c r="O16" s="18"/>
      <c r="P16" s="18"/>
      <c r="Q16" s="18"/>
      <c r="R16" s="18"/>
      <c r="S16" s="18"/>
      <c r="T16" s="18"/>
      <c r="U16" s="18"/>
      <c r="V16" s="18"/>
      <c r="W16" s="18"/>
      <c r="X16" s="32"/>
      <c r="Y16" s="32"/>
      <c r="Z16" s="32"/>
      <c r="AA16" s="32"/>
      <c r="AB16" s="32"/>
      <c r="AC16" s="32"/>
    </row>
    <row r="17" spans="1:29" ht="39.950000000000003" customHeight="1" x14ac:dyDescent="0.25">
      <c r="A17" s="165"/>
      <c r="B17" s="167"/>
      <c r="C17" s="46">
        <v>94</v>
      </c>
      <c r="D17" s="66" t="s">
        <v>241</v>
      </c>
      <c r="E17" s="106" t="s">
        <v>531</v>
      </c>
      <c r="F17" s="34" t="s">
        <v>13</v>
      </c>
      <c r="G17" s="34" t="s">
        <v>35</v>
      </c>
      <c r="H17" s="53">
        <v>8.66</v>
      </c>
      <c r="I17" s="19"/>
      <c r="J17" s="25">
        <f t="shared" si="0"/>
        <v>0</v>
      </c>
      <c r="K17" s="26" t="str">
        <f t="shared" si="1"/>
        <v>OK</v>
      </c>
      <c r="L17" s="18"/>
      <c r="M17" s="18"/>
      <c r="N17" s="18"/>
      <c r="O17" s="18"/>
      <c r="P17" s="18"/>
      <c r="Q17" s="18"/>
      <c r="R17" s="18"/>
      <c r="S17" s="18"/>
      <c r="T17" s="18"/>
      <c r="U17" s="18"/>
      <c r="V17" s="18"/>
      <c r="W17" s="18"/>
      <c r="X17" s="32"/>
      <c r="Y17" s="32"/>
      <c r="Z17" s="32"/>
      <c r="AA17" s="32"/>
      <c r="AB17" s="32"/>
      <c r="AC17" s="32"/>
    </row>
    <row r="18" spans="1:29" ht="39.950000000000003" customHeight="1" x14ac:dyDescent="0.25">
      <c r="A18" s="165"/>
      <c r="B18" s="167"/>
      <c r="C18" s="46">
        <v>95</v>
      </c>
      <c r="D18" s="66" t="s">
        <v>242</v>
      </c>
      <c r="E18" s="106" t="s">
        <v>532</v>
      </c>
      <c r="F18" s="34" t="s">
        <v>32</v>
      </c>
      <c r="G18" s="34" t="s">
        <v>15</v>
      </c>
      <c r="H18" s="53">
        <v>2.5099999999999998</v>
      </c>
      <c r="I18" s="19"/>
      <c r="J18" s="25">
        <f t="shared" si="0"/>
        <v>0</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65"/>
      <c r="B19" s="167"/>
      <c r="C19" s="46">
        <v>96</v>
      </c>
      <c r="D19" s="66" t="s">
        <v>243</v>
      </c>
      <c r="E19" s="106" t="s">
        <v>533</v>
      </c>
      <c r="F19" s="34" t="s">
        <v>13</v>
      </c>
      <c r="G19" s="34" t="s">
        <v>15</v>
      </c>
      <c r="H19" s="53">
        <v>47.84</v>
      </c>
      <c r="I19" s="19">
        <v>3</v>
      </c>
      <c r="J19" s="25">
        <f t="shared" si="0"/>
        <v>3</v>
      </c>
      <c r="K19" s="26" t="str">
        <f t="shared" si="1"/>
        <v>OK</v>
      </c>
      <c r="L19" s="18"/>
      <c r="M19" s="18"/>
      <c r="N19" s="18"/>
      <c r="O19" s="18"/>
      <c r="P19" s="18"/>
      <c r="Q19" s="18"/>
      <c r="R19" s="18"/>
      <c r="S19" s="18"/>
      <c r="T19" s="18"/>
      <c r="U19" s="18"/>
      <c r="V19" s="18"/>
      <c r="W19" s="18"/>
      <c r="X19" s="32"/>
      <c r="Y19" s="32"/>
      <c r="Z19" s="32"/>
      <c r="AA19" s="32"/>
      <c r="AB19" s="32"/>
      <c r="AC19" s="32"/>
    </row>
    <row r="20" spans="1:29" ht="39.950000000000003" customHeight="1" x14ac:dyDescent="0.25">
      <c r="A20" s="165"/>
      <c r="B20" s="167"/>
      <c r="C20" s="46">
        <v>97</v>
      </c>
      <c r="D20" s="66" t="s">
        <v>244</v>
      </c>
      <c r="E20" s="106" t="s">
        <v>534</v>
      </c>
      <c r="F20" s="34" t="s">
        <v>13</v>
      </c>
      <c r="G20" s="34" t="s">
        <v>15</v>
      </c>
      <c r="H20" s="53">
        <v>26.63</v>
      </c>
      <c r="I20" s="19">
        <v>5</v>
      </c>
      <c r="J20" s="25">
        <f t="shared" si="0"/>
        <v>5</v>
      </c>
      <c r="K20" s="26" t="str">
        <f t="shared" si="1"/>
        <v>OK</v>
      </c>
      <c r="L20" s="18"/>
      <c r="M20" s="18"/>
      <c r="N20" s="18"/>
      <c r="O20" s="18"/>
      <c r="P20" s="18"/>
      <c r="Q20" s="18"/>
      <c r="R20" s="18"/>
      <c r="S20" s="18"/>
      <c r="T20" s="18"/>
      <c r="U20" s="18"/>
      <c r="V20" s="18"/>
      <c r="W20" s="18"/>
      <c r="X20" s="32"/>
      <c r="Y20" s="32"/>
      <c r="Z20" s="32"/>
      <c r="AA20" s="32"/>
      <c r="AB20" s="32"/>
      <c r="AC20" s="32"/>
    </row>
    <row r="21" spans="1:29" ht="39.950000000000003" customHeight="1" x14ac:dyDescent="0.25">
      <c r="A21" s="165"/>
      <c r="B21" s="167"/>
      <c r="C21" s="46">
        <v>98</v>
      </c>
      <c r="D21" s="66" t="s">
        <v>106</v>
      </c>
      <c r="E21" s="106" t="s">
        <v>535</v>
      </c>
      <c r="F21" s="34" t="s">
        <v>13</v>
      </c>
      <c r="G21" s="34" t="s">
        <v>14</v>
      </c>
      <c r="H21" s="53">
        <v>9.6199999999999992</v>
      </c>
      <c r="I21" s="19">
        <v>8</v>
      </c>
      <c r="J21" s="25">
        <f t="shared" si="0"/>
        <v>8</v>
      </c>
      <c r="K21" s="26" t="str">
        <f t="shared" si="1"/>
        <v>OK</v>
      </c>
      <c r="L21" s="18"/>
      <c r="M21" s="18"/>
      <c r="N21" s="18"/>
      <c r="O21" s="18"/>
      <c r="P21" s="18"/>
      <c r="Q21" s="18"/>
      <c r="R21" s="18"/>
      <c r="S21" s="18"/>
      <c r="T21" s="18"/>
      <c r="U21" s="18"/>
      <c r="V21" s="18"/>
      <c r="W21" s="18"/>
      <c r="X21" s="32"/>
      <c r="Y21" s="32"/>
      <c r="Z21" s="32"/>
      <c r="AA21" s="32"/>
      <c r="AB21" s="32"/>
      <c r="AC21" s="32"/>
    </row>
    <row r="22" spans="1:29" ht="39.950000000000003" customHeight="1" x14ac:dyDescent="0.25">
      <c r="A22" s="165"/>
      <c r="B22" s="167"/>
      <c r="C22" s="46">
        <v>99</v>
      </c>
      <c r="D22" s="66" t="s">
        <v>19</v>
      </c>
      <c r="E22" s="106" t="s">
        <v>536</v>
      </c>
      <c r="F22" s="34" t="s">
        <v>13</v>
      </c>
      <c r="G22" s="34" t="s">
        <v>15</v>
      </c>
      <c r="H22" s="53">
        <v>1.55</v>
      </c>
      <c r="I22" s="19"/>
      <c r="J22" s="25">
        <f t="shared" si="0"/>
        <v>0</v>
      </c>
      <c r="K22" s="26" t="str">
        <f t="shared" si="1"/>
        <v>OK</v>
      </c>
      <c r="L22" s="18"/>
      <c r="M22" s="18"/>
      <c r="N22" s="18"/>
      <c r="O22" s="18"/>
      <c r="P22" s="18"/>
      <c r="Q22" s="18"/>
      <c r="R22" s="18"/>
      <c r="S22" s="18"/>
      <c r="T22" s="18"/>
      <c r="U22" s="18"/>
      <c r="V22" s="18"/>
      <c r="W22" s="18"/>
      <c r="X22" s="32"/>
      <c r="Y22" s="32"/>
      <c r="Z22" s="32"/>
      <c r="AA22" s="32"/>
      <c r="AB22" s="32"/>
      <c r="AC22" s="32"/>
    </row>
    <row r="23" spans="1:29" ht="39.950000000000003" customHeight="1" x14ac:dyDescent="0.25">
      <c r="A23" s="165"/>
      <c r="B23" s="167"/>
      <c r="C23" s="46">
        <v>100</v>
      </c>
      <c r="D23" s="66" t="s">
        <v>20</v>
      </c>
      <c r="E23" s="106" t="s">
        <v>537</v>
      </c>
      <c r="F23" s="34" t="s">
        <v>13</v>
      </c>
      <c r="G23" s="34" t="s">
        <v>15</v>
      </c>
      <c r="H23" s="53">
        <v>1.79</v>
      </c>
      <c r="I23" s="19"/>
      <c r="J23" s="25">
        <f t="shared" si="0"/>
        <v>0</v>
      </c>
      <c r="K23" s="26" t="str">
        <f t="shared" si="1"/>
        <v>OK</v>
      </c>
      <c r="L23" s="18"/>
      <c r="M23" s="18"/>
      <c r="N23" s="18"/>
      <c r="O23" s="18"/>
      <c r="P23" s="18"/>
      <c r="Q23" s="18"/>
      <c r="R23" s="18"/>
      <c r="S23" s="18"/>
      <c r="T23" s="18"/>
      <c r="U23" s="18"/>
      <c r="V23" s="18"/>
      <c r="W23" s="18"/>
      <c r="X23" s="32"/>
      <c r="Y23" s="32"/>
      <c r="Z23" s="32"/>
      <c r="AA23" s="32"/>
      <c r="AB23" s="32"/>
      <c r="AC23" s="32"/>
    </row>
    <row r="24" spans="1:29" ht="39.950000000000003" customHeight="1" x14ac:dyDescent="0.25">
      <c r="A24" s="165"/>
      <c r="B24" s="167"/>
      <c r="C24" s="46">
        <v>101</v>
      </c>
      <c r="D24" s="66" t="s">
        <v>21</v>
      </c>
      <c r="E24" s="106" t="s">
        <v>537</v>
      </c>
      <c r="F24" s="34" t="s">
        <v>13</v>
      </c>
      <c r="G24" s="34" t="s">
        <v>15</v>
      </c>
      <c r="H24" s="53">
        <v>1.66</v>
      </c>
      <c r="I24" s="19"/>
      <c r="J24" s="25">
        <f t="shared" si="0"/>
        <v>0</v>
      </c>
      <c r="K24" s="26" t="str">
        <f t="shared" si="1"/>
        <v>OK</v>
      </c>
      <c r="L24" s="18"/>
      <c r="M24" s="18"/>
      <c r="N24" s="18"/>
      <c r="O24" s="18"/>
      <c r="P24" s="18"/>
      <c r="Q24" s="18"/>
      <c r="R24" s="18"/>
      <c r="S24" s="18"/>
      <c r="T24" s="18"/>
      <c r="U24" s="18"/>
      <c r="V24" s="18"/>
      <c r="W24" s="18"/>
      <c r="X24" s="32"/>
      <c r="Y24" s="32"/>
      <c r="Z24" s="32"/>
      <c r="AA24" s="32"/>
      <c r="AB24" s="32"/>
      <c r="AC24" s="32"/>
    </row>
    <row r="25" spans="1:29" ht="39.950000000000003" customHeight="1" x14ac:dyDescent="0.25">
      <c r="A25" s="165"/>
      <c r="B25" s="167"/>
      <c r="C25" s="46">
        <v>102</v>
      </c>
      <c r="D25" s="66" t="s">
        <v>22</v>
      </c>
      <c r="E25" s="106" t="s">
        <v>537</v>
      </c>
      <c r="F25" s="34" t="s">
        <v>13</v>
      </c>
      <c r="G25" s="34" t="s">
        <v>15</v>
      </c>
      <c r="H25" s="53">
        <v>2.0499999999999998</v>
      </c>
      <c r="I25" s="19"/>
      <c r="J25" s="25">
        <f t="shared" si="0"/>
        <v>0</v>
      </c>
      <c r="K25" s="26" t="str">
        <f t="shared" si="1"/>
        <v>OK</v>
      </c>
      <c r="L25" s="18"/>
      <c r="M25" s="18"/>
      <c r="N25" s="18"/>
      <c r="O25" s="18"/>
      <c r="P25" s="18"/>
      <c r="Q25" s="18"/>
      <c r="R25" s="18"/>
      <c r="S25" s="18"/>
      <c r="T25" s="18"/>
      <c r="U25" s="18"/>
      <c r="V25" s="18"/>
      <c r="W25" s="18"/>
      <c r="X25" s="32"/>
      <c r="Y25" s="32"/>
      <c r="Z25" s="32"/>
      <c r="AA25" s="32"/>
      <c r="AB25" s="32"/>
      <c r="AC25" s="32"/>
    </row>
    <row r="26" spans="1:29" ht="39.950000000000003" customHeight="1" x14ac:dyDescent="0.25">
      <c r="A26" s="165"/>
      <c r="B26" s="167"/>
      <c r="C26" s="46">
        <v>103</v>
      </c>
      <c r="D26" s="66" t="s">
        <v>245</v>
      </c>
      <c r="E26" s="106" t="s">
        <v>537</v>
      </c>
      <c r="F26" s="34" t="s">
        <v>13</v>
      </c>
      <c r="G26" s="34" t="s">
        <v>15</v>
      </c>
      <c r="H26" s="52">
        <v>2.4500000000000002</v>
      </c>
      <c r="I26" s="19"/>
      <c r="J26" s="25">
        <f t="shared" si="0"/>
        <v>0</v>
      </c>
      <c r="K26" s="26" t="str">
        <f t="shared" si="1"/>
        <v>OK</v>
      </c>
      <c r="L26" s="18"/>
      <c r="M26" s="18"/>
      <c r="N26" s="18"/>
      <c r="O26" s="18"/>
      <c r="P26" s="18"/>
      <c r="Q26" s="18"/>
      <c r="R26" s="18"/>
      <c r="S26" s="18"/>
      <c r="T26" s="18"/>
      <c r="U26" s="18"/>
      <c r="V26" s="18"/>
      <c r="W26" s="18"/>
      <c r="X26" s="32"/>
      <c r="Y26" s="32"/>
      <c r="Z26" s="32"/>
      <c r="AA26" s="32"/>
      <c r="AB26" s="32"/>
      <c r="AC26" s="32"/>
    </row>
    <row r="27" spans="1:29" ht="39.950000000000003" customHeight="1" x14ac:dyDescent="0.25">
      <c r="A27" s="165"/>
      <c r="B27" s="167"/>
      <c r="C27" s="46">
        <v>104</v>
      </c>
      <c r="D27" s="66" t="s">
        <v>246</v>
      </c>
      <c r="E27" s="106" t="s">
        <v>536</v>
      </c>
      <c r="F27" s="34" t="s">
        <v>13</v>
      </c>
      <c r="G27" s="34" t="s">
        <v>15</v>
      </c>
      <c r="H27" s="52">
        <v>1.55</v>
      </c>
      <c r="I27" s="19"/>
      <c r="J27" s="25">
        <f t="shared" si="0"/>
        <v>0</v>
      </c>
      <c r="K27" s="26" t="str">
        <f t="shared" si="1"/>
        <v>OK</v>
      </c>
      <c r="L27" s="18"/>
      <c r="M27" s="18"/>
      <c r="N27" s="18"/>
      <c r="O27" s="18"/>
      <c r="P27" s="18"/>
      <c r="Q27" s="18"/>
      <c r="R27" s="18"/>
      <c r="S27" s="18"/>
      <c r="T27" s="18"/>
      <c r="U27" s="18"/>
      <c r="V27" s="18"/>
      <c r="W27" s="18"/>
      <c r="X27" s="32"/>
      <c r="Y27" s="32"/>
      <c r="Z27" s="32"/>
      <c r="AA27" s="32"/>
      <c r="AB27" s="32"/>
      <c r="AC27" s="32"/>
    </row>
    <row r="28" spans="1:29" ht="39.950000000000003" customHeight="1" x14ac:dyDescent="0.25">
      <c r="A28" s="165"/>
      <c r="B28" s="167"/>
      <c r="C28" s="46">
        <v>105</v>
      </c>
      <c r="D28" s="66" t="s">
        <v>247</v>
      </c>
      <c r="E28" s="106" t="s">
        <v>536</v>
      </c>
      <c r="F28" s="34" t="s">
        <v>13</v>
      </c>
      <c r="G28" s="34" t="s">
        <v>15</v>
      </c>
      <c r="H28" s="52">
        <v>1.32</v>
      </c>
      <c r="I28" s="19"/>
      <c r="J28" s="25">
        <f t="shared" si="0"/>
        <v>0</v>
      </c>
      <c r="K28" s="26" t="str">
        <f t="shared" si="1"/>
        <v>OK</v>
      </c>
      <c r="L28" s="18"/>
      <c r="M28" s="18"/>
      <c r="N28" s="18"/>
      <c r="O28" s="18"/>
      <c r="P28" s="18"/>
      <c r="Q28" s="18"/>
      <c r="R28" s="18"/>
      <c r="S28" s="18"/>
      <c r="T28" s="18"/>
      <c r="U28" s="18"/>
      <c r="V28" s="18"/>
      <c r="W28" s="18"/>
      <c r="X28" s="32"/>
      <c r="Y28" s="32"/>
      <c r="Z28" s="32"/>
      <c r="AA28" s="32"/>
      <c r="AB28" s="32"/>
      <c r="AC28" s="32"/>
    </row>
    <row r="29" spans="1:29" ht="39.950000000000003" customHeight="1" x14ac:dyDescent="0.25">
      <c r="A29" s="165"/>
      <c r="B29" s="167"/>
      <c r="C29" s="46">
        <v>106</v>
      </c>
      <c r="D29" s="66" t="s">
        <v>248</v>
      </c>
      <c r="E29" s="106" t="s">
        <v>536</v>
      </c>
      <c r="F29" s="34" t="s">
        <v>13</v>
      </c>
      <c r="G29" s="34" t="s">
        <v>15</v>
      </c>
      <c r="H29" s="52">
        <v>0.9</v>
      </c>
      <c r="I29" s="19"/>
      <c r="J29" s="25">
        <f t="shared" si="0"/>
        <v>0</v>
      </c>
      <c r="K29" s="26" t="str">
        <f t="shared" si="1"/>
        <v>OK</v>
      </c>
      <c r="L29" s="18"/>
      <c r="M29" s="18"/>
      <c r="N29" s="18"/>
      <c r="O29" s="18"/>
      <c r="P29" s="18"/>
      <c r="Q29" s="18"/>
      <c r="R29" s="18"/>
      <c r="S29" s="18"/>
      <c r="T29" s="18"/>
      <c r="U29" s="18"/>
      <c r="V29" s="18"/>
      <c r="W29" s="18"/>
      <c r="X29" s="32"/>
      <c r="Y29" s="32"/>
      <c r="Z29" s="32"/>
      <c r="AA29" s="32"/>
      <c r="AB29" s="32"/>
      <c r="AC29" s="32"/>
    </row>
    <row r="30" spans="1:29" ht="39.950000000000003" customHeight="1" x14ac:dyDescent="0.25">
      <c r="A30" s="165"/>
      <c r="B30" s="167"/>
      <c r="C30" s="46">
        <v>107</v>
      </c>
      <c r="D30" s="66" t="s">
        <v>150</v>
      </c>
      <c r="E30" s="106" t="s">
        <v>536</v>
      </c>
      <c r="F30" s="34" t="s">
        <v>13</v>
      </c>
      <c r="G30" s="34" t="s">
        <v>15</v>
      </c>
      <c r="H30" s="52">
        <v>1.33</v>
      </c>
      <c r="I30" s="19"/>
      <c r="J30" s="25">
        <f t="shared" si="0"/>
        <v>0</v>
      </c>
      <c r="K30" s="26" t="str">
        <f t="shared" si="1"/>
        <v>OK</v>
      </c>
      <c r="L30" s="18"/>
      <c r="M30" s="18"/>
      <c r="N30" s="18"/>
      <c r="O30" s="18"/>
      <c r="P30" s="18"/>
      <c r="Q30" s="18"/>
      <c r="R30" s="18"/>
      <c r="S30" s="18"/>
      <c r="T30" s="18"/>
      <c r="U30" s="18"/>
      <c r="V30" s="18"/>
      <c r="W30" s="18"/>
      <c r="X30" s="32"/>
      <c r="Y30" s="32"/>
      <c r="Z30" s="32"/>
      <c r="AA30" s="32"/>
      <c r="AB30" s="32"/>
      <c r="AC30" s="32"/>
    </row>
    <row r="31" spans="1:29" ht="39.950000000000003" customHeight="1" x14ac:dyDescent="0.25">
      <c r="A31" s="165"/>
      <c r="B31" s="167"/>
      <c r="C31" s="45">
        <v>108</v>
      </c>
      <c r="D31" s="66" t="s">
        <v>23</v>
      </c>
      <c r="E31" s="106" t="s">
        <v>536</v>
      </c>
      <c r="F31" s="34" t="s">
        <v>13</v>
      </c>
      <c r="G31" s="34" t="s">
        <v>15</v>
      </c>
      <c r="H31" s="52">
        <v>1.45</v>
      </c>
      <c r="I31" s="19"/>
      <c r="J31" s="25">
        <f t="shared" si="0"/>
        <v>0</v>
      </c>
      <c r="K31" s="26" t="str">
        <f t="shared" si="1"/>
        <v>OK</v>
      </c>
      <c r="L31" s="18"/>
      <c r="M31" s="18"/>
      <c r="N31" s="18"/>
      <c r="O31" s="18"/>
      <c r="P31" s="18"/>
      <c r="Q31" s="18"/>
      <c r="R31" s="18"/>
      <c r="S31" s="18"/>
      <c r="T31" s="18"/>
      <c r="U31" s="18"/>
      <c r="V31" s="18"/>
      <c r="W31" s="18"/>
      <c r="X31" s="32"/>
      <c r="Y31" s="32"/>
      <c r="Z31" s="32"/>
      <c r="AA31" s="32"/>
      <c r="AB31" s="32"/>
      <c r="AC31" s="32"/>
    </row>
    <row r="32" spans="1:29" ht="39.950000000000003" customHeight="1" x14ac:dyDescent="0.25">
      <c r="A32" s="165"/>
      <c r="B32" s="167"/>
      <c r="C32" s="47">
        <v>109</v>
      </c>
      <c r="D32" s="66" t="s">
        <v>151</v>
      </c>
      <c r="E32" s="106" t="s">
        <v>538</v>
      </c>
      <c r="F32" s="34" t="s">
        <v>13</v>
      </c>
      <c r="G32" s="34" t="s">
        <v>15</v>
      </c>
      <c r="H32" s="53">
        <v>0.76</v>
      </c>
      <c r="I32" s="19"/>
      <c r="J32" s="25">
        <f t="shared" si="0"/>
        <v>0</v>
      </c>
      <c r="K32" s="26" t="str">
        <f t="shared" si="1"/>
        <v>OK</v>
      </c>
      <c r="L32" s="18"/>
      <c r="M32" s="18"/>
      <c r="N32" s="18"/>
      <c r="O32" s="18"/>
      <c r="P32" s="18"/>
      <c r="Q32" s="18"/>
      <c r="R32" s="18"/>
      <c r="S32" s="18"/>
      <c r="T32" s="18"/>
      <c r="U32" s="18"/>
      <c r="V32" s="18"/>
      <c r="W32" s="18"/>
      <c r="X32" s="32"/>
      <c r="Y32" s="32"/>
      <c r="Z32" s="32"/>
      <c r="AA32" s="32"/>
      <c r="AB32" s="32"/>
      <c r="AC32" s="32"/>
    </row>
    <row r="33" spans="1:29" ht="39.950000000000003" customHeight="1" x14ac:dyDescent="0.25">
      <c r="A33" s="165"/>
      <c r="B33" s="167"/>
      <c r="C33" s="46">
        <v>110</v>
      </c>
      <c r="D33" s="66" t="s">
        <v>24</v>
      </c>
      <c r="E33" s="106" t="s">
        <v>538</v>
      </c>
      <c r="F33" s="34" t="s">
        <v>13</v>
      </c>
      <c r="G33" s="34" t="s">
        <v>15</v>
      </c>
      <c r="H33" s="53">
        <v>0.91</v>
      </c>
      <c r="I33" s="19"/>
      <c r="J33" s="25">
        <f t="shared" si="0"/>
        <v>0</v>
      </c>
      <c r="K33" s="26" t="str">
        <f t="shared" si="1"/>
        <v>OK</v>
      </c>
      <c r="L33" s="18"/>
      <c r="M33" s="18"/>
      <c r="N33" s="18"/>
      <c r="O33" s="18"/>
      <c r="P33" s="18"/>
      <c r="Q33" s="18"/>
      <c r="R33" s="18"/>
      <c r="S33" s="18"/>
      <c r="T33" s="18"/>
      <c r="U33" s="18"/>
      <c r="V33" s="18"/>
      <c r="W33" s="18"/>
      <c r="X33" s="32"/>
      <c r="Y33" s="32"/>
      <c r="Z33" s="32"/>
      <c r="AA33" s="32"/>
      <c r="AB33" s="32"/>
      <c r="AC33" s="32"/>
    </row>
    <row r="34" spans="1:29" ht="39.950000000000003" customHeight="1" x14ac:dyDescent="0.25">
      <c r="A34" s="165"/>
      <c r="B34" s="167"/>
      <c r="C34" s="46">
        <v>111</v>
      </c>
      <c r="D34" s="66" t="s">
        <v>29</v>
      </c>
      <c r="E34" s="106" t="s">
        <v>539</v>
      </c>
      <c r="F34" s="34" t="s">
        <v>13</v>
      </c>
      <c r="G34" s="34" t="s">
        <v>768</v>
      </c>
      <c r="H34" s="53">
        <v>14.4</v>
      </c>
      <c r="I34" s="19"/>
      <c r="J34" s="25">
        <f t="shared" si="0"/>
        <v>0</v>
      </c>
      <c r="K34" s="26" t="str">
        <f t="shared" si="1"/>
        <v>OK</v>
      </c>
      <c r="L34" s="18"/>
      <c r="M34" s="18"/>
      <c r="N34" s="18"/>
      <c r="O34" s="18"/>
      <c r="P34" s="18"/>
      <c r="Q34" s="18"/>
      <c r="R34" s="18"/>
      <c r="S34" s="18"/>
      <c r="T34" s="18"/>
      <c r="U34" s="18"/>
      <c r="V34" s="18"/>
      <c r="W34" s="18"/>
      <c r="X34" s="32"/>
      <c r="Y34" s="32"/>
      <c r="Z34" s="32"/>
      <c r="AA34" s="32"/>
      <c r="AB34" s="32"/>
      <c r="AC34" s="32"/>
    </row>
    <row r="35" spans="1:29" ht="39.950000000000003" customHeight="1" x14ac:dyDescent="0.25">
      <c r="A35" s="165"/>
      <c r="B35" s="167"/>
      <c r="C35" s="46">
        <v>112</v>
      </c>
      <c r="D35" s="66" t="s">
        <v>152</v>
      </c>
      <c r="E35" s="106" t="s">
        <v>540</v>
      </c>
      <c r="F35" s="34" t="s">
        <v>25</v>
      </c>
      <c r="G35" s="34" t="s">
        <v>15</v>
      </c>
      <c r="H35" s="53">
        <v>25.28</v>
      </c>
      <c r="I35" s="19"/>
      <c r="J35" s="25">
        <f t="shared" si="0"/>
        <v>0</v>
      </c>
      <c r="K35" s="26" t="str">
        <f t="shared" si="1"/>
        <v>OK</v>
      </c>
      <c r="L35" s="18"/>
      <c r="M35" s="18"/>
      <c r="N35" s="18"/>
      <c r="O35" s="18"/>
      <c r="P35" s="18"/>
      <c r="Q35" s="18"/>
      <c r="R35" s="18"/>
      <c r="S35" s="18"/>
      <c r="T35" s="18"/>
      <c r="U35" s="18"/>
      <c r="V35" s="18"/>
      <c r="W35" s="18"/>
      <c r="X35" s="32"/>
      <c r="Y35" s="32"/>
      <c r="Z35" s="32"/>
      <c r="AA35" s="32"/>
      <c r="AB35" s="32"/>
      <c r="AC35" s="32"/>
    </row>
    <row r="36" spans="1:29" ht="39.950000000000003" customHeight="1" x14ac:dyDescent="0.25">
      <c r="A36" s="165"/>
      <c r="B36" s="167"/>
      <c r="C36" s="46">
        <v>113</v>
      </c>
      <c r="D36" s="66" t="s">
        <v>153</v>
      </c>
      <c r="E36" s="106" t="s">
        <v>540</v>
      </c>
      <c r="F36" s="34" t="s">
        <v>13</v>
      </c>
      <c r="G36" s="34" t="s">
        <v>15</v>
      </c>
      <c r="H36" s="53">
        <v>63.96</v>
      </c>
      <c r="I36" s="19"/>
      <c r="J36" s="25">
        <f t="shared" si="0"/>
        <v>0</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65"/>
      <c r="B37" s="167"/>
      <c r="C37" s="46">
        <v>114</v>
      </c>
      <c r="D37" s="66" t="s">
        <v>249</v>
      </c>
      <c r="E37" s="106" t="s">
        <v>541</v>
      </c>
      <c r="F37" s="34" t="s">
        <v>13</v>
      </c>
      <c r="G37" s="34" t="s">
        <v>103</v>
      </c>
      <c r="H37" s="53">
        <v>8.35</v>
      </c>
      <c r="I37" s="19"/>
      <c r="J37" s="25">
        <f t="shared" si="0"/>
        <v>0</v>
      </c>
      <c r="K37" s="26" t="str">
        <f t="shared" si="1"/>
        <v>OK</v>
      </c>
      <c r="L37" s="18"/>
      <c r="M37" s="18"/>
      <c r="N37" s="18"/>
      <c r="O37" s="18"/>
      <c r="P37" s="18"/>
      <c r="Q37" s="18"/>
      <c r="R37" s="18"/>
      <c r="S37" s="18"/>
      <c r="T37" s="18"/>
      <c r="U37" s="18"/>
      <c r="V37" s="18"/>
      <c r="W37" s="18"/>
      <c r="X37" s="32"/>
      <c r="Y37" s="32"/>
      <c r="Z37" s="32"/>
      <c r="AA37" s="32"/>
      <c r="AB37" s="32"/>
      <c r="AC37" s="32"/>
    </row>
    <row r="38" spans="1:29" ht="39.950000000000003" customHeight="1" x14ac:dyDescent="0.25">
      <c r="A38" s="165"/>
      <c r="B38" s="167"/>
      <c r="C38" s="46">
        <v>115</v>
      </c>
      <c r="D38" s="66" t="s">
        <v>250</v>
      </c>
      <c r="E38" s="106" t="s">
        <v>542</v>
      </c>
      <c r="F38" s="34" t="s">
        <v>13</v>
      </c>
      <c r="G38" s="34" t="s">
        <v>15</v>
      </c>
      <c r="H38" s="53">
        <v>2.96</v>
      </c>
      <c r="I38" s="19"/>
      <c r="J38" s="25">
        <f t="shared" si="0"/>
        <v>0</v>
      </c>
      <c r="K38" s="26" t="str">
        <f t="shared" si="1"/>
        <v>OK</v>
      </c>
      <c r="L38" s="18"/>
      <c r="M38" s="18"/>
      <c r="N38" s="18"/>
      <c r="O38" s="18"/>
      <c r="P38" s="18"/>
      <c r="Q38" s="18"/>
      <c r="R38" s="18"/>
      <c r="S38" s="18"/>
      <c r="T38" s="18"/>
      <c r="U38" s="18"/>
      <c r="V38" s="18"/>
      <c r="W38" s="18"/>
      <c r="X38" s="32"/>
      <c r="Y38" s="32"/>
      <c r="Z38" s="32"/>
      <c r="AA38" s="32"/>
      <c r="AB38" s="32"/>
      <c r="AC38" s="32"/>
    </row>
    <row r="39" spans="1:29" ht="39.950000000000003" customHeight="1" x14ac:dyDescent="0.25">
      <c r="A39" s="165"/>
      <c r="B39" s="167"/>
      <c r="C39" s="46">
        <v>116</v>
      </c>
      <c r="D39" s="66" t="s">
        <v>251</v>
      </c>
      <c r="E39" s="106" t="s">
        <v>543</v>
      </c>
      <c r="F39" s="34" t="s">
        <v>13</v>
      </c>
      <c r="G39" s="34" t="s">
        <v>15</v>
      </c>
      <c r="H39" s="53">
        <v>3.21</v>
      </c>
      <c r="I39" s="19"/>
      <c r="J39" s="25">
        <f t="shared" si="0"/>
        <v>0</v>
      </c>
      <c r="K39" s="26" t="str">
        <f t="shared" si="1"/>
        <v>OK</v>
      </c>
      <c r="L39" s="18"/>
      <c r="M39" s="18"/>
      <c r="N39" s="18"/>
      <c r="O39" s="18"/>
      <c r="P39" s="18"/>
      <c r="Q39" s="18"/>
      <c r="R39" s="18"/>
      <c r="S39" s="18"/>
      <c r="T39" s="18"/>
      <c r="U39" s="18"/>
      <c r="V39" s="18"/>
      <c r="W39" s="18"/>
      <c r="X39" s="32"/>
      <c r="Y39" s="32"/>
      <c r="Z39" s="32"/>
      <c r="AA39" s="32"/>
      <c r="AB39" s="32"/>
      <c r="AC39" s="32"/>
    </row>
    <row r="40" spans="1:29" ht="39.950000000000003" customHeight="1" x14ac:dyDescent="0.25">
      <c r="A40" s="165"/>
      <c r="B40" s="167"/>
      <c r="C40" s="46">
        <v>117</v>
      </c>
      <c r="D40" s="66" t="s">
        <v>252</v>
      </c>
      <c r="E40" s="106" t="s">
        <v>544</v>
      </c>
      <c r="F40" s="34" t="s">
        <v>13</v>
      </c>
      <c r="G40" s="34" t="s">
        <v>15</v>
      </c>
      <c r="H40" s="53">
        <v>2.13</v>
      </c>
      <c r="I40" s="19"/>
      <c r="J40" s="25">
        <f t="shared" si="0"/>
        <v>0</v>
      </c>
      <c r="K40" s="26" t="str">
        <f t="shared" si="1"/>
        <v>OK</v>
      </c>
      <c r="L40" s="18"/>
      <c r="M40" s="18"/>
      <c r="N40" s="18"/>
      <c r="O40" s="18"/>
      <c r="P40" s="18"/>
      <c r="Q40" s="18"/>
      <c r="R40" s="18"/>
      <c r="S40" s="18"/>
      <c r="T40" s="18"/>
      <c r="U40" s="18"/>
      <c r="V40" s="18"/>
      <c r="W40" s="18"/>
      <c r="X40" s="32"/>
      <c r="Y40" s="32"/>
      <c r="Z40" s="32"/>
      <c r="AA40" s="32"/>
      <c r="AB40" s="32"/>
      <c r="AC40" s="32"/>
    </row>
    <row r="41" spans="1:29" ht="39.950000000000003" customHeight="1" x14ac:dyDescent="0.25">
      <c r="A41" s="165"/>
      <c r="B41" s="167"/>
      <c r="C41" s="46">
        <v>118</v>
      </c>
      <c r="D41" s="66" t="s">
        <v>253</v>
      </c>
      <c r="E41" s="106" t="s">
        <v>545</v>
      </c>
      <c r="F41" s="34" t="s">
        <v>13</v>
      </c>
      <c r="G41" s="34" t="s">
        <v>15</v>
      </c>
      <c r="H41" s="53">
        <v>4.21</v>
      </c>
      <c r="I41" s="19"/>
      <c r="J41" s="25">
        <f t="shared" si="0"/>
        <v>0</v>
      </c>
      <c r="K41" s="26" t="str">
        <f t="shared" si="1"/>
        <v>OK</v>
      </c>
      <c r="L41" s="18"/>
      <c r="M41" s="18"/>
      <c r="N41" s="18"/>
      <c r="O41" s="18"/>
      <c r="P41" s="18"/>
      <c r="Q41" s="18"/>
      <c r="R41" s="18"/>
      <c r="S41" s="18"/>
      <c r="T41" s="18"/>
      <c r="U41" s="18"/>
      <c r="V41" s="18"/>
      <c r="W41" s="18"/>
      <c r="X41" s="32"/>
      <c r="Y41" s="32"/>
      <c r="Z41" s="32"/>
      <c r="AA41" s="32"/>
      <c r="AB41" s="32"/>
      <c r="AC41" s="32"/>
    </row>
    <row r="42" spans="1:29" ht="39.950000000000003" customHeight="1" x14ac:dyDescent="0.25">
      <c r="A42" s="165"/>
      <c r="B42" s="167"/>
      <c r="C42" s="46">
        <v>119</v>
      </c>
      <c r="D42" s="66" t="s">
        <v>254</v>
      </c>
      <c r="E42" s="106" t="s">
        <v>546</v>
      </c>
      <c r="F42" s="34" t="s">
        <v>13</v>
      </c>
      <c r="G42" s="34" t="s">
        <v>15</v>
      </c>
      <c r="H42" s="53">
        <v>6.24</v>
      </c>
      <c r="I42" s="19"/>
      <c r="J42" s="25">
        <f t="shared" si="0"/>
        <v>0</v>
      </c>
      <c r="K42" s="26" t="str">
        <f t="shared" si="1"/>
        <v>OK</v>
      </c>
      <c r="L42" s="18"/>
      <c r="M42" s="18"/>
      <c r="N42" s="18"/>
      <c r="O42" s="18"/>
      <c r="P42" s="18"/>
      <c r="Q42" s="18"/>
      <c r="R42" s="18"/>
      <c r="S42" s="18"/>
      <c r="T42" s="18"/>
      <c r="U42" s="18"/>
      <c r="V42" s="18"/>
      <c r="W42" s="18"/>
      <c r="X42" s="32"/>
      <c r="Y42" s="32"/>
      <c r="Z42" s="32"/>
      <c r="AA42" s="32"/>
      <c r="AB42" s="32"/>
      <c r="AC42" s="32"/>
    </row>
    <row r="43" spans="1:29" ht="39.950000000000003" customHeight="1" x14ac:dyDescent="0.25">
      <c r="A43" s="165"/>
      <c r="B43" s="167"/>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65"/>
      <c r="B44" s="167"/>
      <c r="C44" s="46">
        <v>121</v>
      </c>
      <c r="D44" s="66" t="s">
        <v>256</v>
      </c>
      <c r="E44" s="107" t="s">
        <v>548</v>
      </c>
      <c r="F44" s="34" t="s">
        <v>13</v>
      </c>
      <c r="G44" s="34" t="s">
        <v>769</v>
      </c>
      <c r="H44" s="53">
        <v>11.3</v>
      </c>
      <c r="I44" s="19"/>
      <c r="J44" s="25">
        <f t="shared" si="0"/>
        <v>0</v>
      </c>
      <c r="K44" s="26" t="str">
        <f t="shared" si="1"/>
        <v>OK</v>
      </c>
      <c r="L44" s="18"/>
      <c r="M44" s="18"/>
      <c r="N44" s="18"/>
      <c r="O44" s="18"/>
      <c r="P44" s="18"/>
      <c r="Q44" s="18"/>
      <c r="R44" s="18"/>
      <c r="S44" s="18"/>
      <c r="T44" s="18"/>
      <c r="U44" s="18"/>
      <c r="V44" s="18"/>
      <c r="W44" s="18"/>
      <c r="X44" s="32"/>
      <c r="Y44" s="32"/>
      <c r="Z44" s="32"/>
      <c r="AA44" s="32"/>
      <c r="AB44" s="32"/>
      <c r="AC44" s="32"/>
    </row>
    <row r="45" spans="1:29" ht="39.950000000000003" customHeight="1" x14ac:dyDescent="0.25">
      <c r="A45" s="165"/>
      <c r="B45" s="167"/>
      <c r="C45" s="46">
        <v>122</v>
      </c>
      <c r="D45" s="66" t="s">
        <v>257</v>
      </c>
      <c r="E45" s="106" t="s">
        <v>549</v>
      </c>
      <c r="F45" s="34" t="s">
        <v>13</v>
      </c>
      <c r="G45" s="34" t="s">
        <v>15</v>
      </c>
      <c r="H45" s="53">
        <v>5.39</v>
      </c>
      <c r="I45" s="19"/>
      <c r="J45" s="25">
        <f t="shared" si="0"/>
        <v>0</v>
      </c>
      <c r="K45" s="26" t="str">
        <f t="shared" si="1"/>
        <v>OK</v>
      </c>
      <c r="L45" s="18"/>
      <c r="M45" s="18"/>
      <c r="N45" s="18"/>
      <c r="O45" s="18"/>
      <c r="P45" s="18"/>
      <c r="Q45" s="18"/>
      <c r="R45" s="18"/>
      <c r="S45" s="18"/>
      <c r="T45" s="18"/>
      <c r="U45" s="18"/>
      <c r="V45" s="18"/>
      <c r="W45" s="18"/>
      <c r="X45" s="32"/>
      <c r="Y45" s="32"/>
      <c r="Z45" s="32"/>
      <c r="AA45" s="32"/>
      <c r="AB45" s="32"/>
      <c r="AC45" s="32"/>
    </row>
    <row r="46" spans="1:29" ht="39.950000000000003" customHeight="1" x14ac:dyDescent="0.25">
      <c r="A46" s="165"/>
      <c r="B46" s="167"/>
      <c r="C46" s="46">
        <v>123</v>
      </c>
      <c r="D46" s="66" t="s">
        <v>258</v>
      </c>
      <c r="E46" s="106" t="s">
        <v>549</v>
      </c>
      <c r="F46" s="34" t="s">
        <v>13</v>
      </c>
      <c r="G46" s="34" t="s">
        <v>15</v>
      </c>
      <c r="H46" s="53">
        <v>4.09</v>
      </c>
      <c r="I46" s="19"/>
      <c r="J46" s="25">
        <f t="shared" si="0"/>
        <v>0</v>
      </c>
      <c r="K46" s="26" t="str">
        <f t="shared" si="1"/>
        <v>OK</v>
      </c>
      <c r="L46" s="18"/>
      <c r="M46" s="18"/>
      <c r="N46" s="18"/>
      <c r="O46" s="18"/>
      <c r="P46" s="18"/>
      <c r="Q46" s="18"/>
      <c r="R46" s="18"/>
      <c r="S46" s="18"/>
      <c r="T46" s="18"/>
      <c r="U46" s="18"/>
      <c r="V46" s="18"/>
      <c r="W46" s="18"/>
      <c r="X46" s="32"/>
      <c r="Y46" s="32"/>
      <c r="Z46" s="32"/>
      <c r="AA46" s="32"/>
      <c r="AB46" s="32"/>
      <c r="AC46" s="32"/>
    </row>
    <row r="47" spans="1:29" ht="39.950000000000003" customHeight="1" x14ac:dyDescent="0.25">
      <c r="A47" s="165"/>
      <c r="B47" s="167"/>
      <c r="C47" s="46">
        <v>124</v>
      </c>
      <c r="D47" s="66" t="s">
        <v>259</v>
      </c>
      <c r="E47" s="106" t="s">
        <v>549</v>
      </c>
      <c r="F47" s="34" t="s">
        <v>13</v>
      </c>
      <c r="G47" s="34" t="s">
        <v>15</v>
      </c>
      <c r="H47" s="53">
        <v>10.28</v>
      </c>
      <c r="I47" s="19"/>
      <c r="J47" s="25">
        <f t="shared" si="0"/>
        <v>0</v>
      </c>
      <c r="K47" s="26" t="str">
        <f t="shared" si="1"/>
        <v>OK</v>
      </c>
      <c r="L47" s="18"/>
      <c r="M47" s="18"/>
      <c r="N47" s="18"/>
      <c r="O47" s="18"/>
      <c r="P47" s="18"/>
      <c r="Q47" s="18"/>
      <c r="R47" s="18"/>
      <c r="S47" s="18"/>
      <c r="T47" s="18"/>
      <c r="U47" s="18"/>
      <c r="V47" s="18"/>
      <c r="W47" s="18"/>
      <c r="X47" s="32"/>
      <c r="Y47" s="32"/>
      <c r="Z47" s="32"/>
      <c r="AA47" s="32"/>
      <c r="AB47" s="32"/>
      <c r="AC47" s="32"/>
    </row>
    <row r="48" spans="1:29" ht="39.950000000000003" customHeight="1" x14ac:dyDescent="0.25">
      <c r="A48" s="165"/>
      <c r="B48" s="167"/>
      <c r="C48" s="46">
        <v>125</v>
      </c>
      <c r="D48" s="66" t="s">
        <v>260</v>
      </c>
      <c r="E48" s="106" t="s">
        <v>550</v>
      </c>
      <c r="F48" s="34" t="s">
        <v>13</v>
      </c>
      <c r="G48" s="34" t="s">
        <v>15</v>
      </c>
      <c r="H48" s="53">
        <v>7.95</v>
      </c>
      <c r="I48" s="19"/>
      <c r="J48" s="25">
        <f t="shared" si="0"/>
        <v>0</v>
      </c>
      <c r="K48" s="26" t="str">
        <f t="shared" si="1"/>
        <v>OK</v>
      </c>
      <c r="L48" s="18"/>
      <c r="M48" s="18"/>
      <c r="N48" s="18"/>
      <c r="O48" s="18"/>
      <c r="P48" s="18"/>
      <c r="Q48" s="18"/>
      <c r="R48" s="18"/>
      <c r="S48" s="18"/>
      <c r="T48" s="18"/>
      <c r="U48" s="18"/>
      <c r="V48" s="18"/>
      <c r="W48" s="18"/>
      <c r="X48" s="32"/>
      <c r="Y48" s="32"/>
      <c r="Z48" s="32"/>
      <c r="AA48" s="32"/>
      <c r="AB48" s="32"/>
      <c r="AC48" s="32"/>
    </row>
    <row r="49" spans="1:29" ht="39.950000000000003" customHeight="1" x14ac:dyDescent="0.25">
      <c r="A49" s="165"/>
      <c r="B49" s="167"/>
      <c r="C49" s="46">
        <v>126</v>
      </c>
      <c r="D49" s="66" t="s">
        <v>261</v>
      </c>
      <c r="E49" s="106" t="s">
        <v>550</v>
      </c>
      <c r="F49" s="34" t="s">
        <v>13</v>
      </c>
      <c r="G49" s="34" t="s">
        <v>15</v>
      </c>
      <c r="H49" s="53">
        <v>18.29</v>
      </c>
      <c r="I49" s="19"/>
      <c r="J49" s="25">
        <f t="shared" si="0"/>
        <v>0</v>
      </c>
      <c r="K49" s="26" t="str">
        <f t="shared" si="1"/>
        <v>OK</v>
      </c>
      <c r="L49" s="18"/>
      <c r="M49" s="18"/>
      <c r="N49" s="18"/>
      <c r="O49" s="18"/>
      <c r="P49" s="18"/>
      <c r="Q49" s="18"/>
      <c r="R49" s="18"/>
      <c r="S49" s="18"/>
      <c r="T49" s="18"/>
      <c r="U49" s="18"/>
      <c r="V49" s="18"/>
      <c r="W49" s="18"/>
      <c r="X49" s="32"/>
      <c r="Y49" s="32"/>
      <c r="Z49" s="32"/>
      <c r="AA49" s="32"/>
      <c r="AB49" s="32"/>
      <c r="AC49" s="32"/>
    </row>
    <row r="50" spans="1:29" ht="39.950000000000003" customHeight="1" x14ac:dyDescent="0.25">
      <c r="A50" s="165"/>
      <c r="B50" s="167"/>
      <c r="C50" s="46">
        <v>127</v>
      </c>
      <c r="D50" s="66" t="s">
        <v>262</v>
      </c>
      <c r="E50" s="106" t="s">
        <v>550</v>
      </c>
      <c r="F50" s="34" t="s">
        <v>13</v>
      </c>
      <c r="G50" s="34" t="s">
        <v>15</v>
      </c>
      <c r="H50" s="53">
        <v>16.940000000000001</v>
      </c>
      <c r="I50" s="19"/>
      <c r="J50" s="25">
        <f t="shared" si="0"/>
        <v>0</v>
      </c>
      <c r="K50" s="26" t="str">
        <f t="shared" si="1"/>
        <v>OK</v>
      </c>
      <c r="L50" s="18"/>
      <c r="M50" s="18"/>
      <c r="N50" s="18"/>
      <c r="O50" s="18"/>
      <c r="P50" s="18"/>
      <c r="Q50" s="18"/>
      <c r="R50" s="18"/>
      <c r="S50" s="18"/>
      <c r="T50" s="18"/>
      <c r="U50" s="18"/>
      <c r="V50" s="18"/>
      <c r="W50" s="18"/>
      <c r="X50" s="32"/>
      <c r="Y50" s="32"/>
      <c r="Z50" s="32"/>
      <c r="AA50" s="32"/>
      <c r="AB50" s="32"/>
      <c r="AC50" s="32"/>
    </row>
    <row r="51" spans="1:29" ht="39.950000000000003" customHeight="1" x14ac:dyDescent="0.25">
      <c r="A51" s="165"/>
      <c r="B51" s="167"/>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65"/>
      <c r="B52" s="167"/>
      <c r="C52" s="46">
        <v>129</v>
      </c>
      <c r="D52" s="66" t="s">
        <v>127</v>
      </c>
      <c r="E52" s="106" t="s">
        <v>551</v>
      </c>
      <c r="F52" s="34" t="s">
        <v>128</v>
      </c>
      <c r="G52" s="35" t="s">
        <v>770</v>
      </c>
      <c r="H52" s="53">
        <v>26.7</v>
      </c>
      <c r="I52" s="19"/>
      <c r="J52" s="25">
        <f t="shared" si="0"/>
        <v>0</v>
      </c>
      <c r="K52" s="26" t="str">
        <f t="shared" si="1"/>
        <v>OK</v>
      </c>
      <c r="L52" s="18"/>
      <c r="M52" s="18"/>
      <c r="N52" s="18"/>
      <c r="O52" s="18"/>
      <c r="P52" s="18"/>
      <c r="Q52" s="18"/>
      <c r="R52" s="18"/>
      <c r="S52" s="18"/>
      <c r="T52" s="18"/>
      <c r="U52" s="18"/>
      <c r="V52" s="18"/>
      <c r="W52" s="18"/>
      <c r="X52" s="32"/>
      <c r="Y52" s="32"/>
      <c r="Z52" s="32"/>
      <c r="AA52" s="32"/>
      <c r="AB52" s="32"/>
      <c r="AC52" s="32"/>
    </row>
    <row r="53" spans="1:29" ht="39.950000000000003" customHeight="1" x14ac:dyDescent="0.25">
      <c r="A53" s="165"/>
      <c r="B53" s="167"/>
      <c r="C53" s="46">
        <v>130</v>
      </c>
      <c r="D53" s="66" t="s">
        <v>264</v>
      </c>
      <c r="E53" s="106" t="s">
        <v>552</v>
      </c>
      <c r="F53" s="34" t="s">
        <v>26</v>
      </c>
      <c r="G53" s="34" t="s">
        <v>15</v>
      </c>
      <c r="H53" s="53">
        <v>11.85</v>
      </c>
      <c r="I53" s="19"/>
      <c r="J53" s="25">
        <f t="shared" si="0"/>
        <v>0</v>
      </c>
      <c r="K53" s="26" t="str">
        <f t="shared" si="1"/>
        <v>OK</v>
      </c>
      <c r="L53" s="18"/>
      <c r="M53" s="18"/>
      <c r="N53" s="18"/>
      <c r="O53" s="18"/>
      <c r="P53" s="18"/>
      <c r="Q53" s="18"/>
      <c r="R53" s="18"/>
      <c r="S53" s="18"/>
      <c r="T53" s="18"/>
      <c r="U53" s="18"/>
      <c r="V53" s="18"/>
      <c r="W53" s="18"/>
      <c r="X53" s="32"/>
      <c r="Y53" s="32"/>
      <c r="Z53" s="32"/>
      <c r="AA53" s="32"/>
      <c r="AB53" s="32"/>
      <c r="AC53" s="32"/>
    </row>
    <row r="54" spans="1:29" ht="39.950000000000003" customHeight="1" x14ac:dyDescent="0.25">
      <c r="A54" s="165"/>
      <c r="B54" s="167"/>
      <c r="C54" s="46">
        <v>131</v>
      </c>
      <c r="D54" s="66" t="s">
        <v>265</v>
      </c>
      <c r="E54" s="106" t="s">
        <v>552</v>
      </c>
      <c r="F54" s="34" t="s">
        <v>13</v>
      </c>
      <c r="G54" s="34" t="s">
        <v>15</v>
      </c>
      <c r="H54" s="53">
        <v>16.12</v>
      </c>
      <c r="I54" s="19"/>
      <c r="J54" s="25">
        <f t="shared" si="0"/>
        <v>0</v>
      </c>
      <c r="K54" s="26" t="str">
        <f t="shared" si="1"/>
        <v>OK</v>
      </c>
      <c r="L54" s="18"/>
      <c r="M54" s="18"/>
      <c r="N54" s="18"/>
      <c r="O54" s="18"/>
      <c r="P54" s="18"/>
      <c r="Q54" s="18"/>
      <c r="R54" s="18"/>
      <c r="S54" s="18"/>
      <c r="T54" s="18"/>
      <c r="U54" s="18"/>
      <c r="V54" s="18"/>
      <c r="W54" s="18"/>
      <c r="X54" s="32"/>
      <c r="Y54" s="32"/>
      <c r="Z54" s="32"/>
      <c r="AA54" s="32"/>
      <c r="AB54" s="32"/>
      <c r="AC54" s="32"/>
    </row>
    <row r="55" spans="1:29" ht="39.950000000000003" customHeight="1" x14ac:dyDescent="0.25">
      <c r="A55" s="165"/>
      <c r="B55" s="167"/>
      <c r="C55" s="46">
        <v>132</v>
      </c>
      <c r="D55" s="66" t="s">
        <v>266</v>
      </c>
      <c r="E55" s="106" t="s">
        <v>552</v>
      </c>
      <c r="F55" s="34" t="s">
        <v>13</v>
      </c>
      <c r="G55" s="34" t="s">
        <v>15</v>
      </c>
      <c r="H55" s="53">
        <v>71.05</v>
      </c>
      <c r="I55" s="19"/>
      <c r="J55" s="25">
        <f t="shared" si="0"/>
        <v>0</v>
      </c>
      <c r="K55" s="26" t="str">
        <f t="shared" si="1"/>
        <v>OK</v>
      </c>
      <c r="L55" s="18"/>
      <c r="M55" s="18"/>
      <c r="N55" s="18"/>
      <c r="O55" s="18"/>
      <c r="P55" s="18"/>
      <c r="Q55" s="18"/>
      <c r="R55" s="18"/>
      <c r="S55" s="18"/>
      <c r="T55" s="18"/>
      <c r="U55" s="18"/>
      <c r="V55" s="18"/>
      <c r="W55" s="18"/>
      <c r="X55" s="32"/>
      <c r="Y55" s="32"/>
      <c r="Z55" s="32"/>
      <c r="AA55" s="32"/>
      <c r="AB55" s="32"/>
      <c r="AC55" s="32"/>
    </row>
    <row r="56" spans="1:29" ht="39.950000000000003" customHeight="1" x14ac:dyDescent="0.25">
      <c r="A56" s="165"/>
      <c r="B56" s="167"/>
      <c r="C56" s="46">
        <v>133</v>
      </c>
      <c r="D56" s="66" t="s">
        <v>267</v>
      </c>
      <c r="E56" s="106" t="s">
        <v>528</v>
      </c>
      <c r="F56" s="34" t="s">
        <v>27</v>
      </c>
      <c r="G56" s="34" t="s">
        <v>15</v>
      </c>
      <c r="H56" s="53">
        <v>96.37</v>
      </c>
      <c r="I56" s="19">
        <v>5</v>
      </c>
      <c r="J56" s="25">
        <f t="shared" si="0"/>
        <v>5</v>
      </c>
      <c r="K56" s="26" t="str">
        <f t="shared" si="1"/>
        <v>OK</v>
      </c>
      <c r="L56" s="18"/>
      <c r="M56" s="18"/>
      <c r="N56" s="18"/>
      <c r="O56" s="18"/>
      <c r="P56" s="18"/>
      <c r="Q56" s="18"/>
      <c r="R56" s="18"/>
      <c r="S56" s="18"/>
      <c r="T56" s="18"/>
      <c r="U56" s="18"/>
      <c r="V56" s="18"/>
      <c r="W56" s="18"/>
      <c r="X56" s="32"/>
      <c r="Y56" s="32"/>
      <c r="Z56" s="32"/>
      <c r="AA56" s="32"/>
      <c r="AB56" s="32"/>
      <c r="AC56" s="32"/>
    </row>
    <row r="57" spans="1:29" ht="39.950000000000003" customHeight="1" x14ac:dyDescent="0.25">
      <c r="A57" s="165"/>
      <c r="B57" s="167"/>
      <c r="C57" s="46">
        <v>134</v>
      </c>
      <c r="D57" s="66" t="s">
        <v>268</v>
      </c>
      <c r="E57" s="106" t="s">
        <v>553</v>
      </c>
      <c r="F57" s="34" t="s">
        <v>112</v>
      </c>
      <c r="G57" s="34" t="s">
        <v>15</v>
      </c>
      <c r="H57" s="53">
        <v>231.66</v>
      </c>
      <c r="I57" s="19"/>
      <c r="J57" s="25">
        <f t="shared" si="0"/>
        <v>0</v>
      </c>
      <c r="K57" s="26" t="str">
        <f t="shared" si="1"/>
        <v>OK</v>
      </c>
      <c r="L57" s="18"/>
      <c r="M57" s="18"/>
      <c r="N57" s="18"/>
      <c r="O57" s="18"/>
      <c r="P57" s="18"/>
      <c r="Q57" s="18"/>
      <c r="R57" s="18"/>
      <c r="S57" s="18"/>
      <c r="T57" s="18"/>
      <c r="U57" s="18"/>
      <c r="V57" s="18"/>
      <c r="W57" s="18"/>
      <c r="X57" s="32"/>
      <c r="Y57" s="32"/>
      <c r="Z57" s="32"/>
      <c r="AA57" s="32"/>
      <c r="AB57" s="32"/>
      <c r="AC57" s="32"/>
    </row>
    <row r="58" spans="1:29" ht="39.950000000000003" customHeight="1" x14ac:dyDescent="0.25">
      <c r="A58" s="165"/>
      <c r="B58" s="167"/>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65"/>
      <c r="B59" s="167"/>
      <c r="C59" s="46">
        <v>136</v>
      </c>
      <c r="D59" s="66" t="s">
        <v>270</v>
      </c>
      <c r="E59" s="107" t="s">
        <v>555</v>
      </c>
      <c r="F59" s="34" t="s">
        <v>112</v>
      </c>
      <c r="G59" s="34" t="s">
        <v>15</v>
      </c>
      <c r="H59" s="53">
        <v>206.33</v>
      </c>
      <c r="I59" s="19">
        <v>1</v>
      </c>
      <c r="J59" s="25">
        <f t="shared" si="0"/>
        <v>1</v>
      </c>
      <c r="K59" s="26" t="str">
        <f t="shared" si="1"/>
        <v>OK</v>
      </c>
      <c r="L59" s="18"/>
      <c r="M59" s="18"/>
      <c r="N59" s="18"/>
      <c r="O59" s="18"/>
      <c r="P59" s="18"/>
      <c r="Q59" s="18"/>
      <c r="R59" s="18"/>
      <c r="S59" s="18"/>
      <c r="T59" s="18"/>
      <c r="U59" s="18"/>
      <c r="V59" s="18"/>
      <c r="W59" s="18"/>
      <c r="X59" s="32"/>
      <c r="Y59" s="32"/>
      <c r="Z59" s="32"/>
      <c r="AA59" s="32"/>
      <c r="AB59" s="32"/>
      <c r="AC59" s="32"/>
    </row>
    <row r="60" spans="1:29" ht="39.950000000000003" customHeight="1" x14ac:dyDescent="0.25">
      <c r="A60" s="165"/>
      <c r="B60" s="167"/>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65"/>
      <c r="B61" s="167"/>
      <c r="C61" s="46">
        <v>138</v>
      </c>
      <c r="D61" s="66" t="s">
        <v>272</v>
      </c>
      <c r="E61" s="106" t="s">
        <v>528</v>
      </c>
      <c r="F61" s="34" t="s">
        <v>112</v>
      </c>
      <c r="G61" s="34" t="s">
        <v>15</v>
      </c>
      <c r="H61" s="53">
        <v>207.59</v>
      </c>
      <c r="I61" s="19"/>
      <c r="J61" s="25">
        <f t="shared" si="0"/>
        <v>0</v>
      </c>
      <c r="K61" s="26" t="str">
        <f t="shared" si="1"/>
        <v>OK</v>
      </c>
      <c r="L61" s="18"/>
      <c r="M61" s="18"/>
      <c r="N61" s="18"/>
      <c r="O61" s="18"/>
      <c r="P61" s="18"/>
      <c r="Q61" s="18"/>
      <c r="R61" s="18"/>
      <c r="S61" s="18"/>
      <c r="T61" s="18"/>
      <c r="U61" s="18"/>
      <c r="V61" s="18"/>
      <c r="W61" s="18"/>
      <c r="X61" s="32"/>
      <c r="Y61" s="32"/>
      <c r="Z61" s="32"/>
      <c r="AA61" s="32"/>
      <c r="AB61" s="32"/>
      <c r="AC61" s="32"/>
    </row>
    <row r="62" spans="1:29" ht="39.950000000000003" customHeight="1" x14ac:dyDescent="0.25">
      <c r="A62" s="165"/>
      <c r="B62" s="167"/>
      <c r="C62" s="46">
        <v>139</v>
      </c>
      <c r="D62" s="66" t="s">
        <v>273</v>
      </c>
      <c r="E62" s="106" t="s">
        <v>528</v>
      </c>
      <c r="F62" s="34" t="s">
        <v>25</v>
      </c>
      <c r="G62" s="34" t="s">
        <v>15</v>
      </c>
      <c r="H62" s="53">
        <v>81.3</v>
      </c>
      <c r="I62" s="19">
        <v>5</v>
      </c>
      <c r="J62" s="25">
        <f t="shared" si="0"/>
        <v>5</v>
      </c>
      <c r="K62" s="26" t="str">
        <f t="shared" si="1"/>
        <v>OK</v>
      </c>
      <c r="L62" s="18"/>
      <c r="M62" s="18"/>
      <c r="N62" s="18"/>
      <c r="O62" s="18"/>
      <c r="P62" s="18"/>
      <c r="Q62" s="18"/>
      <c r="R62" s="18"/>
      <c r="S62" s="18"/>
      <c r="T62" s="18"/>
      <c r="U62" s="18"/>
      <c r="V62" s="18"/>
      <c r="W62" s="18"/>
      <c r="X62" s="32"/>
      <c r="Y62" s="32"/>
      <c r="Z62" s="32"/>
      <c r="AA62" s="32"/>
      <c r="AB62" s="32"/>
      <c r="AC62" s="32"/>
    </row>
    <row r="63" spans="1:29" ht="39.950000000000003" customHeight="1" x14ac:dyDescent="0.25">
      <c r="A63" s="165"/>
      <c r="B63" s="167"/>
      <c r="C63" s="46">
        <v>140</v>
      </c>
      <c r="D63" s="77" t="s">
        <v>154</v>
      </c>
      <c r="E63" s="106" t="s">
        <v>554</v>
      </c>
      <c r="F63" s="94" t="s">
        <v>25</v>
      </c>
      <c r="G63" s="94" t="s">
        <v>15</v>
      </c>
      <c r="H63" s="53">
        <v>85.35</v>
      </c>
      <c r="I63" s="19">
        <v>3</v>
      </c>
      <c r="J63" s="25">
        <f t="shared" si="0"/>
        <v>3</v>
      </c>
      <c r="K63" s="26" t="str">
        <f t="shared" si="1"/>
        <v>OK</v>
      </c>
      <c r="L63" s="18"/>
      <c r="M63" s="18"/>
      <c r="N63" s="18"/>
      <c r="O63" s="18"/>
      <c r="P63" s="18"/>
      <c r="Q63" s="18"/>
      <c r="R63" s="18"/>
      <c r="S63" s="18"/>
      <c r="T63" s="18"/>
      <c r="U63" s="18"/>
      <c r="V63" s="18"/>
      <c r="W63" s="18"/>
      <c r="X63" s="32"/>
      <c r="Y63" s="32"/>
      <c r="Z63" s="32"/>
      <c r="AA63" s="32"/>
      <c r="AB63" s="32"/>
      <c r="AC63" s="32"/>
    </row>
    <row r="64" spans="1:29" ht="39.950000000000003" customHeight="1" x14ac:dyDescent="0.25">
      <c r="A64" s="165"/>
      <c r="B64" s="167"/>
      <c r="C64" s="46">
        <v>141</v>
      </c>
      <c r="D64" s="66" t="s">
        <v>274</v>
      </c>
      <c r="E64" s="106" t="s">
        <v>556</v>
      </c>
      <c r="F64" s="34" t="s">
        <v>13</v>
      </c>
      <c r="G64" s="34" t="s">
        <v>15</v>
      </c>
      <c r="H64" s="53">
        <v>25.55</v>
      </c>
      <c r="I64" s="19">
        <v>5</v>
      </c>
      <c r="J64" s="25">
        <f t="shared" si="0"/>
        <v>5</v>
      </c>
      <c r="K64" s="26" t="str">
        <f t="shared" si="1"/>
        <v>OK</v>
      </c>
      <c r="L64" s="18"/>
      <c r="M64" s="18"/>
      <c r="N64" s="18"/>
      <c r="O64" s="18"/>
      <c r="P64" s="18"/>
      <c r="Q64" s="18"/>
      <c r="R64" s="18"/>
      <c r="S64" s="18"/>
      <c r="T64" s="18"/>
      <c r="U64" s="18"/>
      <c r="V64" s="18"/>
      <c r="W64" s="18"/>
      <c r="X64" s="32"/>
      <c r="Y64" s="32"/>
      <c r="Z64" s="32"/>
      <c r="AA64" s="32"/>
      <c r="AB64" s="32"/>
      <c r="AC64" s="32"/>
    </row>
    <row r="65" spans="1:29" ht="39.950000000000003" customHeight="1" x14ac:dyDescent="0.25">
      <c r="A65" s="165"/>
      <c r="B65" s="167"/>
      <c r="C65" s="46">
        <v>142</v>
      </c>
      <c r="D65" s="66" t="s">
        <v>275</v>
      </c>
      <c r="E65" s="106" t="s">
        <v>557</v>
      </c>
      <c r="F65" s="34" t="s">
        <v>28</v>
      </c>
      <c r="G65" s="34" t="s">
        <v>15</v>
      </c>
      <c r="H65" s="53">
        <v>29.67</v>
      </c>
      <c r="I65" s="19"/>
      <c r="J65" s="25">
        <f t="shared" si="0"/>
        <v>0</v>
      </c>
      <c r="K65" s="26" t="str">
        <f t="shared" si="1"/>
        <v>OK</v>
      </c>
      <c r="L65" s="18"/>
      <c r="M65" s="18"/>
      <c r="N65" s="18"/>
      <c r="O65" s="18"/>
      <c r="P65" s="18"/>
      <c r="Q65" s="18"/>
      <c r="R65" s="18"/>
      <c r="S65" s="18"/>
      <c r="T65" s="18"/>
      <c r="U65" s="18"/>
      <c r="V65" s="18"/>
      <c r="W65" s="18"/>
      <c r="X65" s="32"/>
      <c r="Y65" s="32"/>
      <c r="Z65" s="32"/>
      <c r="AA65" s="32"/>
      <c r="AB65" s="32"/>
      <c r="AC65" s="32"/>
    </row>
    <row r="66" spans="1:29" ht="39.950000000000003" customHeight="1" x14ac:dyDescent="0.25">
      <c r="A66" s="165"/>
      <c r="B66" s="167"/>
      <c r="C66" s="46">
        <v>143</v>
      </c>
      <c r="D66" s="66" t="s">
        <v>276</v>
      </c>
      <c r="E66" s="106" t="s">
        <v>558</v>
      </c>
      <c r="F66" s="34" t="s">
        <v>112</v>
      </c>
      <c r="G66" s="34" t="s">
        <v>15</v>
      </c>
      <c r="H66" s="53">
        <v>82.61</v>
      </c>
      <c r="I66" s="19"/>
      <c r="J66" s="25">
        <f t="shared" si="0"/>
        <v>0</v>
      </c>
      <c r="K66" s="26" t="str">
        <f t="shared" si="1"/>
        <v>OK</v>
      </c>
      <c r="L66" s="18"/>
      <c r="M66" s="18"/>
      <c r="N66" s="18"/>
      <c r="O66" s="18"/>
      <c r="P66" s="18"/>
      <c r="Q66" s="18"/>
      <c r="R66" s="18"/>
      <c r="S66" s="18"/>
      <c r="T66" s="18"/>
      <c r="U66" s="18"/>
      <c r="V66" s="18"/>
      <c r="W66" s="18"/>
      <c r="X66" s="32"/>
      <c r="Y66" s="32"/>
      <c r="Z66" s="32"/>
      <c r="AA66" s="32"/>
      <c r="AB66" s="32"/>
      <c r="AC66" s="32"/>
    </row>
    <row r="67" spans="1:29" ht="39.950000000000003" customHeight="1" x14ac:dyDescent="0.25">
      <c r="A67" s="168">
        <v>3</v>
      </c>
      <c r="B67" s="170" t="s">
        <v>217</v>
      </c>
      <c r="C67" s="48">
        <v>144</v>
      </c>
      <c r="D67" s="78" t="s">
        <v>277</v>
      </c>
      <c r="E67" s="108" t="s">
        <v>559</v>
      </c>
      <c r="F67" s="95" t="s">
        <v>13</v>
      </c>
      <c r="G67" s="95" t="s">
        <v>35</v>
      </c>
      <c r="H67" s="54">
        <v>76.36</v>
      </c>
      <c r="I67" s="19"/>
      <c r="J67" s="25">
        <f t="shared" si="0"/>
        <v>0</v>
      </c>
      <c r="K67" s="26" t="str">
        <f t="shared" si="1"/>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69"/>
      <c r="B68" s="171"/>
      <c r="C68" s="48">
        <v>145</v>
      </c>
      <c r="D68" s="71" t="s">
        <v>278</v>
      </c>
      <c r="E68" s="108" t="s">
        <v>560</v>
      </c>
      <c r="F68" s="72" t="s">
        <v>13</v>
      </c>
      <c r="G68" s="72" t="s">
        <v>35</v>
      </c>
      <c r="H68" s="54">
        <v>28.65</v>
      </c>
      <c r="I68" s="19"/>
      <c r="J68" s="25">
        <f t="shared" si="0"/>
        <v>0</v>
      </c>
      <c r="K68" s="26" t="str">
        <f t="shared" si="1"/>
        <v>OK</v>
      </c>
      <c r="L68" s="18"/>
      <c r="M68" s="18"/>
      <c r="N68" s="18"/>
      <c r="O68" s="18"/>
      <c r="P68" s="18"/>
      <c r="Q68" s="18"/>
      <c r="R68" s="18"/>
      <c r="S68" s="18"/>
      <c r="T68" s="18"/>
      <c r="U68" s="18"/>
      <c r="V68" s="18"/>
      <c r="W68" s="18"/>
      <c r="X68" s="32"/>
      <c r="Y68" s="32"/>
      <c r="Z68" s="32"/>
      <c r="AA68" s="32"/>
      <c r="AB68" s="32"/>
      <c r="AC68" s="32"/>
    </row>
    <row r="69" spans="1:29" ht="39.950000000000003" customHeight="1" x14ac:dyDescent="0.25">
      <c r="A69" s="169"/>
      <c r="B69" s="171"/>
      <c r="C69" s="48">
        <v>146</v>
      </c>
      <c r="D69" s="71" t="s">
        <v>279</v>
      </c>
      <c r="E69" s="108" t="s">
        <v>561</v>
      </c>
      <c r="F69" s="72" t="s">
        <v>13</v>
      </c>
      <c r="G69" s="72" t="s">
        <v>35</v>
      </c>
      <c r="H69" s="54">
        <v>22.97</v>
      </c>
      <c r="I69" s="19"/>
      <c r="J69" s="25">
        <f t="shared" ref="J69:J132" si="2">I69-(SUM(L69:AC69))</f>
        <v>0</v>
      </c>
      <c r="K69" s="26" t="str">
        <f t="shared" ref="K69:K132" si="3">IF(J69&lt;0,"ATENÇÃO","OK")</f>
        <v>OK</v>
      </c>
      <c r="L69" s="18"/>
      <c r="M69" s="18"/>
      <c r="N69" s="18"/>
      <c r="O69" s="18"/>
      <c r="P69" s="18"/>
      <c r="Q69" s="18"/>
      <c r="R69" s="18"/>
      <c r="S69" s="18"/>
      <c r="T69" s="18"/>
      <c r="U69" s="18"/>
      <c r="V69" s="18"/>
      <c r="W69" s="18"/>
      <c r="X69" s="32"/>
      <c r="Y69" s="32"/>
      <c r="Z69" s="32"/>
      <c r="AA69" s="32"/>
      <c r="AB69" s="32"/>
      <c r="AC69" s="32"/>
    </row>
    <row r="70" spans="1:29" ht="39.950000000000003" customHeight="1" x14ac:dyDescent="0.25">
      <c r="A70" s="169"/>
      <c r="B70" s="171"/>
      <c r="C70" s="48">
        <v>147</v>
      </c>
      <c r="D70" s="71" t="s">
        <v>280</v>
      </c>
      <c r="E70" s="108" t="s">
        <v>562</v>
      </c>
      <c r="F70" s="72" t="s">
        <v>13</v>
      </c>
      <c r="G70" s="72" t="s">
        <v>35</v>
      </c>
      <c r="H70" s="54">
        <v>26.49</v>
      </c>
      <c r="I70" s="19"/>
      <c r="J70" s="25">
        <f t="shared" si="2"/>
        <v>0</v>
      </c>
      <c r="K70" s="26" t="str">
        <f t="shared" si="3"/>
        <v>OK</v>
      </c>
      <c r="L70" s="18"/>
      <c r="M70" s="18"/>
      <c r="N70" s="18"/>
      <c r="O70" s="18"/>
      <c r="P70" s="18"/>
      <c r="Q70" s="18"/>
      <c r="R70" s="18"/>
      <c r="S70" s="18"/>
      <c r="T70" s="18"/>
      <c r="U70" s="18"/>
      <c r="V70" s="18"/>
      <c r="W70" s="18"/>
      <c r="X70" s="32"/>
      <c r="Y70" s="32"/>
      <c r="Z70" s="32"/>
      <c r="AA70" s="32"/>
      <c r="AB70" s="32"/>
      <c r="AC70" s="32"/>
    </row>
    <row r="71" spans="1:29" ht="39.950000000000003" customHeight="1" x14ac:dyDescent="0.25">
      <c r="A71" s="169"/>
      <c r="B71" s="171"/>
      <c r="C71" s="48">
        <v>148</v>
      </c>
      <c r="D71" s="71" t="s">
        <v>281</v>
      </c>
      <c r="E71" s="108" t="s">
        <v>563</v>
      </c>
      <c r="F71" s="72" t="s">
        <v>13</v>
      </c>
      <c r="G71" s="72" t="s">
        <v>35</v>
      </c>
      <c r="H71" s="54">
        <v>31.03</v>
      </c>
      <c r="I71" s="19"/>
      <c r="J71" s="25">
        <f t="shared" si="2"/>
        <v>0</v>
      </c>
      <c r="K71" s="26" t="str">
        <f t="shared" si="3"/>
        <v>OK</v>
      </c>
      <c r="L71" s="18"/>
      <c r="M71" s="18"/>
      <c r="N71" s="18"/>
      <c r="O71" s="18"/>
      <c r="P71" s="18"/>
      <c r="Q71" s="18"/>
      <c r="R71" s="18"/>
      <c r="S71" s="18"/>
      <c r="T71" s="18"/>
      <c r="U71" s="18"/>
      <c r="V71" s="18"/>
      <c r="W71" s="18"/>
      <c r="X71" s="32"/>
      <c r="Y71" s="32"/>
      <c r="Z71" s="32"/>
      <c r="AA71" s="32"/>
      <c r="AB71" s="32"/>
      <c r="AC71" s="32"/>
    </row>
    <row r="72" spans="1:29" ht="39.950000000000003" customHeight="1" x14ac:dyDescent="0.25">
      <c r="A72" s="169"/>
      <c r="B72" s="171"/>
      <c r="C72" s="48">
        <v>149</v>
      </c>
      <c r="D72" s="71" t="s">
        <v>282</v>
      </c>
      <c r="E72" s="108" t="s">
        <v>564</v>
      </c>
      <c r="F72" s="72" t="s">
        <v>13</v>
      </c>
      <c r="G72" s="72" t="s">
        <v>35</v>
      </c>
      <c r="H72" s="54">
        <v>30.78</v>
      </c>
      <c r="I72" s="19"/>
      <c r="J72" s="25">
        <f t="shared" si="2"/>
        <v>0</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69"/>
      <c r="B73" s="171"/>
      <c r="C73" s="48">
        <v>150</v>
      </c>
      <c r="D73" s="71" t="s">
        <v>283</v>
      </c>
      <c r="E73" s="108" t="s">
        <v>565</v>
      </c>
      <c r="F73" s="72" t="s">
        <v>13</v>
      </c>
      <c r="G73" s="72" t="s">
        <v>35</v>
      </c>
      <c r="H73" s="54">
        <v>35</v>
      </c>
      <c r="I73" s="19"/>
      <c r="J73" s="25">
        <f t="shared" si="2"/>
        <v>0</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69"/>
      <c r="B74" s="171"/>
      <c r="C74" s="48">
        <v>151</v>
      </c>
      <c r="D74" s="71" t="s">
        <v>284</v>
      </c>
      <c r="E74" s="108" t="s">
        <v>566</v>
      </c>
      <c r="F74" s="72" t="s">
        <v>13</v>
      </c>
      <c r="G74" s="72" t="s">
        <v>35</v>
      </c>
      <c r="H74" s="54">
        <v>30</v>
      </c>
      <c r="I74" s="19"/>
      <c r="J74" s="25">
        <f t="shared" si="2"/>
        <v>0</v>
      </c>
      <c r="K74" s="26" t="str">
        <f t="shared" si="3"/>
        <v>OK</v>
      </c>
      <c r="L74" s="18"/>
      <c r="M74" s="18"/>
      <c r="N74" s="18"/>
      <c r="O74" s="18"/>
      <c r="P74" s="18"/>
      <c r="Q74" s="18"/>
      <c r="R74" s="18"/>
      <c r="S74" s="18"/>
      <c r="T74" s="18"/>
      <c r="U74" s="18"/>
      <c r="V74" s="18"/>
      <c r="W74" s="18"/>
      <c r="X74" s="32"/>
      <c r="Y74" s="32"/>
      <c r="Z74" s="32"/>
      <c r="AA74" s="32"/>
      <c r="AB74" s="32"/>
      <c r="AC74" s="32"/>
    </row>
    <row r="75" spans="1:29" ht="39.950000000000003" customHeight="1" x14ac:dyDescent="0.25">
      <c r="A75" s="169"/>
      <c r="B75" s="171"/>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69"/>
      <c r="B76" s="171"/>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69"/>
      <c r="B77" s="171"/>
      <c r="C77" s="48">
        <v>154</v>
      </c>
      <c r="D77" s="71" t="s">
        <v>160</v>
      </c>
      <c r="E77" s="108" t="s">
        <v>569</v>
      </c>
      <c r="F77" s="72" t="s">
        <v>13</v>
      </c>
      <c r="G77" s="72" t="s">
        <v>35</v>
      </c>
      <c r="H77" s="54">
        <v>35</v>
      </c>
      <c r="I77" s="19"/>
      <c r="J77" s="25">
        <f t="shared" si="2"/>
        <v>0</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69"/>
      <c r="B78" s="171"/>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69"/>
      <c r="B79" s="171"/>
      <c r="C79" s="48">
        <v>156</v>
      </c>
      <c r="D79" s="71" t="s">
        <v>167</v>
      </c>
      <c r="E79" s="108" t="s">
        <v>571</v>
      </c>
      <c r="F79" s="72" t="s">
        <v>13</v>
      </c>
      <c r="G79" s="72" t="s">
        <v>35</v>
      </c>
      <c r="H79" s="54">
        <v>8</v>
      </c>
      <c r="I79" s="19"/>
      <c r="J79" s="25">
        <f t="shared" si="2"/>
        <v>0</v>
      </c>
      <c r="K79" s="26" t="str">
        <f t="shared" si="3"/>
        <v>OK</v>
      </c>
      <c r="L79" s="18"/>
      <c r="M79" s="18"/>
      <c r="N79" s="18"/>
      <c r="O79" s="18"/>
      <c r="P79" s="18"/>
      <c r="Q79" s="18"/>
      <c r="R79" s="18"/>
      <c r="S79" s="18"/>
      <c r="T79" s="18"/>
      <c r="U79" s="18"/>
      <c r="V79" s="18"/>
      <c r="W79" s="18"/>
      <c r="X79" s="32"/>
      <c r="Y79" s="32"/>
      <c r="Z79" s="32"/>
      <c r="AA79" s="32"/>
      <c r="AB79" s="32"/>
      <c r="AC79" s="32"/>
    </row>
    <row r="80" spans="1:29" ht="39.950000000000003" customHeight="1" x14ac:dyDescent="0.25">
      <c r="A80" s="169"/>
      <c r="B80" s="171"/>
      <c r="C80" s="48">
        <v>157</v>
      </c>
      <c r="D80" s="71" t="s">
        <v>166</v>
      </c>
      <c r="E80" s="108" t="s">
        <v>572</v>
      </c>
      <c r="F80" s="72" t="s">
        <v>13</v>
      </c>
      <c r="G80" s="72" t="s">
        <v>35</v>
      </c>
      <c r="H80" s="54">
        <v>12.39</v>
      </c>
      <c r="I80" s="19"/>
      <c r="J80" s="25">
        <f t="shared" si="2"/>
        <v>0</v>
      </c>
      <c r="K80" s="26" t="str">
        <f t="shared" si="3"/>
        <v>OK</v>
      </c>
      <c r="L80" s="18"/>
      <c r="M80" s="18"/>
      <c r="N80" s="18"/>
      <c r="O80" s="18"/>
      <c r="P80" s="18"/>
      <c r="Q80" s="18"/>
      <c r="R80" s="18"/>
      <c r="S80" s="18"/>
      <c r="T80" s="18"/>
      <c r="U80" s="18"/>
      <c r="V80" s="18"/>
      <c r="W80" s="18"/>
      <c r="X80" s="32"/>
      <c r="Y80" s="32"/>
      <c r="Z80" s="32"/>
      <c r="AA80" s="32"/>
      <c r="AB80" s="32"/>
      <c r="AC80" s="32"/>
    </row>
    <row r="81" spans="1:29" ht="39.950000000000003" customHeight="1" x14ac:dyDescent="0.25">
      <c r="A81" s="169"/>
      <c r="B81" s="171"/>
      <c r="C81" s="48">
        <v>158</v>
      </c>
      <c r="D81" s="71" t="s">
        <v>288</v>
      </c>
      <c r="E81" s="108" t="s">
        <v>573</v>
      </c>
      <c r="F81" s="72" t="s">
        <v>13</v>
      </c>
      <c r="G81" s="72" t="s">
        <v>35</v>
      </c>
      <c r="H81" s="54">
        <v>7.41</v>
      </c>
      <c r="I81" s="19"/>
      <c r="J81" s="25">
        <f t="shared" si="2"/>
        <v>0</v>
      </c>
      <c r="K81" s="26" t="str">
        <f t="shared" si="3"/>
        <v>OK</v>
      </c>
      <c r="L81" s="18"/>
      <c r="M81" s="18"/>
      <c r="N81" s="18"/>
      <c r="O81" s="18"/>
      <c r="P81" s="18"/>
      <c r="Q81" s="18"/>
      <c r="R81" s="18"/>
      <c r="S81" s="18"/>
      <c r="T81" s="18"/>
      <c r="U81" s="18"/>
      <c r="V81" s="18"/>
      <c r="W81" s="18"/>
      <c r="X81" s="32"/>
      <c r="Y81" s="32"/>
      <c r="Z81" s="32"/>
      <c r="AA81" s="32"/>
      <c r="AB81" s="32"/>
      <c r="AC81" s="32"/>
    </row>
    <row r="82" spans="1:29" ht="39.950000000000003" customHeight="1" x14ac:dyDescent="0.25">
      <c r="A82" s="169"/>
      <c r="B82" s="171"/>
      <c r="C82" s="48">
        <v>159</v>
      </c>
      <c r="D82" s="71" t="s">
        <v>289</v>
      </c>
      <c r="E82" s="108" t="s">
        <v>574</v>
      </c>
      <c r="F82" s="72" t="s">
        <v>13</v>
      </c>
      <c r="G82" s="72" t="s">
        <v>35</v>
      </c>
      <c r="H82" s="54">
        <v>5</v>
      </c>
      <c r="I82" s="19"/>
      <c r="J82" s="25">
        <f t="shared" si="2"/>
        <v>0</v>
      </c>
      <c r="K82" s="26" t="str">
        <f t="shared" si="3"/>
        <v>OK</v>
      </c>
      <c r="L82" s="18"/>
      <c r="M82" s="18"/>
      <c r="N82" s="18"/>
      <c r="O82" s="18"/>
      <c r="P82" s="18"/>
      <c r="Q82" s="18"/>
      <c r="R82" s="18"/>
      <c r="S82" s="18"/>
      <c r="T82" s="18"/>
      <c r="U82" s="18"/>
      <c r="V82" s="18"/>
      <c r="W82" s="18"/>
      <c r="X82" s="32"/>
      <c r="Y82" s="32"/>
      <c r="Z82" s="32"/>
      <c r="AA82" s="32"/>
      <c r="AB82" s="32"/>
      <c r="AC82" s="32"/>
    </row>
    <row r="83" spans="1:29" ht="39.950000000000003" customHeight="1" x14ac:dyDescent="0.25">
      <c r="A83" s="169"/>
      <c r="B83" s="171"/>
      <c r="C83" s="48">
        <v>160</v>
      </c>
      <c r="D83" s="71" t="s">
        <v>161</v>
      </c>
      <c r="E83" s="109" t="s">
        <v>575</v>
      </c>
      <c r="F83" s="72" t="s">
        <v>13</v>
      </c>
      <c r="G83" s="72" t="s">
        <v>35</v>
      </c>
      <c r="H83" s="54">
        <v>11.46</v>
      </c>
      <c r="I83" s="19"/>
      <c r="J83" s="25">
        <f t="shared" si="2"/>
        <v>0</v>
      </c>
      <c r="K83" s="26" t="str">
        <f t="shared" si="3"/>
        <v>OK</v>
      </c>
      <c r="L83" s="18"/>
      <c r="M83" s="18"/>
      <c r="N83" s="18"/>
      <c r="O83" s="18"/>
      <c r="P83" s="18"/>
      <c r="Q83" s="18"/>
      <c r="R83" s="18"/>
      <c r="S83" s="18"/>
      <c r="T83" s="18"/>
      <c r="U83" s="18"/>
      <c r="V83" s="18"/>
      <c r="W83" s="18"/>
      <c r="X83" s="32"/>
      <c r="Y83" s="32"/>
      <c r="Z83" s="32"/>
      <c r="AA83" s="32"/>
      <c r="AB83" s="32"/>
      <c r="AC83" s="32"/>
    </row>
    <row r="84" spans="1:29" ht="39.950000000000003" customHeight="1" x14ac:dyDescent="0.25">
      <c r="A84" s="169"/>
      <c r="B84" s="171"/>
      <c r="C84" s="48">
        <v>161</v>
      </c>
      <c r="D84" s="71" t="s">
        <v>162</v>
      </c>
      <c r="E84" s="109" t="s">
        <v>576</v>
      </c>
      <c r="F84" s="72" t="s">
        <v>13</v>
      </c>
      <c r="G84" s="72" t="s">
        <v>35</v>
      </c>
      <c r="H84" s="54">
        <v>7.31</v>
      </c>
      <c r="I84" s="19"/>
      <c r="J84" s="25">
        <f t="shared" si="2"/>
        <v>0</v>
      </c>
      <c r="K84" s="26" t="str">
        <f t="shared" si="3"/>
        <v>OK</v>
      </c>
      <c r="L84" s="18"/>
      <c r="M84" s="18"/>
      <c r="N84" s="18"/>
      <c r="O84" s="18"/>
      <c r="P84" s="18"/>
      <c r="Q84" s="18"/>
      <c r="R84" s="18"/>
      <c r="S84" s="18"/>
      <c r="T84" s="18"/>
      <c r="U84" s="18"/>
      <c r="V84" s="18"/>
      <c r="W84" s="18"/>
      <c r="X84" s="32"/>
      <c r="Y84" s="32"/>
      <c r="Z84" s="32"/>
      <c r="AA84" s="32"/>
      <c r="AB84" s="32"/>
      <c r="AC84" s="32"/>
    </row>
    <row r="85" spans="1:29" ht="39.950000000000003" customHeight="1" x14ac:dyDescent="0.25">
      <c r="A85" s="169"/>
      <c r="B85" s="171"/>
      <c r="C85" s="48">
        <v>162</v>
      </c>
      <c r="D85" s="71" t="s">
        <v>163</v>
      </c>
      <c r="E85" s="108" t="s">
        <v>577</v>
      </c>
      <c r="F85" s="72" t="s">
        <v>13</v>
      </c>
      <c r="G85" s="72" t="s">
        <v>15</v>
      </c>
      <c r="H85" s="54">
        <v>12</v>
      </c>
      <c r="I85" s="19"/>
      <c r="J85" s="25">
        <f t="shared" si="2"/>
        <v>0</v>
      </c>
      <c r="K85" s="26" t="str">
        <f t="shared" si="3"/>
        <v>OK</v>
      </c>
      <c r="L85" s="18"/>
      <c r="M85" s="18"/>
      <c r="N85" s="18"/>
      <c r="O85" s="18"/>
      <c r="P85" s="18"/>
      <c r="Q85" s="18"/>
      <c r="R85" s="18"/>
      <c r="S85" s="18"/>
      <c r="T85" s="18"/>
      <c r="U85" s="18"/>
      <c r="V85" s="18"/>
      <c r="W85" s="18"/>
      <c r="X85" s="32"/>
      <c r="Y85" s="32"/>
      <c r="Z85" s="32"/>
      <c r="AA85" s="32"/>
      <c r="AB85" s="32"/>
      <c r="AC85" s="32"/>
    </row>
    <row r="86" spans="1:29" ht="39.950000000000003" customHeight="1" x14ac:dyDescent="0.25">
      <c r="A86" s="169"/>
      <c r="B86" s="171"/>
      <c r="C86" s="48">
        <v>163</v>
      </c>
      <c r="D86" s="71" t="s">
        <v>164</v>
      </c>
      <c r="E86" s="108" t="s">
        <v>578</v>
      </c>
      <c r="F86" s="72" t="s">
        <v>13</v>
      </c>
      <c r="G86" s="72" t="s">
        <v>35</v>
      </c>
      <c r="H86" s="54">
        <v>9.6199999999999992</v>
      </c>
      <c r="I86" s="19"/>
      <c r="J86" s="25">
        <f t="shared" si="2"/>
        <v>0</v>
      </c>
      <c r="K86" s="26" t="str">
        <f t="shared" si="3"/>
        <v>OK</v>
      </c>
      <c r="L86" s="18"/>
      <c r="M86" s="18"/>
      <c r="N86" s="18"/>
      <c r="O86" s="18"/>
      <c r="P86" s="18"/>
      <c r="Q86" s="18"/>
      <c r="R86" s="18"/>
      <c r="S86" s="18"/>
      <c r="T86" s="18"/>
      <c r="U86" s="18"/>
      <c r="V86" s="18"/>
      <c r="W86" s="18"/>
      <c r="X86" s="32"/>
      <c r="Y86" s="32"/>
      <c r="Z86" s="32"/>
      <c r="AA86" s="32"/>
      <c r="AB86" s="32"/>
      <c r="AC86" s="32"/>
    </row>
    <row r="87" spans="1:29" ht="39.950000000000003" customHeight="1" x14ac:dyDescent="0.25">
      <c r="A87" s="169"/>
      <c r="B87" s="171"/>
      <c r="C87" s="48">
        <v>164</v>
      </c>
      <c r="D87" s="71" t="s">
        <v>165</v>
      </c>
      <c r="E87" s="108" t="s">
        <v>579</v>
      </c>
      <c r="F87" s="72" t="s">
        <v>13</v>
      </c>
      <c r="G87" s="72" t="s">
        <v>35</v>
      </c>
      <c r="H87" s="54">
        <v>12</v>
      </c>
      <c r="I87" s="19"/>
      <c r="J87" s="25">
        <f t="shared" si="2"/>
        <v>0</v>
      </c>
      <c r="K87" s="26" t="str">
        <f t="shared" si="3"/>
        <v>OK</v>
      </c>
      <c r="L87" s="18"/>
      <c r="M87" s="18"/>
      <c r="N87" s="18"/>
      <c r="O87" s="18"/>
      <c r="P87" s="18"/>
      <c r="Q87" s="18"/>
      <c r="R87" s="18"/>
      <c r="S87" s="18"/>
      <c r="T87" s="18"/>
      <c r="U87" s="18"/>
      <c r="V87" s="18"/>
      <c r="W87" s="18"/>
      <c r="X87" s="32"/>
      <c r="Y87" s="32"/>
      <c r="Z87" s="32"/>
      <c r="AA87" s="32"/>
      <c r="AB87" s="32"/>
      <c r="AC87" s="32"/>
    </row>
    <row r="88" spans="1:29" ht="39.950000000000003" customHeight="1" x14ac:dyDescent="0.25">
      <c r="A88" s="169"/>
      <c r="B88" s="171"/>
      <c r="C88" s="48">
        <v>165</v>
      </c>
      <c r="D88" s="71" t="s">
        <v>290</v>
      </c>
      <c r="E88" s="108" t="s">
        <v>580</v>
      </c>
      <c r="F88" s="72" t="s">
        <v>13</v>
      </c>
      <c r="G88" s="72" t="s">
        <v>35</v>
      </c>
      <c r="H88" s="54">
        <v>17.32</v>
      </c>
      <c r="I88" s="19"/>
      <c r="J88" s="25">
        <f t="shared" si="2"/>
        <v>0</v>
      </c>
      <c r="K88" s="26" t="str">
        <f t="shared" si="3"/>
        <v>OK</v>
      </c>
      <c r="L88" s="18"/>
      <c r="M88" s="18"/>
      <c r="N88" s="18"/>
      <c r="O88" s="18"/>
      <c r="P88" s="18"/>
      <c r="Q88" s="18"/>
      <c r="R88" s="18"/>
      <c r="S88" s="18"/>
      <c r="T88" s="18"/>
      <c r="U88" s="18"/>
      <c r="V88" s="18"/>
      <c r="W88" s="18"/>
      <c r="X88" s="32"/>
      <c r="Y88" s="32"/>
      <c r="Z88" s="32"/>
      <c r="AA88" s="32"/>
      <c r="AB88" s="32"/>
      <c r="AC88" s="32"/>
    </row>
    <row r="89" spans="1:29" ht="39.950000000000003" customHeight="1" x14ac:dyDescent="0.25">
      <c r="A89" s="169"/>
      <c r="B89" s="171"/>
      <c r="C89" s="48">
        <v>166</v>
      </c>
      <c r="D89" s="71" t="s">
        <v>291</v>
      </c>
      <c r="E89" s="108" t="s">
        <v>581</v>
      </c>
      <c r="F89" s="72" t="s">
        <v>13</v>
      </c>
      <c r="G89" s="72" t="s">
        <v>35</v>
      </c>
      <c r="H89" s="54">
        <v>8.69</v>
      </c>
      <c r="I89" s="19"/>
      <c r="J89" s="25">
        <f t="shared" si="2"/>
        <v>0</v>
      </c>
      <c r="K89" s="26" t="str">
        <f t="shared" si="3"/>
        <v>OK</v>
      </c>
      <c r="L89" s="18"/>
      <c r="M89" s="18"/>
      <c r="N89" s="18"/>
      <c r="O89" s="18"/>
      <c r="P89" s="18"/>
      <c r="Q89" s="18"/>
      <c r="R89" s="18"/>
      <c r="S89" s="18"/>
      <c r="T89" s="18"/>
      <c r="U89" s="18"/>
      <c r="V89" s="18"/>
      <c r="W89" s="18"/>
      <c r="X89" s="32"/>
      <c r="Y89" s="32"/>
      <c r="Z89" s="32"/>
      <c r="AA89" s="32"/>
      <c r="AB89" s="32"/>
      <c r="AC89" s="32"/>
    </row>
    <row r="90" spans="1:29" ht="39.950000000000003" customHeight="1" x14ac:dyDescent="0.25">
      <c r="A90" s="169"/>
      <c r="B90" s="171"/>
      <c r="C90" s="48">
        <v>167</v>
      </c>
      <c r="D90" s="71" t="s">
        <v>292</v>
      </c>
      <c r="E90" s="108" t="s">
        <v>582</v>
      </c>
      <c r="F90" s="72" t="s">
        <v>13</v>
      </c>
      <c r="G90" s="72" t="s">
        <v>35</v>
      </c>
      <c r="H90" s="54">
        <v>7.17</v>
      </c>
      <c r="I90" s="19"/>
      <c r="J90" s="25">
        <f t="shared" si="2"/>
        <v>0</v>
      </c>
      <c r="K90" s="26" t="str">
        <f t="shared" si="3"/>
        <v>OK</v>
      </c>
      <c r="L90" s="18"/>
      <c r="M90" s="18"/>
      <c r="N90" s="18"/>
      <c r="O90" s="18"/>
      <c r="P90" s="18"/>
      <c r="Q90" s="18"/>
      <c r="R90" s="18"/>
      <c r="S90" s="18"/>
      <c r="T90" s="18"/>
      <c r="U90" s="18"/>
      <c r="V90" s="18"/>
      <c r="W90" s="18"/>
      <c r="X90" s="32"/>
      <c r="Y90" s="32"/>
      <c r="Z90" s="32"/>
      <c r="AA90" s="32"/>
      <c r="AB90" s="32"/>
      <c r="AC90" s="32"/>
    </row>
    <row r="91" spans="1:29" ht="39.950000000000003" customHeight="1" x14ac:dyDescent="0.25">
      <c r="A91" s="169"/>
      <c r="B91" s="171"/>
      <c r="C91" s="48">
        <v>168</v>
      </c>
      <c r="D91" s="71" t="s">
        <v>293</v>
      </c>
      <c r="E91" s="108" t="s">
        <v>583</v>
      </c>
      <c r="F91" s="72" t="s">
        <v>13</v>
      </c>
      <c r="G91" s="72" t="s">
        <v>35</v>
      </c>
      <c r="H91" s="54">
        <v>8.36</v>
      </c>
      <c r="I91" s="19"/>
      <c r="J91" s="25">
        <f t="shared" si="2"/>
        <v>0</v>
      </c>
      <c r="K91" s="26" t="str">
        <f t="shared" si="3"/>
        <v>OK</v>
      </c>
      <c r="L91" s="18"/>
      <c r="M91" s="18"/>
      <c r="N91" s="18"/>
      <c r="O91" s="18"/>
      <c r="P91" s="18"/>
      <c r="Q91" s="18"/>
      <c r="R91" s="18"/>
      <c r="S91" s="18"/>
      <c r="T91" s="18"/>
      <c r="U91" s="18"/>
      <c r="V91" s="18"/>
      <c r="W91" s="18"/>
      <c r="X91" s="32"/>
      <c r="Y91" s="32"/>
      <c r="Z91" s="32"/>
      <c r="AA91" s="32"/>
      <c r="AB91" s="32"/>
      <c r="AC91" s="32"/>
    </row>
    <row r="92" spans="1:29" ht="39.950000000000003" customHeight="1" x14ac:dyDescent="0.25">
      <c r="A92" s="169"/>
      <c r="B92" s="171"/>
      <c r="C92" s="48">
        <v>169</v>
      </c>
      <c r="D92" s="71" t="s">
        <v>294</v>
      </c>
      <c r="E92" s="108" t="s">
        <v>584</v>
      </c>
      <c r="F92" s="72" t="s">
        <v>13</v>
      </c>
      <c r="G92" s="72" t="s">
        <v>35</v>
      </c>
      <c r="H92" s="54">
        <v>10.06</v>
      </c>
      <c r="I92" s="19"/>
      <c r="J92" s="25">
        <f t="shared" si="2"/>
        <v>0</v>
      </c>
      <c r="K92" s="26" t="str">
        <f t="shared" si="3"/>
        <v>OK</v>
      </c>
      <c r="L92" s="18"/>
      <c r="M92" s="18"/>
      <c r="N92" s="18"/>
      <c r="O92" s="18"/>
      <c r="P92" s="18"/>
      <c r="Q92" s="18"/>
      <c r="R92" s="18"/>
      <c r="S92" s="18"/>
      <c r="T92" s="18"/>
      <c r="U92" s="18"/>
      <c r="V92" s="18"/>
      <c r="W92" s="18"/>
      <c r="X92" s="32"/>
      <c r="Y92" s="32"/>
      <c r="Z92" s="32"/>
      <c r="AA92" s="32"/>
      <c r="AB92" s="32"/>
      <c r="AC92" s="32"/>
    </row>
    <row r="93" spans="1:29" ht="39.950000000000003" customHeight="1" x14ac:dyDescent="0.25">
      <c r="A93" s="169"/>
      <c r="B93" s="171"/>
      <c r="C93" s="48">
        <v>170</v>
      </c>
      <c r="D93" s="79" t="s">
        <v>295</v>
      </c>
      <c r="E93" s="108" t="s">
        <v>585</v>
      </c>
      <c r="F93" s="97" t="s">
        <v>13</v>
      </c>
      <c r="G93" s="97" t="s">
        <v>35</v>
      </c>
      <c r="H93" s="54">
        <v>13.5</v>
      </c>
      <c r="I93" s="19"/>
      <c r="J93" s="25">
        <f t="shared" si="2"/>
        <v>0</v>
      </c>
      <c r="K93" s="26" t="str">
        <f t="shared" si="3"/>
        <v>OK</v>
      </c>
      <c r="L93" s="18"/>
      <c r="M93" s="18"/>
      <c r="N93" s="18"/>
      <c r="O93" s="18"/>
      <c r="P93" s="18"/>
      <c r="Q93" s="18"/>
      <c r="R93" s="18"/>
      <c r="S93" s="18"/>
      <c r="T93" s="18"/>
      <c r="U93" s="18"/>
      <c r="V93" s="18"/>
      <c r="W93" s="18"/>
      <c r="X93" s="32"/>
      <c r="Y93" s="32"/>
      <c r="Z93" s="32"/>
      <c r="AA93" s="32"/>
      <c r="AB93" s="32"/>
      <c r="AC93" s="32"/>
    </row>
    <row r="94" spans="1:29" ht="39.950000000000003" customHeight="1" x14ac:dyDescent="0.25">
      <c r="A94" s="169"/>
      <c r="B94" s="171"/>
      <c r="C94" s="48">
        <v>171</v>
      </c>
      <c r="D94" s="71" t="s">
        <v>168</v>
      </c>
      <c r="E94" s="108" t="s">
        <v>586</v>
      </c>
      <c r="F94" s="72" t="s">
        <v>13</v>
      </c>
      <c r="G94" s="72" t="s">
        <v>35</v>
      </c>
      <c r="H94" s="54">
        <v>7.84</v>
      </c>
      <c r="I94" s="19"/>
      <c r="J94" s="25">
        <f t="shared" si="2"/>
        <v>0</v>
      </c>
      <c r="K94" s="26" t="str">
        <f t="shared" si="3"/>
        <v>OK</v>
      </c>
      <c r="L94" s="18"/>
      <c r="M94" s="18"/>
      <c r="N94" s="18"/>
      <c r="O94" s="18"/>
      <c r="P94" s="18"/>
      <c r="Q94" s="18"/>
      <c r="R94" s="18"/>
      <c r="S94" s="18"/>
      <c r="T94" s="18"/>
      <c r="U94" s="18"/>
      <c r="V94" s="18"/>
      <c r="W94" s="18"/>
      <c r="X94" s="32"/>
      <c r="Y94" s="32"/>
      <c r="Z94" s="32"/>
      <c r="AA94" s="32"/>
      <c r="AB94" s="32"/>
      <c r="AC94" s="32"/>
    </row>
    <row r="95" spans="1:29" ht="39.950000000000003" customHeight="1" x14ac:dyDescent="0.25">
      <c r="A95" s="169"/>
      <c r="B95" s="171"/>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69"/>
      <c r="B96" s="171"/>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69"/>
      <c r="B97" s="171"/>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69"/>
      <c r="B98" s="171"/>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69"/>
      <c r="B99" s="171"/>
      <c r="C99" s="48">
        <v>176</v>
      </c>
      <c r="D99" s="71" t="s">
        <v>296</v>
      </c>
      <c r="E99" s="108" t="s">
        <v>591</v>
      </c>
      <c r="F99" s="72" t="s">
        <v>59</v>
      </c>
      <c r="G99" s="72" t="s">
        <v>35</v>
      </c>
      <c r="H99" s="54">
        <v>50.09</v>
      </c>
      <c r="I99" s="19"/>
      <c r="J99" s="25">
        <f t="shared" si="2"/>
        <v>0</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69"/>
      <c r="B100" s="171"/>
      <c r="C100" s="48">
        <v>177</v>
      </c>
      <c r="D100" s="71" t="s">
        <v>100</v>
      </c>
      <c r="E100" s="108" t="s">
        <v>592</v>
      </c>
      <c r="F100" s="72" t="s">
        <v>13</v>
      </c>
      <c r="G100" s="72" t="s">
        <v>769</v>
      </c>
      <c r="H100" s="54">
        <v>22.53</v>
      </c>
      <c r="I100" s="19"/>
      <c r="J100" s="25">
        <f t="shared" si="2"/>
        <v>0</v>
      </c>
      <c r="K100" s="26" t="str">
        <f t="shared" si="3"/>
        <v>OK</v>
      </c>
      <c r="L100" s="18"/>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69"/>
      <c r="B101" s="171"/>
      <c r="C101" s="48">
        <v>178</v>
      </c>
      <c r="D101" s="71" t="s">
        <v>173</v>
      </c>
      <c r="E101" s="108" t="s">
        <v>593</v>
      </c>
      <c r="F101" s="72" t="s">
        <v>13</v>
      </c>
      <c r="G101" s="72" t="s">
        <v>35</v>
      </c>
      <c r="H101" s="54">
        <v>58.31</v>
      </c>
      <c r="I101" s="19"/>
      <c r="J101" s="25">
        <f t="shared" si="2"/>
        <v>0</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69"/>
      <c r="B102" s="171"/>
      <c r="C102" s="48">
        <v>179</v>
      </c>
      <c r="D102" s="71" t="s">
        <v>174</v>
      </c>
      <c r="E102" s="108" t="s">
        <v>594</v>
      </c>
      <c r="F102" s="72" t="s">
        <v>13</v>
      </c>
      <c r="G102" s="72" t="s">
        <v>35</v>
      </c>
      <c r="H102" s="54">
        <v>221</v>
      </c>
      <c r="I102" s="19"/>
      <c r="J102" s="25">
        <f t="shared" si="2"/>
        <v>0</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69"/>
      <c r="B103" s="171"/>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69"/>
      <c r="B104" s="171"/>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69"/>
      <c r="B105" s="171"/>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69"/>
      <c r="B106" s="171"/>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69"/>
      <c r="B107" s="171"/>
      <c r="C107" s="48">
        <v>184</v>
      </c>
      <c r="D107" s="71" t="s">
        <v>297</v>
      </c>
      <c r="E107" s="108" t="s">
        <v>599</v>
      </c>
      <c r="F107" s="72" t="s">
        <v>515</v>
      </c>
      <c r="G107" s="72" t="s">
        <v>35</v>
      </c>
      <c r="H107" s="54">
        <v>155.36000000000001</v>
      </c>
      <c r="I107" s="19"/>
      <c r="J107" s="25">
        <f t="shared" si="2"/>
        <v>0</v>
      </c>
      <c r="K107" s="26" t="str">
        <f t="shared" si="3"/>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69"/>
      <c r="B108" s="171"/>
      <c r="C108" s="48">
        <v>185</v>
      </c>
      <c r="D108" s="71" t="s">
        <v>298</v>
      </c>
      <c r="E108" s="108" t="s">
        <v>600</v>
      </c>
      <c r="F108" s="72" t="s">
        <v>515</v>
      </c>
      <c r="G108" s="72" t="s">
        <v>35</v>
      </c>
      <c r="H108" s="54">
        <v>273.45</v>
      </c>
      <c r="I108" s="19"/>
      <c r="J108" s="25">
        <f t="shared" si="2"/>
        <v>0</v>
      </c>
      <c r="K108" s="26" t="str">
        <f t="shared" si="3"/>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69"/>
      <c r="B109" s="171"/>
      <c r="C109" s="48">
        <v>186</v>
      </c>
      <c r="D109" s="71" t="s">
        <v>299</v>
      </c>
      <c r="E109" s="108" t="s">
        <v>601</v>
      </c>
      <c r="F109" s="72" t="s">
        <v>515</v>
      </c>
      <c r="G109" s="72" t="s">
        <v>35</v>
      </c>
      <c r="H109" s="54">
        <v>153.99</v>
      </c>
      <c r="I109" s="19"/>
      <c r="J109" s="25">
        <f t="shared" si="2"/>
        <v>0</v>
      </c>
      <c r="K109" s="26" t="str">
        <f t="shared" si="3"/>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69"/>
      <c r="B110" s="171"/>
      <c r="C110" s="48">
        <v>187</v>
      </c>
      <c r="D110" s="71" t="s">
        <v>300</v>
      </c>
      <c r="E110" s="108" t="s">
        <v>602</v>
      </c>
      <c r="F110" s="96" t="s">
        <v>102</v>
      </c>
      <c r="G110" s="96" t="s">
        <v>35</v>
      </c>
      <c r="H110" s="54">
        <v>227</v>
      </c>
      <c r="I110" s="19"/>
      <c r="J110" s="25">
        <f t="shared" si="2"/>
        <v>0</v>
      </c>
      <c r="K110" s="26" t="str">
        <f t="shared" si="3"/>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69"/>
      <c r="B111" s="171"/>
      <c r="C111" s="48">
        <v>188</v>
      </c>
      <c r="D111" s="71" t="s">
        <v>179</v>
      </c>
      <c r="E111" s="108" t="s">
        <v>603</v>
      </c>
      <c r="F111" s="72" t="s">
        <v>516</v>
      </c>
      <c r="G111" s="72" t="s">
        <v>35</v>
      </c>
      <c r="H111" s="54">
        <v>251</v>
      </c>
      <c r="I111" s="19"/>
      <c r="J111" s="25">
        <f t="shared" si="2"/>
        <v>0</v>
      </c>
      <c r="K111" s="26" t="str">
        <f t="shared" si="3"/>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69"/>
      <c r="B112" s="171"/>
      <c r="C112" s="48">
        <v>189</v>
      </c>
      <c r="D112" s="71" t="s">
        <v>301</v>
      </c>
      <c r="E112" s="108" t="s">
        <v>604</v>
      </c>
      <c r="F112" s="72" t="s">
        <v>59</v>
      </c>
      <c r="G112" s="72" t="s">
        <v>35</v>
      </c>
      <c r="H112" s="54">
        <v>68.8</v>
      </c>
      <c r="I112" s="19"/>
      <c r="J112" s="25">
        <f t="shared" si="2"/>
        <v>0</v>
      </c>
      <c r="K112" s="26" t="str">
        <f t="shared" si="3"/>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68">
        <v>6</v>
      </c>
      <c r="B114" s="170"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69"/>
      <c r="B115" s="171"/>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69"/>
      <c r="B116" s="171"/>
      <c r="C116" s="48">
        <v>261</v>
      </c>
      <c r="D116" s="71" t="s">
        <v>304</v>
      </c>
      <c r="E116" s="110" t="s">
        <v>607</v>
      </c>
      <c r="F116" s="72" t="s">
        <v>13</v>
      </c>
      <c r="G116" s="72" t="s">
        <v>15</v>
      </c>
      <c r="H116" s="54">
        <v>9.24</v>
      </c>
      <c r="I116" s="19"/>
      <c r="J116" s="25">
        <f t="shared" si="2"/>
        <v>0</v>
      </c>
      <c r="K116" s="26" t="str">
        <f t="shared" si="3"/>
        <v>OK</v>
      </c>
      <c r="L116" s="18"/>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69"/>
      <c r="B117" s="171"/>
      <c r="C117" s="48">
        <v>262</v>
      </c>
      <c r="D117" s="71" t="s">
        <v>305</v>
      </c>
      <c r="E117" s="110" t="s">
        <v>608</v>
      </c>
      <c r="F117" s="72" t="s">
        <v>13</v>
      </c>
      <c r="G117" s="72" t="s">
        <v>15</v>
      </c>
      <c r="H117" s="54">
        <v>10.119999999999999</v>
      </c>
      <c r="I117" s="19"/>
      <c r="J117" s="25">
        <f t="shared" si="2"/>
        <v>0</v>
      </c>
      <c r="K117" s="26" t="str">
        <f t="shared" si="3"/>
        <v>OK</v>
      </c>
      <c r="L117" s="18"/>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69"/>
      <c r="B118" s="171"/>
      <c r="C118" s="48">
        <v>263</v>
      </c>
      <c r="D118" s="71" t="s">
        <v>306</v>
      </c>
      <c r="E118" s="110" t="s">
        <v>608</v>
      </c>
      <c r="F118" s="72" t="s">
        <v>13</v>
      </c>
      <c r="G118" s="72" t="s">
        <v>15</v>
      </c>
      <c r="H118" s="54">
        <v>22.25</v>
      </c>
      <c r="I118" s="19"/>
      <c r="J118" s="25">
        <f t="shared" si="2"/>
        <v>0</v>
      </c>
      <c r="K118" s="26" t="str">
        <f t="shared" si="3"/>
        <v>OK</v>
      </c>
      <c r="L118" s="18"/>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69"/>
      <c r="B119" s="171"/>
      <c r="C119" s="48">
        <v>264</v>
      </c>
      <c r="D119" s="71" t="s">
        <v>307</v>
      </c>
      <c r="E119" s="110" t="s">
        <v>608</v>
      </c>
      <c r="F119" s="72" t="s">
        <v>13</v>
      </c>
      <c r="G119" s="72" t="s">
        <v>15</v>
      </c>
      <c r="H119" s="54">
        <v>25.31</v>
      </c>
      <c r="I119" s="19"/>
      <c r="J119" s="25">
        <f t="shared" si="2"/>
        <v>0</v>
      </c>
      <c r="K119" s="26" t="str">
        <f t="shared" si="3"/>
        <v>OK</v>
      </c>
      <c r="L119" s="18"/>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69"/>
      <c r="B120" s="171"/>
      <c r="C120" s="48">
        <v>265</v>
      </c>
      <c r="D120" s="71" t="s">
        <v>308</v>
      </c>
      <c r="E120" s="111" t="s">
        <v>606</v>
      </c>
      <c r="F120" s="72" t="s">
        <v>13</v>
      </c>
      <c r="G120" s="72" t="s">
        <v>15</v>
      </c>
      <c r="H120" s="54">
        <v>4.8099999999999996</v>
      </c>
      <c r="I120" s="19"/>
      <c r="J120" s="25">
        <f t="shared" si="2"/>
        <v>0</v>
      </c>
      <c r="K120" s="26" t="str">
        <f t="shared" si="3"/>
        <v>OK</v>
      </c>
      <c r="L120" s="18"/>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69"/>
      <c r="B121" s="171"/>
      <c r="C121" s="48">
        <v>266</v>
      </c>
      <c r="D121" s="71" t="s">
        <v>309</v>
      </c>
      <c r="E121" s="111" t="s">
        <v>606</v>
      </c>
      <c r="F121" s="72" t="s">
        <v>13</v>
      </c>
      <c r="G121" s="72" t="s">
        <v>15</v>
      </c>
      <c r="H121" s="54">
        <v>0.84</v>
      </c>
      <c r="I121" s="19"/>
      <c r="J121" s="25">
        <f t="shared" si="2"/>
        <v>0</v>
      </c>
      <c r="K121" s="26" t="str">
        <f t="shared" si="3"/>
        <v>OK</v>
      </c>
      <c r="L121" s="18"/>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69"/>
      <c r="B122" s="171"/>
      <c r="C122" s="48">
        <v>267</v>
      </c>
      <c r="D122" s="71" t="s">
        <v>310</v>
      </c>
      <c r="E122" s="111" t="s">
        <v>606</v>
      </c>
      <c r="F122" s="72" t="s">
        <v>13</v>
      </c>
      <c r="G122" s="72" t="s">
        <v>15</v>
      </c>
      <c r="H122" s="54">
        <v>3.79</v>
      </c>
      <c r="I122" s="19"/>
      <c r="J122" s="25">
        <f t="shared" si="2"/>
        <v>0</v>
      </c>
      <c r="K122" s="26" t="str">
        <f t="shared" si="3"/>
        <v>OK</v>
      </c>
      <c r="L122" s="18"/>
      <c r="M122" s="18"/>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69"/>
      <c r="B123" s="171"/>
      <c r="C123" s="48">
        <v>268</v>
      </c>
      <c r="D123" s="71" t="s">
        <v>311</v>
      </c>
      <c r="E123" s="111" t="s">
        <v>606</v>
      </c>
      <c r="F123" s="72" t="s">
        <v>13</v>
      </c>
      <c r="G123" s="72" t="s">
        <v>15</v>
      </c>
      <c r="H123" s="54">
        <v>1.82</v>
      </c>
      <c r="I123" s="19"/>
      <c r="J123" s="25">
        <f t="shared" si="2"/>
        <v>0</v>
      </c>
      <c r="K123" s="26" t="str">
        <f t="shared" si="3"/>
        <v>OK</v>
      </c>
      <c r="L123" s="18"/>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69"/>
      <c r="B124" s="171"/>
      <c r="C124" s="48">
        <v>269</v>
      </c>
      <c r="D124" s="71" t="s">
        <v>312</v>
      </c>
      <c r="E124" s="111" t="s">
        <v>606</v>
      </c>
      <c r="F124" s="72" t="s">
        <v>13</v>
      </c>
      <c r="G124" s="72" t="s">
        <v>15</v>
      </c>
      <c r="H124" s="54">
        <v>1.1299999999999999</v>
      </c>
      <c r="I124" s="19"/>
      <c r="J124" s="25">
        <f t="shared" si="2"/>
        <v>0</v>
      </c>
      <c r="K124" s="26" t="str">
        <f t="shared" si="3"/>
        <v>OK</v>
      </c>
      <c r="L124" s="18"/>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69"/>
      <c r="B125" s="171"/>
      <c r="C125" s="48">
        <v>270</v>
      </c>
      <c r="D125" s="71" t="s">
        <v>313</v>
      </c>
      <c r="E125" s="111" t="s">
        <v>606</v>
      </c>
      <c r="F125" s="72" t="s">
        <v>13</v>
      </c>
      <c r="G125" s="72" t="s">
        <v>15</v>
      </c>
      <c r="H125" s="54">
        <v>1.53</v>
      </c>
      <c r="I125" s="19"/>
      <c r="J125" s="25">
        <f t="shared" si="2"/>
        <v>0</v>
      </c>
      <c r="K125" s="26" t="str">
        <f t="shared" si="3"/>
        <v>OK</v>
      </c>
      <c r="L125" s="18"/>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69"/>
      <c r="B126" s="171"/>
      <c r="C126" s="48">
        <v>271</v>
      </c>
      <c r="D126" s="71" t="s">
        <v>314</v>
      </c>
      <c r="E126" s="111" t="s">
        <v>606</v>
      </c>
      <c r="F126" s="72" t="s">
        <v>13</v>
      </c>
      <c r="G126" s="72" t="s">
        <v>15</v>
      </c>
      <c r="H126" s="54">
        <v>2.87</v>
      </c>
      <c r="I126" s="19"/>
      <c r="J126" s="25">
        <f t="shared" si="2"/>
        <v>0</v>
      </c>
      <c r="K126" s="26" t="str">
        <f t="shared" si="3"/>
        <v>OK</v>
      </c>
      <c r="L126" s="18"/>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69"/>
      <c r="B127" s="171"/>
      <c r="C127" s="48">
        <v>272</v>
      </c>
      <c r="D127" s="71" t="s">
        <v>315</v>
      </c>
      <c r="E127" s="111" t="s">
        <v>606</v>
      </c>
      <c r="F127" s="72" t="s">
        <v>59</v>
      </c>
      <c r="G127" s="72" t="s">
        <v>15</v>
      </c>
      <c r="H127" s="54">
        <v>50.66</v>
      </c>
      <c r="I127" s="19"/>
      <c r="J127" s="25">
        <f t="shared" si="2"/>
        <v>0</v>
      </c>
      <c r="K127" s="26" t="str">
        <f t="shared" si="3"/>
        <v>OK</v>
      </c>
      <c r="L127" s="18"/>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69"/>
      <c r="B128" s="171"/>
      <c r="C128" s="48">
        <v>273</v>
      </c>
      <c r="D128" s="71" t="s">
        <v>316</v>
      </c>
      <c r="E128" s="111" t="s">
        <v>606</v>
      </c>
      <c r="F128" s="72" t="s">
        <v>13</v>
      </c>
      <c r="G128" s="72" t="s">
        <v>15</v>
      </c>
      <c r="H128" s="54">
        <v>6.08</v>
      </c>
      <c r="I128" s="19"/>
      <c r="J128" s="25">
        <f t="shared" si="2"/>
        <v>0</v>
      </c>
      <c r="K128" s="26" t="str">
        <f t="shared" si="3"/>
        <v>OK</v>
      </c>
      <c r="L128" s="18"/>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69"/>
      <c r="B129" s="171"/>
      <c r="C129" s="48">
        <v>274</v>
      </c>
      <c r="D129" s="71" t="s">
        <v>317</v>
      </c>
      <c r="E129" s="111" t="s">
        <v>606</v>
      </c>
      <c r="F129" s="72" t="s">
        <v>13</v>
      </c>
      <c r="G129" s="72" t="s">
        <v>15</v>
      </c>
      <c r="H129" s="54">
        <v>4.8499999999999996</v>
      </c>
      <c r="I129" s="19"/>
      <c r="J129" s="25">
        <f t="shared" si="2"/>
        <v>0</v>
      </c>
      <c r="K129" s="26" t="str">
        <f t="shared" si="3"/>
        <v>OK</v>
      </c>
      <c r="L129" s="18"/>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69"/>
      <c r="B130" s="171"/>
      <c r="C130" s="48">
        <v>275</v>
      </c>
      <c r="D130" s="71" t="s">
        <v>318</v>
      </c>
      <c r="E130" s="111" t="s">
        <v>606</v>
      </c>
      <c r="F130" s="72" t="s">
        <v>13</v>
      </c>
      <c r="G130" s="72" t="s">
        <v>15</v>
      </c>
      <c r="H130" s="54">
        <v>11.69</v>
      </c>
      <c r="I130" s="19"/>
      <c r="J130" s="25">
        <f t="shared" si="2"/>
        <v>0</v>
      </c>
      <c r="K130" s="26" t="str">
        <f t="shared" si="3"/>
        <v>OK</v>
      </c>
      <c r="L130" s="18"/>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69"/>
      <c r="B131" s="171"/>
      <c r="C131" s="48">
        <v>276</v>
      </c>
      <c r="D131" s="71" t="s">
        <v>319</v>
      </c>
      <c r="E131" s="111" t="s">
        <v>606</v>
      </c>
      <c r="F131" s="72" t="s">
        <v>13</v>
      </c>
      <c r="G131" s="72" t="s">
        <v>15</v>
      </c>
      <c r="H131" s="54">
        <v>21.08</v>
      </c>
      <c r="I131" s="19"/>
      <c r="J131" s="25">
        <f t="shared" si="2"/>
        <v>0</v>
      </c>
      <c r="K131" s="26" t="str">
        <f t="shared" si="3"/>
        <v>OK</v>
      </c>
      <c r="L131" s="18"/>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69"/>
      <c r="B132" s="171"/>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69"/>
      <c r="B133" s="171"/>
      <c r="C133" s="48">
        <v>278</v>
      </c>
      <c r="D133" s="71" t="s">
        <v>321</v>
      </c>
      <c r="E133" s="111" t="s">
        <v>606</v>
      </c>
      <c r="F133" s="72" t="s">
        <v>13</v>
      </c>
      <c r="G133" s="72" t="s">
        <v>15</v>
      </c>
      <c r="H133" s="54">
        <v>3.82</v>
      </c>
      <c r="I133" s="19"/>
      <c r="J133" s="25">
        <f t="shared" ref="J133:J287" si="4">I133-(SUM(L133:AC133))</f>
        <v>0</v>
      </c>
      <c r="K133" s="26" t="str">
        <f t="shared" ref="K133:K287" si="5">IF(J133&lt;0,"ATENÇÃO","OK")</f>
        <v>OK</v>
      </c>
      <c r="L133" s="18"/>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69"/>
      <c r="B134" s="171"/>
      <c r="C134" s="48">
        <v>279</v>
      </c>
      <c r="D134" s="71" t="s">
        <v>322</v>
      </c>
      <c r="E134" s="111" t="s">
        <v>606</v>
      </c>
      <c r="F134" s="72" t="s">
        <v>13</v>
      </c>
      <c r="G134" s="72" t="s">
        <v>15</v>
      </c>
      <c r="H134" s="54">
        <v>3.71</v>
      </c>
      <c r="I134" s="19"/>
      <c r="J134" s="25">
        <f t="shared" si="4"/>
        <v>0</v>
      </c>
      <c r="K134" s="26" t="str">
        <f t="shared" si="5"/>
        <v>OK</v>
      </c>
      <c r="L134" s="18"/>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69"/>
      <c r="B135" s="171"/>
      <c r="C135" s="48">
        <v>280</v>
      </c>
      <c r="D135" s="71" t="s">
        <v>323</v>
      </c>
      <c r="E135" s="111" t="s">
        <v>606</v>
      </c>
      <c r="F135" s="72" t="s">
        <v>13</v>
      </c>
      <c r="G135" s="72" t="s">
        <v>15</v>
      </c>
      <c r="H135" s="54">
        <v>2.59</v>
      </c>
      <c r="I135" s="19"/>
      <c r="J135" s="25">
        <f t="shared" si="4"/>
        <v>0</v>
      </c>
      <c r="K135" s="26" t="str">
        <f t="shared" si="5"/>
        <v>OK</v>
      </c>
      <c r="L135" s="18"/>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69"/>
      <c r="B136" s="171"/>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69"/>
      <c r="B137" s="171"/>
      <c r="C137" s="48">
        <v>282</v>
      </c>
      <c r="D137" s="71" t="s">
        <v>325</v>
      </c>
      <c r="E137" s="111" t="s">
        <v>606</v>
      </c>
      <c r="F137" s="72" t="s">
        <v>13</v>
      </c>
      <c r="G137" s="72" t="s">
        <v>15</v>
      </c>
      <c r="H137" s="54">
        <v>4.75</v>
      </c>
      <c r="I137" s="19"/>
      <c r="J137" s="25">
        <f t="shared" si="4"/>
        <v>0</v>
      </c>
      <c r="K137" s="26" t="str">
        <f t="shared" si="5"/>
        <v>OK</v>
      </c>
      <c r="L137" s="18"/>
      <c r="M137" s="18"/>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69"/>
      <c r="B138" s="171"/>
      <c r="C138" s="48">
        <v>283</v>
      </c>
      <c r="D138" s="71" t="s">
        <v>326</v>
      </c>
      <c r="E138" s="111" t="s">
        <v>606</v>
      </c>
      <c r="F138" s="72" t="s">
        <v>13</v>
      </c>
      <c r="G138" s="72" t="s">
        <v>15</v>
      </c>
      <c r="H138" s="54">
        <v>2.84</v>
      </c>
      <c r="I138" s="19"/>
      <c r="J138" s="25">
        <f t="shared" si="4"/>
        <v>0</v>
      </c>
      <c r="K138" s="26" t="str">
        <f t="shared" si="5"/>
        <v>OK</v>
      </c>
      <c r="L138" s="18"/>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69"/>
      <c r="B139" s="171"/>
      <c r="C139" s="48">
        <v>284</v>
      </c>
      <c r="D139" s="71" t="s">
        <v>327</v>
      </c>
      <c r="E139" s="111" t="s">
        <v>606</v>
      </c>
      <c r="F139" s="72" t="s">
        <v>13</v>
      </c>
      <c r="G139" s="72" t="s">
        <v>15</v>
      </c>
      <c r="H139" s="54">
        <v>6.49</v>
      </c>
      <c r="I139" s="19"/>
      <c r="J139" s="25">
        <f t="shared" si="4"/>
        <v>0</v>
      </c>
      <c r="K139" s="26" t="str">
        <f t="shared" si="5"/>
        <v>OK</v>
      </c>
      <c r="L139" s="18"/>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69"/>
      <c r="B140" s="171"/>
      <c r="C140" s="48">
        <v>285</v>
      </c>
      <c r="D140" s="71" t="s">
        <v>328</v>
      </c>
      <c r="E140" s="111" t="s">
        <v>606</v>
      </c>
      <c r="F140" s="72" t="s">
        <v>13</v>
      </c>
      <c r="G140" s="72" t="s">
        <v>15</v>
      </c>
      <c r="H140" s="54">
        <v>2.2799999999999998</v>
      </c>
      <c r="I140" s="19"/>
      <c r="J140" s="25">
        <f t="shared" si="4"/>
        <v>0</v>
      </c>
      <c r="K140" s="26" t="str">
        <f t="shared" si="5"/>
        <v>OK</v>
      </c>
      <c r="L140" s="18"/>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69"/>
      <c r="B141" s="171"/>
      <c r="C141" s="48">
        <v>286</v>
      </c>
      <c r="D141" s="71" t="s">
        <v>329</v>
      </c>
      <c r="E141" s="111" t="s">
        <v>606</v>
      </c>
      <c r="F141" s="72" t="s">
        <v>3</v>
      </c>
      <c r="G141" s="72" t="s">
        <v>15</v>
      </c>
      <c r="H141" s="54">
        <v>21.43</v>
      </c>
      <c r="I141" s="19"/>
      <c r="J141" s="25">
        <f t="shared" si="4"/>
        <v>0</v>
      </c>
      <c r="K141" s="26" t="str">
        <f t="shared" si="5"/>
        <v>OK</v>
      </c>
      <c r="L141" s="18"/>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69"/>
      <c r="B142" s="171"/>
      <c r="C142" s="48">
        <v>287</v>
      </c>
      <c r="D142" s="71" t="s">
        <v>330</v>
      </c>
      <c r="E142" s="111" t="s">
        <v>606</v>
      </c>
      <c r="F142" s="72" t="s">
        <v>13</v>
      </c>
      <c r="G142" s="72" t="s">
        <v>15</v>
      </c>
      <c r="H142" s="54">
        <v>2.77</v>
      </c>
      <c r="I142" s="19"/>
      <c r="J142" s="25">
        <f t="shared" si="4"/>
        <v>0</v>
      </c>
      <c r="K142" s="26" t="str">
        <f t="shared" si="5"/>
        <v>OK</v>
      </c>
      <c r="L142" s="18"/>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69"/>
      <c r="B143" s="171"/>
      <c r="C143" s="48">
        <v>288</v>
      </c>
      <c r="D143" s="71" t="s">
        <v>331</v>
      </c>
      <c r="E143" s="111" t="s">
        <v>606</v>
      </c>
      <c r="F143" s="72" t="s">
        <v>13</v>
      </c>
      <c r="G143" s="72" t="s">
        <v>15</v>
      </c>
      <c r="H143" s="54">
        <v>2.54</v>
      </c>
      <c r="I143" s="19"/>
      <c r="J143" s="25">
        <f t="shared" si="4"/>
        <v>0</v>
      </c>
      <c r="K143" s="26" t="str">
        <f t="shared" si="5"/>
        <v>OK</v>
      </c>
      <c r="L143" s="18"/>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69"/>
      <c r="B144" s="171"/>
      <c r="C144" s="48">
        <v>289</v>
      </c>
      <c r="D144" s="71" t="s">
        <v>332</v>
      </c>
      <c r="E144" s="111" t="s">
        <v>606</v>
      </c>
      <c r="F144" s="72" t="s">
        <v>13</v>
      </c>
      <c r="G144" s="72" t="s">
        <v>15</v>
      </c>
      <c r="H144" s="54">
        <v>4.41</v>
      </c>
      <c r="I144" s="19"/>
      <c r="J144" s="25">
        <f t="shared" si="4"/>
        <v>0</v>
      </c>
      <c r="K144" s="26" t="str">
        <f t="shared" si="5"/>
        <v>OK</v>
      </c>
      <c r="L144" s="18"/>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69"/>
      <c r="B145" s="171"/>
      <c r="C145" s="48">
        <v>290</v>
      </c>
      <c r="D145" s="71" t="s">
        <v>333</v>
      </c>
      <c r="E145" s="111" t="s">
        <v>606</v>
      </c>
      <c r="F145" s="72" t="s">
        <v>13</v>
      </c>
      <c r="G145" s="72" t="s">
        <v>15</v>
      </c>
      <c r="H145" s="54">
        <v>0.5</v>
      </c>
      <c r="I145" s="19"/>
      <c r="J145" s="25">
        <f t="shared" si="4"/>
        <v>0</v>
      </c>
      <c r="K145" s="26" t="str">
        <f t="shared" si="5"/>
        <v>OK</v>
      </c>
      <c r="L145" s="18"/>
      <c r="M145" s="18"/>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69"/>
      <c r="B146" s="171"/>
      <c r="C146" s="48">
        <v>291</v>
      </c>
      <c r="D146" s="71" t="s">
        <v>334</v>
      </c>
      <c r="E146" s="111" t="s">
        <v>606</v>
      </c>
      <c r="F146" s="72" t="s">
        <v>13</v>
      </c>
      <c r="G146" s="72" t="s">
        <v>15</v>
      </c>
      <c r="H146" s="54">
        <v>2.73</v>
      </c>
      <c r="I146" s="19"/>
      <c r="J146" s="25">
        <f t="shared" si="4"/>
        <v>0</v>
      </c>
      <c r="K146" s="26" t="str">
        <f t="shared" si="5"/>
        <v>OK</v>
      </c>
      <c r="L146" s="18"/>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69"/>
      <c r="B147" s="171"/>
      <c r="C147" s="48">
        <v>292</v>
      </c>
      <c r="D147" s="71" t="s">
        <v>335</v>
      </c>
      <c r="E147" s="111" t="s">
        <v>606</v>
      </c>
      <c r="F147" s="72" t="s">
        <v>13</v>
      </c>
      <c r="G147" s="72" t="s">
        <v>15</v>
      </c>
      <c r="H147" s="54">
        <v>5.48</v>
      </c>
      <c r="I147" s="19"/>
      <c r="J147" s="25">
        <f t="shared" si="4"/>
        <v>0</v>
      </c>
      <c r="K147" s="26" t="str">
        <f t="shared" si="5"/>
        <v>OK</v>
      </c>
      <c r="L147" s="18"/>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69"/>
      <c r="B148" s="171"/>
      <c r="C148" s="48">
        <v>293</v>
      </c>
      <c r="D148" s="71" t="s">
        <v>336</v>
      </c>
      <c r="E148" s="111" t="s">
        <v>606</v>
      </c>
      <c r="F148" s="72" t="s">
        <v>13</v>
      </c>
      <c r="G148" s="72" t="s">
        <v>15</v>
      </c>
      <c r="H148" s="54">
        <v>6.62</v>
      </c>
      <c r="I148" s="19"/>
      <c r="J148" s="25">
        <f t="shared" si="4"/>
        <v>0</v>
      </c>
      <c r="K148" s="26" t="str">
        <f t="shared" si="5"/>
        <v>OK</v>
      </c>
      <c r="L148" s="18"/>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69"/>
      <c r="B149" s="171"/>
      <c r="C149" s="48">
        <v>294</v>
      </c>
      <c r="D149" s="71" t="s">
        <v>337</v>
      </c>
      <c r="E149" s="111" t="s">
        <v>606</v>
      </c>
      <c r="F149" s="72" t="s">
        <v>13</v>
      </c>
      <c r="G149" s="72" t="s">
        <v>15</v>
      </c>
      <c r="H149" s="54">
        <v>8.5500000000000007</v>
      </c>
      <c r="I149" s="19"/>
      <c r="J149" s="25">
        <f t="shared" si="4"/>
        <v>0</v>
      </c>
      <c r="K149" s="26" t="str">
        <f t="shared" si="5"/>
        <v>OK</v>
      </c>
      <c r="L149" s="18"/>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69"/>
      <c r="B150" s="171"/>
      <c r="C150" s="48">
        <v>295</v>
      </c>
      <c r="D150" s="71" t="s">
        <v>338</v>
      </c>
      <c r="E150" s="111" t="s">
        <v>606</v>
      </c>
      <c r="F150" s="72" t="s">
        <v>13</v>
      </c>
      <c r="G150" s="72" t="s">
        <v>15</v>
      </c>
      <c r="H150" s="54">
        <v>5.56</v>
      </c>
      <c r="I150" s="19"/>
      <c r="J150" s="25">
        <f t="shared" si="4"/>
        <v>0</v>
      </c>
      <c r="K150" s="26" t="str">
        <f t="shared" si="5"/>
        <v>OK</v>
      </c>
      <c r="L150" s="18"/>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69"/>
      <c r="B151" s="171"/>
      <c r="C151" s="48">
        <v>296</v>
      </c>
      <c r="D151" s="71" t="s">
        <v>339</v>
      </c>
      <c r="E151" s="111" t="s">
        <v>606</v>
      </c>
      <c r="F151" s="72" t="s">
        <v>13</v>
      </c>
      <c r="G151" s="72" t="s">
        <v>15</v>
      </c>
      <c r="H151" s="54">
        <v>6.62</v>
      </c>
      <c r="I151" s="19"/>
      <c r="J151" s="25">
        <f t="shared" si="4"/>
        <v>0</v>
      </c>
      <c r="K151" s="26" t="str">
        <f t="shared" si="5"/>
        <v>OK</v>
      </c>
      <c r="L151" s="18"/>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69"/>
      <c r="B152" s="171"/>
      <c r="C152" s="48">
        <v>297</v>
      </c>
      <c r="D152" s="71" t="s">
        <v>340</v>
      </c>
      <c r="E152" s="111" t="s">
        <v>606</v>
      </c>
      <c r="F152" s="72" t="s">
        <v>13</v>
      </c>
      <c r="G152" s="72" t="s">
        <v>15</v>
      </c>
      <c r="H152" s="54">
        <v>3.08</v>
      </c>
      <c r="I152" s="19"/>
      <c r="J152" s="25">
        <f t="shared" si="4"/>
        <v>0</v>
      </c>
      <c r="K152" s="26" t="str">
        <f t="shared" si="5"/>
        <v>OK</v>
      </c>
      <c r="L152" s="18"/>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69"/>
      <c r="B153" s="171"/>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69"/>
      <c r="B154" s="171"/>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69"/>
      <c r="B155" s="171"/>
      <c r="C155" s="48">
        <v>300</v>
      </c>
      <c r="D155" s="71" t="s">
        <v>343</v>
      </c>
      <c r="E155" s="111" t="s">
        <v>606</v>
      </c>
      <c r="F155" s="72" t="s">
        <v>13</v>
      </c>
      <c r="G155" s="72" t="s">
        <v>15</v>
      </c>
      <c r="H155" s="54">
        <v>12.39</v>
      </c>
      <c r="I155" s="19"/>
      <c r="J155" s="25">
        <f t="shared" si="4"/>
        <v>0</v>
      </c>
      <c r="K155" s="26" t="str">
        <f t="shared" si="5"/>
        <v>OK</v>
      </c>
      <c r="L155" s="18"/>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69"/>
      <c r="B156" s="171"/>
      <c r="C156" s="48">
        <v>301</v>
      </c>
      <c r="D156" s="71" t="s">
        <v>344</v>
      </c>
      <c r="E156" s="111" t="s">
        <v>606</v>
      </c>
      <c r="F156" s="72" t="s">
        <v>13</v>
      </c>
      <c r="G156" s="72" t="s">
        <v>15</v>
      </c>
      <c r="H156" s="54">
        <v>9.15</v>
      </c>
      <c r="I156" s="19"/>
      <c r="J156" s="25">
        <f t="shared" si="4"/>
        <v>0</v>
      </c>
      <c r="K156" s="26" t="str">
        <f t="shared" si="5"/>
        <v>OK</v>
      </c>
      <c r="L156" s="18"/>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69"/>
      <c r="B157" s="171"/>
      <c r="C157" s="48">
        <v>302</v>
      </c>
      <c r="D157" s="71" t="s">
        <v>345</v>
      </c>
      <c r="E157" s="111" t="s">
        <v>606</v>
      </c>
      <c r="F157" s="72" t="s">
        <v>13</v>
      </c>
      <c r="G157" s="72" t="s">
        <v>15</v>
      </c>
      <c r="H157" s="54">
        <v>11.33</v>
      </c>
      <c r="I157" s="19"/>
      <c r="J157" s="25">
        <f t="shared" si="4"/>
        <v>0</v>
      </c>
      <c r="K157" s="26" t="str">
        <f t="shared" si="5"/>
        <v>OK</v>
      </c>
      <c r="L157" s="18"/>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69"/>
      <c r="B158" s="171"/>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69"/>
      <c r="B159" s="171"/>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69"/>
      <c r="B160" s="171"/>
      <c r="C160" s="49">
        <v>305</v>
      </c>
      <c r="D160" s="71" t="s">
        <v>348</v>
      </c>
      <c r="E160" s="111" t="s">
        <v>606</v>
      </c>
      <c r="F160" s="72" t="s">
        <v>13</v>
      </c>
      <c r="G160" s="72" t="s">
        <v>15</v>
      </c>
      <c r="H160" s="54">
        <v>1.61</v>
      </c>
      <c r="I160" s="19"/>
      <c r="J160" s="25">
        <f t="shared" si="4"/>
        <v>0</v>
      </c>
      <c r="K160" s="26" t="str">
        <f t="shared" si="5"/>
        <v>OK</v>
      </c>
      <c r="L160" s="18"/>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69"/>
      <c r="B161" s="171"/>
      <c r="C161" s="49">
        <v>306</v>
      </c>
      <c r="D161" s="71" t="s">
        <v>349</v>
      </c>
      <c r="E161" s="111" t="s">
        <v>606</v>
      </c>
      <c r="F161" s="72" t="s">
        <v>13</v>
      </c>
      <c r="G161" s="72" t="s">
        <v>15</v>
      </c>
      <c r="H161" s="54">
        <v>2.25</v>
      </c>
      <c r="I161" s="19"/>
      <c r="J161" s="25">
        <f t="shared" si="4"/>
        <v>0</v>
      </c>
      <c r="K161" s="26" t="str">
        <f t="shared" si="5"/>
        <v>OK</v>
      </c>
      <c r="L161" s="18"/>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69"/>
      <c r="B162" s="171"/>
      <c r="C162" s="48">
        <v>307</v>
      </c>
      <c r="D162" s="71" t="s">
        <v>350</v>
      </c>
      <c r="E162" s="111" t="s">
        <v>606</v>
      </c>
      <c r="F162" s="72" t="s">
        <v>13</v>
      </c>
      <c r="G162" s="72" t="s">
        <v>15</v>
      </c>
      <c r="H162" s="54">
        <v>8.58</v>
      </c>
      <c r="I162" s="19"/>
      <c r="J162" s="25">
        <f t="shared" si="4"/>
        <v>0</v>
      </c>
      <c r="K162" s="26" t="str">
        <f t="shared" si="5"/>
        <v>OK</v>
      </c>
      <c r="L162" s="18"/>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69"/>
      <c r="B163" s="171"/>
      <c r="C163" s="48">
        <v>308</v>
      </c>
      <c r="D163" s="71" t="s">
        <v>351</v>
      </c>
      <c r="E163" s="111" t="s">
        <v>606</v>
      </c>
      <c r="F163" s="72" t="s">
        <v>13</v>
      </c>
      <c r="G163" s="72" t="s">
        <v>15</v>
      </c>
      <c r="H163" s="54">
        <v>1.48</v>
      </c>
      <c r="I163" s="19"/>
      <c r="J163" s="25">
        <f t="shared" si="4"/>
        <v>0</v>
      </c>
      <c r="K163" s="26" t="str">
        <f t="shared" si="5"/>
        <v>OK</v>
      </c>
      <c r="L163" s="18"/>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69"/>
      <c r="B164" s="171"/>
      <c r="C164" s="48">
        <v>309</v>
      </c>
      <c r="D164" s="71" t="s">
        <v>352</v>
      </c>
      <c r="E164" s="111" t="s">
        <v>606</v>
      </c>
      <c r="F164" s="72" t="s">
        <v>13</v>
      </c>
      <c r="G164" s="72" t="s">
        <v>15</v>
      </c>
      <c r="H164" s="54">
        <v>1.3</v>
      </c>
      <c r="I164" s="19"/>
      <c r="J164" s="25">
        <f t="shared" si="4"/>
        <v>0</v>
      </c>
      <c r="K164" s="26" t="str">
        <f t="shared" si="5"/>
        <v>OK</v>
      </c>
      <c r="L164" s="18"/>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69"/>
      <c r="B165" s="171"/>
      <c r="C165" s="48">
        <v>310</v>
      </c>
      <c r="D165" s="71" t="s">
        <v>353</v>
      </c>
      <c r="E165" s="111" t="s">
        <v>606</v>
      </c>
      <c r="F165" s="72" t="s">
        <v>13</v>
      </c>
      <c r="G165" s="72" t="s">
        <v>15</v>
      </c>
      <c r="H165" s="54">
        <v>1.68</v>
      </c>
      <c r="I165" s="19"/>
      <c r="J165" s="25">
        <f t="shared" si="4"/>
        <v>0</v>
      </c>
      <c r="K165" s="26" t="str">
        <f t="shared" si="5"/>
        <v>OK</v>
      </c>
      <c r="L165" s="18"/>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69"/>
      <c r="B166" s="171"/>
      <c r="C166" s="48">
        <v>311</v>
      </c>
      <c r="D166" s="71" t="s">
        <v>354</v>
      </c>
      <c r="E166" s="111" t="s">
        <v>606</v>
      </c>
      <c r="F166" s="72" t="s">
        <v>13</v>
      </c>
      <c r="G166" s="72" t="s">
        <v>15</v>
      </c>
      <c r="H166" s="54">
        <v>3.31</v>
      </c>
      <c r="I166" s="19"/>
      <c r="J166" s="25">
        <f t="shared" si="4"/>
        <v>0</v>
      </c>
      <c r="K166" s="26" t="str">
        <f t="shared" si="5"/>
        <v>OK</v>
      </c>
      <c r="L166" s="18"/>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69"/>
      <c r="B167" s="171"/>
      <c r="C167" s="48">
        <v>312</v>
      </c>
      <c r="D167" s="71" t="s">
        <v>355</v>
      </c>
      <c r="E167" s="111" t="s">
        <v>606</v>
      </c>
      <c r="F167" s="72" t="s">
        <v>13</v>
      </c>
      <c r="G167" s="72" t="s">
        <v>15</v>
      </c>
      <c r="H167" s="54">
        <v>6.22</v>
      </c>
      <c r="I167" s="19"/>
      <c r="J167" s="25">
        <f t="shared" si="4"/>
        <v>0</v>
      </c>
      <c r="K167" s="26" t="str">
        <f t="shared" si="5"/>
        <v>OK</v>
      </c>
      <c r="L167" s="18"/>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69"/>
      <c r="B168" s="171"/>
      <c r="C168" s="48">
        <v>313</v>
      </c>
      <c r="D168" s="71" t="s">
        <v>356</v>
      </c>
      <c r="E168" s="111" t="s">
        <v>606</v>
      </c>
      <c r="F168" s="72" t="s">
        <v>13</v>
      </c>
      <c r="G168" s="72" t="s">
        <v>15</v>
      </c>
      <c r="H168" s="54">
        <v>0.8</v>
      </c>
      <c r="I168" s="19"/>
      <c r="J168" s="25">
        <f t="shared" si="4"/>
        <v>0</v>
      </c>
      <c r="K168" s="26" t="str">
        <f t="shared" si="5"/>
        <v>OK</v>
      </c>
      <c r="L168" s="18"/>
      <c r="M168" s="18"/>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69"/>
      <c r="B169" s="171"/>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69"/>
      <c r="B170" s="171"/>
      <c r="C170" s="48">
        <v>315</v>
      </c>
      <c r="D170" s="71" t="s">
        <v>358</v>
      </c>
      <c r="E170" s="111" t="s">
        <v>606</v>
      </c>
      <c r="F170" s="72" t="s">
        <v>13</v>
      </c>
      <c r="G170" s="72" t="s">
        <v>15</v>
      </c>
      <c r="H170" s="54">
        <v>7.03</v>
      </c>
      <c r="I170" s="19"/>
      <c r="J170" s="25">
        <f t="shared" si="4"/>
        <v>0</v>
      </c>
      <c r="K170" s="26" t="str">
        <f t="shared" si="5"/>
        <v>OK</v>
      </c>
      <c r="L170" s="18"/>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69"/>
      <c r="B171" s="171"/>
      <c r="C171" s="48">
        <v>316</v>
      </c>
      <c r="D171" s="71" t="s">
        <v>359</v>
      </c>
      <c r="E171" s="111" t="s">
        <v>606</v>
      </c>
      <c r="F171" s="72" t="s">
        <v>13</v>
      </c>
      <c r="G171" s="72" t="s">
        <v>15</v>
      </c>
      <c r="H171" s="54">
        <v>5.83</v>
      </c>
      <c r="I171" s="19"/>
      <c r="J171" s="25">
        <f t="shared" si="4"/>
        <v>0</v>
      </c>
      <c r="K171" s="26" t="str">
        <f t="shared" si="5"/>
        <v>OK</v>
      </c>
      <c r="L171" s="18"/>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69"/>
      <c r="B172" s="171"/>
      <c r="C172" s="48">
        <v>317</v>
      </c>
      <c r="D172" s="71" t="s">
        <v>360</v>
      </c>
      <c r="E172" s="111" t="s">
        <v>606</v>
      </c>
      <c r="F172" s="72" t="s">
        <v>13</v>
      </c>
      <c r="G172" s="72" t="s">
        <v>15</v>
      </c>
      <c r="H172" s="54">
        <v>6.02</v>
      </c>
      <c r="I172" s="19"/>
      <c r="J172" s="25">
        <f t="shared" si="4"/>
        <v>0</v>
      </c>
      <c r="K172" s="26" t="str">
        <f t="shared" si="5"/>
        <v>OK</v>
      </c>
      <c r="L172" s="18"/>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69"/>
      <c r="B173" s="171"/>
      <c r="C173" s="48">
        <v>318</v>
      </c>
      <c r="D173" s="71" t="s">
        <v>361</v>
      </c>
      <c r="E173" s="111" t="s">
        <v>606</v>
      </c>
      <c r="F173" s="72" t="s">
        <v>13</v>
      </c>
      <c r="G173" s="72" t="s">
        <v>15</v>
      </c>
      <c r="H173" s="54">
        <v>1.6</v>
      </c>
      <c r="I173" s="19"/>
      <c r="J173" s="25">
        <f t="shared" si="4"/>
        <v>0</v>
      </c>
      <c r="K173" s="26" t="str">
        <f t="shared" si="5"/>
        <v>OK</v>
      </c>
      <c r="L173" s="18"/>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69"/>
      <c r="B174" s="171"/>
      <c r="C174" s="48">
        <v>319</v>
      </c>
      <c r="D174" s="71" t="s">
        <v>362</v>
      </c>
      <c r="E174" s="111" t="s">
        <v>606</v>
      </c>
      <c r="F174" s="72" t="s">
        <v>13</v>
      </c>
      <c r="G174" s="72" t="s">
        <v>15</v>
      </c>
      <c r="H174" s="54">
        <v>2.11</v>
      </c>
      <c r="I174" s="19"/>
      <c r="J174" s="25">
        <f t="shared" si="4"/>
        <v>0</v>
      </c>
      <c r="K174" s="26" t="str">
        <f t="shared" si="5"/>
        <v>OK</v>
      </c>
      <c r="L174" s="18"/>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69"/>
      <c r="B175" s="171"/>
      <c r="C175" s="48">
        <v>320</v>
      </c>
      <c r="D175" s="71" t="s">
        <v>363</v>
      </c>
      <c r="E175" s="111" t="s">
        <v>606</v>
      </c>
      <c r="F175" s="72" t="s">
        <v>13</v>
      </c>
      <c r="G175" s="72" t="s">
        <v>15</v>
      </c>
      <c r="H175" s="54">
        <v>2.04</v>
      </c>
      <c r="I175" s="19"/>
      <c r="J175" s="25">
        <f t="shared" si="4"/>
        <v>0</v>
      </c>
      <c r="K175" s="26" t="str">
        <f t="shared" si="5"/>
        <v>OK</v>
      </c>
      <c r="L175" s="18"/>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69"/>
      <c r="B176" s="171"/>
      <c r="C176" s="48">
        <v>321</v>
      </c>
      <c r="D176" s="71" t="s">
        <v>364</v>
      </c>
      <c r="E176" s="111" t="s">
        <v>606</v>
      </c>
      <c r="F176" s="72" t="s">
        <v>13</v>
      </c>
      <c r="G176" s="72" t="s">
        <v>15</v>
      </c>
      <c r="H176" s="54">
        <v>1.56</v>
      </c>
      <c r="I176" s="19"/>
      <c r="J176" s="25">
        <f t="shared" si="4"/>
        <v>0</v>
      </c>
      <c r="K176" s="26" t="str">
        <f t="shared" si="5"/>
        <v>OK</v>
      </c>
      <c r="L176" s="18"/>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69"/>
      <c r="B177" s="171"/>
      <c r="C177" s="48">
        <v>322</v>
      </c>
      <c r="D177" s="71" t="s">
        <v>365</v>
      </c>
      <c r="E177" s="111" t="s">
        <v>606</v>
      </c>
      <c r="F177" s="72" t="s">
        <v>13</v>
      </c>
      <c r="G177" s="72" t="s">
        <v>15</v>
      </c>
      <c r="H177" s="54">
        <v>1.82</v>
      </c>
      <c r="I177" s="19"/>
      <c r="J177" s="25">
        <f t="shared" si="4"/>
        <v>0</v>
      </c>
      <c r="K177" s="26" t="str">
        <f t="shared" si="5"/>
        <v>OK</v>
      </c>
      <c r="L177" s="18"/>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69"/>
      <c r="B178" s="171"/>
      <c r="C178" s="48">
        <v>323</v>
      </c>
      <c r="D178" s="71" t="s">
        <v>366</v>
      </c>
      <c r="E178" s="111" t="s">
        <v>606</v>
      </c>
      <c r="F178" s="72" t="s">
        <v>13</v>
      </c>
      <c r="G178" s="72" t="s">
        <v>15</v>
      </c>
      <c r="H178" s="54">
        <v>8.18</v>
      </c>
      <c r="I178" s="19"/>
      <c r="J178" s="25">
        <f t="shared" si="4"/>
        <v>0</v>
      </c>
      <c r="K178" s="26" t="str">
        <f t="shared" si="5"/>
        <v>OK</v>
      </c>
      <c r="L178" s="18"/>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69"/>
      <c r="B179" s="171"/>
      <c r="C179" s="48">
        <v>324</v>
      </c>
      <c r="D179" s="71" t="s">
        <v>367</v>
      </c>
      <c r="E179" s="109" t="s">
        <v>609</v>
      </c>
      <c r="F179" s="98" t="s">
        <v>13</v>
      </c>
      <c r="G179" s="72" t="s">
        <v>15</v>
      </c>
      <c r="H179" s="54">
        <v>59.41</v>
      </c>
      <c r="I179" s="19"/>
      <c r="J179" s="25">
        <f t="shared" si="4"/>
        <v>0</v>
      </c>
      <c r="K179" s="26" t="str">
        <f t="shared" si="5"/>
        <v>OK</v>
      </c>
      <c r="L179" s="18"/>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69"/>
      <c r="B180" s="171"/>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69"/>
      <c r="B181" s="171"/>
      <c r="C181" s="48">
        <v>326</v>
      </c>
      <c r="D181" s="71" t="s">
        <v>369</v>
      </c>
      <c r="E181" s="110" t="s">
        <v>608</v>
      </c>
      <c r="F181" s="72" t="s">
        <v>13</v>
      </c>
      <c r="G181" s="72" t="s">
        <v>15</v>
      </c>
      <c r="H181" s="54">
        <v>15.09</v>
      </c>
      <c r="I181" s="19"/>
      <c r="J181" s="25">
        <f t="shared" si="4"/>
        <v>0</v>
      </c>
      <c r="K181" s="26" t="str">
        <f t="shared" si="5"/>
        <v>OK</v>
      </c>
      <c r="L181" s="18"/>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69"/>
      <c r="B182" s="171"/>
      <c r="C182" s="48">
        <v>327</v>
      </c>
      <c r="D182" s="71" t="s">
        <v>370</v>
      </c>
      <c r="E182" s="110" t="s">
        <v>608</v>
      </c>
      <c r="F182" s="72" t="s">
        <v>13</v>
      </c>
      <c r="G182" s="72" t="s">
        <v>15</v>
      </c>
      <c r="H182" s="54">
        <v>25.35</v>
      </c>
      <c r="I182" s="19"/>
      <c r="J182" s="25">
        <f t="shared" si="4"/>
        <v>0</v>
      </c>
      <c r="K182" s="26" t="str">
        <f t="shared" si="5"/>
        <v>OK</v>
      </c>
      <c r="L182" s="18"/>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69"/>
      <c r="B183" s="171"/>
      <c r="C183" s="48">
        <v>328</v>
      </c>
      <c r="D183" s="71" t="s">
        <v>371</v>
      </c>
      <c r="E183" s="110" t="s">
        <v>608</v>
      </c>
      <c r="F183" s="72" t="s">
        <v>13</v>
      </c>
      <c r="G183" s="72" t="s">
        <v>15</v>
      </c>
      <c r="H183" s="54">
        <v>7.56</v>
      </c>
      <c r="I183" s="19"/>
      <c r="J183" s="25">
        <f t="shared" si="4"/>
        <v>0</v>
      </c>
      <c r="K183" s="26" t="str">
        <f t="shared" si="5"/>
        <v>OK</v>
      </c>
      <c r="L183" s="18"/>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69"/>
      <c r="B184" s="171"/>
      <c r="C184" s="48">
        <v>329</v>
      </c>
      <c r="D184" s="71" t="s">
        <v>372</v>
      </c>
      <c r="E184" s="110" t="s">
        <v>608</v>
      </c>
      <c r="F184" s="72" t="s">
        <v>13</v>
      </c>
      <c r="G184" s="72" t="s">
        <v>15</v>
      </c>
      <c r="H184" s="54">
        <v>18</v>
      </c>
      <c r="I184" s="19"/>
      <c r="J184" s="25">
        <f t="shared" si="4"/>
        <v>0</v>
      </c>
      <c r="K184" s="26" t="str">
        <f t="shared" si="5"/>
        <v>OK</v>
      </c>
      <c r="L184" s="18"/>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69"/>
      <c r="B185" s="171"/>
      <c r="C185" s="48">
        <v>330</v>
      </c>
      <c r="D185" s="71" t="s">
        <v>373</v>
      </c>
      <c r="E185" s="110" t="s">
        <v>608</v>
      </c>
      <c r="F185" s="72" t="s">
        <v>13</v>
      </c>
      <c r="G185" s="72" t="s">
        <v>15</v>
      </c>
      <c r="H185" s="54">
        <v>10.67</v>
      </c>
      <c r="I185" s="19"/>
      <c r="J185" s="25">
        <f t="shared" si="4"/>
        <v>0</v>
      </c>
      <c r="K185" s="26" t="str">
        <f t="shared" si="5"/>
        <v>OK</v>
      </c>
      <c r="L185" s="18"/>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69"/>
      <c r="B186" s="171"/>
      <c r="C186" s="48">
        <v>331</v>
      </c>
      <c r="D186" s="71" t="s">
        <v>374</v>
      </c>
      <c r="E186" s="110" t="s">
        <v>608</v>
      </c>
      <c r="F186" s="72" t="s">
        <v>13</v>
      </c>
      <c r="G186" s="72" t="s">
        <v>15</v>
      </c>
      <c r="H186" s="54">
        <v>19.41</v>
      </c>
      <c r="I186" s="19"/>
      <c r="J186" s="25">
        <f t="shared" si="4"/>
        <v>0</v>
      </c>
      <c r="K186" s="26" t="str">
        <f t="shared" si="5"/>
        <v>OK</v>
      </c>
      <c r="L186" s="18"/>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69"/>
      <c r="B187" s="171"/>
      <c r="C187" s="48">
        <v>332</v>
      </c>
      <c r="D187" s="71" t="s">
        <v>375</v>
      </c>
      <c r="E187" s="110" t="s">
        <v>608</v>
      </c>
      <c r="F187" s="72" t="s">
        <v>13</v>
      </c>
      <c r="G187" s="72" t="s">
        <v>15</v>
      </c>
      <c r="H187" s="54">
        <v>21.09</v>
      </c>
      <c r="I187" s="19"/>
      <c r="J187" s="25">
        <f t="shared" si="4"/>
        <v>0</v>
      </c>
      <c r="K187" s="26" t="str">
        <f t="shared" si="5"/>
        <v>OK</v>
      </c>
      <c r="L187" s="18"/>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69"/>
      <c r="B188" s="171"/>
      <c r="C188" s="48">
        <v>333</v>
      </c>
      <c r="D188" s="71" t="s">
        <v>376</v>
      </c>
      <c r="E188" s="110" t="s">
        <v>610</v>
      </c>
      <c r="F188" s="72" t="s">
        <v>13</v>
      </c>
      <c r="G188" s="72" t="s">
        <v>15</v>
      </c>
      <c r="H188" s="54">
        <v>42.23</v>
      </c>
      <c r="I188" s="19"/>
      <c r="J188" s="25">
        <f t="shared" si="4"/>
        <v>0</v>
      </c>
      <c r="K188" s="26" t="str">
        <f t="shared" si="5"/>
        <v>OK</v>
      </c>
      <c r="L188" s="18"/>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69"/>
      <c r="B189" s="171"/>
      <c r="C189" s="48">
        <v>334</v>
      </c>
      <c r="D189" s="71" t="s">
        <v>377</v>
      </c>
      <c r="E189" s="110" t="s">
        <v>610</v>
      </c>
      <c r="F189" s="72" t="s">
        <v>13</v>
      </c>
      <c r="G189" s="72" t="s">
        <v>15</v>
      </c>
      <c r="H189" s="54">
        <v>35.26</v>
      </c>
      <c r="I189" s="19"/>
      <c r="J189" s="25">
        <f t="shared" si="4"/>
        <v>0</v>
      </c>
      <c r="K189" s="26" t="str">
        <f t="shared" si="5"/>
        <v>OK</v>
      </c>
      <c r="L189" s="18"/>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69"/>
      <c r="B190" s="171"/>
      <c r="C190" s="48">
        <v>335</v>
      </c>
      <c r="D190" s="81" t="s">
        <v>378</v>
      </c>
      <c r="E190" s="110" t="s">
        <v>607</v>
      </c>
      <c r="F190" s="72" t="s">
        <v>13</v>
      </c>
      <c r="G190" s="72" t="s">
        <v>15</v>
      </c>
      <c r="H190" s="54">
        <v>36.33</v>
      </c>
      <c r="I190" s="19"/>
      <c r="J190" s="25">
        <f t="shared" si="4"/>
        <v>0</v>
      </c>
      <c r="K190" s="26" t="str">
        <f t="shared" si="5"/>
        <v>OK</v>
      </c>
      <c r="L190" s="18"/>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69"/>
      <c r="B191" s="171"/>
      <c r="C191" s="48">
        <v>336</v>
      </c>
      <c r="D191" s="81" t="s">
        <v>379</v>
      </c>
      <c r="E191" s="110" t="s">
        <v>607</v>
      </c>
      <c r="F191" s="72" t="s">
        <v>13</v>
      </c>
      <c r="G191" s="72" t="s">
        <v>15</v>
      </c>
      <c r="H191" s="54">
        <v>33.840000000000003</v>
      </c>
      <c r="I191" s="19"/>
      <c r="J191" s="25">
        <f t="shared" si="4"/>
        <v>0</v>
      </c>
      <c r="K191" s="26" t="str">
        <f t="shared" si="5"/>
        <v>OK</v>
      </c>
      <c r="L191" s="18"/>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69"/>
      <c r="B192" s="171"/>
      <c r="C192" s="48">
        <v>337</v>
      </c>
      <c r="D192" s="71" t="s">
        <v>380</v>
      </c>
      <c r="E192" s="110" t="s">
        <v>607</v>
      </c>
      <c r="F192" s="72" t="s">
        <v>13</v>
      </c>
      <c r="G192" s="72" t="s">
        <v>15</v>
      </c>
      <c r="H192" s="54">
        <v>118.96</v>
      </c>
      <c r="I192" s="19"/>
      <c r="J192" s="25">
        <f t="shared" si="4"/>
        <v>0</v>
      </c>
      <c r="K192" s="26" t="str">
        <f t="shared" si="5"/>
        <v>OK</v>
      </c>
      <c r="L192" s="18"/>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69"/>
      <c r="B193" s="171"/>
      <c r="C193" s="48">
        <v>338</v>
      </c>
      <c r="D193" s="71" t="s">
        <v>381</v>
      </c>
      <c r="E193" s="110" t="s">
        <v>611</v>
      </c>
      <c r="F193" s="72" t="s">
        <v>13</v>
      </c>
      <c r="G193" s="72" t="s">
        <v>15</v>
      </c>
      <c r="H193" s="54">
        <v>67.12</v>
      </c>
      <c r="I193" s="19"/>
      <c r="J193" s="25">
        <f t="shared" si="4"/>
        <v>0</v>
      </c>
      <c r="K193" s="26" t="str">
        <f t="shared" si="5"/>
        <v>OK</v>
      </c>
      <c r="L193" s="18"/>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69"/>
      <c r="B194" s="171"/>
      <c r="C194" s="48">
        <v>339</v>
      </c>
      <c r="D194" s="71" t="s">
        <v>382</v>
      </c>
      <c r="E194" s="110" t="s">
        <v>607</v>
      </c>
      <c r="F194" s="72"/>
      <c r="G194" s="72" t="s">
        <v>15</v>
      </c>
      <c r="H194" s="54">
        <v>19.84</v>
      </c>
      <c r="I194" s="19"/>
      <c r="J194" s="25">
        <f t="shared" si="4"/>
        <v>0</v>
      </c>
      <c r="K194" s="26" t="str">
        <f t="shared" si="5"/>
        <v>OK</v>
      </c>
      <c r="L194" s="18"/>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69"/>
      <c r="B195" s="171"/>
      <c r="C195" s="48">
        <v>340</v>
      </c>
      <c r="D195" s="71" t="s">
        <v>383</v>
      </c>
      <c r="E195" s="110" t="s">
        <v>607</v>
      </c>
      <c r="F195" s="72" t="s">
        <v>13</v>
      </c>
      <c r="G195" s="72" t="s">
        <v>15</v>
      </c>
      <c r="H195" s="54">
        <v>51.59</v>
      </c>
      <c r="I195" s="19"/>
      <c r="J195" s="25">
        <f t="shared" si="4"/>
        <v>0</v>
      </c>
      <c r="K195" s="26" t="str">
        <f t="shared" si="5"/>
        <v>OK</v>
      </c>
      <c r="L195" s="18"/>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69"/>
      <c r="B196" s="171"/>
      <c r="C196" s="48">
        <v>341</v>
      </c>
      <c r="D196" s="71" t="s">
        <v>384</v>
      </c>
      <c r="E196" s="111" t="s">
        <v>606</v>
      </c>
      <c r="F196" s="72" t="s">
        <v>13</v>
      </c>
      <c r="G196" s="72" t="s">
        <v>15</v>
      </c>
      <c r="H196" s="54">
        <v>5.69</v>
      </c>
      <c r="I196" s="19"/>
      <c r="J196" s="25">
        <f t="shared" si="4"/>
        <v>0</v>
      </c>
      <c r="K196" s="26" t="str">
        <f t="shared" si="5"/>
        <v>OK</v>
      </c>
      <c r="L196" s="18"/>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69"/>
      <c r="B197" s="171"/>
      <c r="C197" s="48">
        <v>342</v>
      </c>
      <c r="D197" s="71" t="s">
        <v>385</v>
      </c>
      <c r="E197" s="111" t="s">
        <v>606</v>
      </c>
      <c r="F197" s="72" t="s">
        <v>13</v>
      </c>
      <c r="G197" s="72" t="s">
        <v>15</v>
      </c>
      <c r="H197" s="54">
        <v>9.73</v>
      </c>
      <c r="I197" s="19"/>
      <c r="J197" s="25">
        <f t="shared" si="4"/>
        <v>0</v>
      </c>
      <c r="K197" s="26" t="str">
        <f t="shared" si="5"/>
        <v>OK</v>
      </c>
      <c r="L197" s="18"/>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69"/>
      <c r="B198" s="171"/>
      <c r="C198" s="48">
        <v>343</v>
      </c>
      <c r="D198" s="71" t="s">
        <v>386</v>
      </c>
      <c r="E198" s="111" t="s">
        <v>606</v>
      </c>
      <c r="F198" s="72" t="s">
        <v>13</v>
      </c>
      <c r="G198" s="72" t="s">
        <v>15</v>
      </c>
      <c r="H198" s="54">
        <v>11.65</v>
      </c>
      <c r="I198" s="19"/>
      <c r="J198" s="25">
        <f t="shared" si="4"/>
        <v>0</v>
      </c>
      <c r="K198" s="26" t="str">
        <f t="shared" si="5"/>
        <v>OK</v>
      </c>
      <c r="L198" s="18"/>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69"/>
      <c r="B199" s="171"/>
      <c r="C199" s="48">
        <v>344</v>
      </c>
      <c r="D199" s="71" t="s">
        <v>387</v>
      </c>
      <c r="E199" s="111" t="s">
        <v>606</v>
      </c>
      <c r="F199" s="72" t="s">
        <v>13</v>
      </c>
      <c r="G199" s="72" t="s">
        <v>15</v>
      </c>
      <c r="H199" s="54">
        <v>4.68</v>
      </c>
      <c r="I199" s="19"/>
      <c r="J199" s="25">
        <f t="shared" si="4"/>
        <v>0</v>
      </c>
      <c r="K199" s="26" t="str">
        <f t="shared" si="5"/>
        <v>OK</v>
      </c>
      <c r="L199" s="18"/>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69"/>
      <c r="B200" s="171"/>
      <c r="C200" s="48">
        <v>345</v>
      </c>
      <c r="D200" s="71" t="s">
        <v>388</v>
      </c>
      <c r="E200" s="111" t="s">
        <v>606</v>
      </c>
      <c r="F200" s="72" t="s">
        <v>13</v>
      </c>
      <c r="G200" s="72" t="s">
        <v>15</v>
      </c>
      <c r="H200" s="54">
        <v>2.72</v>
      </c>
      <c r="I200" s="19"/>
      <c r="J200" s="25">
        <f t="shared" si="4"/>
        <v>0</v>
      </c>
      <c r="K200" s="26" t="str">
        <f t="shared" si="5"/>
        <v>OK</v>
      </c>
      <c r="L200" s="18"/>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69"/>
      <c r="B201" s="171"/>
      <c r="C201" s="48">
        <v>346</v>
      </c>
      <c r="D201" s="71" t="s">
        <v>389</v>
      </c>
      <c r="E201" s="111" t="s">
        <v>606</v>
      </c>
      <c r="F201" s="72" t="s">
        <v>13</v>
      </c>
      <c r="G201" s="72" t="s">
        <v>15</v>
      </c>
      <c r="H201" s="54">
        <v>6.19</v>
      </c>
      <c r="I201" s="19"/>
      <c r="J201" s="25">
        <f t="shared" si="4"/>
        <v>0</v>
      </c>
      <c r="K201" s="26" t="str">
        <f t="shared" si="5"/>
        <v>OK</v>
      </c>
      <c r="L201" s="18"/>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69"/>
      <c r="B202" s="171"/>
      <c r="C202" s="48">
        <v>347</v>
      </c>
      <c r="D202" s="71" t="s">
        <v>390</v>
      </c>
      <c r="E202" s="111" t="s">
        <v>606</v>
      </c>
      <c r="F202" s="72" t="s">
        <v>13</v>
      </c>
      <c r="G202" s="72" t="s">
        <v>15</v>
      </c>
      <c r="H202" s="54">
        <v>10.49</v>
      </c>
      <c r="I202" s="19"/>
      <c r="J202" s="25">
        <f t="shared" si="4"/>
        <v>0</v>
      </c>
      <c r="K202" s="26" t="str">
        <f t="shared" si="5"/>
        <v>OK</v>
      </c>
      <c r="L202" s="18"/>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69"/>
      <c r="B203" s="171"/>
      <c r="C203" s="48">
        <v>348</v>
      </c>
      <c r="D203" s="71" t="s">
        <v>391</v>
      </c>
      <c r="E203" s="111" t="s">
        <v>606</v>
      </c>
      <c r="F203" s="72" t="s">
        <v>13</v>
      </c>
      <c r="G203" s="72" t="s">
        <v>15</v>
      </c>
      <c r="H203" s="54">
        <v>6.39</v>
      </c>
      <c r="I203" s="19"/>
      <c r="J203" s="25">
        <f t="shared" si="4"/>
        <v>0</v>
      </c>
      <c r="K203" s="26" t="str">
        <f t="shared" si="5"/>
        <v>OK</v>
      </c>
      <c r="L203" s="18"/>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69"/>
      <c r="B204" s="171"/>
      <c r="C204" s="48">
        <v>349</v>
      </c>
      <c r="D204" s="71" t="s">
        <v>392</v>
      </c>
      <c r="E204" s="111" t="s">
        <v>606</v>
      </c>
      <c r="F204" s="72" t="s">
        <v>13</v>
      </c>
      <c r="G204" s="72" t="s">
        <v>15</v>
      </c>
      <c r="H204" s="54">
        <v>9.56</v>
      </c>
      <c r="I204" s="19"/>
      <c r="J204" s="25">
        <f t="shared" si="4"/>
        <v>0</v>
      </c>
      <c r="K204" s="26" t="str">
        <f t="shared" si="5"/>
        <v>OK</v>
      </c>
      <c r="L204" s="18"/>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69"/>
      <c r="B205" s="171"/>
      <c r="C205" s="48">
        <v>350</v>
      </c>
      <c r="D205" s="71" t="s">
        <v>393</v>
      </c>
      <c r="E205" s="111" t="s">
        <v>606</v>
      </c>
      <c r="F205" s="72" t="s">
        <v>13</v>
      </c>
      <c r="G205" s="72" t="s">
        <v>15</v>
      </c>
      <c r="H205" s="54">
        <v>3.88</v>
      </c>
      <c r="I205" s="19"/>
      <c r="J205" s="25">
        <f t="shared" si="4"/>
        <v>0</v>
      </c>
      <c r="K205" s="26" t="str">
        <f t="shared" si="5"/>
        <v>OK</v>
      </c>
      <c r="L205" s="18"/>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69"/>
      <c r="B206" s="171"/>
      <c r="C206" s="48">
        <v>351</v>
      </c>
      <c r="D206" s="71" t="s">
        <v>394</v>
      </c>
      <c r="E206" s="111" t="s">
        <v>606</v>
      </c>
      <c r="F206" s="72" t="s">
        <v>13</v>
      </c>
      <c r="G206" s="72" t="s">
        <v>15</v>
      </c>
      <c r="H206" s="54">
        <v>8.5399999999999991</v>
      </c>
      <c r="I206" s="19"/>
      <c r="J206" s="25">
        <f t="shared" si="4"/>
        <v>0</v>
      </c>
      <c r="K206" s="26" t="str">
        <f t="shared" si="5"/>
        <v>OK</v>
      </c>
      <c r="L206" s="18"/>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69"/>
      <c r="B207" s="171"/>
      <c r="C207" s="48">
        <v>352</v>
      </c>
      <c r="D207" s="71" t="s">
        <v>395</v>
      </c>
      <c r="E207" s="111" t="s">
        <v>606</v>
      </c>
      <c r="F207" s="72" t="s">
        <v>13</v>
      </c>
      <c r="G207" s="72" t="s">
        <v>15</v>
      </c>
      <c r="H207" s="54">
        <v>1.36</v>
      </c>
      <c r="I207" s="19"/>
      <c r="J207" s="25">
        <f t="shared" si="4"/>
        <v>0</v>
      </c>
      <c r="K207" s="26" t="str">
        <f t="shared" si="5"/>
        <v>OK</v>
      </c>
      <c r="L207" s="18"/>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69"/>
      <c r="B208" s="171"/>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69"/>
      <c r="B209" s="171"/>
      <c r="C209" s="49">
        <v>354</v>
      </c>
      <c r="D209" s="71" t="s">
        <v>397</v>
      </c>
      <c r="E209" s="111" t="s">
        <v>606</v>
      </c>
      <c r="F209" s="72" t="s">
        <v>13</v>
      </c>
      <c r="G209" s="72" t="s">
        <v>15</v>
      </c>
      <c r="H209" s="54">
        <v>33.86</v>
      </c>
      <c r="I209" s="19"/>
      <c r="J209" s="25">
        <f t="shared" si="4"/>
        <v>0</v>
      </c>
      <c r="K209" s="26" t="str">
        <f t="shared" si="5"/>
        <v>OK</v>
      </c>
      <c r="L209" s="18"/>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69"/>
      <c r="B210" s="171"/>
      <c r="C210" s="48">
        <v>355</v>
      </c>
      <c r="D210" s="71" t="s">
        <v>398</v>
      </c>
      <c r="E210" s="111" t="s">
        <v>606</v>
      </c>
      <c r="F210" s="72" t="s">
        <v>13</v>
      </c>
      <c r="G210" s="72" t="s">
        <v>15</v>
      </c>
      <c r="H210" s="54">
        <v>16.34</v>
      </c>
      <c r="I210" s="19"/>
      <c r="J210" s="25">
        <f t="shared" si="4"/>
        <v>0</v>
      </c>
      <c r="K210" s="26" t="str">
        <f t="shared" si="5"/>
        <v>OK</v>
      </c>
      <c r="L210" s="18"/>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69"/>
      <c r="B211" s="171"/>
      <c r="C211" s="48">
        <v>356</v>
      </c>
      <c r="D211" s="71" t="s">
        <v>399</v>
      </c>
      <c r="E211" s="111" t="s">
        <v>606</v>
      </c>
      <c r="F211" s="72" t="s">
        <v>13</v>
      </c>
      <c r="G211" s="72" t="s">
        <v>15</v>
      </c>
      <c r="H211" s="54">
        <v>50.61</v>
      </c>
      <c r="I211" s="19"/>
      <c r="J211" s="25">
        <f t="shared" si="4"/>
        <v>0</v>
      </c>
      <c r="K211" s="26" t="str">
        <f t="shared" si="5"/>
        <v>OK</v>
      </c>
      <c r="L211" s="18"/>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69"/>
      <c r="B212" s="171"/>
      <c r="C212" s="48">
        <v>357</v>
      </c>
      <c r="D212" s="71" t="s">
        <v>400</v>
      </c>
      <c r="E212" s="111" t="s">
        <v>606</v>
      </c>
      <c r="F212" s="72" t="s">
        <v>13</v>
      </c>
      <c r="G212" s="72" t="s">
        <v>15</v>
      </c>
      <c r="H212" s="54">
        <v>20.77</v>
      </c>
      <c r="I212" s="19"/>
      <c r="J212" s="25">
        <f t="shared" si="4"/>
        <v>0</v>
      </c>
      <c r="K212" s="26" t="str">
        <f t="shared" si="5"/>
        <v>OK</v>
      </c>
      <c r="L212" s="18"/>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69"/>
      <c r="B213" s="171"/>
      <c r="C213" s="48">
        <v>358</v>
      </c>
      <c r="D213" s="71" t="s">
        <v>401</v>
      </c>
      <c r="E213" s="111" t="s">
        <v>606</v>
      </c>
      <c r="F213" s="72" t="s">
        <v>13</v>
      </c>
      <c r="G213" s="72" t="s">
        <v>15</v>
      </c>
      <c r="H213" s="54">
        <v>30.55</v>
      </c>
      <c r="I213" s="19"/>
      <c r="J213" s="25">
        <f t="shared" si="4"/>
        <v>0</v>
      </c>
      <c r="K213" s="26" t="str">
        <f t="shared" si="5"/>
        <v>OK</v>
      </c>
      <c r="L213" s="18"/>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69"/>
      <c r="B214" s="171"/>
      <c r="C214" s="48">
        <v>359</v>
      </c>
      <c r="D214" s="71" t="s">
        <v>402</v>
      </c>
      <c r="E214" s="111" t="s">
        <v>606</v>
      </c>
      <c r="F214" s="72" t="s">
        <v>13</v>
      </c>
      <c r="G214" s="72" t="s">
        <v>15</v>
      </c>
      <c r="H214" s="54">
        <v>121.43</v>
      </c>
      <c r="I214" s="19"/>
      <c r="J214" s="25">
        <f t="shared" si="4"/>
        <v>0</v>
      </c>
      <c r="K214" s="26" t="str">
        <f t="shared" si="5"/>
        <v>OK</v>
      </c>
      <c r="L214" s="18"/>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69"/>
      <c r="B215" s="171"/>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69"/>
      <c r="B216" s="171"/>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69"/>
      <c r="B217" s="171"/>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69"/>
      <c r="B218" s="171"/>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69"/>
      <c r="B219" s="171"/>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69"/>
      <c r="B220" s="171"/>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69"/>
      <c r="B221" s="171"/>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69"/>
      <c r="B222" s="171"/>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69"/>
      <c r="B223" s="171"/>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69"/>
      <c r="B224" s="171"/>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69"/>
      <c r="B225" s="171"/>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69"/>
      <c r="B226" s="171"/>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69"/>
      <c r="B227" s="171"/>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69"/>
      <c r="B228" s="171"/>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69"/>
      <c r="B229" s="171"/>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69"/>
      <c r="B230" s="171"/>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69"/>
      <c r="B231" s="171"/>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69"/>
      <c r="B232" s="171"/>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69"/>
      <c r="B233" s="171"/>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69"/>
      <c r="B234" s="171"/>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69"/>
      <c r="B235" s="171"/>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69"/>
      <c r="B236" s="171"/>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69"/>
      <c r="B237" s="171"/>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69"/>
      <c r="B238" s="171"/>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69"/>
      <c r="B239" s="171"/>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69"/>
      <c r="B240" s="171"/>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69"/>
      <c r="B241" s="171"/>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69"/>
      <c r="B242" s="171"/>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69"/>
      <c r="B243" s="171"/>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69"/>
      <c r="B244" s="171"/>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69"/>
      <c r="B245" s="171"/>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69"/>
      <c r="B246" s="171"/>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72"/>
      <c r="B247" s="173"/>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60">
        <v>7</v>
      </c>
      <c r="B248" s="162" t="s">
        <v>216</v>
      </c>
      <c r="C248" s="47">
        <v>393</v>
      </c>
      <c r="D248" s="66" t="s">
        <v>412</v>
      </c>
      <c r="E248" s="106" t="s">
        <v>613</v>
      </c>
      <c r="F248" s="34" t="s">
        <v>13</v>
      </c>
      <c r="G248" s="34" t="s">
        <v>15</v>
      </c>
      <c r="H248" s="53">
        <v>35.880000000000003</v>
      </c>
      <c r="I248" s="19"/>
      <c r="J248" s="25">
        <f t="shared" si="4"/>
        <v>0</v>
      </c>
      <c r="K248" s="26" t="str">
        <f t="shared" si="5"/>
        <v>OK</v>
      </c>
      <c r="L248" s="18"/>
      <c r="M248" s="18"/>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61"/>
      <c r="B249" s="163"/>
      <c r="C249" s="47">
        <v>394</v>
      </c>
      <c r="D249" s="66" t="s">
        <v>413</v>
      </c>
      <c r="E249" s="106" t="s">
        <v>614</v>
      </c>
      <c r="F249" s="34" t="s">
        <v>13</v>
      </c>
      <c r="G249" s="34" t="s">
        <v>15</v>
      </c>
      <c r="H249" s="53">
        <v>76.27</v>
      </c>
      <c r="I249" s="19"/>
      <c r="J249" s="25">
        <f t="shared" si="4"/>
        <v>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61"/>
      <c r="B250" s="163"/>
      <c r="C250" s="47">
        <v>395</v>
      </c>
      <c r="D250" s="66" t="s">
        <v>189</v>
      </c>
      <c r="E250" s="106" t="s">
        <v>615</v>
      </c>
      <c r="F250" s="35" t="s">
        <v>59</v>
      </c>
      <c r="G250" s="35" t="s">
        <v>15</v>
      </c>
      <c r="H250" s="53">
        <v>38</v>
      </c>
      <c r="I250" s="19"/>
      <c r="J250" s="25">
        <f t="shared" si="4"/>
        <v>0</v>
      </c>
      <c r="K250" s="26" t="str">
        <f t="shared" si="5"/>
        <v>OK</v>
      </c>
      <c r="L250" s="18"/>
      <c r="M250" s="18"/>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61"/>
      <c r="B251" s="163"/>
      <c r="C251" s="47">
        <v>396</v>
      </c>
      <c r="D251" s="83" t="s">
        <v>190</v>
      </c>
      <c r="E251" s="106" t="s">
        <v>616</v>
      </c>
      <c r="F251" s="35" t="s">
        <v>59</v>
      </c>
      <c r="G251" s="35" t="s">
        <v>15</v>
      </c>
      <c r="H251" s="53">
        <v>74</v>
      </c>
      <c r="I251" s="19"/>
      <c r="J251" s="25">
        <f t="shared" si="4"/>
        <v>0</v>
      </c>
      <c r="K251" s="26" t="str">
        <f t="shared" si="5"/>
        <v>OK</v>
      </c>
      <c r="L251" s="18"/>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61"/>
      <c r="B252" s="163"/>
      <c r="C252" s="47">
        <v>397</v>
      </c>
      <c r="D252" s="83" t="s">
        <v>191</v>
      </c>
      <c r="E252" s="106" t="s">
        <v>617</v>
      </c>
      <c r="F252" s="35" t="s">
        <v>59</v>
      </c>
      <c r="G252" s="35" t="s">
        <v>15</v>
      </c>
      <c r="H252" s="53">
        <v>21</v>
      </c>
      <c r="I252" s="19"/>
      <c r="J252" s="25">
        <f t="shared" si="4"/>
        <v>0</v>
      </c>
      <c r="K252" s="26" t="str">
        <f t="shared" si="5"/>
        <v>OK</v>
      </c>
      <c r="L252" s="18"/>
      <c r="M252" s="18"/>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61"/>
      <c r="B253" s="163"/>
      <c r="C253" s="47">
        <v>398</v>
      </c>
      <c r="D253" s="66" t="s">
        <v>414</v>
      </c>
      <c r="E253" s="106" t="s">
        <v>187</v>
      </c>
      <c r="F253" s="34" t="s">
        <v>13</v>
      </c>
      <c r="G253" s="34" t="s">
        <v>771</v>
      </c>
      <c r="H253" s="53">
        <v>2.58</v>
      </c>
      <c r="I253" s="19"/>
      <c r="J253" s="25">
        <f t="shared" si="4"/>
        <v>0</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61"/>
      <c r="B254" s="163"/>
      <c r="C254" s="47">
        <v>399</v>
      </c>
      <c r="D254" s="66" t="s">
        <v>415</v>
      </c>
      <c r="E254" s="106" t="s">
        <v>188</v>
      </c>
      <c r="F254" s="34" t="s">
        <v>13</v>
      </c>
      <c r="G254" s="34" t="s">
        <v>771</v>
      </c>
      <c r="H254" s="53">
        <v>3.7</v>
      </c>
      <c r="I254" s="19"/>
      <c r="J254" s="25">
        <f t="shared" si="4"/>
        <v>0</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61"/>
      <c r="B255" s="163"/>
      <c r="C255" s="47">
        <v>400</v>
      </c>
      <c r="D255" s="66" t="s">
        <v>416</v>
      </c>
      <c r="E255" s="106" t="s">
        <v>618</v>
      </c>
      <c r="F255" s="34" t="s">
        <v>18</v>
      </c>
      <c r="G255" s="34" t="s">
        <v>15</v>
      </c>
      <c r="H255" s="53">
        <v>91</v>
      </c>
      <c r="I255" s="19"/>
      <c r="J255" s="25">
        <f t="shared" si="4"/>
        <v>0</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61"/>
      <c r="B256" s="163"/>
      <c r="C256" s="47">
        <v>401</v>
      </c>
      <c r="D256" s="66" t="s">
        <v>417</v>
      </c>
      <c r="E256" s="106" t="s">
        <v>185</v>
      </c>
      <c r="F256" s="34" t="s">
        <v>18</v>
      </c>
      <c r="G256" s="34" t="s">
        <v>15</v>
      </c>
      <c r="H256" s="53">
        <v>77</v>
      </c>
      <c r="I256" s="19"/>
      <c r="J256" s="25">
        <f t="shared" si="4"/>
        <v>0</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61"/>
      <c r="B257" s="163"/>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61"/>
      <c r="B258" s="163"/>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61"/>
      <c r="B259" s="163"/>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61"/>
      <c r="B260" s="163"/>
      <c r="C260" s="47">
        <v>405</v>
      </c>
      <c r="D260" s="66" t="s">
        <v>419</v>
      </c>
      <c r="E260" s="106" t="s">
        <v>621</v>
      </c>
      <c r="F260" s="34" t="s">
        <v>13</v>
      </c>
      <c r="G260" s="34" t="s">
        <v>15</v>
      </c>
      <c r="H260" s="53">
        <v>1.64</v>
      </c>
      <c r="I260" s="19"/>
      <c r="J260" s="25">
        <f t="shared" si="4"/>
        <v>0</v>
      </c>
      <c r="K260" s="26" t="str">
        <f t="shared" si="5"/>
        <v>OK</v>
      </c>
      <c r="L260" s="18"/>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61"/>
      <c r="B261" s="163"/>
      <c r="C261" s="47">
        <v>406</v>
      </c>
      <c r="D261" s="66" t="s">
        <v>420</v>
      </c>
      <c r="E261" s="106" t="s">
        <v>180</v>
      </c>
      <c r="F261" s="34" t="s">
        <v>13</v>
      </c>
      <c r="G261" s="34" t="s">
        <v>15</v>
      </c>
      <c r="H261" s="53">
        <v>70</v>
      </c>
      <c r="I261" s="19"/>
      <c r="J261" s="25">
        <f t="shared" si="4"/>
        <v>0</v>
      </c>
      <c r="K261" s="26" t="str">
        <f t="shared" si="5"/>
        <v>OK</v>
      </c>
      <c r="L261" s="18"/>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61"/>
      <c r="B262" s="163"/>
      <c r="C262" s="47">
        <v>407</v>
      </c>
      <c r="D262" s="66" t="s">
        <v>421</v>
      </c>
      <c r="E262" s="106" t="s">
        <v>181</v>
      </c>
      <c r="F262" s="34" t="s">
        <v>13</v>
      </c>
      <c r="G262" s="34" t="s">
        <v>15</v>
      </c>
      <c r="H262" s="53">
        <v>24.13</v>
      </c>
      <c r="I262" s="19"/>
      <c r="J262" s="25">
        <f t="shared" si="4"/>
        <v>0</v>
      </c>
      <c r="K262" s="26" t="str">
        <f t="shared" si="5"/>
        <v>OK</v>
      </c>
      <c r="L262" s="18"/>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61"/>
      <c r="B263" s="163"/>
      <c r="C263" s="47">
        <v>408</v>
      </c>
      <c r="D263" s="66" t="s">
        <v>422</v>
      </c>
      <c r="E263" s="106" t="s">
        <v>182</v>
      </c>
      <c r="F263" s="34" t="s">
        <v>13</v>
      </c>
      <c r="G263" s="34" t="s">
        <v>15</v>
      </c>
      <c r="H263" s="53">
        <v>72.739999999999995</v>
      </c>
      <c r="I263" s="19"/>
      <c r="J263" s="25">
        <f t="shared" si="4"/>
        <v>0</v>
      </c>
      <c r="K263" s="26" t="str">
        <f t="shared" si="5"/>
        <v>OK</v>
      </c>
      <c r="L263" s="18"/>
      <c r="M263" s="18"/>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61"/>
      <c r="B264" s="163"/>
      <c r="C264" s="47">
        <v>409</v>
      </c>
      <c r="D264" s="66" t="s">
        <v>63</v>
      </c>
      <c r="E264" s="106" t="s">
        <v>622</v>
      </c>
      <c r="F264" s="34" t="s">
        <v>59</v>
      </c>
      <c r="G264" s="34" t="s">
        <v>15</v>
      </c>
      <c r="H264" s="53">
        <v>80</v>
      </c>
      <c r="I264" s="19"/>
      <c r="J264" s="25">
        <f t="shared" si="4"/>
        <v>0</v>
      </c>
      <c r="K264" s="26" t="str">
        <f t="shared" si="5"/>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61"/>
      <c r="B265" s="163"/>
      <c r="C265" s="47">
        <v>410</v>
      </c>
      <c r="D265" s="66" t="s">
        <v>62</v>
      </c>
      <c r="E265" s="106" t="s">
        <v>623</v>
      </c>
      <c r="F265" s="34" t="s">
        <v>59</v>
      </c>
      <c r="G265" s="34" t="s">
        <v>15</v>
      </c>
      <c r="H265" s="53">
        <v>98.15</v>
      </c>
      <c r="I265" s="19"/>
      <c r="J265" s="25">
        <f t="shared" si="4"/>
        <v>0</v>
      </c>
      <c r="K265" s="26" t="str">
        <f t="shared" si="5"/>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61"/>
      <c r="B266" s="163"/>
      <c r="C266" s="47">
        <v>411</v>
      </c>
      <c r="D266" s="66" t="s">
        <v>64</v>
      </c>
      <c r="E266" s="106" t="s">
        <v>624</v>
      </c>
      <c r="F266" s="34" t="s">
        <v>59</v>
      </c>
      <c r="G266" s="34" t="s">
        <v>15</v>
      </c>
      <c r="H266" s="53">
        <v>50</v>
      </c>
      <c r="I266" s="19"/>
      <c r="J266" s="25">
        <f t="shared" si="4"/>
        <v>0</v>
      </c>
      <c r="K266" s="26" t="str">
        <f t="shared" si="5"/>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61"/>
      <c r="B267" s="163"/>
      <c r="C267" s="47">
        <v>412</v>
      </c>
      <c r="D267" s="66" t="s">
        <v>65</v>
      </c>
      <c r="E267" s="106" t="s">
        <v>182</v>
      </c>
      <c r="F267" s="34" t="s">
        <v>59</v>
      </c>
      <c r="G267" s="34" t="s">
        <v>15</v>
      </c>
      <c r="H267" s="53">
        <v>99.96</v>
      </c>
      <c r="I267" s="19"/>
      <c r="J267" s="25">
        <f t="shared" si="4"/>
        <v>0</v>
      </c>
      <c r="K267" s="26" t="str">
        <f t="shared" si="5"/>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61"/>
      <c r="B268" s="163"/>
      <c r="C268" s="47">
        <v>413</v>
      </c>
      <c r="D268" s="66" t="s">
        <v>66</v>
      </c>
      <c r="E268" s="106" t="s">
        <v>625</v>
      </c>
      <c r="F268" s="34" t="s">
        <v>13</v>
      </c>
      <c r="G268" s="34" t="s">
        <v>15</v>
      </c>
      <c r="H268" s="53">
        <v>9.25</v>
      </c>
      <c r="I268" s="19"/>
      <c r="J268" s="25">
        <f t="shared" si="4"/>
        <v>0</v>
      </c>
      <c r="K268" s="26" t="str">
        <f t="shared" si="5"/>
        <v>OK</v>
      </c>
      <c r="L268" s="18"/>
      <c r="M268" s="18"/>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61"/>
      <c r="B269" s="163"/>
      <c r="C269" s="47">
        <v>414</v>
      </c>
      <c r="D269" s="66" t="s">
        <v>134</v>
      </c>
      <c r="E269" s="106" t="s">
        <v>183</v>
      </c>
      <c r="F269" s="34" t="s">
        <v>13</v>
      </c>
      <c r="G269" s="34" t="s">
        <v>15</v>
      </c>
      <c r="H269" s="53">
        <v>56</v>
      </c>
      <c r="I269" s="19"/>
      <c r="J269" s="25">
        <f t="shared" si="4"/>
        <v>0</v>
      </c>
      <c r="K269" s="26" t="str">
        <f t="shared" si="5"/>
        <v>OK</v>
      </c>
      <c r="L269" s="18"/>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61"/>
      <c r="B270" s="163"/>
      <c r="C270" s="47">
        <v>415</v>
      </c>
      <c r="D270" s="66" t="s">
        <v>423</v>
      </c>
      <c r="E270" s="106" t="s">
        <v>626</v>
      </c>
      <c r="F270" s="34" t="s">
        <v>13</v>
      </c>
      <c r="G270" s="34" t="s">
        <v>15</v>
      </c>
      <c r="H270" s="53">
        <v>93</v>
      </c>
      <c r="I270" s="19"/>
      <c r="J270" s="25">
        <f t="shared" si="4"/>
        <v>0</v>
      </c>
      <c r="K270" s="26" t="str">
        <f t="shared" si="5"/>
        <v>OK</v>
      </c>
      <c r="L270" s="18"/>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61"/>
      <c r="B271" s="163"/>
      <c r="C271" s="47">
        <v>416</v>
      </c>
      <c r="D271" s="66" t="s">
        <v>424</v>
      </c>
      <c r="E271" s="106" t="s">
        <v>626</v>
      </c>
      <c r="F271" s="34" t="s">
        <v>13</v>
      </c>
      <c r="G271" s="34" t="s">
        <v>15</v>
      </c>
      <c r="H271" s="53">
        <v>93</v>
      </c>
      <c r="I271" s="19"/>
      <c r="J271" s="25">
        <f t="shared" si="4"/>
        <v>0</v>
      </c>
      <c r="K271" s="26" t="str">
        <f t="shared" si="5"/>
        <v>OK</v>
      </c>
      <c r="L271" s="18"/>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61"/>
      <c r="B272" s="163"/>
      <c r="C272" s="47">
        <v>417</v>
      </c>
      <c r="D272" s="66" t="s">
        <v>425</v>
      </c>
      <c r="E272" s="106" t="s">
        <v>627</v>
      </c>
      <c r="F272" s="34" t="s">
        <v>13</v>
      </c>
      <c r="G272" s="34" t="s">
        <v>15</v>
      </c>
      <c r="H272" s="53">
        <v>60.83</v>
      </c>
      <c r="I272" s="19"/>
      <c r="J272" s="25">
        <f t="shared" si="4"/>
        <v>0</v>
      </c>
      <c r="K272" s="26" t="str">
        <f t="shared" si="5"/>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61"/>
      <c r="B273" s="163"/>
      <c r="C273" s="47">
        <v>418</v>
      </c>
      <c r="D273" s="66" t="s">
        <v>426</v>
      </c>
      <c r="E273" s="106" t="s">
        <v>184</v>
      </c>
      <c r="F273" s="34" t="s">
        <v>13</v>
      </c>
      <c r="G273" s="34" t="s">
        <v>15</v>
      </c>
      <c r="H273" s="53">
        <v>8.6999999999999993</v>
      </c>
      <c r="I273" s="19"/>
      <c r="J273" s="25">
        <f t="shared" si="4"/>
        <v>0</v>
      </c>
      <c r="K273" s="26" t="str">
        <f t="shared" si="5"/>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61"/>
      <c r="B274" s="163"/>
      <c r="C274" s="47">
        <v>419</v>
      </c>
      <c r="D274" s="66" t="s">
        <v>427</v>
      </c>
      <c r="E274" s="106" t="s">
        <v>628</v>
      </c>
      <c r="F274" s="34" t="s">
        <v>13</v>
      </c>
      <c r="G274" s="34" t="s">
        <v>15</v>
      </c>
      <c r="H274" s="53">
        <v>5.83</v>
      </c>
      <c r="I274" s="19"/>
      <c r="J274" s="25">
        <f t="shared" si="4"/>
        <v>0</v>
      </c>
      <c r="K274" s="26" t="str">
        <f t="shared" si="5"/>
        <v>OK</v>
      </c>
      <c r="L274" s="18"/>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61"/>
      <c r="B275" s="163"/>
      <c r="C275" s="47">
        <v>420</v>
      </c>
      <c r="D275" s="66" t="s">
        <v>428</v>
      </c>
      <c r="E275" s="106" t="s">
        <v>629</v>
      </c>
      <c r="F275" s="34" t="s">
        <v>13</v>
      </c>
      <c r="G275" s="34" t="s">
        <v>15</v>
      </c>
      <c r="H275" s="53">
        <v>4.3499999999999996</v>
      </c>
      <c r="I275" s="19"/>
      <c r="J275" s="25">
        <f t="shared" si="4"/>
        <v>0</v>
      </c>
      <c r="K275" s="26" t="str">
        <f t="shared" si="5"/>
        <v>OK</v>
      </c>
      <c r="L275" s="18"/>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61"/>
      <c r="B276" s="163"/>
      <c r="C276" s="47">
        <v>421</v>
      </c>
      <c r="D276" s="66" t="s">
        <v>126</v>
      </c>
      <c r="E276" s="106" t="s">
        <v>630</v>
      </c>
      <c r="F276" s="34" t="s">
        <v>59</v>
      </c>
      <c r="G276" s="35" t="s">
        <v>15</v>
      </c>
      <c r="H276" s="53">
        <v>11.97</v>
      </c>
      <c r="I276" s="19"/>
      <c r="J276" s="25">
        <f t="shared" si="4"/>
        <v>0</v>
      </c>
      <c r="K276" s="26" t="str">
        <f t="shared" si="5"/>
        <v>OK</v>
      </c>
      <c r="L276" s="18"/>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61"/>
      <c r="B277" s="163"/>
      <c r="C277" s="47">
        <v>422</v>
      </c>
      <c r="D277" s="66" t="s">
        <v>429</v>
      </c>
      <c r="E277" s="106" t="s">
        <v>631</v>
      </c>
      <c r="F277" s="34" t="s">
        <v>13</v>
      </c>
      <c r="G277" s="34" t="s">
        <v>15</v>
      </c>
      <c r="H277" s="53">
        <v>65.010000000000005</v>
      </c>
      <c r="I277" s="19"/>
      <c r="J277" s="25">
        <f t="shared" si="4"/>
        <v>0</v>
      </c>
      <c r="K277" s="26" t="str">
        <f t="shared" si="5"/>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61"/>
      <c r="B278" s="163"/>
      <c r="C278" s="47">
        <v>423</v>
      </c>
      <c r="D278" s="66" t="s">
        <v>430</v>
      </c>
      <c r="E278" s="106" t="s">
        <v>632</v>
      </c>
      <c r="F278" s="34" t="s">
        <v>18</v>
      </c>
      <c r="G278" s="34" t="s">
        <v>15</v>
      </c>
      <c r="H278" s="53">
        <v>6.63</v>
      </c>
      <c r="I278" s="19"/>
      <c r="J278" s="25">
        <f t="shared" si="4"/>
        <v>0</v>
      </c>
      <c r="K278" s="26" t="str">
        <f t="shared" si="5"/>
        <v>OK</v>
      </c>
      <c r="L278" s="18"/>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61"/>
      <c r="B279" s="163"/>
      <c r="C279" s="47">
        <v>424</v>
      </c>
      <c r="D279" s="66" t="s">
        <v>431</v>
      </c>
      <c r="E279" s="106" t="s">
        <v>633</v>
      </c>
      <c r="F279" s="34" t="s">
        <v>18</v>
      </c>
      <c r="G279" s="34" t="s">
        <v>15</v>
      </c>
      <c r="H279" s="53">
        <v>24.05</v>
      </c>
      <c r="I279" s="19"/>
      <c r="J279" s="25">
        <f t="shared" si="4"/>
        <v>0</v>
      </c>
      <c r="K279" s="26" t="str">
        <f t="shared" si="5"/>
        <v>OK</v>
      </c>
      <c r="L279" s="18"/>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68">
        <v>8</v>
      </c>
      <c r="B280" s="170" t="s">
        <v>216</v>
      </c>
      <c r="C280" s="48">
        <v>425</v>
      </c>
      <c r="D280" s="71" t="s">
        <v>432</v>
      </c>
      <c r="E280" s="108" t="s">
        <v>634</v>
      </c>
      <c r="F280" s="72" t="s">
        <v>13</v>
      </c>
      <c r="G280" s="72" t="s">
        <v>35</v>
      </c>
      <c r="H280" s="54">
        <v>19.71</v>
      </c>
      <c r="I280" s="19">
        <v>1</v>
      </c>
      <c r="J280" s="25">
        <f t="shared" si="4"/>
        <v>1</v>
      </c>
      <c r="K280" s="26" t="str">
        <f t="shared" si="5"/>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69"/>
      <c r="B281" s="171"/>
      <c r="C281" s="48">
        <v>426</v>
      </c>
      <c r="D281" s="71" t="s">
        <v>433</v>
      </c>
      <c r="E281" s="108" t="s">
        <v>635</v>
      </c>
      <c r="F281" s="72" t="s">
        <v>13</v>
      </c>
      <c r="G281" s="72" t="s">
        <v>35</v>
      </c>
      <c r="H281" s="54">
        <v>13.8</v>
      </c>
      <c r="I281" s="19"/>
      <c r="J281" s="25">
        <f t="shared" si="4"/>
        <v>0</v>
      </c>
      <c r="K281" s="26" t="str">
        <f t="shared" si="5"/>
        <v>OK</v>
      </c>
      <c r="L281" s="18"/>
      <c r="M281" s="18"/>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69"/>
      <c r="B282" s="171"/>
      <c r="C282" s="48">
        <v>427</v>
      </c>
      <c r="D282" s="71" t="s">
        <v>434</v>
      </c>
      <c r="E282" s="108" t="s">
        <v>636</v>
      </c>
      <c r="F282" s="72" t="s">
        <v>13</v>
      </c>
      <c r="G282" s="72" t="s">
        <v>35</v>
      </c>
      <c r="H282" s="54">
        <v>8.32</v>
      </c>
      <c r="I282" s="19"/>
      <c r="J282" s="25">
        <f t="shared" si="4"/>
        <v>0</v>
      </c>
      <c r="K282" s="26" t="str">
        <f t="shared" si="5"/>
        <v>OK</v>
      </c>
      <c r="L282" s="18"/>
      <c r="M282" s="18"/>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69"/>
      <c r="B283" s="171"/>
      <c r="C283" s="48">
        <v>428</v>
      </c>
      <c r="D283" s="71" t="s">
        <v>435</v>
      </c>
      <c r="E283" s="108" t="s">
        <v>637</v>
      </c>
      <c r="F283" s="72" t="s">
        <v>13</v>
      </c>
      <c r="G283" s="72" t="s">
        <v>35</v>
      </c>
      <c r="H283" s="54">
        <v>10.35</v>
      </c>
      <c r="I283" s="19"/>
      <c r="J283" s="25">
        <f t="shared" si="4"/>
        <v>0</v>
      </c>
      <c r="K283" s="26" t="str">
        <f t="shared" si="5"/>
        <v>OK</v>
      </c>
      <c r="L283" s="18"/>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69"/>
      <c r="B284" s="171"/>
      <c r="C284" s="48">
        <v>429</v>
      </c>
      <c r="D284" s="71" t="s">
        <v>436</v>
      </c>
      <c r="E284" s="108" t="s">
        <v>637</v>
      </c>
      <c r="F284" s="72" t="s">
        <v>13</v>
      </c>
      <c r="G284" s="72" t="s">
        <v>35</v>
      </c>
      <c r="H284" s="54">
        <v>2.59</v>
      </c>
      <c r="I284" s="19"/>
      <c r="J284" s="25">
        <f t="shared" si="4"/>
        <v>0</v>
      </c>
      <c r="K284" s="26" t="str">
        <f t="shared" si="5"/>
        <v>OK</v>
      </c>
      <c r="L284" s="18"/>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69"/>
      <c r="B285" s="171"/>
      <c r="C285" s="48">
        <v>430</v>
      </c>
      <c r="D285" s="71" t="s">
        <v>437</v>
      </c>
      <c r="E285" s="108" t="s">
        <v>637</v>
      </c>
      <c r="F285" s="72" t="s">
        <v>13</v>
      </c>
      <c r="G285" s="72" t="s">
        <v>35</v>
      </c>
      <c r="H285" s="54">
        <v>2.5</v>
      </c>
      <c r="I285" s="19"/>
      <c r="J285" s="25">
        <f t="shared" si="4"/>
        <v>0</v>
      </c>
      <c r="K285" s="26" t="str">
        <f t="shared" si="5"/>
        <v>OK</v>
      </c>
      <c r="L285" s="18"/>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69"/>
      <c r="B286" s="171"/>
      <c r="C286" s="48">
        <v>431</v>
      </c>
      <c r="D286" s="71" t="s">
        <v>438</v>
      </c>
      <c r="E286" s="108" t="s">
        <v>637</v>
      </c>
      <c r="F286" s="72" t="s">
        <v>13</v>
      </c>
      <c r="G286" s="72" t="s">
        <v>35</v>
      </c>
      <c r="H286" s="54">
        <v>4.88</v>
      </c>
      <c r="I286" s="19"/>
      <c r="J286" s="25">
        <f t="shared" si="4"/>
        <v>0</v>
      </c>
      <c r="K286" s="26" t="str">
        <f t="shared" si="5"/>
        <v>OK</v>
      </c>
      <c r="L286" s="18"/>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69"/>
      <c r="B287" s="171"/>
      <c r="C287" s="48">
        <v>432</v>
      </c>
      <c r="D287" s="71" t="s">
        <v>439</v>
      </c>
      <c r="E287" s="108" t="s">
        <v>637</v>
      </c>
      <c r="F287" s="72" t="s">
        <v>13</v>
      </c>
      <c r="G287" s="72" t="s">
        <v>35</v>
      </c>
      <c r="H287" s="54">
        <v>4.6399999999999997</v>
      </c>
      <c r="I287" s="19"/>
      <c r="J287" s="25">
        <f t="shared" si="4"/>
        <v>0</v>
      </c>
      <c r="K287" s="26" t="str">
        <f t="shared" si="5"/>
        <v>OK</v>
      </c>
      <c r="L287" s="18"/>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69"/>
      <c r="B288" s="171"/>
      <c r="C288" s="48">
        <v>433</v>
      </c>
      <c r="D288" s="71" t="s">
        <v>440</v>
      </c>
      <c r="E288" s="108" t="s">
        <v>637</v>
      </c>
      <c r="F288" s="72" t="s">
        <v>13</v>
      </c>
      <c r="G288" s="72" t="s">
        <v>35</v>
      </c>
      <c r="H288" s="54">
        <v>6.75</v>
      </c>
      <c r="I288" s="19"/>
      <c r="J288" s="25">
        <f t="shared" ref="J288:J391" si="6">I288-(SUM(L288:AC288))</f>
        <v>0</v>
      </c>
      <c r="K288" s="26" t="str">
        <f t="shared" ref="K288:K391" si="7">IF(J288&lt;0,"ATENÇÃO","OK")</f>
        <v>OK</v>
      </c>
      <c r="L288" s="18"/>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69"/>
      <c r="B289" s="171"/>
      <c r="C289" s="48">
        <v>434</v>
      </c>
      <c r="D289" s="71" t="s">
        <v>441</v>
      </c>
      <c r="E289" s="108" t="s">
        <v>637</v>
      </c>
      <c r="F289" s="72" t="s">
        <v>13</v>
      </c>
      <c r="G289" s="72" t="s">
        <v>35</v>
      </c>
      <c r="H289" s="54">
        <v>10.84</v>
      </c>
      <c r="I289" s="19"/>
      <c r="J289" s="25">
        <f t="shared" si="6"/>
        <v>0</v>
      </c>
      <c r="K289" s="26" t="str">
        <f t="shared" si="7"/>
        <v>OK</v>
      </c>
      <c r="L289" s="18"/>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69"/>
      <c r="B290" s="171"/>
      <c r="C290" s="48">
        <v>435</v>
      </c>
      <c r="D290" s="71" t="s">
        <v>442</v>
      </c>
      <c r="E290" s="108" t="s">
        <v>638</v>
      </c>
      <c r="F290" s="72" t="s">
        <v>13</v>
      </c>
      <c r="G290" s="72" t="s">
        <v>35</v>
      </c>
      <c r="H290" s="54">
        <v>9.06</v>
      </c>
      <c r="I290" s="19"/>
      <c r="J290" s="25">
        <f t="shared" si="6"/>
        <v>0</v>
      </c>
      <c r="K290" s="26" t="str">
        <f t="shared" si="7"/>
        <v>OK</v>
      </c>
      <c r="L290" s="18"/>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69"/>
      <c r="B291" s="171"/>
      <c r="C291" s="48">
        <v>436</v>
      </c>
      <c r="D291" s="71" t="s">
        <v>443</v>
      </c>
      <c r="E291" s="108" t="s">
        <v>638</v>
      </c>
      <c r="F291" s="72" t="s">
        <v>13</v>
      </c>
      <c r="G291" s="72" t="s">
        <v>35</v>
      </c>
      <c r="H291" s="54">
        <v>4.9400000000000004</v>
      </c>
      <c r="I291" s="19"/>
      <c r="J291" s="25">
        <f t="shared" si="6"/>
        <v>0</v>
      </c>
      <c r="K291" s="26" t="str">
        <f t="shared" si="7"/>
        <v>OK</v>
      </c>
      <c r="L291" s="18"/>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69"/>
      <c r="B292" s="171"/>
      <c r="C292" s="48">
        <v>437</v>
      </c>
      <c r="D292" s="71" t="s">
        <v>444</v>
      </c>
      <c r="E292" s="108" t="s">
        <v>638</v>
      </c>
      <c r="F292" s="72" t="s">
        <v>13</v>
      </c>
      <c r="G292" s="72" t="s">
        <v>35</v>
      </c>
      <c r="H292" s="54">
        <v>6.3</v>
      </c>
      <c r="I292" s="19"/>
      <c r="J292" s="25">
        <f t="shared" si="6"/>
        <v>0</v>
      </c>
      <c r="K292" s="26" t="str">
        <f t="shared" si="7"/>
        <v>OK</v>
      </c>
      <c r="L292" s="18"/>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69"/>
      <c r="B293" s="171"/>
      <c r="C293" s="48">
        <v>438</v>
      </c>
      <c r="D293" s="78" t="s">
        <v>445</v>
      </c>
      <c r="E293" s="108" t="s">
        <v>638</v>
      </c>
      <c r="F293" s="95" t="s">
        <v>13</v>
      </c>
      <c r="G293" s="95" t="s">
        <v>35</v>
      </c>
      <c r="H293" s="54">
        <v>7.28</v>
      </c>
      <c r="I293" s="19"/>
      <c r="J293" s="25">
        <f t="shared" si="6"/>
        <v>0</v>
      </c>
      <c r="K293" s="26" t="str">
        <f t="shared" si="7"/>
        <v>OK</v>
      </c>
      <c r="L293" s="18"/>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69"/>
      <c r="B294" s="171"/>
      <c r="C294" s="48">
        <v>439</v>
      </c>
      <c r="D294" s="71" t="s">
        <v>446</v>
      </c>
      <c r="E294" s="108" t="s">
        <v>638</v>
      </c>
      <c r="F294" s="72" t="s">
        <v>13</v>
      </c>
      <c r="G294" s="72" t="s">
        <v>35</v>
      </c>
      <c r="H294" s="54">
        <v>6.12</v>
      </c>
      <c r="I294" s="19"/>
      <c r="J294" s="25">
        <f t="shared" si="6"/>
        <v>0</v>
      </c>
      <c r="K294" s="26" t="str">
        <f t="shared" si="7"/>
        <v>OK</v>
      </c>
      <c r="L294" s="18"/>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69"/>
      <c r="B295" s="171"/>
      <c r="C295" s="48">
        <v>440</v>
      </c>
      <c r="D295" s="71" t="s">
        <v>447</v>
      </c>
      <c r="E295" s="108" t="s">
        <v>638</v>
      </c>
      <c r="F295" s="72" t="s">
        <v>13</v>
      </c>
      <c r="G295" s="72" t="s">
        <v>35</v>
      </c>
      <c r="H295" s="54">
        <v>9.34</v>
      </c>
      <c r="I295" s="19"/>
      <c r="J295" s="25">
        <f t="shared" si="6"/>
        <v>0</v>
      </c>
      <c r="K295" s="26" t="str">
        <f t="shared" si="7"/>
        <v>OK</v>
      </c>
      <c r="L295" s="18"/>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69"/>
      <c r="B296" s="171"/>
      <c r="C296" s="48">
        <v>441</v>
      </c>
      <c r="D296" s="71" t="s">
        <v>88</v>
      </c>
      <c r="E296" s="108" t="s">
        <v>639</v>
      </c>
      <c r="F296" s="72" t="s">
        <v>13</v>
      </c>
      <c r="G296" s="72" t="s">
        <v>35</v>
      </c>
      <c r="H296" s="54">
        <v>156.86000000000001</v>
      </c>
      <c r="I296" s="19"/>
      <c r="J296" s="25">
        <f t="shared" si="6"/>
        <v>0</v>
      </c>
      <c r="K296" s="26" t="str">
        <f t="shared" si="7"/>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69"/>
      <c r="B297" s="171"/>
      <c r="C297" s="48">
        <v>442</v>
      </c>
      <c r="D297" s="71" t="s">
        <v>91</v>
      </c>
      <c r="E297" s="108" t="s">
        <v>640</v>
      </c>
      <c r="F297" s="72" t="s">
        <v>13</v>
      </c>
      <c r="G297" s="72" t="s">
        <v>35</v>
      </c>
      <c r="H297" s="54">
        <v>24.06</v>
      </c>
      <c r="I297" s="19"/>
      <c r="J297" s="25">
        <f t="shared" si="6"/>
        <v>0</v>
      </c>
      <c r="K297" s="26" t="str">
        <f t="shared" si="7"/>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69"/>
      <c r="B298" s="171"/>
      <c r="C298" s="48">
        <v>443</v>
      </c>
      <c r="D298" s="71" t="s">
        <v>195</v>
      </c>
      <c r="E298" s="108" t="s">
        <v>641</v>
      </c>
      <c r="F298" s="72" t="s">
        <v>59</v>
      </c>
      <c r="G298" s="72" t="s">
        <v>35</v>
      </c>
      <c r="H298" s="54">
        <v>12.02</v>
      </c>
      <c r="I298" s="19"/>
      <c r="J298" s="25">
        <f t="shared" si="6"/>
        <v>0</v>
      </c>
      <c r="K298" s="26" t="str">
        <f t="shared" si="7"/>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69"/>
      <c r="B299" s="171"/>
      <c r="C299" s="48">
        <v>444</v>
      </c>
      <c r="D299" s="71" t="s">
        <v>140</v>
      </c>
      <c r="E299" s="108" t="s">
        <v>642</v>
      </c>
      <c r="F299" s="96" t="s">
        <v>59</v>
      </c>
      <c r="G299" s="72" t="s">
        <v>35</v>
      </c>
      <c r="H299" s="54">
        <v>7.53</v>
      </c>
      <c r="I299" s="19"/>
      <c r="J299" s="25">
        <f t="shared" si="6"/>
        <v>0</v>
      </c>
      <c r="K299" s="26" t="str">
        <f t="shared" si="7"/>
        <v>OK</v>
      </c>
      <c r="L299" s="18"/>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69"/>
      <c r="B300" s="171"/>
      <c r="C300" s="48">
        <v>445</v>
      </c>
      <c r="D300" s="71" t="s">
        <v>140</v>
      </c>
      <c r="E300" s="108" t="s">
        <v>642</v>
      </c>
      <c r="F300" s="72" t="s">
        <v>59</v>
      </c>
      <c r="G300" s="72" t="s">
        <v>35</v>
      </c>
      <c r="H300" s="54">
        <v>12.23</v>
      </c>
      <c r="I300" s="19"/>
      <c r="J300" s="25">
        <f t="shared" si="6"/>
        <v>0</v>
      </c>
      <c r="K300" s="26" t="str">
        <f t="shared" si="7"/>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69"/>
      <c r="B301" s="171"/>
      <c r="C301" s="48">
        <v>446</v>
      </c>
      <c r="D301" s="71" t="s">
        <v>196</v>
      </c>
      <c r="E301" s="108" t="s">
        <v>643</v>
      </c>
      <c r="F301" s="72" t="s">
        <v>59</v>
      </c>
      <c r="G301" s="72" t="s">
        <v>35</v>
      </c>
      <c r="H301" s="54">
        <v>1.7</v>
      </c>
      <c r="I301" s="19"/>
      <c r="J301" s="25">
        <f t="shared" si="6"/>
        <v>0</v>
      </c>
      <c r="K301" s="26" t="str">
        <f t="shared" si="7"/>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69"/>
      <c r="B302" s="171"/>
      <c r="C302" s="48">
        <v>447</v>
      </c>
      <c r="D302" s="71" t="s">
        <v>197</v>
      </c>
      <c r="E302" s="108" t="s">
        <v>644</v>
      </c>
      <c r="F302" s="72" t="s">
        <v>59</v>
      </c>
      <c r="G302" s="72" t="s">
        <v>35</v>
      </c>
      <c r="H302" s="54">
        <v>202.9</v>
      </c>
      <c r="I302" s="19"/>
      <c r="J302" s="25">
        <f t="shared" si="6"/>
        <v>0</v>
      </c>
      <c r="K302" s="26" t="str">
        <f t="shared" si="7"/>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69"/>
      <c r="B303" s="171"/>
      <c r="C303" s="48">
        <v>448</v>
      </c>
      <c r="D303" s="71" t="s">
        <v>198</v>
      </c>
      <c r="E303" s="108" t="s">
        <v>645</v>
      </c>
      <c r="F303" s="72" t="s">
        <v>59</v>
      </c>
      <c r="G303" s="72" t="s">
        <v>35</v>
      </c>
      <c r="H303" s="54">
        <v>15.59</v>
      </c>
      <c r="I303" s="19"/>
      <c r="J303" s="25">
        <f t="shared" si="6"/>
        <v>0</v>
      </c>
      <c r="K303" s="26" t="str">
        <f t="shared" si="7"/>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69"/>
      <c r="B304" s="171"/>
      <c r="C304" s="48">
        <v>449</v>
      </c>
      <c r="D304" s="71" t="s">
        <v>448</v>
      </c>
      <c r="E304" s="108" t="s">
        <v>646</v>
      </c>
      <c r="F304" s="72" t="s">
        <v>13</v>
      </c>
      <c r="G304" s="72" t="s">
        <v>35</v>
      </c>
      <c r="H304" s="54">
        <v>30.77</v>
      </c>
      <c r="I304" s="19"/>
      <c r="J304" s="25">
        <f t="shared" si="6"/>
        <v>0</v>
      </c>
      <c r="K304" s="26" t="str">
        <f t="shared" si="7"/>
        <v>OK</v>
      </c>
      <c r="L304" s="18"/>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69"/>
      <c r="B305" s="171"/>
      <c r="C305" s="48">
        <v>450</v>
      </c>
      <c r="D305" s="71" t="s">
        <v>449</v>
      </c>
      <c r="E305" s="108" t="s">
        <v>647</v>
      </c>
      <c r="F305" s="72" t="s">
        <v>13</v>
      </c>
      <c r="G305" s="72" t="s">
        <v>35</v>
      </c>
      <c r="H305" s="54">
        <v>6.28</v>
      </c>
      <c r="I305" s="19"/>
      <c r="J305" s="25">
        <f t="shared" si="6"/>
        <v>0</v>
      </c>
      <c r="K305" s="26" t="str">
        <f t="shared" si="7"/>
        <v>OK</v>
      </c>
      <c r="L305" s="18"/>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69"/>
      <c r="B306" s="171"/>
      <c r="C306" s="48">
        <v>451</v>
      </c>
      <c r="D306" s="79" t="s">
        <v>199</v>
      </c>
      <c r="E306" s="108" t="s">
        <v>647</v>
      </c>
      <c r="F306" s="97" t="s">
        <v>59</v>
      </c>
      <c r="G306" s="97" t="s">
        <v>35</v>
      </c>
      <c r="H306" s="54">
        <v>7.77</v>
      </c>
      <c r="I306" s="19"/>
      <c r="J306" s="25">
        <f t="shared" si="6"/>
        <v>0</v>
      </c>
      <c r="K306" s="26" t="str">
        <f t="shared" si="7"/>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69"/>
      <c r="B307" s="171"/>
      <c r="C307" s="48">
        <v>452</v>
      </c>
      <c r="D307" s="84" t="s">
        <v>141</v>
      </c>
      <c r="E307" s="108" t="s">
        <v>648</v>
      </c>
      <c r="F307" s="99" t="s">
        <v>59</v>
      </c>
      <c r="G307" s="95" t="s">
        <v>35</v>
      </c>
      <c r="H307" s="54">
        <v>13.35</v>
      </c>
      <c r="I307" s="19"/>
      <c r="J307" s="25">
        <f t="shared" si="6"/>
        <v>0</v>
      </c>
      <c r="K307" s="26" t="str">
        <f t="shared" si="7"/>
        <v>OK</v>
      </c>
      <c r="L307" s="18"/>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69"/>
      <c r="B308" s="171"/>
      <c r="C308" s="48">
        <v>453</v>
      </c>
      <c r="D308" s="71" t="s">
        <v>200</v>
      </c>
      <c r="E308" s="108" t="s">
        <v>649</v>
      </c>
      <c r="F308" s="72" t="s">
        <v>59</v>
      </c>
      <c r="G308" s="72" t="s">
        <v>35</v>
      </c>
      <c r="H308" s="54">
        <v>14.59</v>
      </c>
      <c r="I308" s="19"/>
      <c r="J308" s="25">
        <f t="shared" si="6"/>
        <v>0</v>
      </c>
      <c r="K308" s="26" t="str">
        <f t="shared" si="7"/>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69"/>
      <c r="B309" s="171"/>
      <c r="C309" s="48">
        <v>454</v>
      </c>
      <c r="D309" s="71" t="s">
        <v>87</v>
      </c>
      <c r="E309" s="108" t="s">
        <v>650</v>
      </c>
      <c r="F309" s="72" t="s">
        <v>13</v>
      </c>
      <c r="G309" s="72" t="s">
        <v>35</v>
      </c>
      <c r="H309" s="54">
        <v>35.04</v>
      </c>
      <c r="I309" s="19"/>
      <c r="J309" s="25">
        <f t="shared" si="6"/>
        <v>0</v>
      </c>
      <c r="K309" s="26" t="str">
        <f t="shared" si="7"/>
        <v>OK</v>
      </c>
      <c r="L309" s="18"/>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69"/>
      <c r="B310" s="171"/>
      <c r="C310" s="48">
        <v>455</v>
      </c>
      <c r="D310" s="71" t="s">
        <v>139</v>
      </c>
      <c r="E310" s="108" t="s">
        <v>651</v>
      </c>
      <c r="F310" s="96" t="s">
        <v>59</v>
      </c>
      <c r="G310" s="72" t="s">
        <v>35</v>
      </c>
      <c r="H310" s="54">
        <v>11.4</v>
      </c>
      <c r="I310" s="19"/>
      <c r="J310" s="25">
        <f t="shared" si="6"/>
        <v>0</v>
      </c>
      <c r="K310" s="26" t="str">
        <f t="shared" si="7"/>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69"/>
      <c r="B311" s="171"/>
      <c r="C311" s="48">
        <v>456</v>
      </c>
      <c r="D311" s="71" t="s">
        <v>138</v>
      </c>
      <c r="E311" s="108" t="s">
        <v>651</v>
      </c>
      <c r="F311" s="96" t="s">
        <v>59</v>
      </c>
      <c r="G311" s="72" t="s">
        <v>35</v>
      </c>
      <c r="H311" s="54">
        <v>25.32</v>
      </c>
      <c r="I311" s="19"/>
      <c r="J311" s="25">
        <f t="shared" si="6"/>
        <v>0</v>
      </c>
      <c r="K311" s="26" t="str">
        <f t="shared" si="7"/>
        <v>OK</v>
      </c>
      <c r="L311" s="18"/>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69"/>
      <c r="B312" s="171"/>
      <c r="C312" s="48">
        <v>457</v>
      </c>
      <c r="D312" s="71" t="s">
        <v>93</v>
      </c>
      <c r="E312" s="108" t="s">
        <v>652</v>
      </c>
      <c r="F312" s="72" t="s">
        <v>13</v>
      </c>
      <c r="G312" s="72" t="s">
        <v>35</v>
      </c>
      <c r="H312" s="54">
        <v>20.95</v>
      </c>
      <c r="I312" s="19"/>
      <c r="J312" s="25">
        <f t="shared" si="6"/>
        <v>0</v>
      </c>
      <c r="K312" s="26" t="str">
        <f t="shared" si="7"/>
        <v>OK</v>
      </c>
      <c r="L312" s="18"/>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69"/>
      <c r="B313" s="171"/>
      <c r="C313" s="48">
        <v>458</v>
      </c>
      <c r="D313" s="71" t="s">
        <v>450</v>
      </c>
      <c r="E313" s="108" t="s">
        <v>653</v>
      </c>
      <c r="F313" s="72" t="s">
        <v>59</v>
      </c>
      <c r="G313" s="72" t="s">
        <v>35</v>
      </c>
      <c r="H313" s="54">
        <v>32.46</v>
      </c>
      <c r="I313" s="19">
        <v>1</v>
      </c>
      <c r="J313" s="25">
        <f t="shared" si="6"/>
        <v>1</v>
      </c>
      <c r="K313" s="26" t="str">
        <f t="shared" si="7"/>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69"/>
      <c r="B314" s="171"/>
      <c r="C314" s="48">
        <v>459</v>
      </c>
      <c r="D314" s="71" t="s">
        <v>207</v>
      </c>
      <c r="E314" s="108" t="s">
        <v>654</v>
      </c>
      <c r="F314" s="72" t="s">
        <v>13</v>
      </c>
      <c r="G314" s="72" t="s">
        <v>35</v>
      </c>
      <c r="H314" s="54">
        <v>204.15</v>
      </c>
      <c r="I314" s="19"/>
      <c r="J314" s="25">
        <f t="shared" si="6"/>
        <v>0</v>
      </c>
      <c r="K314" s="26" t="str">
        <f t="shared" si="7"/>
        <v>OK</v>
      </c>
      <c r="L314" s="18"/>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69"/>
      <c r="B315" s="171"/>
      <c r="C315" s="48">
        <v>460</v>
      </c>
      <c r="D315" s="71" t="s">
        <v>208</v>
      </c>
      <c r="E315" s="108" t="s">
        <v>654</v>
      </c>
      <c r="F315" s="72" t="s">
        <v>59</v>
      </c>
      <c r="G315" s="72" t="s">
        <v>117</v>
      </c>
      <c r="H315" s="54">
        <v>862.93</v>
      </c>
      <c r="I315" s="19"/>
      <c r="J315" s="25">
        <f t="shared" si="6"/>
        <v>0</v>
      </c>
      <c r="K315" s="26" t="str">
        <f t="shared" si="7"/>
        <v>OK</v>
      </c>
      <c r="L315" s="18"/>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69"/>
      <c r="B316" s="171"/>
      <c r="C316" s="48">
        <v>461</v>
      </c>
      <c r="D316" s="71" t="s">
        <v>38</v>
      </c>
      <c r="E316" s="108" t="s">
        <v>655</v>
      </c>
      <c r="F316" s="72" t="s">
        <v>13</v>
      </c>
      <c r="G316" s="72" t="s">
        <v>15</v>
      </c>
      <c r="H316" s="54">
        <v>6.46</v>
      </c>
      <c r="I316" s="19"/>
      <c r="J316" s="25">
        <f t="shared" si="6"/>
        <v>0</v>
      </c>
      <c r="K316" s="26" t="str">
        <f t="shared" si="7"/>
        <v>OK</v>
      </c>
      <c r="L316" s="18"/>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69"/>
      <c r="B317" s="171"/>
      <c r="C317" s="48">
        <v>462</v>
      </c>
      <c r="D317" s="71" t="s">
        <v>451</v>
      </c>
      <c r="E317" s="108" t="s">
        <v>656</v>
      </c>
      <c r="F317" s="72" t="s">
        <v>13</v>
      </c>
      <c r="G317" s="72" t="s">
        <v>35</v>
      </c>
      <c r="H317" s="54">
        <v>16.03</v>
      </c>
      <c r="I317" s="19"/>
      <c r="J317" s="25">
        <f t="shared" si="6"/>
        <v>0</v>
      </c>
      <c r="K317" s="26" t="str">
        <f t="shared" si="7"/>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69"/>
      <c r="B318" s="171"/>
      <c r="C318" s="48">
        <v>463</v>
      </c>
      <c r="D318" s="71" t="s">
        <v>452</v>
      </c>
      <c r="E318" s="108" t="s">
        <v>657</v>
      </c>
      <c r="F318" s="72" t="s">
        <v>12</v>
      </c>
      <c r="G318" s="72" t="s">
        <v>15</v>
      </c>
      <c r="H318" s="54">
        <v>18.5</v>
      </c>
      <c r="I318" s="19"/>
      <c r="J318" s="25">
        <f t="shared" si="6"/>
        <v>0</v>
      </c>
      <c r="K318" s="26" t="str">
        <f t="shared" si="7"/>
        <v>OK</v>
      </c>
      <c r="L318" s="18"/>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69"/>
      <c r="B319" s="171"/>
      <c r="C319" s="48">
        <v>464</v>
      </c>
      <c r="D319" s="71" t="s">
        <v>39</v>
      </c>
      <c r="E319" s="108" t="s">
        <v>658</v>
      </c>
      <c r="F319" s="72" t="s">
        <v>13</v>
      </c>
      <c r="G319" s="72" t="s">
        <v>35</v>
      </c>
      <c r="H319" s="54">
        <v>19.09</v>
      </c>
      <c r="I319" s="19"/>
      <c r="J319" s="25">
        <f t="shared" si="6"/>
        <v>0</v>
      </c>
      <c r="K319" s="26" t="str">
        <f t="shared" si="7"/>
        <v>OK</v>
      </c>
      <c r="L319" s="18"/>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69"/>
      <c r="B320" s="171"/>
      <c r="C320" s="48">
        <v>465</v>
      </c>
      <c r="D320" s="71" t="s">
        <v>40</v>
      </c>
      <c r="E320" s="108" t="s">
        <v>659</v>
      </c>
      <c r="F320" s="72" t="s">
        <v>13</v>
      </c>
      <c r="G320" s="72" t="s">
        <v>35</v>
      </c>
      <c r="H320" s="54">
        <v>23.63</v>
      </c>
      <c r="I320" s="19"/>
      <c r="J320" s="25">
        <f t="shared" si="6"/>
        <v>0</v>
      </c>
      <c r="K320" s="26" t="str">
        <f t="shared" si="7"/>
        <v>OK</v>
      </c>
      <c r="L320" s="18"/>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69"/>
      <c r="B321" s="171"/>
      <c r="C321" s="48">
        <v>466</v>
      </c>
      <c r="D321" s="71" t="s">
        <v>41</v>
      </c>
      <c r="E321" s="108" t="s">
        <v>660</v>
      </c>
      <c r="F321" s="72" t="s">
        <v>13</v>
      </c>
      <c r="G321" s="72" t="s">
        <v>35</v>
      </c>
      <c r="H321" s="54">
        <v>19.559999999999999</v>
      </c>
      <c r="I321" s="19"/>
      <c r="J321" s="25">
        <f t="shared" si="6"/>
        <v>0</v>
      </c>
      <c r="K321" s="26" t="str">
        <f t="shared" si="7"/>
        <v>OK</v>
      </c>
      <c r="L321" s="18"/>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69"/>
      <c r="B322" s="171"/>
      <c r="C322" s="48">
        <v>467</v>
      </c>
      <c r="D322" s="71" t="s">
        <v>42</v>
      </c>
      <c r="E322" s="108" t="s">
        <v>661</v>
      </c>
      <c r="F322" s="72" t="s">
        <v>13</v>
      </c>
      <c r="G322" s="72" t="s">
        <v>35</v>
      </c>
      <c r="H322" s="54">
        <v>34.82</v>
      </c>
      <c r="I322" s="19"/>
      <c r="J322" s="25">
        <f t="shared" si="6"/>
        <v>0</v>
      </c>
      <c r="K322" s="26" t="str">
        <f t="shared" si="7"/>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69"/>
      <c r="B323" s="171"/>
      <c r="C323" s="48">
        <v>468</v>
      </c>
      <c r="D323" s="71" t="s">
        <v>43</v>
      </c>
      <c r="E323" s="108" t="s">
        <v>662</v>
      </c>
      <c r="F323" s="72" t="s">
        <v>13</v>
      </c>
      <c r="G323" s="72" t="s">
        <v>35</v>
      </c>
      <c r="H323" s="54">
        <v>26.03</v>
      </c>
      <c r="I323" s="19"/>
      <c r="J323" s="25">
        <f t="shared" si="6"/>
        <v>0</v>
      </c>
      <c r="K323" s="26" t="str">
        <f t="shared" si="7"/>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69"/>
      <c r="B324" s="171"/>
      <c r="C324" s="48">
        <v>469</v>
      </c>
      <c r="D324" s="71" t="s">
        <v>44</v>
      </c>
      <c r="E324" s="108" t="s">
        <v>663</v>
      </c>
      <c r="F324" s="72" t="s">
        <v>13</v>
      </c>
      <c r="G324" s="72" t="s">
        <v>35</v>
      </c>
      <c r="H324" s="54">
        <v>33.86</v>
      </c>
      <c r="I324" s="19"/>
      <c r="J324" s="25">
        <f t="shared" si="6"/>
        <v>0</v>
      </c>
      <c r="K324" s="26" t="str">
        <f t="shared" si="7"/>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69"/>
      <c r="B325" s="171"/>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69"/>
      <c r="B326" s="171"/>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69"/>
      <c r="B327" s="171"/>
      <c r="C327" s="48">
        <v>472</v>
      </c>
      <c r="D327" s="71" t="s">
        <v>455</v>
      </c>
      <c r="E327" s="108" t="s">
        <v>666</v>
      </c>
      <c r="F327" s="72" t="s">
        <v>13</v>
      </c>
      <c r="G327" s="72" t="s">
        <v>35</v>
      </c>
      <c r="H327" s="54">
        <v>21.04</v>
      </c>
      <c r="I327" s="19"/>
      <c r="J327" s="25">
        <f t="shared" si="6"/>
        <v>0</v>
      </c>
      <c r="K327" s="26" t="str">
        <f t="shared" si="7"/>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69"/>
      <c r="B328" s="171"/>
      <c r="C328" s="48">
        <v>473</v>
      </c>
      <c r="D328" s="71" t="s">
        <v>45</v>
      </c>
      <c r="E328" s="108" t="s">
        <v>666</v>
      </c>
      <c r="F328" s="72" t="s">
        <v>13</v>
      </c>
      <c r="G328" s="72" t="s">
        <v>35</v>
      </c>
      <c r="H328" s="54">
        <v>22.73</v>
      </c>
      <c r="I328" s="19"/>
      <c r="J328" s="25">
        <f t="shared" si="6"/>
        <v>0</v>
      </c>
      <c r="K328" s="26" t="str">
        <f t="shared" si="7"/>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69"/>
      <c r="B329" s="171"/>
      <c r="C329" s="48">
        <v>474</v>
      </c>
      <c r="D329" s="86" t="s">
        <v>456</v>
      </c>
      <c r="E329" s="108" t="s">
        <v>667</v>
      </c>
      <c r="F329" s="96" t="s">
        <v>515</v>
      </c>
      <c r="G329" s="72" t="s">
        <v>35</v>
      </c>
      <c r="H329" s="54">
        <v>197.2</v>
      </c>
      <c r="I329" s="19"/>
      <c r="J329" s="25">
        <f t="shared" si="6"/>
        <v>0</v>
      </c>
      <c r="K329" s="26" t="str">
        <f t="shared" si="7"/>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69"/>
      <c r="B330" s="171"/>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69"/>
      <c r="B331" s="171"/>
      <c r="C331" s="48">
        <v>476</v>
      </c>
      <c r="D331" s="71" t="s">
        <v>46</v>
      </c>
      <c r="E331" s="108" t="s">
        <v>669</v>
      </c>
      <c r="F331" s="72" t="s">
        <v>13</v>
      </c>
      <c r="G331" s="72" t="s">
        <v>35</v>
      </c>
      <c r="H331" s="54">
        <v>8.1999999999999993</v>
      </c>
      <c r="I331" s="19"/>
      <c r="J331" s="25">
        <f t="shared" si="6"/>
        <v>0</v>
      </c>
      <c r="K331" s="26" t="str">
        <f t="shared" si="7"/>
        <v>OK</v>
      </c>
      <c r="L331" s="18"/>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69"/>
      <c r="B332" s="171"/>
      <c r="C332" s="48">
        <v>477</v>
      </c>
      <c r="D332" s="71" t="s">
        <v>47</v>
      </c>
      <c r="E332" s="109" t="s">
        <v>670</v>
      </c>
      <c r="F332" s="72" t="s">
        <v>13</v>
      </c>
      <c r="G332" s="72" t="s">
        <v>35</v>
      </c>
      <c r="H332" s="54">
        <v>10.029999999999999</v>
      </c>
      <c r="I332" s="19"/>
      <c r="J332" s="25">
        <f t="shared" si="6"/>
        <v>0</v>
      </c>
      <c r="K332" s="26" t="str">
        <f t="shared" si="7"/>
        <v>OK</v>
      </c>
      <c r="L332" s="18"/>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69"/>
      <c r="B333" s="171"/>
      <c r="C333" s="48">
        <v>478</v>
      </c>
      <c r="D333" s="71" t="s">
        <v>458</v>
      </c>
      <c r="E333" s="108" t="s">
        <v>669</v>
      </c>
      <c r="F333" s="72" t="s">
        <v>59</v>
      </c>
      <c r="G333" s="72" t="s">
        <v>35</v>
      </c>
      <c r="H333" s="54">
        <v>3.91</v>
      </c>
      <c r="I333" s="19"/>
      <c r="J333" s="25">
        <f t="shared" si="6"/>
        <v>0</v>
      </c>
      <c r="K333" s="26" t="str">
        <f t="shared" si="7"/>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69"/>
      <c r="B334" s="171"/>
      <c r="C334" s="48">
        <v>479</v>
      </c>
      <c r="D334" s="71" t="s">
        <v>36</v>
      </c>
      <c r="E334" s="108" t="s">
        <v>671</v>
      </c>
      <c r="F334" s="72" t="s">
        <v>13</v>
      </c>
      <c r="G334" s="72" t="s">
        <v>103</v>
      </c>
      <c r="H334" s="54">
        <v>1.21</v>
      </c>
      <c r="I334" s="19"/>
      <c r="J334" s="25">
        <f t="shared" si="6"/>
        <v>0</v>
      </c>
      <c r="K334" s="26" t="str">
        <f t="shared" si="7"/>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69"/>
      <c r="B335" s="171"/>
      <c r="C335" s="48">
        <v>480</v>
      </c>
      <c r="D335" s="71" t="s">
        <v>459</v>
      </c>
      <c r="E335" s="108" t="s">
        <v>672</v>
      </c>
      <c r="F335" s="72" t="s">
        <v>13</v>
      </c>
      <c r="G335" s="72" t="s">
        <v>35</v>
      </c>
      <c r="H335" s="54">
        <v>22.21</v>
      </c>
      <c r="I335" s="19"/>
      <c r="J335" s="25">
        <f t="shared" si="6"/>
        <v>0</v>
      </c>
      <c r="K335" s="26" t="str">
        <f t="shared" si="7"/>
        <v>OK</v>
      </c>
      <c r="L335" s="18"/>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69"/>
      <c r="B336" s="171"/>
      <c r="C336" s="48">
        <v>481</v>
      </c>
      <c r="D336" s="71" t="s">
        <v>57</v>
      </c>
      <c r="E336" s="108" t="s">
        <v>673</v>
      </c>
      <c r="F336" s="72" t="s">
        <v>13</v>
      </c>
      <c r="G336" s="72" t="s">
        <v>35</v>
      </c>
      <c r="H336" s="54">
        <v>44.17</v>
      </c>
      <c r="I336" s="19"/>
      <c r="J336" s="25">
        <f t="shared" si="6"/>
        <v>0</v>
      </c>
      <c r="K336" s="26" t="str">
        <f t="shared" si="7"/>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69"/>
      <c r="B337" s="171"/>
      <c r="C337" s="48">
        <v>482</v>
      </c>
      <c r="D337" s="71" t="s">
        <v>460</v>
      </c>
      <c r="E337" s="108" t="s">
        <v>674</v>
      </c>
      <c r="F337" s="72" t="s">
        <v>516</v>
      </c>
      <c r="G337" s="72" t="s">
        <v>35</v>
      </c>
      <c r="H337" s="54">
        <v>341.74</v>
      </c>
      <c r="I337" s="19"/>
      <c r="J337" s="25">
        <f t="shared" si="6"/>
        <v>0</v>
      </c>
      <c r="K337" s="26" t="str">
        <f t="shared" si="7"/>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69"/>
      <c r="B338" s="171"/>
      <c r="C338" s="48">
        <v>483</v>
      </c>
      <c r="D338" s="71" t="s">
        <v>48</v>
      </c>
      <c r="E338" s="108" t="s">
        <v>675</v>
      </c>
      <c r="F338" s="72" t="s">
        <v>13</v>
      </c>
      <c r="G338" s="72" t="s">
        <v>35</v>
      </c>
      <c r="H338" s="54">
        <v>52.27</v>
      </c>
      <c r="I338" s="19"/>
      <c r="J338" s="25">
        <f t="shared" si="6"/>
        <v>0</v>
      </c>
      <c r="K338" s="26" t="str">
        <f t="shared" si="7"/>
        <v>OK</v>
      </c>
      <c r="L338" s="18"/>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69"/>
      <c r="B339" s="171"/>
      <c r="C339" s="48">
        <v>484</v>
      </c>
      <c r="D339" s="71" t="s">
        <v>49</v>
      </c>
      <c r="E339" s="108" t="s">
        <v>676</v>
      </c>
      <c r="F339" s="72" t="s">
        <v>13</v>
      </c>
      <c r="G339" s="72" t="s">
        <v>15</v>
      </c>
      <c r="H339" s="54">
        <v>77.22</v>
      </c>
      <c r="I339" s="19"/>
      <c r="J339" s="25">
        <f t="shared" si="6"/>
        <v>0</v>
      </c>
      <c r="K339" s="26" t="str">
        <f t="shared" si="7"/>
        <v>OK</v>
      </c>
      <c r="L339" s="18"/>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69"/>
      <c r="B340" s="171"/>
      <c r="C340" s="48">
        <v>485</v>
      </c>
      <c r="D340" s="71" t="s">
        <v>50</v>
      </c>
      <c r="E340" s="108" t="s">
        <v>677</v>
      </c>
      <c r="F340" s="72" t="s">
        <v>13</v>
      </c>
      <c r="G340" s="72" t="s">
        <v>35</v>
      </c>
      <c r="H340" s="70">
        <v>19.09</v>
      </c>
      <c r="I340" s="19"/>
      <c r="J340" s="25">
        <f t="shared" si="6"/>
        <v>0</v>
      </c>
      <c r="K340" s="26" t="str">
        <f t="shared" si="7"/>
        <v>OK</v>
      </c>
      <c r="L340" s="18"/>
      <c r="M340" s="18"/>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69"/>
      <c r="B341" s="171"/>
      <c r="C341" s="48">
        <v>486</v>
      </c>
      <c r="D341" s="71" t="s">
        <v>461</v>
      </c>
      <c r="E341" s="108" t="s">
        <v>678</v>
      </c>
      <c r="F341" s="72" t="s">
        <v>13</v>
      </c>
      <c r="G341" s="72" t="s">
        <v>35</v>
      </c>
      <c r="H341" s="54">
        <v>14.46</v>
      </c>
      <c r="I341" s="19"/>
      <c r="J341" s="25">
        <f t="shared" si="6"/>
        <v>0</v>
      </c>
      <c r="K341" s="26" t="str">
        <f t="shared" si="7"/>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69"/>
      <c r="B342" s="171"/>
      <c r="C342" s="48">
        <v>487</v>
      </c>
      <c r="D342" s="71" t="s">
        <v>51</v>
      </c>
      <c r="E342" s="108" t="s">
        <v>679</v>
      </c>
      <c r="F342" s="72" t="s">
        <v>13</v>
      </c>
      <c r="G342" s="72" t="s">
        <v>35</v>
      </c>
      <c r="H342" s="54">
        <v>15.29</v>
      </c>
      <c r="I342" s="19"/>
      <c r="J342" s="25">
        <f t="shared" si="6"/>
        <v>0</v>
      </c>
      <c r="K342" s="26" t="str">
        <f t="shared" si="7"/>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69"/>
      <c r="B343" s="171"/>
      <c r="C343" s="49">
        <v>488</v>
      </c>
      <c r="D343" s="71" t="s">
        <v>89</v>
      </c>
      <c r="E343" s="108" t="s">
        <v>680</v>
      </c>
      <c r="F343" s="72" t="s">
        <v>13</v>
      </c>
      <c r="G343" s="72" t="s">
        <v>35</v>
      </c>
      <c r="H343" s="54">
        <v>30.13</v>
      </c>
      <c r="I343" s="19"/>
      <c r="J343" s="25">
        <f t="shared" si="6"/>
        <v>0</v>
      </c>
      <c r="K343" s="26" t="str">
        <f t="shared" si="7"/>
        <v>OK</v>
      </c>
      <c r="L343" s="18"/>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69"/>
      <c r="B344" s="171"/>
      <c r="C344" s="49">
        <v>489</v>
      </c>
      <c r="D344" s="71" t="s">
        <v>115</v>
      </c>
      <c r="E344" s="108" t="s">
        <v>681</v>
      </c>
      <c r="F344" s="72" t="s">
        <v>59</v>
      </c>
      <c r="G344" s="72" t="s">
        <v>35</v>
      </c>
      <c r="H344" s="54">
        <v>26.33</v>
      </c>
      <c r="I344" s="19"/>
      <c r="J344" s="25">
        <f t="shared" si="6"/>
        <v>0</v>
      </c>
      <c r="K344" s="26" t="str">
        <f t="shared" si="7"/>
        <v>OK</v>
      </c>
      <c r="L344" s="18"/>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69"/>
      <c r="B345" s="171"/>
      <c r="C345" s="48">
        <v>490</v>
      </c>
      <c r="D345" s="71" t="s">
        <v>52</v>
      </c>
      <c r="E345" s="108" t="s">
        <v>682</v>
      </c>
      <c r="F345" s="72" t="s">
        <v>13</v>
      </c>
      <c r="G345" s="72" t="s">
        <v>35</v>
      </c>
      <c r="H345" s="54">
        <v>25.77</v>
      </c>
      <c r="I345" s="19">
        <v>1</v>
      </c>
      <c r="J345" s="25">
        <f t="shared" si="6"/>
        <v>1</v>
      </c>
      <c r="K345" s="26" t="str">
        <f t="shared" si="7"/>
        <v>OK</v>
      </c>
      <c r="L345" s="18"/>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69"/>
      <c r="B346" s="171"/>
      <c r="C346" s="48">
        <v>491</v>
      </c>
      <c r="D346" s="71" t="s">
        <v>462</v>
      </c>
      <c r="E346" s="108" t="s">
        <v>682</v>
      </c>
      <c r="F346" s="100" t="s">
        <v>59</v>
      </c>
      <c r="G346" s="72" t="s">
        <v>35</v>
      </c>
      <c r="H346" s="55">
        <v>30.36</v>
      </c>
      <c r="I346" s="19"/>
      <c r="J346" s="25">
        <f t="shared" si="6"/>
        <v>0</v>
      </c>
      <c r="K346" s="26" t="str">
        <f t="shared" si="7"/>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69"/>
      <c r="B347" s="171"/>
      <c r="C347" s="48">
        <v>492</v>
      </c>
      <c r="D347" s="71" t="s">
        <v>56</v>
      </c>
      <c r="E347" s="108" t="s">
        <v>683</v>
      </c>
      <c r="F347" s="100" t="s">
        <v>13</v>
      </c>
      <c r="G347" s="72" t="s">
        <v>35</v>
      </c>
      <c r="H347" s="55">
        <v>28.67</v>
      </c>
      <c r="I347" s="19">
        <v>1</v>
      </c>
      <c r="J347" s="25">
        <f t="shared" si="6"/>
        <v>1</v>
      </c>
      <c r="K347" s="26" t="str">
        <f t="shared" si="7"/>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69"/>
      <c r="B348" s="171"/>
      <c r="C348" s="48">
        <v>493</v>
      </c>
      <c r="D348" s="71" t="s">
        <v>53</v>
      </c>
      <c r="E348" s="108" t="s">
        <v>684</v>
      </c>
      <c r="F348" s="100" t="s">
        <v>13</v>
      </c>
      <c r="G348" s="72" t="s">
        <v>35</v>
      </c>
      <c r="H348" s="55">
        <v>54.7</v>
      </c>
      <c r="I348" s="19"/>
      <c r="J348" s="25">
        <f t="shared" si="6"/>
        <v>0</v>
      </c>
      <c r="K348" s="26" t="str">
        <f t="shared" si="7"/>
        <v>OK</v>
      </c>
      <c r="L348" s="18"/>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69"/>
      <c r="B349" s="171"/>
      <c r="C349" s="48">
        <v>494</v>
      </c>
      <c r="D349" s="71" t="s">
        <v>105</v>
      </c>
      <c r="E349" s="108" t="s">
        <v>685</v>
      </c>
      <c r="F349" s="100" t="s">
        <v>60</v>
      </c>
      <c r="G349" s="72" t="s">
        <v>15</v>
      </c>
      <c r="H349" s="55">
        <v>11.15</v>
      </c>
      <c r="I349" s="19"/>
      <c r="J349" s="25">
        <f t="shared" si="6"/>
        <v>0</v>
      </c>
      <c r="K349" s="26" t="str">
        <f t="shared" si="7"/>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69"/>
      <c r="B350" s="171"/>
      <c r="C350" s="48">
        <v>495</v>
      </c>
      <c r="D350" s="71" t="s">
        <v>31</v>
      </c>
      <c r="E350" s="108" t="s">
        <v>686</v>
      </c>
      <c r="F350" s="72" t="s">
        <v>13</v>
      </c>
      <c r="G350" s="72" t="s">
        <v>772</v>
      </c>
      <c r="H350" s="55">
        <v>1.27</v>
      </c>
      <c r="I350" s="19"/>
      <c r="J350" s="25">
        <f t="shared" si="6"/>
        <v>0</v>
      </c>
      <c r="K350" s="26" t="str">
        <f t="shared" si="7"/>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69"/>
      <c r="B351" s="171"/>
      <c r="C351" s="49">
        <v>496</v>
      </c>
      <c r="D351" s="71" t="s">
        <v>92</v>
      </c>
      <c r="E351" s="108" t="s">
        <v>687</v>
      </c>
      <c r="F351" s="72" t="s">
        <v>61</v>
      </c>
      <c r="G351" s="72" t="s">
        <v>35</v>
      </c>
      <c r="H351" s="55">
        <v>33.22</v>
      </c>
      <c r="I351" s="19"/>
      <c r="J351" s="25">
        <f t="shared" si="6"/>
        <v>0</v>
      </c>
      <c r="K351" s="26" t="str">
        <f t="shared" si="7"/>
        <v>OK</v>
      </c>
      <c r="L351" s="18"/>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69"/>
      <c r="B352" s="171"/>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69"/>
      <c r="B353" s="171"/>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69"/>
      <c r="B354" s="171"/>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69"/>
      <c r="B355" s="171"/>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69"/>
      <c r="B356" s="171"/>
      <c r="C356" s="49">
        <v>501</v>
      </c>
      <c r="D356" s="79" t="s">
        <v>130</v>
      </c>
      <c r="E356" s="108" t="s">
        <v>692</v>
      </c>
      <c r="F356" s="72" t="s">
        <v>59</v>
      </c>
      <c r="G356" s="72" t="s">
        <v>35</v>
      </c>
      <c r="H356" s="55">
        <v>29.09</v>
      </c>
      <c r="I356" s="19"/>
      <c r="J356" s="25">
        <f t="shared" si="6"/>
        <v>0</v>
      </c>
      <c r="K356" s="26" t="str">
        <f t="shared" si="7"/>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69"/>
      <c r="B357" s="171"/>
      <c r="C357" s="49">
        <v>502</v>
      </c>
      <c r="D357" s="71" t="s">
        <v>54</v>
      </c>
      <c r="E357" s="108" t="s">
        <v>693</v>
      </c>
      <c r="F357" s="100" t="s">
        <v>13</v>
      </c>
      <c r="G357" s="72" t="s">
        <v>35</v>
      </c>
      <c r="H357" s="55">
        <v>26.52</v>
      </c>
      <c r="I357" s="19"/>
      <c r="J357" s="25">
        <f t="shared" si="6"/>
        <v>0</v>
      </c>
      <c r="K357" s="26" t="str">
        <f t="shared" si="7"/>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69"/>
      <c r="B358" s="171"/>
      <c r="C358" s="49">
        <v>503</v>
      </c>
      <c r="D358" s="87" t="s">
        <v>467</v>
      </c>
      <c r="E358" s="108" t="s">
        <v>694</v>
      </c>
      <c r="F358" s="101" t="s">
        <v>13</v>
      </c>
      <c r="G358" s="72" t="s">
        <v>35</v>
      </c>
      <c r="H358" s="55">
        <v>38.549999999999997</v>
      </c>
      <c r="I358" s="19"/>
      <c r="J358" s="25">
        <f t="shared" si="6"/>
        <v>0</v>
      </c>
      <c r="K358" s="26" t="str">
        <f t="shared" si="7"/>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69"/>
      <c r="B359" s="171"/>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69"/>
      <c r="B360" s="171"/>
      <c r="C360" s="48">
        <v>505</v>
      </c>
      <c r="D360" s="71" t="s">
        <v>159</v>
      </c>
      <c r="E360" s="108" t="s">
        <v>696</v>
      </c>
      <c r="F360" s="100" t="s">
        <v>59</v>
      </c>
      <c r="G360" s="72" t="s">
        <v>35</v>
      </c>
      <c r="H360" s="55">
        <v>65.03</v>
      </c>
      <c r="I360" s="19"/>
      <c r="J360" s="25">
        <f t="shared" si="6"/>
        <v>0</v>
      </c>
      <c r="K360" s="26" t="str">
        <f t="shared" si="7"/>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69"/>
      <c r="B361" s="171"/>
      <c r="C361" s="48">
        <v>506</v>
      </c>
      <c r="D361" s="71" t="s">
        <v>469</v>
      </c>
      <c r="E361" s="108" t="s">
        <v>697</v>
      </c>
      <c r="F361" s="100" t="s">
        <v>13</v>
      </c>
      <c r="G361" s="72" t="s">
        <v>35</v>
      </c>
      <c r="H361" s="55">
        <v>10.119999999999999</v>
      </c>
      <c r="I361" s="19">
        <v>1</v>
      </c>
      <c r="J361" s="25">
        <f t="shared" si="6"/>
        <v>1</v>
      </c>
      <c r="K361" s="26" t="str">
        <f t="shared" si="7"/>
        <v>OK</v>
      </c>
      <c r="L361" s="18"/>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69"/>
      <c r="B362" s="171"/>
      <c r="C362" s="49">
        <v>507</v>
      </c>
      <c r="D362" s="71" t="s">
        <v>470</v>
      </c>
      <c r="E362" s="108" t="s">
        <v>698</v>
      </c>
      <c r="F362" s="72" t="s">
        <v>13</v>
      </c>
      <c r="G362" s="72" t="s">
        <v>35</v>
      </c>
      <c r="H362" s="55">
        <v>48.76</v>
      </c>
      <c r="I362" s="19">
        <v>1</v>
      </c>
      <c r="J362" s="25">
        <f t="shared" si="6"/>
        <v>1</v>
      </c>
      <c r="K362" s="26" t="str">
        <f t="shared" si="7"/>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72"/>
      <c r="B363" s="173"/>
      <c r="C363" s="48">
        <v>508</v>
      </c>
      <c r="D363" s="71" t="s">
        <v>471</v>
      </c>
      <c r="E363" s="108" t="s">
        <v>699</v>
      </c>
      <c r="F363" s="72" t="s">
        <v>13</v>
      </c>
      <c r="G363" s="72" t="s">
        <v>35</v>
      </c>
      <c r="H363" s="55">
        <v>41.05</v>
      </c>
      <c r="I363" s="19"/>
      <c r="J363" s="25">
        <f t="shared" si="6"/>
        <v>0</v>
      </c>
      <c r="K363" s="26" t="str">
        <f t="shared" si="7"/>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60">
        <v>9</v>
      </c>
      <c r="B364" s="162" t="s">
        <v>223</v>
      </c>
      <c r="C364" s="47">
        <v>509</v>
      </c>
      <c r="D364" s="88" t="s">
        <v>472</v>
      </c>
      <c r="E364" s="106" t="s">
        <v>700</v>
      </c>
      <c r="F364" s="102" t="s">
        <v>13</v>
      </c>
      <c r="G364" s="34" t="s">
        <v>35</v>
      </c>
      <c r="H364" s="53">
        <v>406.56</v>
      </c>
      <c r="I364" s="19"/>
      <c r="J364" s="25">
        <f t="shared" si="6"/>
        <v>0</v>
      </c>
      <c r="K364" s="26" t="str">
        <f t="shared" si="7"/>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61"/>
      <c r="B365" s="163"/>
      <c r="C365" s="47">
        <v>510</v>
      </c>
      <c r="D365" s="77" t="s">
        <v>147</v>
      </c>
      <c r="E365" s="106" t="s">
        <v>701</v>
      </c>
      <c r="F365" s="94" t="s">
        <v>517</v>
      </c>
      <c r="G365" s="94" t="s">
        <v>15</v>
      </c>
      <c r="H365" s="53">
        <v>306.69</v>
      </c>
      <c r="I365" s="19"/>
      <c r="J365" s="25">
        <f t="shared" si="6"/>
        <v>0</v>
      </c>
      <c r="K365" s="26" t="str">
        <f t="shared" si="7"/>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61"/>
      <c r="B366" s="163"/>
      <c r="C366" s="47">
        <v>511</v>
      </c>
      <c r="D366" s="66" t="s">
        <v>473</v>
      </c>
      <c r="E366" s="106" t="s">
        <v>702</v>
      </c>
      <c r="F366" s="34" t="s">
        <v>13</v>
      </c>
      <c r="G366" s="34" t="s">
        <v>14</v>
      </c>
      <c r="H366" s="53">
        <v>20.3</v>
      </c>
      <c r="I366" s="19"/>
      <c r="J366" s="25">
        <f t="shared" si="6"/>
        <v>0</v>
      </c>
      <c r="K366" s="26" t="str">
        <f t="shared" si="7"/>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61"/>
      <c r="B367" s="163"/>
      <c r="C367" s="47">
        <v>512</v>
      </c>
      <c r="D367" s="66" t="s">
        <v>203</v>
      </c>
      <c r="E367" s="107" t="s">
        <v>703</v>
      </c>
      <c r="F367" s="34" t="s">
        <v>59</v>
      </c>
      <c r="G367" s="34" t="s">
        <v>14</v>
      </c>
      <c r="H367" s="53">
        <v>30.23</v>
      </c>
      <c r="I367" s="19"/>
      <c r="J367" s="25">
        <f t="shared" si="6"/>
        <v>0</v>
      </c>
      <c r="K367" s="26" t="str">
        <f t="shared" si="7"/>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61"/>
      <c r="B368" s="163"/>
      <c r="C368" s="47">
        <v>513</v>
      </c>
      <c r="D368" s="89" t="s">
        <v>474</v>
      </c>
      <c r="E368" s="106" t="s">
        <v>704</v>
      </c>
      <c r="F368" s="34" t="s">
        <v>13</v>
      </c>
      <c r="G368" s="34" t="s">
        <v>773</v>
      </c>
      <c r="H368" s="53">
        <v>30.42</v>
      </c>
      <c r="I368" s="19"/>
      <c r="J368" s="25">
        <f t="shared" si="6"/>
        <v>0</v>
      </c>
      <c r="K368" s="26" t="str">
        <f t="shared" si="7"/>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61"/>
      <c r="B369" s="163"/>
      <c r="C369" s="47">
        <v>514</v>
      </c>
      <c r="D369" s="89" t="s">
        <v>475</v>
      </c>
      <c r="E369" s="106" t="s">
        <v>704</v>
      </c>
      <c r="F369" s="34" t="s">
        <v>13</v>
      </c>
      <c r="G369" s="34" t="s">
        <v>773</v>
      </c>
      <c r="H369" s="53">
        <v>14.11</v>
      </c>
      <c r="I369" s="19"/>
      <c r="J369" s="25">
        <f t="shared" si="6"/>
        <v>0</v>
      </c>
      <c r="K369" s="26" t="str">
        <f t="shared" si="7"/>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61"/>
      <c r="B370" s="163"/>
      <c r="C370" s="47">
        <v>515</v>
      </c>
      <c r="D370" s="89" t="s">
        <v>476</v>
      </c>
      <c r="E370" s="106" t="s">
        <v>704</v>
      </c>
      <c r="F370" s="34" t="s">
        <v>13</v>
      </c>
      <c r="G370" s="34" t="s">
        <v>773</v>
      </c>
      <c r="H370" s="53">
        <v>19.59</v>
      </c>
      <c r="I370" s="19"/>
      <c r="J370" s="25">
        <f t="shared" si="6"/>
        <v>0</v>
      </c>
      <c r="K370" s="26" t="str">
        <f t="shared" si="7"/>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61"/>
      <c r="B371" s="163"/>
      <c r="C371" s="47">
        <v>516</v>
      </c>
      <c r="D371" s="66" t="s">
        <v>477</v>
      </c>
      <c r="E371" s="106" t="s">
        <v>705</v>
      </c>
      <c r="F371" s="34" t="s">
        <v>59</v>
      </c>
      <c r="G371" s="34" t="s">
        <v>117</v>
      </c>
      <c r="H371" s="53">
        <v>69.040000000000006</v>
      </c>
      <c r="I371" s="19"/>
      <c r="J371" s="25">
        <f t="shared" si="6"/>
        <v>0</v>
      </c>
      <c r="K371" s="26" t="str">
        <f t="shared" si="7"/>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61"/>
      <c r="B372" s="163"/>
      <c r="C372" s="47">
        <v>517</v>
      </c>
      <c r="D372" s="66" t="s">
        <v>478</v>
      </c>
      <c r="E372" s="106" t="s">
        <v>706</v>
      </c>
      <c r="F372" s="34" t="s">
        <v>59</v>
      </c>
      <c r="G372" s="34" t="s">
        <v>15</v>
      </c>
      <c r="H372" s="53">
        <v>391</v>
      </c>
      <c r="I372" s="19"/>
      <c r="J372" s="25">
        <f t="shared" si="6"/>
        <v>0</v>
      </c>
      <c r="K372" s="26" t="str">
        <f t="shared" si="7"/>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61"/>
      <c r="B373" s="163"/>
      <c r="C373" s="47">
        <v>518</v>
      </c>
      <c r="D373" s="66" t="s">
        <v>479</v>
      </c>
      <c r="E373" s="106" t="s">
        <v>707</v>
      </c>
      <c r="F373" s="34" t="s">
        <v>59</v>
      </c>
      <c r="G373" s="34" t="s">
        <v>108</v>
      </c>
      <c r="H373" s="53">
        <v>20.059999999999999</v>
      </c>
      <c r="I373" s="19"/>
      <c r="J373" s="25">
        <f t="shared" si="6"/>
        <v>0</v>
      </c>
      <c r="K373" s="26" t="str">
        <f t="shared" si="7"/>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61"/>
      <c r="B374" s="163"/>
      <c r="C374" s="47">
        <v>519</v>
      </c>
      <c r="D374" s="66" t="s">
        <v>206</v>
      </c>
      <c r="E374" s="106" t="s">
        <v>708</v>
      </c>
      <c r="F374" s="34" t="s">
        <v>59</v>
      </c>
      <c r="G374" s="34" t="s">
        <v>94</v>
      </c>
      <c r="H374" s="53">
        <v>480.3</v>
      </c>
      <c r="I374" s="19"/>
      <c r="J374" s="25">
        <f t="shared" si="6"/>
        <v>0</v>
      </c>
      <c r="K374" s="26" t="str">
        <f t="shared" si="7"/>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61"/>
      <c r="B375" s="163"/>
      <c r="C375" s="47">
        <v>520</v>
      </c>
      <c r="D375" s="66" t="s">
        <v>480</v>
      </c>
      <c r="E375" s="106" t="s">
        <v>709</v>
      </c>
      <c r="F375" s="34" t="s">
        <v>13</v>
      </c>
      <c r="G375" s="34" t="s">
        <v>14</v>
      </c>
      <c r="H375" s="53">
        <v>28.08</v>
      </c>
      <c r="I375" s="19"/>
      <c r="J375" s="25">
        <f t="shared" si="6"/>
        <v>0</v>
      </c>
      <c r="K375" s="26" t="str">
        <f t="shared" si="7"/>
        <v>OK</v>
      </c>
      <c r="L375" s="18"/>
      <c r="M375" s="18"/>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61"/>
      <c r="B376" s="163"/>
      <c r="C376" s="47">
        <v>521</v>
      </c>
      <c r="D376" s="66" t="s">
        <v>481</v>
      </c>
      <c r="E376" s="106" t="s">
        <v>710</v>
      </c>
      <c r="F376" s="34" t="s">
        <v>13</v>
      </c>
      <c r="G376" s="34" t="s">
        <v>14</v>
      </c>
      <c r="H376" s="53">
        <v>22.78</v>
      </c>
      <c r="I376" s="19">
        <v>10</v>
      </c>
      <c r="J376" s="25">
        <f t="shared" si="6"/>
        <v>10</v>
      </c>
      <c r="K376" s="26" t="str">
        <f t="shared" si="7"/>
        <v>OK</v>
      </c>
      <c r="L376" s="18"/>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61"/>
      <c r="B377" s="163"/>
      <c r="C377" s="47">
        <v>522</v>
      </c>
      <c r="D377" s="66" t="s">
        <v>148</v>
      </c>
      <c r="E377" s="106" t="s">
        <v>711</v>
      </c>
      <c r="F377" s="34" t="s">
        <v>59</v>
      </c>
      <c r="G377" s="34" t="s">
        <v>15</v>
      </c>
      <c r="H377" s="53">
        <v>17.52</v>
      </c>
      <c r="I377" s="19"/>
      <c r="J377" s="25">
        <f t="shared" si="6"/>
        <v>0</v>
      </c>
      <c r="K377" s="26" t="str">
        <f t="shared" si="7"/>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61"/>
      <c r="B378" s="163"/>
      <c r="C378" s="47">
        <v>523</v>
      </c>
      <c r="D378" s="66" t="s">
        <v>149</v>
      </c>
      <c r="E378" s="106" t="s">
        <v>711</v>
      </c>
      <c r="F378" s="34" t="s">
        <v>13</v>
      </c>
      <c r="G378" s="34" t="s">
        <v>15</v>
      </c>
      <c r="H378" s="53">
        <v>40.299999999999997</v>
      </c>
      <c r="I378" s="19"/>
      <c r="J378" s="25">
        <f t="shared" si="6"/>
        <v>0</v>
      </c>
      <c r="K378" s="26" t="str">
        <f t="shared" si="7"/>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61"/>
      <c r="B379" s="163"/>
      <c r="C379" s="47">
        <v>524</v>
      </c>
      <c r="D379" s="66" t="s">
        <v>201</v>
      </c>
      <c r="E379" s="106" t="s">
        <v>712</v>
      </c>
      <c r="F379" s="34" t="s">
        <v>59</v>
      </c>
      <c r="G379" s="34" t="s">
        <v>103</v>
      </c>
      <c r="H379" s="53">
        <v>95.7</v>
      </c>
      <c r="I379" s="19"/>
      <c r="J379" s="25">
        <f t="shared" si="6"/>
        <v>0</v>
      </c>
      <c r="K379" s="26" t="str">
        <f t="shared" si="7"/>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61"/>
      <c r="B380" s="163"/>
      <c r="C380" s="47">
        <v>525</v>
      </c>
      <c r="D380" s="66" t="s">
        <v>37</v>
      </c>
      <c r="E380" s="106" t="s">
        <v>713</v>
      </c>
      <c r="F380" s="34" t="s">
        <v>59</v>
      </c>
      <c r="G380" s="34" t="s">
        <v>35</v>
      </c>
      <c r="H380" s="53">
        <v>39.96</v>
      </c>
      <c r="I380" s="19"/>
      <c r="J380" s="25">
        <f t="shared" si="6"/>
        <v>0</v>
      </c>
      <c r="K380" s="26" t="str">
        <f t="shared" si="7"/>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61"/>
      <c r="B381" s="163"/>
      <c r="C381" s="47">
        <v>526</v>
      </c>
      <c r="D381" s="66" t="s">
        <v>131</v>
      </c>
      <c r="E381" s="106" t="s">
        <v>653</v>
      </c>
      <c r="F381" s="34" t="s">
        <v>59</v>
      </c>
      <c r="G381" s="34" t="s">
        <v>35</v>
      </c>
      <c r="H381" s="53">
        <v>32.950000000000003</v>
      </c>
      <c r="I381" s="19"/>
      <c r="J381" s="25">
        <f t="shared" si="6"/>
        <v>0</v>
      </c>
      <c r="K381" s="26" t="str">
        <f t="shared" si="7"/>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61"/>
      <c r="B382" s="163"/>
      <c r="C382" s="47">
        <v>527</v>
      </c>
      <c r="D382" s="66" t="s">
        <v>209</v>
      </c>
      <c r="E382" s="107" t="s">
        <v>714</v>
      </c>
      <c r="F382" s="34" t="s">
        <v>59</v>
      </c>
      <c r="G382" s="34" t="s">
        <v>35</v>
      </c>
      <c r="H382" s="53">
        <v>582.23</v>
      </c>
      <c r="I382" s="19"/>
      <c r="J382" s="25">
        <f t="shared" si="6"/>
        <v>0</v>
      </c>
      <c r="K382" s="26" t="str">
        <f t="shared" si="7"/>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61"/>
      <c r="B383" s="163"/>
      <c r="C383" s="47">
        <v>528</v>
      </c>
      <c r="D383" s="66" t="s">
        <v>207</v>
      </c>
      <c r="E383" s="106" t="s">
        <v>715</v>
      </c>
      <c r="F383" s="34" t="s">
        <v>59</v>
      </c>
      <c r="G383" s="34" t="s">
        <v>35</v>
      </c>
      <c r="H383" s="53">
        <v>201.25</v>
      </c>
      <c r="I383" s="19"/>
      <c r="J383" s="25">
        <f t="shared" si="6"/>
        <v>0</v>
      </c>
      <c r="K383" s="26" t="str">
        <f t="shared" si="7"/>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61"/>
      <c r="B384" s="163"/>
      <c r="C384" s="47">
        <v>529</v>
      </c>
      <c r="D384" s="66" t="s">
        <v>210</v>
      </c>
      <c r="E384" s="106" t="s">
        <v>715</v>
      </c>
      <c r="F384" s="34" t="s">
        <v>59</v>
      </c>
      <c r="G384" s="34" t="s">
        <v>35</v>
      </c>
      <c r="H384" s="53">
        <v>125.56</v>
      </c>
      <c r="I384" s="19"/>
      <c r="J384" s="25">
        <f t="shared" si="6"/>
        <v>0</v>
      </c>
      <c r="K384" s="26" t="str">
        <f t="shared" si="7"/>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61"/>
      <c r="B385" s="163"/>
      <c r="C385" s="47">
        <v>530</v>
      </c>
      <c r="D385" s="66" t="s">
        <v>482</v>
      </c>
      <c r="E385" s="106" t="s">
        <v>716</v>
      </c>
      <c r="F385" s="34" t="s">
        <v>59</v>
      </c>
      <c r="G385" s="34" t="s">
        <v>35</v>
      </c>
      <c r="H385" s="53">
        <v>137.32</v>
      </c>
      <c r="I385" s="19"/>
      <c r="J385" s="25">
        <f t="shared" si="6"/>
        <v>0</v>
      </c>
      <c r="K385" s="26" t="str">
        <f t="shared" si="7"/>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61"/>
      <c r="B386" s="163"/>
      <c r="C386" s="47">
        <v>531</v>
      </c>
      <c r="D386" s="66" t="s">
        <v>483</v>
      </c>
      <c r="E386" s="107" t="s">
        <v>717</v>
      </c>
      <c r="F386" s="34" t="s">
        <v>59</v>
      </c>
      <c r="G386" s="34" t="s">
        <v>15</v>
      </c>
      <c r="H386" s="53">
        <v>37.020000000000003</v>
      </c>
      <c r="I386" s="19"/>
      <c r="J386" s="25">
        <f t="shared" si="6"/>
        <v>0</v>
      </c>
      <c r="K386" s="26" t="str">
        <f t="shared" si="7"/>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61"/>
      <c r="B387" s="163"/>
      <c r="C387" s="47">
        <v>532</v>
      </c>
      <c r="D387" s="66" t="s">
        <v>484</v>
      </c>
      <c r="E387" s="106" t="s">
        <v>718</v>
      </c>
      <c r="F387" s="34" t="s">
        <v>59</v>
      </c>
      <c r="G387" s="34" t="s">
        <v>15</v>
      </c>
      <c r="H387" s="53">
        <v>29.4</v>
      </c>
      <c r="I387" s="19"/>
      <c r="J387" s="25">
        <f t="shared" si="6"/>
        <v>0</v>
      </c>
      <c r="K387" s="26" t="str">
        <f t="shared" si="7"/>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61"/>
      <c r="B388" s="163"/>
      <c r="C388" s="47">
        <v>533</v>
      </c>
      <c r="D388" s="66" t="s">
        <v>485</v>
      </c>
      <c r="E388" s="107" t="s">
        <v>719</v>
      </c>
      <c r="F388" s="34" t="s">
        <v>59</v>
      </c>
      <c r="G388" s="34" t="s">
        <v>15</v>
      </c>
      <c r="H388" s="53">
        <v>71.180000000000007</v>
      </c>
      <c r="I388" s="19"/>
      <c r="J388" s="25">
        <f t="shared" si="6"/>
        <v>0</v>
      </c>
      <c r="K388" s="26" t="str">
        <f t="shared" si="7"/>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61"/>
      <c r="B389" s="163"/>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61"/>
      <c r="B390" s="163"/>
      <c r="C390" s="47">
        <v>535</v>
      </c>
      <c r="D390" s="66" t="s">
        <v>204</v>
      </c>
      <c r="E390" s="106" t="s">
        <v>721</v>
      </c>
      <c r="F390" s="34" t="s">
        <v>59</v>
      </c>
      <c r="G390" s="34" t="s">
        <v>14</v>
      </c>
      <c r="H390" s="53">
        <v>1.35</v>
      </c>
      <c r="I390" s="19"/>
      <c r="J390" s="25">
        <f t="shared" si="6"/>
        <v>0</v>
      </c>
      <c r="K390" s="26" t="str">
        <f t="shared" si="7"/>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61"/>
      <c r="B391" s="163"/>
      <c r="C391" s="47">
        <v>536</v>
      </c>
      <c r="D391" s="66" t="s">
        <v>205</v>
      </c>
      <c r="E391" s="106" t="s">
        <v>722</v>
      </c>
      <c r="F391" s="34" t="s">
        <v>59</v>
      </c>
      <c r="G391" s="34" t="s">
        <v>14</v>
      </c>
      <c r="H391" s="53">
        <v>2.0299999999999998</v>
      </c>
      <c r="I391" s="19"/>
      <c r="J391" s="25">
        <f t="shared" si="6"/>
        <v>0</v>
      </c>
      <c r="K391" s="26" t="str">
        <f t="shared" si="7"/>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61"/>
      <c r="B392" s="163"/>
      <c r="C392" s="47">
        <v>537</v>
      </c>
      <c r="D392" s="66" t="s">
        <v>487</v>
      </c>
      <c r="E392" s="106" t="s">
        <v>723</v>
      </c>
      <c r="F392" s="34" t="s">
        <v>59</v>
      </c>
      <c r="G392" s="34" t="s">
        <v>35</v>
      </c>
      <c r="H392" s="53">
        <v>34.97</v>
      </c>
      <c r="I392" s="19"/>
      <c r="J392" s="25">
        <f t="shared" ref="J392:J441" si="8">I392-(SUM(L392:AC392))</f>
        <v>0</v>
      </c>
      <c r="K392" s="26" t="str">
        <f t="shared" ref="K392:K442" si="9">IF(J392&lt;0,"ATENÇÃO","OK")</f>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61"/>
      <c r="B393" s="163"/>
      <c r="C393" s="47">
        <v>538</v>
      </c>
      <c r="D393" s="66" t="s">
        <v>101</v>
      </c>
      <c r="E393" s="106" t="s">
        <v>724</v>
      </c>
      <c r="F393" s="34" t="s">
        <v>13</v>
      </c>
      <c r="G393" s="34" t="s">
        <v>15</v>
      </c>
      <c r="H393" s="53">
        <v>8.02</v>
      </c>
      <c r="I393" s="19"/>
      <c r="J393" s="25">
        <f t="shared" si="8"/>
        <v>0</v>
      </c>
      <c r="K393" s="26" t="str">
        <f t="shared" si="9"/>
        <v>OK</v>
      </c>
      <c r="L393" s="18"/>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61"/>
      <c r="B394" s="163"/>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61"/>
      <c r="B395" s="163"/>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61"/>
      <c r="B396" s="163"/>
      <c r="C396" s="47">
        <v>541</v>
      </c>
      <c r="D396" s="66" t="s">
        <v>109</v>
      </c>
      <c r="E396" s="106" t="s">
        <v>727</v>
      </c>
      <c r="F396" s="34" t="s">
        <v>59</v>
      </c>
      <c r="G396" s="34" t="s">
        <v>108</v>
      </c>
      <c r="H396" s="53">
        <v>187.26</v>
      </c>
      <c r="I396" s="19"/>
      <c r="J396" s="25">
        <f t="shared" si="8"/>
        <v>0</v>
      </c>
      <c r="K396" s="26" t="str">
        <f t="shared" si="9"/>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61"/>
      <c r="B397" s="163"/>
      <c r="C397" s="47">
        <v>542</v>
      </c>
      <c r="D397" s="90" t="s">
        <v>490</v>
      </c>
      <c r="E397" s="106" t="s">
        <v>728</v>
      </c>
      <c r="F397" s="52" t="s">
        <v>13</v>
      </c>
      <c r="G397" s="34" t="s">
        <v>108</v>
      </c>
      <c r="H397" s="53">
        <v>79.510000000000005</v>
      </c>
      <c r="I397" s="19"/>
      <c r="J397" s="25">
        <f t="shared" si="8"/>
        <v>0</v>
      </c>
      <c r="K397" s="26" t="str">
        <f t="shared" si="9"/>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61"/>
      <c r="B398" s="163"/>
      <c r="C398" s="47">
        <v>543</v>
      </c>
      <c r="D398" s="66" t="s">
        <v>211</v>
      </c>
      <c r="E398" s="106" t="s">
        <v>729</v>
      </c>
      <c r="F398" s="34" t="s">
        <v>59</v>
      </c>
      <c r="G398" s="34" t="s">
        <v>108</v>
      </c>
      <c r="H398" s="53">
        <v>366.19</v>
      </c>
      <c r="I398" s="19"/>
      <c r="J398" s="25">
        <f t="shared" si="8"/>
        <v>0</v>
      </c>
      <c r="K398" s="26" t="str">
        <f t="shared" si="9"/>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61"/>
      <c r="B399" s="163"/>
      <c r="C399" s="47">
        <v>544</v>
      </c>
      <c r="D399" s="66" t="s">
        <v>491</v>
      </c>
      <c r="E399" s="106" t="s">
        <v>730</v>
      </c>
      <c r="F399" s="34" t="s">
        <v>13</v>
      </c>
      <c r="G399" s="34" t="s">
        <v>103</v>
      </c>
      <c r="H399" s="53">
        <v>53.6</v>
      </c>
      <c r="I399" s="19"/>
      <c r="J399" s="25">
        <f t="shared" si="8"/>
        <v>0</v>
      </c>
      <c r="K399" s="26" t="str">
        <f t="shared" si="9"/>
        <v>OK</v>
      </c>
      <c r="L399" s="18"/>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61"/>
      <c r="B400" s="163"/>
      <c r="C400" s="47">
        <v>545</v>
      </c>
      <c r="D400" s="88" t="s">
        <v>492</v>
      </c>
      <c r="E400" s="106" t="s">
        <v>731</v>
      </c>
      <c r="F400" s="102" t="s">
        <v>13</v>
      </c>
      <c r="G400" s="34" t="s">
        <v>35</v>
      </c>
      <c r="H400" s="53">
        <v>101.84</v>
      </c>
      <c r="I400" s="19"/>
      <c r="J400" s="25">
        <f t="shared" si="8"/>
        <v>0</v>
      </c>
      <c r="K400" s="26" t="str">
        <f t="shared" si="9"/>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61"/>
      <c r="B401" s="163"/>
      <c r="C401" s="47">
        <v>546</v>
      </c>
      <c r="D401" s="66" t="s">
        <v>493</v>
      </c>
      <c r="E401" s="106" t="s">
        <v>732</v>
      </c>
      <c r="F401" s="34" t="s">
        <v>13</v>
      </c>
      <c r="G401" s="34" t="s">
        <v>103</v>
      </c>
      <c r="H401" s="53">
        <v>18.059999999999999</v>
      </c>
      <c r="I401" s="19"/>
      <c r="J401" s="25">
        <f t="shared" si="8"/>
        <v>0</v>
      </c>
      <c r="K401" s="26" t="str">
        <f t="shared" si="9"/>
        <v>OK</v>
      </c>
      <c r="L401" s="18"/>
      <c r="M401" s="18"/>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61"/>
      <c r="B402" s="163"/>
      <c r="C402" s="45">
        <v>547</v>
      </c>
      <c r="D402" s="66" t="s">
        <v>494</v>
      </c>
      <c r="E402" s="106" t="s">
        <v>733</v>
      </c>
      <c r="F402" s="34" t="s">
        <v>18</v>
      </c>
      <c r="G402" s="34" t="s">
        <v>110</v>
      </c>
      <c r="H402" s="52">
        <v>74.430000000000007</v>
      </c>
      <c r="I402" s="19"/>
      <c r="J402" s="25">
        <f t="shared" si="8"/>
        <v>0</v>
      </c>
      <c r="K402" s="26" t="str">
        <f t="shared" si="9"/>
        <v>OK</v>
      </c>
      <c r="L402" s="18"/>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61"/>
      <c r="B403" s="163"/>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61"/>
      <c r="B404" s="163"/>
      <c r="C404" s="47">
        <v>549</v>
      </c>
      <c r="D404" s="66" t="s">
        <v>496</v>
      </c>
      <c r="E404" s="106" t="s">
        <v>733</v>
      </c>
      <c r="F404" s="34" t="s">
        <v>18</v>
      </c>
      <c r="G404" s="34" t="s">
        <v>110</v>
      </c>
      <c r="H404" s="52">
        <v>85.94</v>
      </c>
      <c r="I404" s="19">
        <v>10</v>
      </c>
      <c r="J404" s="25">
        <f t="shared" si="8"/>
        <v>10</v>
      </c>
      <c r="K404" s="26" t="str">
        <f t="shared" si="9"/>
        <v>OK</v>
      </c>
      <c r="L404" s="18"/>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61"/>
      <c r="B405" s="163"/>
      <c r="C405" s="47">
        <v>550</v>
      </c>
      <c r="D405" s="66" t="s">
        <v>497</v>
      </c>
      <c r="E405" s="106" t="s">
        <v>733</v>
      </c>
      <c r="F405" s="34" t="s">
        <v>18</v>
      </c>
      <c r="G405" s="34" t="s">
        <v>110</v>
      </c>
      <c r="H405" s="52">
        <v>74.52</v>
      </c>
      <c r="I405" s="19"/>
      <c r="J405" s="25">
        <f t="shared" si="8"/>
        <v>0</v>
      </c>
      <c r="K405" s="26" t="str">
        <f t="shared" si="9"/>
        <v>OK</v>
      </c>
      <c r="L405" s="18"/>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61"/>
      <c r="B406" s="163"/>
      <c r="C406" s="45">
        <v>551</v>
      </c>
      <c r="D406" s="66" t="s">
        <v>107</v>
      </c>
      <c r="E406" s="106" t="s">
        <v>735</v>
      </c>
      <c r="F406" s="34" t="s">
        <v>18</v>
      </c>
      <c r="G406" s="34" t="s">
        <v>14</v>
      </c>
      <c r="H406" s="52">
        <v>2.36</v>
      </c>
      <c r="I406" s="19"/>
      <c r="J406" s="25">
        <f t="shared" si="8"/>
        <v>0</v>
      </c>
      <c r="K406" s="26" t="str">
        <f t="shared" si="9"/>
        <v>OK</v>
      </c>
      <c r="L406" s="18"/>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61"/>
      <c r="B407" s="163"/>
      <c r="C407" s="45">
        <v>552</v>
      </c>
      <c r="D407" s="66" t="s">
        <v>90</v>
      </c>
      <c r="E407" s="106" t="s">
        <v>736</v>
      </c>
      <c r="F407" s="34" t="s">
        <v>13</v>
      </c>
      <c r="G407" s="34" t="s">
        <v>35</v>
      </c>
      <c r="H407" s="52">
        <v>33.619999999999997</v>
      </c>
      <c r="I407" s="19"/>
      <c r="J407" s="25">
        <f t="shared" si="8"/>
        <v>0</v>
      </c>
      <c r="K407" s="26" t="str">
        <f t="shared" si="9"/>
        <v>OK</v>
      </c>
      <c r="L407" s="18"/>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61"/>
      <c r="B408" s="163"/>
      <c r="C408" s="47">
        <v>553</v>
      </c>
      <c r="D408" s="66" t="s">
        <v>114</v>
      </c>
      <c r="E408" s="106" t="s">
        <v>737</v>
      </c>
      <c r="F408" s="34" t="s">
        <v>59</v>
      </c>
      <c r="G408" s="34" t="s">
        <v>15</v>
      </c>
      <c r="H408" s="52">
        <v>16.309999999999999</v>
      </c>
      <c r="I408" s="19"/>
      <c r="J408" s="25">
        <f t="shared" si="8"/>
        <v>0</v>
      </c>
      <c r="K408" s="26" t="str">
        <f t="shared" si="9"/>
        <v>OK</v>
      </c>
      <c r="L408" s="18"/>
      <c r="M408" s="18"/>
      <c r="N408" s="18"/>
      <c r="O408" s="18"/>
      <c r="P408" s="18"/>
      <c r="Q408" s="18"/>
      <c r="R408" s="18"/>
      <c r="S408" s="18"/>
      <c r="T408" s="18"/>
      <c r="U408" s="18"/>
      <c r="V408" s="18"/>
      <c r="W408" s="18"/>
      <c r="X408" s="32"/>
      <c r="Y408" s="32"/>
      <c r="Z408" s="32"/>
      <c r="AA408" s="32"/>
      <c r="AB408" s="32"/>
      <c r="AC408" s="32"/>
    </row>
    <row r="409" spans="1:29" ht="39.950000000000003" customHeight="1" x14ac:dyDescent="0.25">
      <c r="A409" s="161"/>
      <c r="B409" s="163"/>
      <c r="C409" s="45">
        <v>554</v>
      </c>
      <c r="D409" s="66" t="s">
        <v>158</v>
      </c>
      <c r="E409" s="106" t="s">
        <v>738</v>
      </c>
      <c r="F409" s="34" t="s">
        <v>13</v>
      </c>
      <c r="G409" s="34" t="s">
        <v>35</v>
      </c>
      <c r="H409" s="52">
        <v>10.43</v>
      </c>
      <c r="I409" s="19"/>
      <c r="J409" s="25">
        <f t="shared" si="8"/>
        <v>0</v>
      </c>
      <c r="K409" s="26" t="str">
        <f t="shared" si="9"/>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61"/>
      <c r="B410" s="163"/>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61"/>
      <c r="B411" s="163"/>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61"/>
      <c r="B412" s="163"/>
      <c r="C412" s="45">
        <v>557</v>
      </c>
      <c r="D412" s="66" t="s">
        <v>132</v>
      </c>
      <c r="E412" s="106" t="s">
        <v>740</v>
      </c>
      <c r="F412" s="33" t="s">
        <v>133</v>
      </c>
      <c r="G412" s="35" t="s">
        <v>35</v>
      </c>
      <c r="H412" s="52">
        <v>24.2</v>
      </c>
      <c r="I412" s="19"/>
      <c r="J412" s="25">
        <f t="shared" si="8"/>
        <v>0</v>
      </c>
      <c r="K412" s="26" t="str">
        <f t="shared" si="9"/>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61"/>
      <c r="B413" s="163"/>
      <c r="C413" s="47">
        <v>558</v>
      </c>
      <c r="D413" s="66" t="s">
        <v>113</v>
      </c>
      <c r="E413" s="106" t="s">
        <v>741</v>
      </c>
      <c r="F413" s="34" t="s">
        <v>59</v>
      </c>
      <c r="G413" s="34" t="s">
        <v>35</v>
      </c>
      <c r="H413" s="52">
        <v>36.26</v>
      </c>
      <c r="I413" s="19">
        <v>1</v>
      </c>
      <c r="J413" s="25">
        <f t="shared" si="8"/>
        <v>1</v>
      </c>
      <c r="K413" s="26" t="str">
        <f t="shared" si="9"/>
        <v>OK</v>
      </c>
      <c r="L413" s="18"/>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74"/>
      <c r="B414" s="175"/>
      <c r="C414" s="47">
        <v>559</v>
      </c>
      <c r="D414" s="66" t="s">
        <v>58</v>
      </c>
      <c r="E414" s="106" t="s">
        <v>742</v>
      </c>
      <c r="F414" s="34" t="s">
        <v>13</v>
      </c>
      <c r="G414" s="34" t="s">
        <v>35</v>
      </c>
      <c r="H414" s="52">
        <v>35.17</v>
      </c>
      <c r="I414" s="19"/>
      <c r="J414" s="25">
        <f t="shared" si="8"/>
        <v>0</v>
      </c>
      <c r="K414" s="26" t="str">
        <f t="shared" si="9"/>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68">
        <v>10</v>
      </c>
      <c r="B415" s="170"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18"/>
      <c r="X415" s="32"/>
      <c r="Y415" s="32"/>
      <c r="Z415" s="32"/>
      <c r="AA415" s="32"/>
      <c r="AB415" s="32"/>
      <c r="AC415" s="32"/>
    </row>
    <row r="416" spans="1:29" ht="60" x14ac:dyDescent="0.25">
      <c r="A416" s="169"/>
      <c r="B416" s="171"/>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60">
        <v>11</v>
      </c>
      <c r="B417" s="162" t="s">
        <v>230</v>
      </c>
      <c r="C417" s="47">
        <v>562</v>
      </c>
      <c r="D417" s="66" t="s">
        <v>500</v>
      </c>
      <c r="E417" s="112" t="s">
        <v>743</v>
      </c>
      <c r="F417" s="34" t="s">
        <v>516</v>
      </c>
      <c r="G417" s="34" t="s">
        <v>194</v>
      </c>
      <c r="H417" s="53">
        <v>248.68</v>
      </c>
      <c r="I417" s="19"/>
      <c r="J417" s="25">
        <f t="shared" si="8"/>
        <v>0</v>
      </c>
      <c r="K417" s="26" t="str">
        <f t="shared" si="9"/>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61"/>
      <c r="B418" s="163"/>
      <c r="C418" s="47">
        <v>563</v>
      </c>
      <c r="D418" s="66" t="s">
        <v>501</v>
      </c>
      <c r="E418" s="113" t="s">
        <v>744</v>
      </c>
      <c r="F418" s="34" t="s">
        <v>59</v>
      </c>
      <c r="G418" s="34" t="s">
        <v>194</v>
      </c>
      <c r="H418" s="53">
        <v>713.56</v>
      </c>
      <c r="I418" s="19"/>
      <c r="J418" s="25">
        <f t="shared" si="8"/>
        <v>0</v>
      </c>
      <c r="K418" s="26" t="str">
        <f t="shared" si="9"/>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61"/>
      <c r="B419" s="163"/>
      <c r="C419" s="47">
        <v>564</v>
      </c>
      <c r="D419" s="66" t="s">
        <v>502</v>
      </c>
      <c r="E419" s="114" t="s">
        <v>745</v>
      </c>
      <c r="F419" s="34" t="s">
        <v>59</v>
      </c>
      <c r="G419" s="34" t="s">
        <v>194</v>
      </c>
      <c r="H419" s="53">
        <v>536.99</v>
      </c>
      <c r="I419" s="19"/>
      <c r="J419" s="25">
        <f t="shared" si="8"/>
        <v>0</v>
      </c>
      <c r="K419" s="26" t="str">
        <f t="shared" si="9"/>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61"/>
      <c r="B420" s="163"/>
      <c r="C420" s="47">
        <v>565</v>
      </c>
      <c r="D420" s="66" t="s">
        <v>503</v>
      </c>
      <c r="E420" s="113" t="s">
        <v>746</v>
      </c>
      <c r="F420" s="34" t="s">
        <v>59</v>
      </c>
      <c r="G420" s="34" t="s">
        <v>194</v>
      </c>
      <c r="H420" s="53">
        <v>917.16</v>
      </c>
      <c r="I420" s="19"/>
      <c r="J420" s="25">
        <f t="shared" si="8"/>
        <v>0</v>
      </c>
      <c r="K420" s="26" t="str">
        <f t="shared" si="9"/>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61"/>
      <c r="B421" s="163"/>
      <c r="C421" s="47">
        <v>566</v>
      </c>
      <c r="D421" s="66" t="s">
        <v>504</v>
      </c>
      <c r="E421" s="115" t="s">
        <v>747</v>
      </c>
      <c r="F421" s="34" t="s">
        <v>59</v>
      </c>
      <c r="G421" s="34" t="s">
        <v>194</v>
      </c>
      <c r="H421" s="53">
        <v>381.88</v>
      </c>
      <c r="I421" s="19"/>
      <c r="J421" s="25">
        <f t="shared" si="8"/>
        <v>0</v>
      </c>
      <c r="K421" s="26" t="str">
        <f t="shared" si="9"/>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61"/>
      <c r="B422" s="163"/>
      <c r="C422" s="47">
        <v>567</v>
      </c>
      <c r="D422" s="66" t="s">
        <v>156</v>
      </c>
      <c r="E422" s="116" t="s">
        <v>748</v>
      </c>
      <c r="F422" s="34" t="s">
        <v>59</v>
      </c>
      <c r="G422" s="34" t="s">
        <v>774</v>
      </c>
      <c r="H422" s="53">
        <v>247.61</v>
      </c>
      <c r="I422" s="19"/>
      <c r="J422" s="25">
        <f t="shared" si="8"/>
        <v>0</v>
      </c>
      <c r="K422" s="26" t="str">
        <f t="shared" si="9"/>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61"/>
      <c r="B423" s="163"/>
      <c r="C423" s="47">
        <v>568</v>
      </c>
      <c r="D423" s="66" t="s">
        <v>157</v>
      </c>
      <c r="E423" s="116" t="s">
        <v>749</v>
      </c>
      <c r="F423" s="34" t="s">
        <v>59</v>
      </c>
      <c r="G423" s="34" t="s">
        <v>774</v>
      </c>
      <c r="H423" s="53">
        <v>504.96</v>
      </c>
      <c r="I423" s="19"/>
      <c r="J423" s="25">
        <f t="shared" si="8"/>
        <v>0</v>
      </c>
      <c r="K423" s="26" t="str">
        <f t="shared" si="9"/>
        <v>OK</v>
      </c>
      <c r="L423" s="18"/>
      <c r="M423" s="18"/>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61"/>
      <c r="B424" s="163"/>
      <c r="C424" s="47">
        <v>569</v>
      </c>
      <c r="D424" s="66" t="s">
        <v>55</v>
      </c>
      <c r="E424" s="117" t="s">
        <v>750</v>
      </c>
      <c r="F424" s="34" t="s">
        <v>13</v>
      </c>
      <c r="G424" s="34" t="s">
        <v>774</v>
      </c>
      <c r="H424" s="53">
        <v>45.74</v>
      </c>
      <c r="I424" s="19"/>
      <c r="J424" s="25">
        <f t="shared" si="8"/>
        <v>0</v>
      </c>
      <c r="K424" s="26" t="str">
        <f t="shared" si="9"/>
        <v>OK</v>
      </c>
      <c r="L424" s="18"/>
      <c r="M424" s="18"/>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61"/>
      <c r="B425" s="163"/>
      <c r="C425" s="47">
        <v>570</v>
      </c>
      <c r="D425" s="66" t="s">
        <v>97</v>
      </c>
      <c r="E425" s="115" t="s">
        <v>751</v>
      </c>
      <c r="F425" s="34" t="s">
        <v>13</v>
      </c>
      <c r="G425" s="34" t="s">
        <v>194</v>
      </c>
      <c r="H425" s="53">
        <v>360.02</v>
      </c>
      <c r="I425" s="19"/>
      <c r="J425" s="25">
        <f t="shared" si="8"/>
        <v>0</v>
      </c>
      <c r="K425" s="26" t="str">
        <f t="shared" si="9"/>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61"/>
      <c r="B426" s="163"/>
      <c r="C426" s="47">
        <v>571</v>
      </c>
      <c r="D426" s="66" t="s">
        <v>96</v>
      </c>
      <c r="E426" s="118" t="s">
        <v>752</v>
      </c>
      <c r="F426" s="34" t="s">
        <v>13</v>
      </c>
      <c r="G426" s="34" t="s">
        <v>194</v>
      </c>
      <c r="H426" s="53">
        <v>460.22</v>
      </c>
      <c r="I426" s="19"/>
      <c r="J426" s="25">
        <f t="shared" si="8"/>
        <v>0</v>
      </c>
      <c r="K426" s="26" t="str">
        <f t="shared" si="9"/>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61"/>
      <c r="B427" s="163"/>
      <c r="C427" s="47">
        <v>572</v>
      </c>
      <c r="D427" s="91" t="s">
        <v>99</v>
      </c>
      <c r="E427" s="119" t="s">
        <v>753</v>
      </c>
      <c r="F427" s="103" t="s">
        <v>13</v>
      </c>
      <c r="G427" s="103" t="s">
        <v>194</v>
      </c>
      <c r="H427" s="53">
        <v>392.34</v>
      </c>
      <c r="I427" s="19"/>
      <c r="J427" s="25">
        <f t="shared" si="8"/>
        <v>0</v>
      </c>
      <c r="K427" s="26" t="str">
        <f t="shared" si="9"/>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61"/>
      <c r="B428" s="163"/>
      <c r="C428" s="47">
        <v>573</v>
      </c>
      <c r="D428" s="66" t="s">
        <v>505</v>
      </c>
      <c r="E428" s="118" t="s">
        <v>754</v>
      </c>
      <c r="F428" s="34" t="s">
        <v>13</v>
      </c>
      <c r="G428" s="34" t="s">
        <v>194</v>
      </c>
      <c r="H428" s="53">
        <v>745.91</v>
      </c>
      <c r="I428" s="19"/>
      <c r="J428" s="25">
        <f t="shared" si="8"/>
        <v>0</v>
      </c>
      <c r="K428" s="26" t="str">
        <f t="shared" si="9"/>
        <v>OK</v>
      </c>
      <c r="L428" s="18"/>
      <c r="M428" s="18"/>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61"/>
      <c r="B429" s="163"/>
      <c r="C429" s="47">
        <v>574</v>
      </c>
      <c r="D429" s="66" t="s">
        <v>98</v>
      </c>
      <c r="E429" s="116" t="s">
        <v>755</v>
      </c>
      <c r="F429" s="34" t="s">
        <v>13</v>
      </c>
      <c r="G429" s="34" t="s">
        <v>94</v>
      </c>
      <c r="H429" s="53">
        <v>254.84</v>
      </c>
      <c r="I429" s="19"/>
      <c r="J429" s="25">
        <f t="shared" si="8"/>
        <v>0</v>
      </c>
      <c r="K429" s="26" t="str">
        <f t="shared" si="9"/>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61"/>
      <c r="B430" s="163"/>
      <c r="C430" s="47">
        <v>575</v>
      </c>
      <c r="D430" s="66" t="s">
        <v>95</v>
      </c>
      <c r="E430" s="116" t="s">
        <v>756</v>
      </c>
      <c r="F430" s="34" t="s">
        <v>13</v>
      </c>
      <c r="G430" s="34" t="s">
        <v>194</v>
      </c>
      <c r="H430" s="53">
        <v>629.32000000000005</v>
      </c>
      <c r="I430" s="19"/>
      <c r="J430" s="25">
        <f t="shared" si="8"/>
        <v>0</v>
      </c>
      <c r="K430" s="26" t="str">
        <f t="shared" si="9"/>
        <v>OK</v>
      </c>
      <c r="L430" s="18"/>
      <c r="M430" s="18"/>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61"/>
      <c r="B431" s="163"/>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61"/>
      <c r="B432" s="163"/>
      <c r="C432" s="47">
        <v>577</v>
      </c>
      <c r="D432" s="89" t="s">
        <v>507</v>
      </c>
      <c r="E432" s="120" t="s">
        <v>758</v>
      </c>
      <c r="F432" s="102" t="s">
        <v>13</v>
      </c>
      <c r="G432" s="34" t="s">
        <v>194</v>
      </c>
      <c r="H432" s="53">
        <v>454.75</v>
      </c>
      <c r="I432" s="19"/>
      <c r="J432" s="25">
        <f t="shared" si="8"/>
        <v>0</v>
      </c>
      <c r="K432" s="26" t="str">
        <f t="shared" si="9"/>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61"/>
      <c r="B433" s="163"/>
      <c r="C433" s="47">
        <v>578</v>
      </c>
      <c r="D433" s="66" t="s">
        <v>508</v>
      </c>
      <c r="E433" s="121" t="s">
        <v>759</v>
      </c>
      <c r="F433" s="34" t="s">
        <v>59</v>
      </c>
      <c r="G433" s="34" t="s">
        <v>194</v>
      </c>
      <c r="H433" s="53">
        <v>2525.9</v>
      </c>
      <c r="I433" s="19"/>
      <c r="J433" s="25">
        <f t="shared" si="8"/>
        <v>0</v>
      </c>
      <c r="K433" s="26" t="str">
        <f t="shared" si="9"/>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61"/>
      <c r="B434" s="163"/>
      <c r="C434" s="47">
        <v>579</v>
      </c>
      <c r="D434" s="92" t="s">
        <v>509</v>
      </c>
      <c r="E434" s="116" t="s">
        <v>760</v>
      </c>
      <c r="F434" s="102" t="s">
        <v>13</v>
      </c>
      <c r="G434" s="34" t="s">
        <v>194</v>
      </c>
      <c r="H434" s="53">
        <v>530.11</v>
      </c>
      <c r="I434" s="19"/>
      <c r="J434" s="25">
        <f t="shared" si="8"/>
        <v>0</v>
      </c>
      <c r="K434" s="26" t="str">
        <f t="shared" si="9"/>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61"/>
      <c r="B435" s="163"/>
      <c r="C435" s="47">
        <v>580</v>
      </c>
      <c r="D435" s="66" t="s">
        <v>202</v>
      </c>
      <c r="E435" s="116" t="s">
        <v>761</v>
      </c>
      <c r="F435" s="34" t="s">
        <v>59</v>
      </c>
      <c r="G435" s="34" t="s">
        <v>194</v>
      </c>
      <c r="H435" s="53">
        <v>1392.5</v>
      </c>
      <c r="I435" s="19"/>
      <c r="J435" s="25">
        <f t="shared" si="8"/>
        <v>0</v>
      </c>
      <c r="K435" s="26" t="str">
        <f t="shared" si="9"/>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61"/>
      <c r="B436" s="163"/>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61"/>
      <c r="B437" s="163"/>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61"/>
      <c r="B438" s="163"/>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61"/>
      <c r="B439" s="163"/>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61"/>
      <c r="B440" s="163"/>
      <c r="C440" s="47">
        <v>585</v>
      </c>
      <c r="D440" s="66" t="s">
        <v>118</v>
      </c>
      <c r="E440" s="119" t="s">
        <v>766</v>
      </c>
      <c r="F440" s="34" t="s">
        <v>59</v>
      </c>
      <c r="G440" s="35" t="s">
        <v>194</v>
      </c>
      <c r="H440" s="53">
        <v>682.73</v>
      </c>
      <c r="I440" s="19"/>
      <c r="J440" s="25">
        <f t="shared" si="8"/>
        <v>0</v>
      </c>
      <c r="K440" s="26" t="str">
        <f t="shared" si="9"/>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61"/>
      <c r="B441" s="163"/>
      <c r="C441" s="47">
        <v>586</v>
      </c>
      <c r="D441" s="66" t="s">
        <v>514</v>
      </c>
      <c r="E441" s="116" t="s">
        <v>767</v>
      </c>
      <c r="F441" s="34" t="s">
        <v>13</v>
      </c>
      <c r="G441" s="34" t="s">
        <v>194</v>
      </c>
      <c r="H441" s="53">
        <v>557.52</v>
      </c>
      <c r="I441" s="19"/>
      <c r="J441" s="25">
        <f t="shared" si="8"/>
        <v>0</v>
      </c>
      <c r="K441" s="26" t="str">
        <f t="shared" si="9"/>
        <v>OK</v>
      </c>
      <c r="L441" s="18"/>
      <c r="M441" s="18"/>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c r="J443" s="28">
        <f ca="1">COUNTIF(J4:J443,"&lt;0")</f>
        <v>0</v>
      </c>
    </row>
  </sheetData>
  <mergeCells count="38">
    <mergeCell ref="A364:A414"/>
    <mergeCell ref="B364:B414"/>
    <mergeCell ref="A415:A416"/>
    <mergeCell ref="B415:B416"/>
    <mergeCell ref="A417:A441"/>
    <mergeCell ref="B417:B441"/>
    <mergeCell ref="A114:A247"/>
    <mergeCell ref="B114:B247"/>
    <mergeCell ref="A248:A279"/>
    <mergeCell ref="B248:B279"/>
    <mergeCell ref="A280:A363"/>
    <mergeCell ref="B280:B363"/>
    <mergeCell ref="A1:C1"/>
    <mergeCell ref="D1:H1"/>
    <mergeCell ref="I1:K1"/>
    <mergeCell ref="L1:L2"/>
    <mergeCell ref="M1:M2"/>
    <mergeCell ref="P1:P2"/>
    <mergeCell ref="Q1:Q2"/>
    <mergeCell ref="R1:R2"/>
    <mergeCell ref="S1:S2"/>
    <mergeCell ref="N1:N2"/>
    <mergeCell ref="A4:A66"/>
    <mergeCell ref="B4:B66"/>
    <mergeCell ref="A67:A112"/>
    <mergeCell ref="B67:B112"/>
    <mergeCell ref="AC1:AC2"/>
    <mergeCell ref="X1:X2"/>
    <mergeCell ref="Y1:Y2"/>
    <mergeCell ref="Z1:Z2"/>
    <mergeCell ref="AA1:AA2"/>
    <mergeCell ref="AB1:AB2"/>
    <mergeCell ref="T1:T2"/>
    <mergeCell ref="U1:U2"/>
    <mergeCell ref="V1:V2"/>
    <mergeCell ref="W1:W2"/>
    <mergeCell ref="A2:K2"/>
    <mergeCell ref="O1:O2"/>
  </mergeCells>
  <conditionalFormatting sqref="L4:W441">
    <cfRule type="cellIs" dxfId="54" priority="1" stopIfTrue="1" operator="greaterThan">
      <formula>0</formula>
    </cfRule>
    <cfRule type="cellIs" dxfId="53" priority="2" stopIfTrue="1" operator="greaterThan">
      <formula>0</formula>
    </cfRule>
    <cfRule type="cellIs" dxfId="52" priority="3" stopIfTrue="1" operator="greaterThan">
      <formula>0</formula>
    </cfRule>
  </conditionalFormatting>
  <hyperlinks>
    <hyperlink ref="D577" r:id="rId1" display="https://www.havan.com.br/mangueira-para-gas-de-cozinha-glp-1-20m-durin-05207.html" xr:uid="{00000000-0004-0000-0100-000000000000}"/>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43"/>
  <sheetViews>
    <sheetView topLeftCell="C442" zoomScale="91" zoomScaleNormal="91" workbookViewId="0">
      <selection activeCell="Q10" sqref="Q10"/>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59" t="s">
        <v>213</v>
      </c>
      <c r="B1" s="159"/>
      <c r="C1" s="159"/>
      <c r="D1" s="159" t="s">
        <v>119</v>
      </c>
      <c r="E1" s="159"/>
      <c r="F1" s="159"/>
      <c r="G1" s="159"/>
      <c r="H1" s="159"/>
      <c r="I1" s="159" t="s">
        <v>214</v>
      </c>
      <c r="J1" s="159"/>
      <c r="K1" s="159"/>
      <c r="L1" s="158" t="s">
        <v>777</v>
      </c>
      <c r="M1" s="158" t="s">
        <v>778</v>
      </c>
      <c r="N1" s="158" t="s">
        <v>827</v>
      </c>
      <c r="O1" s="158" t="s">
        <v>828</v>
      </c>
      <c r="P1" s="158" t="s">
        <v>215</v>
      </c>
      <c r="Q1" s="158" t="s">
        <v>215</v>
      </c>
      <c r="R1" s="158" t="s">
        <v>215</v>
      </c>
      <c r="S1" s="158" t="s">
        <v>215</v>
      </c>
      <c r="T1" s="158" t="s">
        <v>215</v>
      </c>
      <c r="U1" s="158" t="s">
        <v>215</v>
      </c>
      <c r="V1" s="158" t="s">
        <v>215</v>
      </c>
      <c r="W1" s="158" t="s">
        <v>215</v>
      </c>
      <c r="X1" s="158" t="s">
        <v>215</v>
      </c>
      <c r="Y1" s="158" t="s">
        <v>215</v>
      </c>
      <c r="Z1" s="158" t="s">
        <v>215</v>
      </c>
      <c r="AA1" s="158" t="s">
        <v>215</v>
      </c>
      <c r="AB1" s="158" t="s">
        <v>215</v>
      </c>
      <c r="AC1" s="158" t="s">
        <v>215</v>
      </c>
    </row>
    <row r="2" spans="1:29" ht="39.950000000000003" customHeight="1" x14ac:dyDescent="0.25">
      <c r="A2" s="159" t="s">
        <v>121</v>
      </c>
      <c r="B2" s="159"/>
      <c r="C2" s="159"/>
      <c r="D2" s="159"/>
      <c r="E2" s="159"/>
      <c r="F2" s="159"/>
      <c r="G2" s="159"/>
      <c r="H2" s="159"/>
      <c r="I2" s="159"/>
      <c r="J2" s="159"/>
      <c r="K2" s="159"/>
      <c r="L2" s="158"/>
      <c r="M2" s="158"/>
      <c r="N2" s="158"/>
      <c r="O2" s="158"/>
      <c r="P2" s="158"/>
      <c r="Q2" s="158"/>
      <c r="R2" s="158"/>
      <c r="S2" s="158"/>
      <c r="T2" s="158"/>
      <c r="U2" s="158"/>
      <c r="V2" s="158"/>
      <c r="W2" s="158"/>
      <c r="X2" s="158"/>
      <c r="Y2" s="158"/>
      <c r="Z2" s="158"/>
      <c r="AA2" s="158"/>
      <c r="AB2" s="158"/>
      <c r="AC2" s="158"/>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46">
        <v>44250</v>
      </c>
      <c r="M3" s="146">
        <v>44250</v>
      </c>
      <c r="N3" s="146">
        <v>44431</v>
      </c>
      <c r="O3" s="146">
        <v>44516</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64">
        <v>2</v>
      </c>
      <c r="B4" s="166" t="s">
        <v>216</v>
      </c>
      <c r="C4" s="45">
        <v>81</v>
      </c>
      <c r="D4" s="66" t="s">
        <v>233</v>
      </c>
      <c r="E4" s="106" t="s">
        <v>518</v>
      </c>
      <c r="F4" s="34" t="s">
        <v>33</v>
      </c>
      <c r="G4" s="34" t="s">
        <v>15</v>
      </c>
      <c r="H4" s="52">
        <v>4.1500000000000004</v>
      </c>
      <c r="I4" s="19">
        <v>20</v>
      </c>
      <c r="J4" s="25">
        <f>I4-(SUM(L4:AC4))</f>
        <v>20</v>
      </c>
      <c r="K4" s="26" t="str">
        <f>IF(J4&lt;0,"ATENÇÃO","OK")</f>
        <v>OK</v>
      </c>
      <c r="L4" s="18"/>
      <c r="M4" s="18"/>
      <c r="N4" s="18"/>
      <c r="O4" s="18"/>
      <c r="P4" s="18"/>
      <c r="Q4" s="18"/>
      <c r="R4" s="18"/>
      <c r="S4" s="18"/>
      <c r="T4" s="18"/>
      <c r="U4" s="18"/>
      <c r="V4" s="18"/>
      <c r="W4" s="18"/>
      <c r="X4" s="32"/>
      <c r="Y4" s="32"/>
      <c r="Z4" s="32"/>
      <c r="AA4" s="32"/>
      <c r="AB4" s="32"/>
      <c r="AC4" s="32"/>
    </row>
    <row r="5" spans="1:29" ht="39.950000000000003" customHeight="1" x14ac:dyDescent="0.25">
      <c r="A5" s="165"/>
      <c r="B5" s="167"/>
      <c r="C5" s="46">
        <v>82</v>
      </c>
      <c r="D5" s="66" t="s">
        <v>234</v>
      </c>
      <c r="E5" s="106" t="s">
        <v>519</v>
      </c>
      <c r="F5" s="34" t="s">
        <v>13</v>
      </c>
      <c r="G5" s="34" t="s">
        <v>15</v>
      </c>
      <c r="H5" s="53">
        <v>4.26</v>
      </c>
      <c r="I5" s="19">
        <v>4</v>
      </c>
      <c r="J5" s="25">
        <f t="shared" ref="J5:J68" si="0">I5-(SUM(L5:AC5))</f>
        <v>4</v>
      </c>
      <c r="K5" s="26" t="str">
        <f t="shared" ref="K5:K68" si="1">IF(J5&lt;0,"ATENÇÃO","OK")</f>
        <v>OK</v>
      </c>
      <c r="L5" s="18"/>
      <c r="M5" s="18"/>
      <c r="N5" s="18"/>
      <c r="O5" s="18"/>
      <c r="P5" s="18"/>
      <c r="Q5" s="18"/>
      <c r="R5" s="18"/>
      <c r="S5" s="18"/>
      <c r="T5" s="18"/>
      <c r="U5" s="18"/>
      <c r="V5" s="18"/>
      <c r="W5" s="18"/>
      <c r="X5" s="32"/>
      <c r="Y5" s="32"/>
      <c r="Z5" s="32"/>
      <c r="AA5" s="32"/>
      <c r="AB5" s="32"/>
      <c r="AC5" s="32"/>
    </row>
    <row r="6" spans="1:29" ht="39.950000000000003" customHeight="1" x14ac:dyDescent="0.25">
      <c r="A6" s="165"/>
      <c r="B6" s="167"/>
      <c r="C6" s="46">
        <v>83</v>
      </c>
      <c r="D6" s="66" t="s">
        <v>235</v>
      </c>
      <c r="E6" s="106" t="s">
        <v>520</v>
      </c>
      <c r="F6" s="34" t="s">
        <v>13</v>
      </c>
      <c r="G6" s="34" t="s">
        <v>15</v>
      </c>
      <c r="H6" s="53">
        <v>5.92</v>
      </c>
      <c r="I6" s="19">
        <v>2</v>
      </c>
      <c r="J6" s="25">
        <f t="shared" si="0"/>
        <v>2</v>
      </c>
      <c r="K6" s="26" t="str">
        <f t="shared" si="1"/>
        <v>OK</v>
      </c>
      <c r="L6" s="18"/>
      <c r="M6" s="18"/>
      <c r="N6" s="18"/>
      <c r="O6" s="18"/>
      <c r="P6" s="18"/>
      <c r="Q6" s="18"/>
      <c r="R6" s="18"/>
      <c r="S6" s="18"/>
      <c r="T6" s="18"/>
      <c r="U6" s="18"/>
      <c r="V6" s="18"/>
      <c r="W6" s="18"/>
      <c r="X6" s="32"/>
      <c r="Y6" s="32"/>
      <c r="Z6" s="32"/>
      <c r="AA6" s="32"/>
      <c r="AB6" s="32"/>
      <c r="AC6" s="32"/>
    </row>
    <row r="7" spans="1:29" ht="39.950000000000003" customHeight="1" x14ac:dyDescent="0.25">
      <c r="A7" s="165"/>
      <c r="B7" s="167"/>
      <c r="C7" s="46">
        <v>84</v>
      </c>
      <c r="D7" s="66" t="s">
        <v>116</v>
      </c>
      <c r="E7" s="106" t="s">
        <v>521</v>
      </c>
      <c r="F7" s="34" t="s">
        <v>111</v>
      </c>
      <c r="G7" s="34" t="s">
        <v>15</v>
      </c>
      <c r="H7" s="53">
        <v>10.18</v>
      </c>
      <c r="I7" s="19"/>
      <c r="J7" s="25">
        <f t="shared" si="0"/>
        <v>0</v>
      </c>
      <c r="K7" s="26" t="str">
        <f t="shared" si="1"/>
        <v>OK</v>
      </c>
      <c r="L7" s="18"/>
      <c r="M7" s="18"/>
      <c r="N7" s="18"/>
      <c r="O7" s="18"/>
      <c r="P7" s="18"/>
      <c r="Q7" s="18"/>
      <c r="R7" s="18"/>
      <c r="S7" s="18"/>
      <c r="T7" s="18"/>
      <c r="U7" s="18"/>
      <c r="V7" s="18"/>
      <c r="W7" s="18"/>
      <c r="X7" s="32"/>
      <c r="Y7" s="32"/>
      <c r="Z7" s="32"/>
      <c r="AA7" s="32"/>
      <c r="AB7" s="32"/>
      <c r="AC7" s="32"/>
    </row>
    <row r="8" spans="1:29" ht="39.950000000000003" customHeight="1" x14ac:dyDescent="0.25">
      <c r="A8" s="165"/>
      <c r="B8" s="167"/>
      <c r="C8" s="46">
        <v>85</v>
      </c>
      <c r="D8" s="66" t="s">
        <v>236</v>
      </c>
      <c r="E8" s="106" t="s">
        <v>522</v>
      </c>
      <c r="F8" s="34" t="s">
        <v>16</v>
      </c>
      <c r="G8" s="34" t="s">
        <v>15</v>
      </c>
      <c r="H8" s="53">
        <v>14.61</v>
      </c>
      <c r="I8" s="19">
        <v>1</v>
      </c>
      <c r="J8" s="25">
        <f t="shared" si="0"/>
        <v>1</v>
      </c>
      <c r="K8" s="26" t="str">
        <f t="shared" si="1"/>
        <v>OK</v>
      </c>
      <c r="L8" s="18"/>
      <c r="M8" s="18"/>
      <c r="N8" s="18"/>
      <c r="O8" s="18"/>
      <c r="P8" s="18"/>
      <c r="Q8" s="18"/>
      <c r="R8" s="18"/>
      <c r="S8" s="18"/>
      <c r="T8" s="18"/>
      <c r="U8" s="18"/>
      <c r="V8" s="18"/>
      <c r="W8" s="18"/>
      <c r="X8" s="32"/>
      <c r="Y8" s="32"/>
      <c r="Z8" s="32"/>
      <c r="AA8" s="32"/>
      <c r="AB8" s="32"/>
      <c r="AC8" s="32"/>
    </row>
    <row r="9" spans="1:29" ht="39.950000000000003" customHeight="1" x14ac:dyDescent="0.25">
      <c r="A9" s="165"/>
      <c r="B9" s="167"/>
      <c r="C9" s="46">
        <v>86</v>
      </c>
      <c r="D9" s="66" t="s">
        <v>155</v>
      </c>
      <c r="E9" s="106" t="s">
        <v>523</v>
      </c>
      <c r="F9" s="34" t="s">
        <v>30</v>
      </c>
      <c r="G9" s="34" t="s">
        <v>15</v>
      </c>
      <c r="H9" s="52">
        <v>11.07</v>
      </c>
      <c r="I9" s="19"/>
      <c r="J9" s="25">
        <f t="shared" si="0"/>
        <v>0</v>
      </c>
      <c r="K9" s="26" t="str">
        <f t="shared" si="1"/>
        <v>OK</v>
      </c>
      <c r="L9" s="18"/>
      <c r="M9" s="18"/>
      <c r="N9" s="18"/>
      <c r="O9" s="18"/>
      <c r="P9" s="18"/>
      <c r="Q9" s="18"/>
      <c r="R9" s="18"/>
      <c r="S9" s="18"/>
      <c r="T9" s="18"/>
      <c r="U9" s="18"/>
      <c r="V9" s="18"/>
      <c r="W9" s="18"/>
      <c r="X9" s="32"/>
      <c r="Y9" s="32"/>
      <c r="Z9" s="32"/>
      <c r="AA9" s="32"/>
      <c r="AB9" s="32"/>
      <c r="AC9" s="32"/>
    </row>
    <row r="10" spans="1:29" ht="39.950000000000003" customHeight="1" x14ac:dyDescent="0.25">
      <c r="A10" s="165"/>
      <c r="B10" s="167"/>
      <c r="C10" s="45">
        <v>87</v>
      </c>
      <c r="D10" s="66" t="s">
        <v>237</v>
      </c>
      <c r="E10" s="106" t="s">
        <v>524</v>
      </c>
      <c r="F10" s="34" t="s">
        <v>13</v>
      </c>
      <c r="G10" s="34" t="s">
        <v>15</v>
      </c>
      <c r="H10" s="53">
        <v>6.79</v>
      </c>
      <c r="I10" s="19">
        <v>5</v>
      </c>
      <c r="J10" s="25">
        <f t="shared" si="0"/>
        <v>4</v>
      </c>
      <c r="K10" s="26" t="str">
        <f t="shared" si="1"/>
        <v>OK</v>
      </c>
      <c r="L10" s="18"/>
      <c r="M10" s="18"/>
      <c r="N10" s="18">
        <v>1</v>
      </c>
      <c r="O10" s="18"/>
      <c r="P10" s="18"/>
      <c r="Q10" s="18"/>
      <c r="R10" s="18"/>
      <c r="S10" s="18"/>
      <c r="T10" s="18"/>
      <c r="U10" s="18"/>
      <c r="V10" s="18"/>
      <c r="W10" s="18"/>
      <c r="X10" s="32"/>
      <c r="Y10" s="32"/>
      <c r="Z10" s="32"/>
      <c r="AA10" s="32"/>
      <c r="AB10" s="32"/>
      <c r="AC10" s="32"/>
    </row>
    <row r="11" spans="1:29" ht="39.950000000000003" customHeight="1" x14ac:dyDescent="0.25">
      <c r="A11" s="165"/>
      <c r="B11" s="167"/>
      <c r="C11" s="45">
        <v>88</v>
      </c>
      <c r="D11" s="66" t="s">
        <v>34</v>
      </c>
      <c r="E11" s="106" t="s">
        <v>525</v>
      </c>
      <c r="F11" s="34" t="s">
        <v>13</v>
      </c>
      <c r="G11" s="34" t="s">
        <v>15</v>
      </c>
      <c r="H11" s="53">
        <v>7</v>
      </c>
      <c r="I11" s="19">
        <v>5</v>
      </c>
      <c r="J11" s="25">
        <f t="shared" si="0"/>
        <v>2</v>
      </c>
      <c r="K11" s="26" t="str">
        <f t="shared" si="1"/>
        <v>OK</v>
      </c>
      <c r="L11" s="18"/>
      <c r="M11" s="18"/>
      <c r="N11" s="18">
        <v>3</v>
      </c>
      <c r="O11" s="18"/>
      <c r="P11" s="18"/>
      <c r="Q11" s="18"/>
      <c r="R11" s="18"/>
      <c r="S11" s="18"/>
      <c r="T11" s="18"/>
      <c r="U11" s="18"/>
      <c r="V11" s="18"/>
      <c r="W11" s="18"/>
      <c r="X11" s="32"/>
      <c r="Y11" s="32"/>
      <c r="Z11" s="32"/>
      <c r="AA11" s="32"/>
      <c r="AB11" s="32"/>
      <c r="AC11" s="32"/>
    </row>
    <row r="12" spans="1:29" ht="39.950000000000003" customHeight="1" x14ac:dyDescent="0.25">
      <c r="A12" s="165"/>
      <c r="B12" s="167"/>
      <c r="C12" s="45">
        <v>89</v>
      </c>
      <c r="D12" s="66" t="s">
        <v>129</v>
      </c>
      <c r="E12" s="106" t="s">
        <v>526</v>
      </c>
      <c r="F12" s="34" t="s">
        <v>13</v>
      </c>
      <c r="G12" s="34" t="s">
        <v>15</v>
      </c>
      <c r="H12" s="53">
        <v>4.83</v>
      </c>
      <c r="I12" s="19">
        <v>5</v>
      </c>
      <c r="J12" s="25">
        <f t="shared" si="0"/>
        <v>5</v>
      </c>
      <c r="K12" s="26" t="str">
        <f t="shared" si="1"/>
        <v>OK</v>
      </c>
      <c r="L12" s="18"/>
      <c r="M12" s="18"/>
      <c r="N12" s="18"/>
      <c r="O12" s="18"/>
      <c r="P12" s="18"/>
      <c r="Q12" s="18"/>
      <c r="R12" s="18"/>
      <c r="S12" s="18"/>
      <c r="T12" s="18"/>
      <c r="U12" s="18"/>
      <c r="V12" s="18"/>
      <c r="W12" s="18"/>
      <c r="X12" s="32"/>
      <c r="Y12" s="32"/>
      <c r="Z12" s="32"/>
      <c r="AA12" s="32"/>
      <c r="AB12" s="32"/>
      <c r="AC12" s="32"/>
    </row>
    <row r="13" spans="1:29" ht="39.950000000000003" customHeight="1" x14ac:dyDescent="0.25">
      <c r="A13" s="165"/>
      <c r="B13" s="167"/>
      <c r="C13" s="45">
        <v>90</v>
      </c>
      <c r="D13" s="66" t="s">
        <v>238</v>
      </c>
      <c r="E13" s="106" t="s">
        <v>527</v>
      </c>
      <c r="F13" s="34" t="s">
        <v>111</v>
      </c>
      <c r="G13" s="34" t="s">
        <v>15</v>
      </c>
      <c r="H13" s="52">
        <v>4.0599999999999996</v>
      </c>
      <c r="I13" s="19"/>
      <c r="J13" s="25">
        <f t="shared" si="0"/>
        <v>0</v>
      </c>
      <c r="K13" s="26" t="str">
        <f t="shared" si="1"/>
        <v>OK</v>
      </c>
      <c r="L13" s="18"/>
      <c r="M13" s="18"/>
      <c r="N13" s="18"/>
      <c r="O13" s="18"/>
      <c r="P13" s="18"/>
      <c r="Q13" s="18"/>
      <c r="R13" s="18"/>
      <c r="S13" s="18"/>
      <c r="T13" s="18"/>
      <c r="U13" s="18"/>
      <c r="V13" s="18"/>
      <c r="W13" s="18"/>
      <c r="X13" s="32"/>
      <c r="Y13" s="32"/>
      <c r="Z13" s="32"/>
      <c r="AA13" s="32"/>
      <c r="AB13" s="32"/>
      <c r="AC13" s="32"/>
    </row>
    <row r="14" spans="1:29" ht="39.950000000000003" customHeight="1" x14ac:dyDescent="0.25">
      <c r="A14" s="165"/>
      <c r="B14" s="167"/>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65"/>
      <c r="B15" s="167"/>
      <c r="C15" s="46">
        <v>92</v>
      </c>
      <c r="D15" s="66" t="s">
        <v>240</v>
      </c>
      <c r="E15" s="106" t="s">
        <v>529</v>
      </c>
      <c r="F15" s="34" t="s">
        <v>13</v>
      </c>
      <c r="G15" s="34" t="s">
        <v>35</v>
      </c>
      <c r="H15" s="53">
        <v>5.67</v>
      </c>
      <c r="I15" s="19">
        <v>2</v>
      </c>
      <c r="J15" s="25">
        <f t="shared" si="0"/>
        <v>2</v>
      </c>
      <c r="K15" s="26" t="str">
        <f t="shared" si="1"/>
        <v>OK</v>
      </c>
      <c r="L15" s="18"/>
      <c r="M15" s="18"/>
      <c r="N15" s="18"/>
      <c r="O15" s="18"/>
      <c r="P15" s="18"/>
      <c r="Q15" s="18"/>
      <c r="R15" s="18"/>
      <c r="S15" s="18"/>
      <c r="T15" s="18"/>
      <c r="U15" s="18"/>
      <c r="V15" s="18"/>
      <c r="W15" s="18"/>
      <c r="X15" s="32"/>
      <c r="Y15" s="32"/>
      <c r="Z15" s="32"/>
      <c r="AA15" s="32"/>
      <c r="AB15" s="32"/>
      <c r="AC15" s="32"/>
    </row>
    <row r="16" spans="1:29" ht="39.950000000000003" customHeight="1" x14ac:dyDescent="0.25">
      <c r="A16" s="165"/>
      <c r="B16" s="167"/>
      <c r="C16" s="46">
        <v>93</v>
      </c>
      <c r="D16" s="66" t="s">
        <v>104</v>
      </c>
      <c r="E16" s="106" t="s">
        <v>530</v>
      </c>
      <c r="F16" s="34" t="s">
        <v>13</v>
      </c>
      <c r="G16" s="34" t="s">
        <v>15</v>
      </c>
      <c r="H16" s="53">
        <v>19.559999999999999</v>
      </c>
      <c r="I16" s="19">
        <v>10</v>
      </c>
      <c r="J16" s="25">
        <f t="shared" si="0"/>
        <v>8</v>
      </c>
      <c r="K16" s="26" t="str">
        <f t="shared" si="1"/>
        <v>OK</v>
      </c>
      <c r="L16" s="18"/>
      <c r="M16" s="18"/>
      <c r="N16" s="18"/>
      <c r="O16" s="18">
        <v>2</v>
      </c>
      <c r="P16" s="18"/>
      <c r="Q16" s="18"/>
      <c r="R16" s="18"/>
      <c r="S16" s="18"/>
      <c r="T16" s="18"/>
      <c r="U16" s="18"/>
      <c r="V16" s="18"/>
      <c r="W16" s="18"/>
      <c r="X16" s="32"/>
      <c r="Y16" s="32"/>
      <c r="Z16" s="32"/>
      <c r="AA16" s="32"/>
      <c r="AB16" s="32"/>
      <c r="AC16" s="32"/>
    </row>
    <row r="17" spans="1:29" ht="39.950000000000003" customHeight="1" x14ac:dyDescent="0.25">
      <c r="A17" s="165"/>
      <c r="B17" s="167"/>
      <c r="C17" s="46">
        <v>94</v>
      </c>
      <c r="D17" s="66" t="s">
        <v>241</v>
      </c>
      <c r="E17" s="106" t="s">
        <v>531</v>
      </c>
      <c r="F17" s="34" t="s">
        <v>13</v>
      </c>
      <c r="G17" s="34" t="s">
        <v>35</v>
      </c>
      <c r="H17" s="53">
        <v>8.66</v>
      </c>
      <c r="I17" s="19">
        <v>10</v>
      </c>
      <c r="J17" s="25">
        <f t="shared" si="0"/>
        <v>10</v>
      </c>
      <c r="K17" s="26" t="str">
        <f t="shared" si="1"/>
        <v>OK</v>
      </c>
      <c r="L17" s="18"/>
      <c r="M17" s="18"/>
      <c r="N17" s="18"/>
      <c r="O17" s="18"/>
      <c r="P17" s="18"/>
      <c r="Q17" s="18"/>
      <c r="R17" s="18"/>
      <c r="S17" s="18"/>
      <c r="T17" s="18"/>
      <c r="U17" s="18"/>
      <c r="V17" s="18"/>
      <c r="W17" s="18"/>
      <c r="X17" s="32"/>
      <c r="Y17" s="32"/>
      <c r="Z17" s="32"/>
      <c r="AA17" s="32"/>
      <c r="AB17" s="32"/>
      <c r="AC17" s="32"/>
    </row>
    <row r="18" spans="1:29" ht="39.950000000000003" customHeight="1" x14ac:dyDescent="0.25">
      <c r="A18" s="165"/>
      <c r="B18" s="167"/>
      <c r="C18" s="46">
        <v>95</v>
      </c>
      <c r="D18" s="66" t="s">
        <v>242</v>
      </c>
      <c r="E18" s="106" t="s">
        <v>532</v>
      </c>
      <c r="F18" s="34" t="s">
        <v>32</v>
      </c>
      <c r="G18" s="34" t="s">
        <v>15</v>
      </c>
      <c r="H18" s="53">
        <v>2.5099999999999998</v>
      </c>
      <c r="I18" s="19">
        <v>2</v>
      </c>
      <c r="J18" s="25">
        <f t="shared" si="0"/>
        <v>2</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65"/>
      <c r="B19" s="167"/>
      <c r="C19" s="46">
        <v>96</v>
      </c>
      <c r="D19" s="66" t="s">
        <v>243</v>
      </c>
      <c r="E19" s="106" t="s">
        <v>533</v>
      </c>
      <c r="F19" s="34" t="s">
        <v>13</v>
      </c>
      <c r="G19" s="34" t="s">
        <v>15</v>
      </c>
      <c r="H19" s="53">
        <v>47.84</v>
      </c>
      <c r="I19" s="19">
        <v>10</v>
      </c>
      <c r="J19" s="25">
        <f t="shared" si="0"/>
        <v>7</v>
      </c>
      <c r="K19" s="26" t="str">
        <f t="shared" si="1"/>
        <v>OK</v>
      </c>
      <c r="L19" s="18">
        <v>3</v>
      </c>
      <c r="M19" s="18"/>
      <c r="N19" s="18"/>
      <c r="O19" s="18"/>
      <c r="P19" s="18"/>
      <c r="Q19" s="18"/>
      <c r="R19" s="18"/>
      <c r="S19" s="18"/>
      <c r="T19" s="18"/>
      <c r="U19" s="18"/>
      <c r="V19" s="18"/>
      <c r="W19" s="18"/>
      <c r="X19" s="32"/>
      <c r="Y19" s="32"/>
      <c r="Z19" s="32"/>
      <c r="AA19" s="32"/>
      <c r="AB19" s="32"/>
      <c r="AC19" s="32"/>
    </row>
    <row r="20" spans="1:29" ht="39.950000000000003" customHeight="1" x14ac:dyDescent="0.25">
      <c r="A20" s="165"/>
      <c r="B20" s="167"/>
      <c r="C20" s="46">
        <v>97</v>
      </c>
      <c r="D20" s="66" t="s">
        <v>244</v>
      </c>
      <c r="E20" s="106" t="s">
        <v>534</v>
      </c>
      <c r="F20" s="34" t="s">
        <v>13</v>
      </c>
      <c r="G20" s="34" t="s">
        <v>15</v>
      </c>
      <c r="H20" s="53">
        <v>26.63</v>
      </c>
      <c r="I20" s="19">
        <v>10</v>
      </c>
      <c r="J20" s="25">
        <f t="shared" si="0"/>
        <v>10</v>
      </c>
      <c r="K20" s="26" t="str">
        <f t="shared" si="1"/>
        <v>OK</v>
      </c>
      <c r="L20" s="18"/>
      <c r="M20" s="18"/>
      <c r="N20" s="18"/>
      <c r="O20" s="18"/>
      <c r="P20" s="18"/>
      <c r="Q20" s="18"/>
      <c r="R20" s="18"/>
      <c r="S20" s="18"/>
      <c r="T20" s="18"/>
      <c r="U20" s="18"/>
      <c r="V20" s="18"/>
      <c r="W20" s="18"/>
      <c r="X20" s="32"/>
      <c r="Y20" s="32"/>
      <c r="Z20" s="32"/>
      <c r="AA20" s="32"/>
      <c r="AB20" s="32"/>
      <c r="AC20" s="32"/>
    </row>
    <row r="21" spans="1:29" ht="39.950000000000003" customHeight="1" x14ac:dyDescent="0.25">
      <c r="A21" s="165"/>
      <c r="B21" s="167"/>
      <c r="C21" s="46">
        <v>98</v>
      </c>
      <c r="D21" s="66" t="s">
        <v>106</v>
      </c>
      <c r="E21" s="106" t="s">
        <v>535</v>
      </c>
      <c r="F21" s="34" t="s">
        <v>13</v>
      </c>
      <c r="G21" s="34" t="s">
        <v>14</v>
      </c>
      <c r="H21" s="53">
        <v>9.6199999999999992</v>
      </c>
      <c r="I21" s="19">
        <v>20</v>
      </c>
      <c r="J21" s="25">
        <f t="shared" si="0"/>
        <v>20</v>
      </c>
      <c r="K21" s="26" t="str">
        <f t="shared" si="1"/>
        <v>OK</v>
      </c>
      <c r="L21" s="18"/>
      <c r="M21" s="18"/>
      <c r="N21" s="18"/>
      <c r="O21" s="18"/>
      <c r="P21" s="18"/>
      <c r="Q21" s="18"/>
      <c r="R21" s="18"/>
      <c r="S21" s="18"/>
      <c r="T21" s="18"/>
      <c r="U21" s="18"/>
      <c r="V21" s="18"/>
      <c r="W21" s="18"/>
      <c r="X21" s="32"/>
      <c r="Y21" s="32"/>
      <c r="Z21" s="32"/>
      <c r="AA21" s="32"/>
      <c r="AB21" s="32"/>
      <c r="AC21" s="32"/>
    </row>
    <row r="22" spans="1:29" ht="39.950000000000003" customHeight="1" x14ac:dyDescent="0.25">
      <c r="A22" s="165"/>
      <c r="B22" s="167"/>
      <c r="C22" s="46">
        <v>99</v>
      </c>
      <c r="D22" s="66" t="s">
        <v>19</v>
      </c>
      <c r="E22" s="106" t="s">
        <v>536</v>
      </c>
      <c r="F22" s="34" t="s">
        <v>13</v>
      </c>
      <c r="G22" s="34" t="s">
        <v>15</v>
      </c>
      <c r="H22" s="53">
        <v>1.55</v>
      </c>
      <c r="I22" s="19"/>
      <c r="J22" s="25">
        <f t="shared" si="0"/>
        <v>0</v>
      </c>
      <c r="K22" s="26" t="str">
        <f t="shared" si="1"/>
        <v>OK</v>
      </c>
      <c r="L22" s="18"/>
      <c r="M22" s="18"/>
      <c r="N22" s="18"/>
      <c r="O22" s="18"/>
      <c r="P22" s="18"/>
      <c r="Q22" s="18"/>
      <c r="R22" s="18"/>
      <c r="S22" s="18"/>
      <c r="T22" s="18"/>
      <c r="U22" s="18"/>
      <c r="V22" s="18"/>
      <c r="W22" s="18"/>
      <c r="X22" s="32"/>
      <c r="Y22" s="32"/>
      <c r="Z22" s="32"/>
      <c r="AA22" s="32"/>
      <c r="AB22" s="32"/>
      <c r="AC22" s="32"/>
    </row>
    <row r="23" spans="1:29" ht="39.950000000000003" customHeight="1" x14ac:dyDescent="0.25">
      <c r="A23" s="165"/>
      <c r="B23" s="167"/>
      <c r="C23" s="46">
        <v>100</v>
      </c>
      <c r="D23" s="66" t="s">
        <v>20</v>
      </c>
      <c r="E23" s="106" t="s">
        <v>537</v>
      </c>
      <c r="F23" s="34" t="s">
        <v>13</v>
      </c>
      <c r="G23" s="34" t="s">
        <v>15</v>
      </c>
      <c r="H23" s="53">
        <v>1.79</v>
      </c>
      <c r="I23" s="19"/>
      <c r="J23" s="25">
        <f t="shared" si="0"/>
        <v>0</v>
      </c>
      <c r="K23" s="26" t="str">
        <f t="shared" si="1"/>
        <v>OK</v>
      </c>
      <c r="L23" s="18"/>
      <c r="M23" s="18"/>
      <c r="N23" s="18"/>
      <c r="O23" s="18"/>
      <c r="P23" s="18"/>
      <c r="Q23" s="18"/>
      <c r="R23" s="18"/>
      <c r="S23" s="18"/>
      <c r="T23" s="18"/>
      <c r="U23" s="18"/>
      <c r="V23" s="18"/>
      <c r="W23" s="18"/>
      <c r="X23" s="32"/>
      <c r="Y23" s="32"/>
      <c r="Z23" s="32"/>
      <c r="AA23" s="32"/>
      <c r="AB23" s="32"/>
      <c r="AC23" s="32"/>
    </row>
    <row r="24" spans="1:29" ht="39.950000000000003" customHeight="1" x14ac:dyDescent="0.25">
      <c r="A24" s="165"/>
      <c r="B24" s="167"/>
      <c r="C24" s="46">
        <v>101</v>
      </c>
      <c r="D24" s="66" t="s">
        <v>21</v>
      </c>
      <c r="E24" s="106" t="s">
        <v>537</v>
      </c>
      <c r="F24" s="34" t="s">
        <v>13</v>
      </c>
      <c r="G24" s="34" t="s">
        <v>15</v>
      </c>
      <c r="H24" s="53">
        <v>1.66</v>
      </c>
      <c r="I24" s="19">
        <v>10</v>
      </c>
      <c r="J24" s="25">
        <f t="shared" si="0"/>
        <v>10</v>
      </c>
      <c r="K24" s="26" t="str">
        <f t="shared" si="1"/>
        <v>OK</v>
      </c>
      <c r="L24" s="18"/>
      <c r="M24" s="18"/>
      <c r="N24" s="18"/>
      <c r="O24" s="18"/>
      <c r="P24" s="18"/>
      <c r="Q24" s="18"/>
      <c r="R24" s="18"/>
      <c r="S24" s="18"/>
      <c r="T24" s="18"/>
      <c r="U24" s="18"/>
      <c r="V24" s="18"/>
      <c r="W24" s="18"/>
      <c r="X24" s="32"/>
      <c r="Y24" s="32"/>
      <c r="Z24" s="32"/>
      <c r="AA24" s="32"/>
      <c r="AB24" s="32"/>
      <c r="AC24" s="32"/>
    </row>
    <row r="25" spans="1:29" ht="39.950000000000003" customHeight="1" x14ac:dyDescent="0.25">
      <c r="A25" s="165"/>
      <c r="B25" s="167"/>
      <c r="C25" s="46">
        <v>102</v>
      </c>
      <c r="D25" s="66" t="s">
        <v>22</v>
      </c>
      <c r="E25" s="106" t="s">
        <v>537</v>
      </c>
      <c r="F25" s="34" t="s">
        <v>13</v>
      </c>
      <c r="G25" s="34" t="s">
        <v>15</v>
      </c>
      <c r="H25" s="53">
        <v>2.0499999999999998</v>
      </c>
      <c r="I25" s="19">
        <v>10</v>
      </c>
      <c r="J25" s="25">
        <f t="shared" si="0"/>
        <v>10</v>
      </c>
      <c r="K25" s="26" t="str">
        <f t="shared" si="1"/>
        <v>OK</v>
      </c>
      <c r="L25" s="18"/>
      <c r="M25" s="18"/>
      <c r="N25" s="18"/>
      <c r="O25" s="18"/>
      <c r="P25" s="18"/>
      <c r="Q25" s="18"/>
      <c r="R25" s="18"/>
      <c r="S25" s="18"/>
      <c r="T25" s="18"/>
      <c r="U25" s="18"/>
      <c r="V25" s="18"/>
      <c r="W25" s="18"/>
      <c r="X25" s="32"/>
      <c r="Y25" s="32"/>
      <c r="Z25" s="32"/>
      <c r="AA25" s="32"/>
      <c r="AB25" s="32"/>
      <c r="AC25" s="32"/>
    </row>
    <row r="26" spans="1:29" ht="39.950000000000003" customHeight="1" x14ac:dyDescent="0.25">
      <c r="A26" s="165"/>
      <c r="B26" s="167"/>
      <c r="C26" s="46">
        <v>103</v>
      </c>
      <c r="D26" s="66" t="s">
        <v>245</v>
      </c>
      <c r="E26" s="106" t="s">
        <v>537</v>
      </c>
      <c r="F26" s="34" t="s">
        <v>13</v>
      </c>
      <c r="G26" s="34" t="s">
        <v>15</v>
      </c>
      <c r="H26" s="52">
        <v>2.4500000000000002</v>
      </c>
      <c r="I26" s="19">
        <v>10</v>
      </c>
      <c r="J26" s="25">
        <f t="shared" si="0"/>
        <v>10</v>
      </c>
      <c r="K26" s="26" t="str">
        <f t="shared" si="1"/>
        <v>OK</v>
      </c>
      <c r="L26" s="18"/>
      <c r="M26" s="18"/>
      <c r="N26" s="18"/>
      <c r="O26" s="18"/>
      <c r="P26" s="18"/>
      <c r="Q26" s="18"/>
      <c r="R26" s="18"/>
      <c r="S26" s="18"/>
      <c r="T26" s="18"/>
      <c r="U26" s="18"/>
      <c r="V26" s="18"/>
      <c r="W26" s="18"/>
      <c r="X26" s="32"/>
      <c r="Y26" s="32"/>
      <c r="Z26" s="32"/>
      <c r="AA26" s="32"/>
      <c r="AB26" s="32"/>
      <c r="AC26" s="32"/>
    </row>
    <row r="27" spans="1:29" ht="39.950000000000003" customHeight="1" x14ac:dyDescent="0.25">
      <c r="A27" s="165"/>
      <c r="B27" s="167"/>
      <c r="C27" s="46">
        <v>104</v>
      </c>
      <c r="D27" s="66" t="s">
        <v>246</v>
      </c>
      <c r="E27" s="106" t="s">
        <v>536</v>
      </c>
      <c r="F27" s="34" t="s">
        <v>13</v>
      </c>
      <c r="G27" s="34" t="s">
        <v>15</v>
      </c>
      <c r="H27" s="52">
        <v>1.55</v>
      </c>
      <c r="I27" s="19"/>
      <c r="J27" s="25">
        <f t="shared" si="0"/>
        <v>0</v>
      </c>
      <c r="K27" s="26" t="str">
        <f t="shared" si="1"/>
        <v>OK</v>
      </c>
      <c r="L27" s="18"/>
      <c r="M27" s="18"/>
      <c r="N27" s="18"/>
      <c r="O27" s="18"/>
      <c r="P27" s="18"/>
      <c r="Q27" s="18"/>
      <c r="R27" s="18"/>
      <c r="S27" s="18"/>
      <c r="T27" s="18"/>
      <c r="U27" s="18"/>
      <c r="V27" s="18"/>
      <c r="W27" s="18"/>
      <c r="X27" s="32"/>
      <c r="Y27" s="32"/>
      <c r="Z27" s="32"/>
      <c r="AA27" s="32"/>
      <c r="AB27" s="32"/>
      <c r="AC27" s="32"/>
    </row>
    <row r="28" spans="1:29" ht="39.950000000000003" customHeight="1" x14ac:dyDescent="0.25">
      <c r="A28" s="165"/>
      <c r="B28" s="167"/>
      <c r="C28" s="46">
        <v>105</v>
      </c>
      <c r="D28" s="66" t="s">
        <v>247</v>
      </c>
      <c r="E28" s="106" t="s">
        <v>536</v>
      </c>
      <c r="F28" s="34" t="s">
        <v>13</v>
      </c>
      <c r="G28" s="34" t="s">
        <v>15</v>
      </c>
      <c r="H28" s="52">
        <v>1.32</v>
      </c>
      <c r="I28" s="19"/>
      <c r="J28" s="25">
        <f t="shared" si="0"/>
        <v>0</v>
      </c>
      <c r="K28" s="26" t="str">
        <f t="shared" si="1"/>
        <v>OK</v>
      </c>
      <c r="L28" s="18"/>
      <c r="M28" s="18"/>
      <c r="N28" s="18"/>
      <c r="O28" s="18"/>
      <c r="P28" s="18"/>
      <c r="Q28" s="18"/>
      <c r="R28" s="18"/>
      <c r="S28" s="18"/>
      <c r="T28" s="18"/>
      <c r="U28" s="18"/>
      <c r="V28" s="18"/>
      <c r="W28" s="18"/>
      <c r="X28" s="32"/>
      <c r="Y28" s="32"/>
      <c r="Z28" s="32"/>
      <c r="AA28" s="32"/>
      <c r="AB28" s="32"/>
      <c r="AC28" s="32"/>
    </row>
    <row r="29" spans="1:29" ht="39.950000000000003" customHeight="1" x14ac:dyDescent="0.25">
      <c r="A29" s="165"/>
      <c r="B29" s="167"/>
      <c r="C29" s="46">
        <v>106</v>
      </c>
      <c r="D29" s="66" t="s">
        <v>248</v>
      </c>
      <c r="E29" s="106" t="s">
        <v>536</v>
      </c>
      <c r="F29" s="34" t="s">
        <v>13</v>
      </c>
      <c r="G29" s="34" t="s">
        <v>15</v>
      </c>
      <c r="H29" s="52">
        <v>0.9</v>
      </c>
      <c r="I29" s="19"/>
      <c r="J29" s="25">
        <f t="shared" si="0"/>
        <v>0</v>
      </c>
      <c r="K29" s="26" t="str">
        <f t="shared" si="1"/>
        <v>OK</v>
      </c>
      <c r="L29" s="18"/>
      <c r="M29" s="18"/>
      <c r="N29" s="18"/>
      <c r="O29" s="18"/>
      <c r="P29" s="18"/>
      <c r="Q29" s="18"/>
      <c r="R29" s="18"/>
      <c r="S29" s="18"/>
      <c r="T29" s="18"/>
      <c r="U29" s="18"/>
      <c r="V29" s="18"/>
      <c r="W29" s="18"/>
      <c r="X29" s="32"/>
      <c r="Y29" s="32"/>
      <c r="Z29" s="32"/>
      <c r="AA29" s="32"/>
      <c r="AB29" s="32"/>
      <c r="AC29" s="32"/>
    </row>
    <row r="30" spans="1:29" ht="39.950000000000003" customHeight="1" x14ac:dyDescent="0.25">
      <c r="A30" s="165"/>
      <c r="B30" s="167"/>
      <c r="C30" s="46">
        <v>107</v>
      </c>
      <c r="D30" s="66" t="s">
        <v>150</v>
      </c>
      <c r="E30" s="106" t="s">
        <v>536</v>
      </c>
      <c r="F30" s="34" t="s">
        <v>13</v>
      </c>
      <c r="G30" s="34" t="s">
        <v>15</v>
      </c>
      <c r="H30" s="52">
        <v>1.33</v>
      </c>
      <c r="I30" s="19">
        <v>50</v>
      </c>
      <c r="J30" s="25">
        <f t="shared" si="0"/>
        <v>50</v>
      </c>
      <c r="K30" s="26" t="str">
        <f t="shared" si="1"/>
        <v>OK</v>
      </c>
      <c r="L30" s="18"/>
      <c r="M30" s="18"/>
      <c r="N30" s="18"/>
      <c r="O30" s="18"/>
      <c r="P30" s="18"/>
      <c r="Q30" s="18"/>
      <c r="R30" s="18"/>
      <c r="S30" s="18"/>
      <c r="T30" s="18"/>
      <c r="U30" s="18"/>
      <c r="V30" s="18"/>
      <c r="W30" s="18"/>
      <c r="X30" s="32"/>
      <c r="Y30" s="32"/>
      <c r="Z30" s="32"/>
      <c r="AA30" s="32"/>
      <c r="AB30" s="32"/>
      <c r="AC30" s="32"/>
    </row>
    <row r="31" spans="1:29" ht="39.950000000000003" customHeight="1" x14ac:dyDescent="0.25">
      <c r="A31" s="165"/>
      <c r="B31" s="167"/>
      <c r="C31" s="45">
        <v>108</v>
      </c>
      <c r="D31" s="66" t="s">
        <v>23</v>
      </c>
      <c r="E31" s="106" t="s">
        <v>536</v>
      </c>
      <c r="F31" s="34" t="s">
        <v>13</v>
      </c>
      <c r="G31" s="34" t="s">
        <v>15</v>
      </c>
      <c r="H31" s="52">
        <v>1.45</v>
      </c>
      <c r="I31" s="19">
        <v>50</v>
      </c>
      <c r="J31" s="25">
        <f t="shared" si="0"/>
        <v>50</v>
      </c>
      <c r="K31" s="26" t="str">
        <f t="shared" si="1"/>
        <v>OK</v>
      </c>
      <c r="L31" s="18"/>
      <c r="M31" s="18"/>
      <c r="N31" s="18"/>
      <c r="O31" s="18"/>
      <c r="P31" s="18"/>
      <c r="Q31" s="18"/>
      <c r="R31" s="18"/>
      <c r="S31" s="18"/>
      <c r="T31" s="18"/>
      <c r="U31" s="18"/>
      <c r="V31" s="18"/>
      <c r="W31" s="18"/>
      <c r="X31" s="32"/>
      <c r="Y31" s="32"/>
      <c r="Z31" s="32"/>
      <c r="AA31" s="32"/>
      <c r="AB31" s="32"/>
      <c r="AC31" s="32"/>
    </row>
    <row r="32" spans="1:29" ht="39.950000000000003" customHeight="1" x14ac:dyDescent="0.25">
      <c r="A32" s="165"/>
      <c r="B32" s="167"/>
      <c r="C32" s="47">
        <v>109</v>
      </c>
      <c r="D32" s="66" t="s">
        <v>151</v>
      </c>
      <c r="E32" s="106" t="s">
        <v>538</v>
      </c>
      <c r="F32" s="34" t="s">
        <v>13</v>
      </c>
      <c r="G32" s="34" t="s">
        <v>15</v>
      </c>
      <c r="H32" s="53">
        <v>0.76</v>
      </c>
      <c r="I32" s="19">
        <v>50</v>
      </c>
      <c r="J32" s="25">
        <f t="shared" si="0"/>
        <v>30</v>
      </c>
      <c r="K32" s="26" t="str">
        <f t="shared" si="1"/>
        <v>OK</v>
      </c>
      <c r="L32" s="18">
        <v>20</v>
      </c>
      <c r="M32" s="18"/>
      <c r="N32" s="18"/>
      <c r="O32" s="18"/>
      <c r="P32" s="18"/>
      <c r="Q32" s="18"/>
      <c r="R32" s="18"/>
      <c r="S32" s="18"/>
      <c r="T32" s="18"/>
      <c r="U32" s="18"/>
      <c r="V32" s="18"/>
      <c r="W32" s="18"/>
      <c r="X32" s="32"/>
      <c r="Y32" s="32"/>
      <c r="Z32" s="32"/>
      <c r="AA32" s="32"/>
      <c r="AB32" s="32"/>
      <c r="AC32" s="32"/>
    </row>
    <row r="33" spans="1:29" ht="39.950000000000003" customHeight="1" x14ac:dyDescent="0.25">
      <c r="A33" s="165"/>
      <c r="B33" s="167"/>
      <c r="C33" s="46">
        <v>110</v>
      </c>
      <c r="D33" s="66" t="s">
        <v>24</v>
      </c>
      <c r="E33" s="106" t="s">
        <v>538</v>
      </c>
      <c r="F33" s="34" t="s">
        <v>13</v>
      </c>
      <c r="G33" s="34" t="s">
        <v>15</v>
      </c>
      <c r="H33" s="53">
        <v>0.91</v>
      </c>
      <c r="I33" s="19">
        <v>50</v>
      </c>
      <c r="J33" s="25">
        <f t="shared" si="0"/>
        <v>30</v>
      </c>
      <c r="K33" s="26" t="str">
        <f t="shared" si="1"/>
        <v>OK</v>
      </c>
      <c r="L33" s="18">
        <v>20</v>
      </c>
      <c r="M33" s="18"/>
      <c r="N33" s="18"/>
      <c r="O33" s="18"/>
      <c r="P33" s="18"/>
      <c r="Q33" s="18"/>
      <c r="R33" s="18"/>
      <c r="S33" s="18"/>
      <c r="T33" s="18"/>
      <c r="U33" s="18"/>
      <c r="V33" s="18"/>
      <c r="W33" s="18"/>
      <c r="X33" s="32"/>
      <c r="Y33" s="32"/>
      <c r="Z33" s="32"/>
      <c r="AA33" s="32"/>
      <c r="AB33" s="32"/>
      <c r="AC33" s="32"/>
    </row>
    <row r="34" spans="1:29" ht="39.950000000000003" customHeight="1" x14ac:dyDescent="0.25">
      <c r="A34" s="165"/>
      <c r="B34" s="167"/>
      <c r="C34" s="46">
        <v>111</v>
      </c>
      <c r="D34" s="66" t="s">
        <v>29</v>
      </c>
      <c r="E34" s="106" t="s">
        <v>539</v>
      </c>
      <c r="F34" s="34" t="s">
        <v>13</v>
      </c>
      <c r="G34" s="34" t="s">
        <v>768</v>
      </c>
      <c r="H34" s="53">
        <v>14.4</v>
      </c>
      <c r="I34" s="19">
        <v>0</v>
      </c>
      <c r="J34" s="25">
        <f t="shared" si="0"/>
        <v>0</v>
      </c>
      <c r="K34" s="26" t="str">
        <f t="shared" si="1"/>
        <v>OK</v>
      </c>
      <c r="L34" s="18"/>
      <c r="M34" s="18"/>
      <c r="N34" s="18"/>
      <c r="O34" s="18"/>
      <c r="P34" s="18"/>
      <c r="Q34" s="18"/>
      <c r="R34" s="18"/>
      <c r="S34" s="18"/>
      <c r="T34" s="18"/>
      <c r="U34" s="18"/>
      <c r="V34" s="18"/>
      <c r="W34" s="18"/>
      <c r="X34" s="32"/>
      <c r="Y34" s="32"/>
      <c r="Z34" s="32"/>
      <c r="AA34" s="32"/>
      <c r="AB34" s="32"/>
      <c r="AC34" s="32"/>
    </row>
    <row r="35" spans="1:29" ht="39.950000000000003" customHeight="1" x14ac:dyDescent="0.25">
      <c r="A35" s="165"/>
      <c r="B35" s="167"/>
      <c r="C35" s="46">
        <v>112</v>
      </c>
      <c r="D35" s="66" t="s">
        <v>152</v>
      </c>
      <c r="E35" s="106" t="s">
        <v>540</v>
      </c>
      <c r="F35" s="34" t="s">
        <v>25</v>
      </c>
      <c r="G35" s="34" t="s">
        <v>15</v>
      </c>
      <c r="H35" s="53">
        <v>25.28</v>
      </c>
      <c r="I35" s="19">
        <v>5</v>
      </c>
      <c r="J35" s="25">
        <f t="shared" si="0"/>
        <v>0</v>
      </c>
      <c r="K35" s="26" t="str">
        <f t="shared" si="1"/>
        <v>OK</v>
      </c>
      <c r="L35" s="18">
        <v>2</v>
      </c>
      <c r="M35" s="18"/>
      <c r="N35" s="18">
        <v>3</v>
      </c>
      <c r="O35" s="18"/>
      <c r="P35" s="18"/>
      <c r="Q35" s="18"/>
      <c r="R35" s="18"/>
      <c r="S35" s="18"/>
      <c r="T35" s="18"/>
      <c r="U35" s="18"/>
      <c r="V35" s="18"/>
      <c r="W35" s="18"/>
      <c r="X35" s="32"/>
      <c r="Y35" s="32"/>
      <c r="Z35" s="32"/>
      <c r="AA35" s="32"/>
      <c r="AB35" s="32"/>
      <c r="AC35" s="32"/>
    </row>
    <row r="36" spans="1:29" ht="39.950000000000003" customHeight="1" x14ac:dyDescent="0.25">
      <c r="A36" s="165"/>
      <c r="B36" s="167"/>
      <c r="C36" s="46">
        <v>113</v>
      </c>
      <c r="D36" s="66" t="s">
        <v>153</v>
      </c>
      <c r="E36" s="106" t="s">
        <v>540</v>
      </c>
      <c r="F36" s="34" t="s">
        <v>13</v>
      </c>
      <c r="G36" s="34" t="s">
        <v>15</v>
      </c>
      <c r="H36" s="53">
        <v>63.96</v>
      </c>
      <c r="I36" s="19">
        <v>0</v>
      </c>
      <c r="J36" s="25">
        <f t="shared" si="0"/>
        <v>0</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65"/>
      <c r="B37" s="167"/>
      <c r="C37" s="46">
        <v>114</v>
      </c>
      <c r="D37" s="66" t="s">
        <v>249</v>
      </c>
      <c r="E37" s="106" t="s">
        <v>541</v>
      </c>
      <c r="F37" s="34" t="s">
        <v>13</v>
      </c>
      <c r="G37" s="34" t="s">
        <v>103</v>
      </c>
      <c r="H37" s="53">
        <v>8.35</v>
      </c>
      <c r="I37" s="19">
        <v>4</v>
      </c>
      <c r="J37" s="25">
        <f t="shared" si="0"/>
        <v>2</v>
      </c>
      <c r="K37" s="26" t="str">
        <f t="shared" si="1"/>
        <v>OK</v>
      </c>
      <c r="L37" s="18"/>
      <c r="M37" s="18"/>
      <c r="N37" s="18">
        <v>2</v>
      </c>
      <c r="O37" s="18"/>
      <c r="P37" s="18"/>
      <c r="Q37" s="18"/>
      <c r="R37" s="18"/>
      <c r="S37" s="18"/>
      <c r="T37" s="18"/>
      <c r="U37" s="18"/>
      <c r="V37" s="18"/>
      <c r="W37" s="18"/>
      <c r="X37" s="32"/>
      <c r="Y37" s="32"/>
      <c r="Z37" s="32"/>
      <c r="AA37" s="32"/>
      <c r="AB37" s="32"/>
      <c r="AC37" s="32"/>
    </row>
    <row r="38" spans="1:29" ht="39.950000000000003" customHeight="1" x14ac:dyDescent="0.25">
      <c r="A38" s="165"/>
      <c r="B38" s="167"/>
      <c r="C38" s="46">
        <v>115</v>
      </c>
      <c r="D38" s="66" t="s">
        <v>250</v>
      </c>
      <c r="E38" s="106" t="s">
        <v>542</v>
      </c>
      <c r="F38" s="34" t="s">
        <v>13</v>
      </c>
      <c r="G38" s="34" t="s">
        <v>15</v>
      </c>
      <c r="H38" s="53">
        <v>2.96</v>
      </c>
      <c r="I38" s="19"/>
      <c r="J38" s="25">
        <f t="shared" si="0"/>
        <v>0</v>
      </c>
      <c r="K38" s="26" t="str">
        <f t="shared" si="1"/>
        <v>OK</v>
      </c>
      <c r="L38" s="18"/>
      <c r="M38" s="18"/>
      <c r="N38" s="18"/>
      <c r="O38" s="18"/>
      <c r="P38" s="18"/>
      <c r="Q38" s="18"/>
      <c r="R38" s="18"/>
      <c r="S38" s="18"/>
      <c r="T38" s="18"/>
      <c r="U38" s="18"/>
      <c r="V38" s="18"/>
      <c r="W38" s="18"/>
      <c r="X38" s="32"/>
      <c r="Y38" s="32"/>
      <c r="Z38" s="32"/>
      <c r="AA38" s="32"/>
      <c r="AB38" s="32"/>
      <c r="AC38" s="32"/>
    </row>
    <row r="39" spans="1:29" ht="39.950000000000003" customHeight="1" x14ac:dyDescent="0.25">
      <c r="A39" s="165"/>
      <c r="B39" s="167"/>
      <c r="C39" s="46">
        <v>116</v>
      </c>
      <c r="D39" s="66" t="s">
        <v>251</v>
      </c>
      <c r="E39" s="106" t="s">
        <v>543</v>
      </c>
      <c r="F39" s="34" t="s">
        <v>13</v>
      </c>
      <c r="G39" s="34" t="s">
        <v>15</v>
      </c>
      <c r="H39" s="53">
        <v>3.21</v>
      </c>
      <c r="I39" s="19">
        <v>0</v>
      </c>
      <c r="J39" s="25">
        <f t="shared" si="0"/>
        <v>0</v>
      </c>
      <c r="K39" s="26" t="str">
        <f t="shared" si="1"/>
        <v>OK</v>
      </c>
      <c r="L39" s="18"/>
      <c r="M39" s="18"/>
      <c r="N39" s="18"/>
      <c r="O39" s="18"/>
      <c r="P39" s="18"/>
      <c r="Q39" s="18"/>
      <c r="R39" s="18"/>
      <c r="S39" s="18"/>
      <c r="T39" s="18"/>
      <c r="U39" s="18"/>
      <c r="V39" s="18"/>
      <c r="W39" s="18"/>
      <c r="X39" s="32"/>
      <c r="Y39" s="32"/>
      <c r="Z39" s="32"/>
      <c r="AA39" s="32"/>
      <c r="AB39" s="32"/>
      <c r="AC39" s="32"/>
    </row>
    <row r="40" spans="1:29" ht="39.950000000000003" customHeight="1" x14ac:dyDescent="0.25">
      <c r="A40" s="165"/>
      <c r="B40" s="167"/>
      <c r="C40" s="46">
        <v>117</v>
      </c>
      <c r="D40" s="66" t="s">
        <v>252</v>
      </c>
      <c r="E40" s="106" t="s">
        <v>544</v>
      </c>
      <c r="F40" s="34" t="s">
        <v>13</v>
      </c>
      <c r="G40" s="34" t="s">
        <v>15</v>
      </c>
      <c r="H40" s="53">
        <v>2.13</v>
      </c>
      <c r="I40" s="19">
        <v>15</v>
      </c>
      <c r="J40" s="25">
        <f t="shared" si="0"/>
        <v>15</v>
      </c>
      <c r="K40" s="26" t="str">
        <f t="shared" si="1"/>
        <v>OK</v>
      </c>
      <c r="L40" s="18"/>
      <c r="M40" s="18"/>
      <c r="N40" s="18"/>
      <c r="O40" s="18"/>
      <c r="P40" s="18"/>
      <c r="Q40" s="18"/>
      <c r="R40" s="18"/>
      <c r="S40" s="18"/>
      <c r="T40" s="18"/>
      <c r="U40" s="18"/>
      <c r="V40" s="18"/>
      <c r="W40" s="18"/>
      <c r="X40" s="32"/>
      <c r="Y40" s="32"/>
      <c r="Z40" s="32"/>
      <c r="AA40" s="32"/>
      <c r="AB40" s="32"/>
      <c r="AC40" s="32"/>
    </row>
    <row r="41" spans="1:29" ht="39.950000000000003" customHeight="1" x14ac:dyDescent="0.25">
      <c r="A41" s="165"/>
      <c r="B41" s="167"/>
      <c r="C41" s="46">
        <v>118</v>
      </c>
      <c r="D41" s="66" t="s">
        <v>253</v>
      </c>
      <c r="E41" s="106" t="s">
        <v>545</v>
      </c>
      <c r="F41" s="34" t="s">
        <v>13</v>
      </c>
      <c r="G41" s="34" t="s">
        <v>15</v>
      </c>
      <c r="H41" s="53">
        <v>4.21</v>
      </c>
      <c r="I41" s="19">
        <v>15</v>
      </c>
      <c r="J41" s="25">
        <f t="shared" si="0"/>
        <v>15</v>
      </c>
      <c r="K41" s="26" t="str">
        <f t="shared" si="1"/>
        <v>OK</v>
      </c>
      <c r="L41" s="18"/>
      <c r="M41" s="18"/>
      <c r="N41" s="18"/>
      <c r="O41" s="18"/>
      <c r="P41" s="18"/>
      <c r="Q41" s="18"/>
      <c r="R41" s="18"/>
      <c r="S41" s="18"/>
      <c r="T41" s="18"/>
      <c r="U41" s="18"/>
      <c r="V41" s="18"/>
      <c r="W41" s="18"/>
      <c r="X41" s="32"/>
      <c r="Y41" s="32"/>
      <c r="Z41" s="32"/>
      <c r="AA41" s="32"/>
      <c r="AB41" s="32"/>
      <c r="AC41" s="32"/>
    </row>
    <row r="42" spans="1:29" ht="39.950000000000003" customHeight="1" x14ac:dyDescent="0.25">
      <c r="A42" s="165"/>
      <c r="B42" s="167"/>
      <c r="C42" s="46">
        <v>119</v>
      </c>
      <c r="D42" s="66" t="s">
        <v>254</v>
      </c>
      <c r="E42" s="106" t="s">
        <v>546</v>
      </c>
      <c r="F42" s="34" t="s">
        <v>13</v>
      </c>
      <c r="G42" s="34" t="s">
        <v>15</v>
      </c>
      <c r="H42" s="53">
        <v>6.24</v>
      </c>
      <c r="I42" s="19">
        <v>15</v>
      </c>
      <c r="J42" s="25">
        <f t="shared" si="0"/>
        <v>12</v>
      </c>
      <c r="K42" s="26" t="str">
        <f t="shared" si="1"/>
        <v>OK</v>
      </c>
      <c r="L42" s="18"/>
      <c r="M42" s="18"/>
      <c r="N42" s="18">
        <v>3</v>
      </c>
      <c r="O42" s="18"/>
      <c r="P42" s="18"/>
      <c r="Q42" s="18"/>
      <c r="R42" s="18"/>
      <c r="S42" s="18"/>
      <c r="T42" s="18"/>
      <c r="U42" s="18"/>
      <c r="V42" s="18"/>
      <c r="W42" s="18"/>
      <c r="X42" s="32"/>
      <c r="Y42" s="32"/>
      <c r="Z42" s="32"/>
      <c r="AA42" s="32"/>
      <c r="AB42" s="32"/>
      <c r="AC42" s="32"/>
    </row>
    <row r="43" spans="1:29" ht="39.950000000000003" customHeight="1" x14ac:dyDescent="0.25">
      <c r="A43" s="165"/>
      <c r="B43" s="167"/>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65"/>
      <c r="B44" s="167"/>
      <c r="C44" s="46">
        <v>121</v>
      </c>
      <c r="D44" s="66" t="s">
        <v>256</v>
      </c>
      <c r="E44" s="107" t="s">
        <v>548</v>
      </c>
      <c r="F44" s="34" t="s">
        <v>13</v>
      </c>
      <c r="G44" s="34" t="s">
        <v>769</v>
      </c>
      <c r="H44" s="53">
        <v>11.3</v>
      </c>
      <c r="I44" s="19">
        <v>10</v>
      </c>
      <c r="J44" s="25">
        <f t="shared" si="0"/>
        <v>10</v>
      </c>
      <c r="K44" s="26" t="str">
        <f t="shared" si="1"/>
        <v>OK</v>
      </c>
      <c r="L44" s="18"/>
      <c r="M44" s="18"/>
      <c r="N44" s="18"/>
      <c r="O44" s="18"/>
      <c r="P44" s="18"/>
      <c r="Q44" s="18"/>
      <c r="R44" s="18"/>
      <c r="S44" s="18"/>
      <c r="T44" s="18"/>
      <c r="U44" s="18"/>
      <c r="V44" s="18"/>
      <c r="W44" s="18"/>
      <c r="X44" s="32"/>
      <c r="Y44" s="32"/>
      <c r="Z44" s="32"/>
      <c r="AA44" s="32"/>
      <c r="AB44" s="32"/>
      <c r="AC44" s="32"/>
    </row>
    <row r="45" spans="1:29" ht="39.950000000000003" customHeight="1" x14ac:dyDescent="0.25">
      <c r="A45" s="165"/>
      <c r="B45" s="167"/>
      <c r="C45" s="46">
        <v>122</v>
      </c>
      <c r="D45" s="66" t="s">
        <v>257</v>
      </c>
      <c r="E45" s="106" t="s">
        <v>549</v>
      </c>
      <c r="F45" s="34" t="s">
        <v>13</v>
      </c>
      <c r="G45" s="34" t="s">
        <v>15</v>
      </c>
      <c r="H45" s="53">
        <v>5.39</v>
      </c>
      <c r="I45" s="19">
        <v>20</v>
      </c>
      <c r="J45" s="25">
        <f t="shared" si="0"/>
        <v>20</v>
      </c>
      <c r="K45" s="26" t="str">
        <f t="shared" si="1"/>
        <v>OK</v>
      </c>
      <c r="L45" s="18"/>
      <c r="M45" s="18"/>
      <c r="N45" s="18"/>
      <c r="O45" s="18"/>
      <c r="P45" s="18"/>
      <c r="Q45" s="18"/>
      <c r="R45" s="18"/>
      <c r="S45" s="18"/>
      <c r="T45" s="18"/>
      <c r="U45" s="18"/>
      <c r="V45" s="18"/>
      <c r="W45" s="18"/>
      <c r="X45" s="32"/>
      <c r="Y45" s="32"/>
      <c r="Z45" s="32"/>
      <c r="AA45" s="32"/>
      <c r="AB45" s="32"/>
      <c r="AC45" s="32"/>
    </row>
    <row r="46" spans="1:29" ht="39.950000000000003" customHeight="1" x14ac:dyDescent="0.25">
      <c r="A46" s="165"/>
      <c r="B46" s="167"/>
      <c r="C46" s="46">
        <v>123</v>
      </c>
      <c r="D46" s="66" t="s">
        <v>258</v>
      </c>
      <c r="E46" s="106" t="s">
        <v>549</v>
      </c>
      <c r="F46" s="34" t="s">
        <v>13</v>
      </c>
      <c r="G46" s="34" t="s">
        <v>15</v>
      </c>
      <c r="H46" s="53">
        <v>4.09</v>
      </c>
      <c r="I46" s="19">
        <v>20</v>
      </c>
      <c r="J46" s="25">
        <f t="shared" si="0"/>
        <v>20</v>
      </c>
      <c r="K46" s="26" t="str">
        <f t="shared" si="1"/>
        <v>OK</v>
      </c>
      <c r="L46" s="18"/>
      <c r="M46" s="18"/>
      <c r="N46" s="18"/>
      <c r="O46" s="18"/>
      <c r="P46" s="18"/>
      <c r="Q46" s="18"/>
      <c r="R46" s="18"/>
      <c r="S46" s="18"/>
      <c r="T46" s="18"/>
      <c r="U46" s="18"/>
      <c r="V46" s="18"/>
      <c r="W46" s="18"/>
      <c r="X46" s="32"/>
      <c r="Y46" s="32"/>
      <c r="Z46" s="32"/>
      <c r="AA46" s="32"/>
      <c r="AB46" s="32"/>
      <c r="AC46" s="32"/>
    </row>
    <row r="47" spans="1:29" ht="39.950000000000003" customHeight="1" x14ac:dyDescent="0.25">
      <c r="A47" s="165"/>
      <c r="B47" s="167"/>
      <c r="C47" s="46">
        <v>124</v>
      </c>
      <c r="D47" s="66" t="s">
        <v>259</v>
      </c>
      <c r="E47" s="106" t="s">
        <v>549</v>
      </c>
      <c r="F47" s="34" t="s">
        <v>13</v>
      </c>
      <c r="G47" s="34" t="s">
        <v>15</v>
      </c>
      <c r="H47" s="53">
        <v>10.28</v>
      </c>
      <c r="I47" s="19">
        <v>20</v>
      </c>
      <c r="J47" s="25">
        <f t="shared" si="0"/>
        <v>20</v>
      </c>
      <c r="K47" s="26" t="str">
        <f t="shared" si="1"/>
        <v>OK</v>
      </c>
      <c r="L47" s="18"/>
      <c r="M47" s="18"/>
      <c r="N47" s="18"/>
      <c r="O47" s="18"/>
      <c r="P47" s="18"/>
      <c r="Q47" s="18"/>
      <c r="R47" s="18"/>
      <c r="S47" s="18"/>
      <c r="T47" s="18"/>
      <c r="U47" s="18"/>
      <c r="V47" s="18"/>
      <c r="W47" s="18"/>
      <c r="X47" s="32"/>
      <c r="Y47" s="32"/>
      <c r="Z47" s="32"/>
      <c r="AA47" s="32"/>
      <c r="AB47" s="32"/>
      <c r="AC47" s="32"/>
    </row>
    <row r="48" spans="1:29" ht="39.950000000000003" customHeight="1" x14ac:dyDescent="0.25">
      <c r="A48" s="165"/>
      <c r="B48" s="167"/>
      <c r="C48" s="46">
        <v>125</v>
      </c>
      <c r="D48" s="66" t="s">
        <v>260</v>
      </c>
      <c r="E48" s="106" t="s">
        <v>550</v>
      </c>
      <c r="F48" s="34" t="s">
        <v>13</v>
      </c>
      <c r="G48" s="34" t="s">
        <v>15</v>
      </c>
      <c r="H48" s="53">
        <v>7.95</v>
      </c>
      <c r="I48" s="19">
        <v>10</v>
      </c>
      <c r="J48" s="25">
        <f t="shared" si="0"/>
        <v>7</v>
      </c>
      <c r="K48" s="26" t="str">
        <f t="shared" si="1"/>
        <v>OK</v>
      </c>
      <c r="L48" s="18"/>
      <c r="M48" s="18"/>
      <c r="N48" s="18">
        <v>3</v>
      </c>
      <c r="O48" s="18"/>
      <c r="P48" s="18"/>
      <c r="Q48" s="18"/>
      <c r="R48" s="18"/>
      <c r="S48" s="18"/>
      <c r="T48" s="18"/>
      <c r="U48" s="18"/>
      <c r="V48" s="18"/>
      <c r="W48" s="18"/>
      <c r="X48" s="32"/>
      <c r="Y48" s="32"/>
      <c r="Z48" s="32"/>
      <c r="AA48" s="32"/>
      <c r="AB48" s="32"/>
      <c r="AC48" s="32"/>
    </row>
    <row r="49" spans="1:29" ht="39.950000000000003" customHeight="1" x14ac:dyDescent="0.25">
      <c r="A49" s="165"/>
      <c r="B49" s="167"/>
      <c r="C49" s="46">
        <v>126</v>
      </c>
      <c r="D49" s="66" t="s">
        <v>261</v>
      </c>
      <c r="E49" s="106" t="s">
        <v>550</v>
      </c>
      <c r="F49" s="34" t="s">
        <v>13</v>
      </c>
      <c r="G49" s="34" t="s">
        <v>15</v>
      </c>
      <c r="H49" s="53">
        <v>18.29</v>
      </c>
      <c r="I49" s="19">
        <v>20</v>
      </c>
      <c r="J49" s="25">
        <f t="shared" si="0"/>
        <v>18</v>
      </c>
      <c r="K49" s="26" t="str">
        <f t="shared" si="1"/>
        <v>OK</v>
      </c>
      <c r="L49" s="18"/>
      <c r="M49" s="18"/>
      <c r="N49" s="18">
        <v>2</v>
      </c>
      <c r="O49" s="18"/>
      <c r="P49" s="18"/>
      <c r="Q49" s="18"/>
      <c r="R49" s="18"/>
      <c r="S49" s="18"/>
      <c r="T49" s="18"/>
      <c r="U49" s="18"/>
      <c r="V49" s="18"/>
      <c r="W49" s="18"/>
      <c r="X49" s="32"/>
      <c r="Y49" s="32"/>
      <c r="Z49" s="32"/>
      <c r="AA49" s="32"/>
      <c r="AB49" s="32"/>
      <c r="AC49" s="32"/>
    </row>
    <row r="50" spans="1:29" ht="39.950000000000003" customHeight="1" x14ac:dyDescent="0.25">
      <c r="A50" s="165"/>
      <c r="B50" s="167"/>
      <c r="C50" s="46">
        <v>127</v>
      </c>
      <c r="D50" s="66" t="s">
        <v>262</v>
      </c>
      <c r="E50" s="106" t="s">
        <v>550</v>
      </c>
      <c r="F50" s="34" t="s">
        <v>13</v>
      </c>
      <c r="G50" s="34" t="s">
        <v>15</v>
      </c>
      <c r="H50" s="53">
        <v>16.940000000000001</v>
      </c>
      <c r="I50" s="19">
        <v>20</v>
      </c>
      <c r="J50" s="25">
        <f t="shared" si="0"/>
        <v>15</v>
      </c>
      <c r="K50" s="26" t="str">
        <f t="shared" si="1"/>
        <v>OK</v>
      </c>
      <c r="L50" s="18"/>
      <c r="M50" s="18"/>
      <c r="N50" s="18">
        <v>5</v>
      </c>
      <c r="O50" s="18"/>
      <c r="P50" s="18"/>
      <c r="Q50" s="18"/>
      <c r="R50" s="18"/>
      <c r="S50" s="18"/>
      <c r="T50" s="18"/>
      <c r="U50" s="18"/>
      <c r="V50" s="18"/>
      <c r="W50" s="18"/>
      <c r="X50" s="32"/>
      <c r="Y50" s="32"/>
      <c r="Z50" s="32"/>
      <c r="AA50" s="32"/>
      <c r="AB50" s="32"/>
      <c r="AC50" s="32"/>
    </row>
    <row r="51" spans="1:29" ht="39.950000000000003" customHeight="1" x14ac:dyDescent="0.25">
      <c r="A51" s="165"/>
      <c r="B51" s="167"/>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65"/>
      <c r="B52" s="167"/>
      <c r="C52" s="46">
        <v>129</v>
      </c>
      <c r="D52" s="66" t="s">
        <v>127</v>
      </c>
      <c r="E52" s="106" t="s">
        <v>551</v>
      </c>
      <c r="F52" s="34" t="s">
        <v>128</v>
      </c>
      <c r="G52" s="35" t="s">
        <v>770</v>
      </c>
      <c r="H52" s="53">
        <v>26.7</v>
      </c>
      <c r="I52" s="19">
        <v>10</v>
      </c>
      <c r="J52" s="25">
        <f t="shared" si="0"/>
        <v>8</v>
      </c>
      <c r="K52" s="26" t="str">
        <f t="shared" si="1"/>
        <v>OK</v>
      </c>
      <c r="L52" s="18">
        <v>2</v>
      </c>
      <c r="M52" s="18"/>
      <c r="N52" s="18"/>
      <c r="O52" s="18"/>
      <c r="P52" s="18"/>
      <c r="Q52" s="18"/>
      <c r="R52" s="18"/>
      <c r="S52" s="18"/>
      <c r="T52" s="18"/>
      <c r="U52" s="18"/>
      <c r="V52" s="18"/>
      <c r="W52" s="18"/>
      <c r="X52" s="32"/>
      <c r="Y52" s="32"/>
      <c r="Z52" s="32"/>
      <c r="AA52" s="32"/>
      <c r="AB52" s="32"/>
      <c r="AC52" s="32"/>
    </row>
    <row r="53" spans="1:29" ht="39.950000000000003" customHeight="1" x14ac:dyDescent="0.25">
      <c r="A53" s="165"/>
      <c r="B53" s="167"/>
      <c r="C53" s="46">
        <v>130</v>
      </c>
      <c r="D53" s="66" t="s">
        <v>264</v>
      </c>
      <c r="E53" s="106" t="s">
        <v>552</v>
      </c>
      <c r="F53" s="34" t="s">
        <v>26</v>
      </c>
      <c r="G53" s="34" t="s">
        <v>15</v>
      </c>
      <c r="H53" s="53">
        <v>11.85</v>
      </c>
      <c r="I53" s="19">
        <v>10</v>
      </c>
      <c r="J53" s="25">
        <f t="shared" si="0"/>
        <v>10</v>
      </c>
      <c r="K53" s="26" t="str">
        <f t="shared" si="1"/>
        <v>OK</v>
      </c>
      <c r="L53" s="18"/>
      <c r="M53" s="18"/>
      <c r="N53" s="18"/>
      <c r="O53" s="18"/>
      <c r="P53" s="18"/>
      <c r="Q53" s="18"/>
      <c r="R53" s="18"/>
      <c r="S53" s="18"/>
      <c r="T53" s="18"/>
      <c r="U53" s="18"/>
      <c r="V53" s="18"/>
      <c r="W53" s="18"/>
      <c r="X53" s="32"/>
      <c r="Y53" s="32"/>
      <c r="Z53" s="32"/>
      <c r="AA53" s="32"/>
      <c r="AB53" s="32"/>
      <c r="AC53" s="32"/>
    </row>
    <row r="54" spans="1:29" ht="39.950000000000003" customHeight="1" x14ac:dyDescent="0.25">
      <c r="A54" s="165"/>
      <c r="B54" s="167"/>
      <c r="C54" s="46">
        <v>131</v>
      </c>
      <c r="D54" s="66" t="s">
        <v>265</v>
      </c>
      <c r="E54" s="106" t="s">
        <v>552</v>
      </c>
      <c r="F54" s="34" t="s">
        <v>13</v>
      </c>
      <c r="G54" s="34" t="s">
        <v>15</v>
      </c>
      <c r="H54" s="53">
        <v>16.12</v>
      </c>
      <c r="I54" s="19">
        <v>10</v>
      </c>
      <c r="J54" s="25">
        <f t="shared" si="0"/>
        <v>10</v>
      </c>
      <c r="K54" s="26" t="str">
        <f t="shared" si="1"/>
        <v>OK</v>
      </c>
      <c r="L54" s="18"/>
      <c r="M54" s="18"/>
      <c r="N54" s="18"/>
      <c r="O54" s="18"/>
      <c r="P54" s="18"/>
      <c r="Q54" s="18"/>
      <c r="R54" s="18"/>
      <c r="S54" s="18"/>
      <c r="T54" s="18"/>
      <c r="U54" s="18"/>
      <c r="V54" s="18"/>
      <c r="W54" s="18"/>
      <c r="X54" s="32"/>
      <c r="Y54" s="32"/>
      <c r="Z54" s="32"/>
      <c r="AA54" s="32"/>
      <c r="AB54" s="32"/>
      <c r="AC54" s="32"/>
    </row>
    <row r="55" spans="1:29" ht="39.950000000000003" customHeight="1" x14ac:dyDescent="0.25">
      <c r="A55" s="165"/>
      <c r="B55" s="167"/>
      <c r="C55" s="46">
        <v>132</v>
      </c>
      <c r="D55" s="66" t="s">
        <v>266</v>
      </c>
      <c r="E55" s="106" t="s">
        <v>552</v>
      </c>
      <c r="F55" s="34" t="s">
        <v>13</v>
      </c>
      <c r="G55" s="34" t="s">
        <v>15</v>
      </c>
      <c r="H55" s="53">
        <v>71.05</v>
      </c>
      <c r="I55" s="19"/>
      <c r="J55" s="25">
        <f t="shared" si="0"/>
        <v>0</v>
      </c>
      <c r="K55" s="26" t="str">
        <f t="shared" si="1"/>
        <v>OK</v>
      </c>
      <c r="L55" s="18"/>
      <c r="M55" s="18"/>
      <c r="N55" s="18"/>
      <c r="O55" s="18"/>
      <c r="P55" s="18"/>
      <c r="Q55" s="18"/>
      <c r="R55" s="18"/>
      <c r="S55" s="18"/>
      <c r="T55" s="18"/>
      <c r="U55" s="18"/>
      <c r="V55" s="18"/>
      <c r="W55" s="18"/>
      <c r="X55" s="32"/>
      <c r="Y55" s="32"/>
      <c r="Z55" s="32"/>
      <c r="AA55" s="32"/>
      <c r="AB55" s="32"/>
      <c r="AC55" s="32"/>
    </row>
    <row r="56" spans="1:29" ht="39.950000000000003" customHeight="1" x14ac:dyDescent="0.25">
      <c r="A56" s="165"/>
      <c r="B56" s="167"/>
      <c r="C56" s="46">
        <v>133</v>
      </c>
      <c r="D56" s="66" t="s">
        <v>267</v>
      </c>
      <c r="E56" s="106" t="s">
        <v>528</v>
      </c>
      <c r="F56" s="34" t="s">
        <v>27</v>
      </c>
      <c r="G56" s="34" t="s">
        <v>15</v>
      </c>
      <c r="H56" s="53">
        <v>96.37</v>
      </c>
      <c r="I56" s="19">
        <v>25</v>
      </c>
      <c r="J56" s="25">
        <f t="shared" si="0"/>
        <v>25</v>
      </c>
      <c r="K56" s="26" t="str">
        <f t="shared" si="1"/>
        <v>OK</v>
      </c>
      <c r="L56" s="18"/>
      <c r="M56" s="18"/>
      <c r="N56" s="18"/>
      <c r="O56" s="18"/>
      <c r="P56" s="18"/>
      <c r="Q56" s="18"/>
      <c r="R56" s="18"/>
      <c r="S56" s="18"/>
      <c r="T56" s="18"/>
      <c r="U56" s="18"/>
      <c r="V56" s="18"/>
      <c r="W56" s="18"/>
      <c r="X56" s="32"/>
      <c r="Y56" s="32"/>
      <c r="Z56" s="32"/>
      <c r="AA56" s="32"/>
      <c r="AB56" s="32"/>
      <c r="AC56" s="32"/>
    </row>
    <row r="57" spans="1:29" ht="39.950000000000003" customHeight="1" x14ac:dyDescent="0.25">
      <c r="A57" s="165"/>
      <c r="B57" s="167"/>
      <c r="C57" s="46">
        <v>134</v>
      </c>
      <c r="D57" s="66" t="s">
        <v>268</v>
      </c>
      <c r="E57" s="106" t="s">
        <v>553</v>
      </c>
      <c r="F57" s="34" t="s">
        <v>112</v>
      </c>
      <c r="G57" s="34" t="s">
        <v>15</v>
      </c>
      <c r="H57" s="53">
        <v>231.66</v>
      </c>
      <c r="I57" s="19">
        <v>12</v>
      </c>
      <c r="J57" s="25">
        <f t="shared" si="0"/>
        <v>12</v>
      </c>
      <c r="K57" s="26" t="str">
        <f t="shared" si="1"/>
        <v>OK</v>
      </c>
      <c r="L57" s="18"/>
      <c r="M57" s="18"/>
      <c r="N57" s="18"/>
      <c r="O57" s="18"/>
      <c r="P57" s="18"/>
      <c r="Q57" s="18"/>
      <c r="R57" s="18"/>
      <c r="S57" s="18"/>
      <c r="T57" s="18"/>
      <c r="U57" s="18"/>
      <c r="V57" s="18"/>
      <c r="W57" s="18"/>
      <c r="X57" s="32"/>
      <c r="Y57" s="32"/>
      <c r="Z57" s="32"/>
      <c r="AA57" s="32"/>
      <c r="AB57" s="32"/>
      <c r="AC57" s="32"/>
    </row>
    <row r="58" spans="1:29" ht="39.950000000000003" customHeight="1" x14ac:dyDescent="0.25">
      <c r="A58" s="165"/>
      <c r="B58" s="167"/>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65"/>
      <c r="B59" s="167"/>
      <c r="C59" s="46">
        <v>136</v>
      </c>
      <c r="D59" s="66" t="s">
        <v>270</v>
      </c>
      <c r="E59" s="107" t="s">
        <v>555</v>
      </c>
      <c r="F59" s="34" t="s">
        <v>112</v>
      </c>
      <c r="G59" s="34" t="s">
        <v>15</v>
      </c>
      <c r="H59" s="53">
        <v>206.33</v>
      </c>
      <c r="I59" s="19">
        <f>20-7</f>
        <v>13</v>
      </c>
      <c r="J59" s="25">
        <f t="shared" si="0"/>
        <v>13</v>
      </c>
      <c r="K59" s="26" t="str">
        <f t="shared" si="1"/>
        <v>OK</v>
      </c>
      <c r="L59" s="18"/>
      <c r="M59" s="18"/>
      <c r="N59" s="18"/>
      <c r="O59" s="18"/>
      <c r="P59" s="18"/>
      <c r="Q59" s="18"/>
      <c r="R59" s="18"/>
      <c r="S59" s="18"/>
      <c r="T59" s="18"/>
      <c r="U59" s="18"/>
      <c r="V59" s="18"/>
      <c r="W59" s="18"/>
      <c r="X59" s="32"/>
      <c r="Y59" s="32"/>
      <c r="Z59" s="32"/>
      <c r="AA59" s="32"/>
      <c r="AB59" s="32"/>
      <c r="AC59" s="32"/>
    </row>
    <row r="60" spans="1:29" ht="39.950000000000003" customHeight="1" x14ac:dyDescent="0.25">
      <c r="A60" s="165"/>
      <c r="B60" s="167"/>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65"/>
      <c r="B61" s="167"/>
      <c r="C61" s="46">
        <v>138</v>
      </c>
      <c r="D61" s="66" t="s">
        <v>272</v>
      </c>
      <c r="E61" s="106" t="s">
        <v>528</v>
      </c>
      <c r="F61" s="34" t="s">
        <v>112</v>
      </c>
      <c r="G61" s="34" t="s">
        <v>15</v>
      </c>
      <c r="H61" s="53">
        <v>207.59</v>
      </c>
      <c r="I61" s="19">
        <v>4</v>
      </c>
      <c r="J61" s="25">
        <f t="shared" si="0"/>
        <v>4</v>
      </c>
      <c r="K61" s="26" t="str">
        <f t="shared" si="1"/>
        <v>OK</v>
      </c>
      <c r="L61" s="18"/>
      <c r="M61" s="18"/>
      <c r="N61" s="18"/>
      <c r="O61" s="18"/>
      <c r="P61" s="18"/>
      <c r="Q61" s="18"/>
      <c r="R61" s="18"/>
      <c r="S61" s="18"/>
      <c r="T61" s="18"/>
      <c r="U61" s="18"/>
      <c r="V61" s="18"/>
      <c r="W61" s="18"/>
      <c r="X61" s="32"/>
      <c r="Y61" s="32"/>
      <c r="Z61" s="32"/>
      <c r="AA61" s="32"/>
      <c r="AB61" s="32"/>
      <c r="AC61" s="32"/>
    </row>
    <row r="62" spans="1:29" ht="39.950000000000003" customHeight="1" x14ac:dyDescent="0.25">
      <c r="A62" s="165"/>
      <c r="B62" s="167"/>
      <c r="C62" s="46">
        <v>139</v>
      </c>
      <c r="D62" s="66" t="s">
        <v>273</v>
      </c>
      <c r="E62" s="106" t="s">
        <v>528</v>
      </c>
      <c r="F62" s="34" t="s">
        <v>25</v>
      </c>
      <c r="G62" s="34" t="s">
        <v>15</v>
      </c>
      <c r="H62" s="53">
        <v>81.3</v>
      </c>
      <c r="I62" s="19">
        <v>2</v>
      </c>
      <c r="J62" s="25">
        <f t="shared" si="0"/>
        <v>2</v>
      </c>
      <c r="K62" s="26" t="str">
        <f t="shared" si="1"/>
        <v>OK</v>
      </c>
      <c r="L62" s="18"/>
      <c r="M62" s="18"/>
      <c r="N62" s="18"/>
      <c r="O62" s="18"/>
      <c r="P62" s="18"/>
      <c r="Q62" s="18"/>
      <c r="R62" s="18"/>
      <c r="S62" s="18"/>
      <c r="T62" s="18"/>
      <c r="U62" s="18"/>
      <c r="V62" s="18"/>
      <c r="W62" s="18"/>
      <c r="X62" s="32"/>
      <c r="Y62" s="32"/>
      <c r="Z62" s="32"/>
      <c r="AA62" s="32"/>
      <c r="AB62" s="32"/>
      <c r="AC62" s="32"/>
    </row>
    <row r="63" spans="1:29" ht="39.950000000000003" customHeight="1" x14ac:dyDescent="0.25">
      <c r="A63" s="165"/>
      <c r="B63" s="167"/>
      <c r="C63" s="46">
        <v>140</v>
      </c>
      <c r="D63" s="77" t="s">
        <v>154</v>
      </c>
      <c r="E63" s="106" t="s">
        <v>554</v>
      </c>
      <c r="F63" s="94" t="s">
        <v>25</v>
      </c>
      <c r="G63" s="94" t="s">
        <v>15</v>
      </c>
      <c r="H63" s="53">
        <v>85.35</v>
      </c>
      <c r="I63" s="19">
        <v>20</v>
      </c>
      <c r="J63" s="25">
        <f t="shared" si="0"/>
        <v>20</v>
      </c>
      <c r="K63" s="26" t="str">
        <f t="shared" si="1"/>
        <v>OK</v>
      </c>
      <c r="L63" s="18"/>
      <c r="M63" s="18"/>
      <c r="N63" s="18"/>
      <c r="O63" s="18"/>
      <c r="P63" s="18"/>
      <c r="Q63" s="18"/>
      <c r="R63" s="18"/>
      <c r="S63" s="18"/>
      <c r="T63" s="18"/>
      <c r="U63" s="18"/>
      <c r="V63" s="18"/>
      <c r="W63" s="18"/>
      <c r="X63" s="32"/>
      <c r="Y63" s="32"/>
      <c r="Z63" s="32"/>
      <c r="AA63" s="32"/>
      <c r="AB63" s="32"/>
      <c r="AC63" s="32"/>
    </row>
    <row r="64" spans="1:29" ht="39.950000000000003" customHeight="1" x14ac:dyDescent="0.25">
      <c r="A64" s="165"/>
      <c r="B64" s="167"/>
      <c r="C64" s="46">
        <v>141</v>
      </c>
      <c r="D64" s="66" t="s">
        <v>274</v>
      </c>
      <c r="E64" s="106" t="s">
        <v>556</v>
      </c>
      <c r="F64" s="34" t="s">
        <v>13</v>
      </c>
      <c r="G64" s="34" t="s">
        <v>15</v>
      </c>
      <c r="H64" s="53">
        <v>25.55</v>
      </c>
      <c r="I64" s="19"/>
      <c r="J64" s="25">
        <f t="shared" si="0"/>
        <v>0</v>
      </c>
      <c r="K64" s="26" t="str">
        <f t="shared" si="1"/>
        <v>OK</v>
      </c>
      <c r="L64" s="18"/>
      <c r="M64" s="18"/>
      <c r="N64" s="18"/>
      <c r="O64" s="18"/>
      <c r="P64" s="18"/>
      <c r="Q64" s="18"/>
      <c r="R64" s="18"/>
      <c r="S64" s="18"/>
      <c r="T64" s="18"/>
      <c r="U64" s="18"/>
      <c r="V64" s="18"/>
      <c r="W64" s="18"/>
      <c r="X64" s="32"/>
      <c r="Y64" s="32"/>
      <c r="Z64" s="32"/>
      <c r="AA64" s="32"/>
      <c r="AB64" s="32"/>
      <c r="AC64" s="32"/>
    </row>
    <row r="65" spans="1:29" ht="39.950000000000003" customHeight="1" x14ac:dyDescent="0.25">
      <c r="A65" s="165"/>
      <c r="B65" s="167"/>
      <c r="C65" s="46">
        <v>142</v>
      </c>
      <c r="D65" s="66" t="s">
        <v>275</v>
      </c>
      <c r="E65" s="106" t="s">
        <v>557</v>
      </c>
      <c r="F65" s="34" t="s">
        <v>28</v>
      </c>
      <c r="G65" s="34" t="s">
        <v>15</v>
      </c>
      <c r="H65" s="53">
        <v>29.67</v>
      </c>
      <c r="I65" s="19">
        <v>20</v>
      </c>
      <c r="J65" s="25">
        <f t="shared" si="0"/>
        <v>10</v>
      </c>
      <c r="K65" s="26" t="str">
        <f t="shared" si="1"/>
        <v>OK</v>
      </c>
      <c r="L65" s="18">
        <v>10</v>
      </c>
      <c r="M65" s="18"/>
      <c r="N65" s="18"/>
      <c r="O65" s="18"/>
      <c r="P65" s="18"/>
      <c r="Q65" s="18"/>
      <c r="R65" s="18"/>
      <c r="S65" s="18"/>
      <c r="T65" s="18"/>
      <c r="U65" s="18"/>
      <c r="V65" s="18"/>
      <c r="W65" s="18"/>
      <c r="X65" s="32"/>
      <c r="Y65" s="32"/>
      <c r="Z65" s="32"/>
      <c r="AA65" s="32"/>
      <c r="AB65" s="32"/>
      <c r="AC65" s="32"/>
    </row>
    <row r="66" spans="1:29" ht="39.950000000000003" customHeight="1" x14ac:dyDescent="0.25">
      <c r="A66" s="165"/>
      <c r="B66" s="167"/>
      <c r="C66" s="46">
        <v>143</v>
      </c>
      <c r="D66" s="66" t="s">
        <v>276</v>
      </c>
      <c r="E66" s="106" t="s">
        <v>558</v>
      </c>
      <c r="F66" s="34" t="s">
        <v>112</v>
      </c>
      <c r="G66" s="34" t="s">
        <v>15</v>
      </c>
      <c r="H66" s="53">
        <v>82.61</v>
      </c>
      <c r="I66" s="19">
        <v>8</v>
      </c>
      <c r="J66" s="25">
        <f t="shared" si="0"/>
        <v>4</v>
      </c>
      <c r="K66" s="26" t="str">
        <f t="shared" si="1"/>
        <v>OK</v>
      </c>
      <c r="L66" s="18">
        <v>4</v>
      </c>
      <c r="M66" s="18"/>
      <c r="N66" s="18"/>
      <c r="O66" s="18"/>
      <c r="P66" s="18"/>
      <c r="Q66" s="18"/>
      <c r="R66" s="18"/>
      <c r="S66" s="18"/>
      <c r="T66" s="18"/>
      <c r="U66" s="18"/>
      <c r="V66" s="18"/>
      <c r="W66" s="18"/>
      <c r="X66" s="32"/>
      <c r="Y66" s="32"/>
      <c r="Z66" s="32"/>
      <c r="AA66" s="32"/>
      <c r="AB66" s="32"/>
      <c r="AC66" s="32"/>
    </row>
    <row r="67" spans="1:29" ht="39.950000000000003" customHeight="1" x14ac:dyDescent="0.25">
      <c r="A67" s="168">
        <v>3</v>
      </c>
      <c r="B67" s="170" t="s">
        <v>217</v>
      </c>
      <c r="C67" s="48">
        <v>144</v>
      </c>
      <c r="D67" s="78" t="s">
        <v>277</v>
      </c>
      <c r="E67" s="108" t="s">
        <v>559</v>
      </c>
      <c r="F67" s="95" t="s">
        <v>13</v>
      </c>
      <c r="G67" s="95" t="s">
        <v>35</v>
      </c>
      <c r="H67" s="54">
        <v>76.36</v>
      </c>
      <c r="I67" s="19">
        <v>2</v>
      </c>
      <c r="J67" s="25">
        <f t="shared" si="0"/>
        <v>2</v>
      </c>
      <c r="K67" s="26" t="str">
        <f t="shared" si="1"/>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69"/>
      <c r="B68" s="171"/>
      <c r="C68" s="48">
        <v>145</v>
      </c>
      <c r="D68" s="71" t="s">
        <v>278</v>
      </c>
      <c r="E68" s="108" t="s">
        <v>560</v>
      </c>
      <c r="F68" s="72" t="s">
        <v>13</v>
      </c>
      <c r="G68" s="72" t="s">
        <v>35</v>
      </c>
      <c r="H68" s="54">
        <v>28.65</v>
      </c>
      <c r="I68" s="19">
        <v>2</v>
      </c>
      <c r="J68" s="25">
        <f t="shared" si="0"/>
        <v>2</v>
      </c>
      <c r="K68" s="26" t="str">
        <f t="shared" si="1"/>
        <v>OK</v>
      </c>
      <c r="L68" s="18"/>
      <c r="M68" s="18"/>
      <c r="N68" s="18"/>
      <c r="O68" s="18"/>
      <c r="P68" s="18"/>
      <c r="Q68" s="18"/>
      <c r="R68" s="18"/>
      <c r="S68" s="18"/>
      <c r="T68" s="18"/>
      <c r="U68" s="18"/>
      <c r="V68" s="18"/>
      <c r="W68" s="18"/>
      <c r="X68" s="32"/>
      <c r="Y68" s="32"/>
      <c r="Z68" s="32"/>
      <c r="AA68" s="32"/>
      <c r="AB68" s="32"/>
      <c r="AC68" s="32"/>
    </row>
    <row r="69" spans="1:29" ht="39.950000000000003" customHeight="1" x14ac:dyDescent="0.25">
      <c r="A69" s="169"/>
      <c r="B69" s="171"/>
      <c r="C69" s="48">
        <v>146</v>
      </c>
      <c r="D69" s="71" t="s">
        <v>279</v>
      </c>
      <c r="E69" s="108" t="s">
        <v>561</v>
      </c>
      <c r="F69" s="72" t="s">
        <v>13</v>
      </c>
      <c r="G69" s="72" t="s">
        <v>35</v>
      </c>
      <c r="H69" s="54">
        <v>22.97</v>
      </c>
      <c r="I69" s="19">
        <v>2</v>
      </c>
      <c r="J69" s="25">
        <f t="shared" ref="J69:J132" si="2">I69-(SUM(L69:AC69))</f>
        <v>2</v>
      </c>
      <c r="K69" s="26" t="str">
        <f t="shared" ref="K69:K132" si="3">IF(J69&lt;0,"ATENÇÃO","OK")</f>
        <v>OK</v>
      </c>
      <c r="L69" s="18"/>
      <c r="M69" s="18"/>
      <c r="N69" s="18"/>
      <c r="O69" s="18"/>
      <c r="P69" s="18"/>
      <c r="Q69" s="18"/>
      <c r="R69" s="18"/>
      <c r="S69" s="18"/>
      <c r="T69" s="18"/>
      <c r="U69" s="18"/>
      <c r="V69" s="18"/>
      <c r="W69" s="18"/>
      <c r="X69" s="32"/>
      <c r="Y69" s="32"/>
      <c r="Z69" s="32"/>
      <c r="AA69" s="32"/>
      <c r="AB69" s="32"/>
      <c r="AC69" s="32"/>
    </row>
    <row r="70" spans="1:29" ht="39.950000000000003" customHeight="1" x14ac:dyDescent="0.25">
      <c r="A70" s="169"/>
      <c r="B70" s="171"/>
      <c r="C70" s="48">
        <v>147</v>
      </c>
      <c r="D70" s="71" t="s">
        <v>280</v>
      </c>
      <c r="E70" s="108" t="s">
        <v>562</v>
      </c>
      <c r="F70" s="72" t="s">
        <v>13</v>
      </c>
      <c r="G70" s="72" t="s">
        <v>35</v>
      </c>
      <c r="H70" s="54">
        <v>26.49</v>
      </c>
      <c r="I70" s="19">
        <v>2</v>
      </c>
      <c r="J70" s="25">
        <f t="shared" si="2"/>
        <v>2</v>
      </c>
      <c r="K70" s="26" t="str">
        <f t="shared" si="3"/>
        <v>OK</v>
      </c>
      <c r="L70" s="18"/>
      <c r="M70" s="18"/>
      <c r="N70" s="18"/>
      <c r="O70" s="18"/>
      <c r="P70" s="18"/>
      <c r="Q70" s="18"/>
      <c r="R70" s="18"/>
      <c r="S70" s="18"/>
      <c r="T70" s="18"/>
      <c r="U70" s="18"/>
      <c r="V70" s="18"/>
      <c r="W70" s="18"/>
      <c r="X70" s="32"/>
      <c r="Y70" s="32"/>
      <c r="Z70" s="32"/>
      <c r="AA70" s="32"/>
      <c r="AB70" s="32"/>
      <c r="AC70" s="32"/>
    </row>
    <row r="71" spans="1:29" ht="39.950000000000003" customHeight="1" x14ac:dyDescent="0.25">
      <c r="A71" s="169"/>
      <c r="B71" s="171"/>
      <c r="C71" s="48">
        <v>148</v>
      </c>
      <c r="D71" s="71" t="s">
        <v>281</v>
      </c>
      <c r="E71" s="108" t="s">
        <v>563</v>
      </c>
      <c r="F71" s="72" t="s">
        <v>13</v>
      </c>
      <c r="G71" s="72" t="s">
        <v>35</v>
      </c>
      <c r="H71" s="54">
        <v>31.03</v>
      </c>
      <c r="I71" s="19">
        <v>2</v>
      </c>
      <c r="J71" s="25">
        <f t="shared" si="2"/>
        <v>2</v>
      </c>
      <c r="K71" s="26" t="str">
        <f t="shared" si="3"/>
        <v>OK</v>
      </c>
      <c r="L71" s="18"/>
      <c r="M71" s="18"/>
      <c r="N71" s="18"/>
      <c r="O71" s="18"/>
      <c r="P71" s="18"/>
      <c r="Q71" s="18"/>
      <c r="R71" s="18"/>
      <c r="S71" s="18"/>
      <c r="T71" s="18"/>
      <c r="U71" s="18"/>
      <c r="V71" s="18"/>
      <c r="W71" s="18"/>
      <c r="X71" s="32"/>
      <c r="Y71" s="32"/>
      <c r="Z71" s="32"/>
      <c r="AA71" s="32"/>
      <c r="AB71" s="32"/>
      <c r="AC71" s="32"/>
    </row>
    <row r="72" spans="1:29" ht="39.950000000000003" customHeight="1" x14ac:dyDescent="0.25">
      <c r="A72" s="169"/>
      <c r="B72" s="171"/>
      <c r="C72" s="48">
        <v>149</v>
      </c>
      <c r="D72" s="71" t="s">
        <v>282</v>
      </c>
      <c r="E72" s="108" t="s">
        <v>564</v>
      </c>
      <c r="F72" s="72" t="s">
        <v>13</v>
      </c>
      <c r="G72" s="72" t="s">
        <v>35</v>
      </c>
      <c r="H72" s="54">
        <v>30.78</v>
      </c>
      <c r="I72" s="19">
        <v>2</v>
      </c>
      <c r="J72" s="25">
        <f t="shared" si="2"/>
        <v>2</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69"/>
      <c r="B73" s="171"/>
      <c r="C73" s="48">
        <v>150</v>
      </c>
      <c r="D73" s="71" t="s">
        <v>283</v>
      </c>
      <c r="E73" s="108" t="s">
        <v>565</v>
      </c>
      <c r="F73" s="72" t="s">
        <v>13</v>
      </c>
      <c r="G73" s="72" t="s">
        <v>35</v>
      </c>
      <c r="H73" s="54">
        <v>35</v>
      </c>
      <c r="I73" s="19"/>
      <c r="J73" s="25">
        <f t="shared" si="2"/>
        <v>0</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69"/>
      <c r="B74" s="171"/>
      <c r="C74" s="48">
        <v>151</v>
      </c>
      <c r="D74" s="71" t="s">
        <v>284</v>
      </c>
      <c r="E74" s="108" t="s">
        <v>566</v>
      </c>
      <c r="F74" s="72" t="s">
        <v>13</v>
      </c>
      <c r="G74" s="72" t="s">
        <v>35</v>
      </c>
      <c r="H74" s="54">
        <v>30</v>
      </c>
      <c r="I74" s="19">
        <v>2</v>
      </c>
      <c r="J74" s="25">
        <f t="shared" si="2"/>
        <v>0</v>
      </c>
      <c r="K74" s="26" t="str">
        <f t="shared" si="3"/>
        <v>OK</v>
      </c>
      <c r="L74" s="18"/>
      <c r="M74" s="18"/>
      <c r="N74" s="18"/>
      <c r="O74" s="18">
        <v>2</v>
      </c>
      <c r="P74" s="18"/>
      <c r="Q74" s="18"/>
      <c r="R74" s="18"/>
      <c r="S74" s="18"/>
      <c r="T74" s="18"/>
      <c r="U74" s="18"/>
      <c r="V74" s="18"/>
      <c r="W74" s="18"/>
      <c r="X74" s="32"/>
      <c r="Y74" s="32"/>
      <c r="Z74" s="32"/>
      <c r="AA74" s="32"/>
      <c r="AB74" s="32"/>
      <c r="AC74" s="32"/>
    </row>
    <row r="75" spans="1:29" ht="39.950000000000003" customHeight="1" x14ac:dyDescent="0.25">
      <c r="A75" s="169"/>
      <c r="B75" s="171"/>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69"/>
      <c r="B76" s="171"/>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69"/>
      <c r="B77" s="171"/>
      <c r="C77" s="48">
        <v>154</v>
      </c>
      <c r="D77" s="71" t="s">
        <v>160</v>
      </c>
      <c r="E77" s="108" t="s">
        <v>569</v>
      </c>
      <c r="F77" s="72" t="s">
        <v>13</v>
      </c>
      <c r="G77" s="72" t="s">
        <v>35</v>
      </c>
      <c r="H77" s="54">
        <v>35</v>
      </c>
      <c r="I77" s="19">
        <v>2</v>
      </c>
      <c r="J77" s="25">
        <f t="shared" si="2"/>
        <v>2</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69"/>
      <c r="B78" s="171"/>
      <c r="C78" s="48">
        <v>155</v>
      </c>
      <c r="D78" s="71" t="s">
        <v>287</v>
      </c>
      <c r="E78" s="108" t="s">
        <v>570</v>
      </c>
      <c r="F78" s="96" t="s">
        <v>13</v>
      </c>
      <c r="G78" s="96" t="s">
        <v>35</v>
      </c>
      <c r="H78" s="54">
        <v>400</v>
      </c>
      <c r="I78" s="19">
        <v>2</v>
      </c>
      <c r="J78" s="25">
        <f t="shared" si="2"/>
        <v>2</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69"/>
      <c r="B79" s="171"/>
      <c r="C79" s="48">
        <v>156</v>
      </c>
      <c r="D79" s="71" t="s">
        <v>167</v>
      </c>
      <c r="E79" s="108" t="s">
        <v>571</v>
      </c>
      <c r="F79" s="72" t="s">
        <v>13</v>
      </c>
      <c r="G79" s="72" t="s">
        <v>35</v>
      </c>
      <c r="H79" s="54">
        <v>8</v>
      </c>
      <c r="I79" s="19">
        <v>2</v>
      </c>
      <c r="J79" s="25">
        <f t="shared" si="2"/>
        <v>1</v>
      </c>
      <c r="K79" s="26" t="str">
        <f t="shared" si="3"/>
        <v>OK</v>
      </c>
      <c r="L79" s="18"/>
      <c r="M79" s="18"/>
      <c r="N79" s="18">
        <v>1</v>
      </c>
      <c r="O79" s="18"/>
      <c r="P79" s="18"/>
      <c r="Q79" s="18"/>
      <c r="R79" s="18"/>
      <c r="S79" s="18"/>
      <c r="T79" s="18"/>
      <c r="U79" s="18"/>
      <c r="V79" s="18"/>
      <c r="W79" s="18"/>
      <c r="X79" s="32"/>
      <c r="Y79" s="32"/>
      <c r="Z79" s="32"/>
      <c r="AA79" s="32"/>
      <c r="AB79" s="32"/>
      <c r="AC79" s="32"/>
    </row>
    <row r="80" spans="1:29" ht="39.950000000000003" customHeight="1" x14ac:dyDescent="0.25">
      <c r="A80" s="169"/>
      <c r="B80" s="171"/>
      <c r="C80" s="48">
        <v>157</v>
      </c>
      <c r="D80" s="71" t="s">
        <v>166</v>
      </c>
      <c r="E80" s="108" t="s">
        <v>572</v>
      </c>
      <c r="F80" s="72" t="s">
        <v>13</v>
      </c>
      <c r="G80" s="72" t="s">
        <v>35</v>
      </c>
      <c r="H80" s="54">
        <v>12.39</v>
      </c>
      <c r="I80" s="19">
        <v>2</v>
      </c>
      <c r="J80" s="25">
        <f t="shared" si="2"/>
        <v>1</v>
      </c>
      <c r="K80" s="26" t="str">
        <f t="shared" si="3"/>
        <v>OK</v>
      </c>
      <c r="L80" s="18"/>
      <c r="M80" s="18"/>
      <c r="N80" s="18">
        <v>1</v>
      </c>
      <c r="O80" s="18"/>
      <c r="P80" s="18"/>
      <c r="Q80" s="18"/>
      <c r="R80" s="18"/>
      <c r="S80" s="18"/>
      <c r="T80" s="18"/>
      <c r="U80" s="18"/>
      <c r="V80" s="18"/>
      <c r="W80" s="18"/>
      <c r="X80" s="32"/>
      <c r="Y80" s="32"/>
      <c r="Z80" s="32"/>
      <c r="AA80" s="32"/>
      <c r="AB80" s="32"/>
      <c r="AC80" s="32"/>
    </row>
    <row r="81" spans="1:29" ht="39.950000000000003" customHeight="1" x14ac:dyDescent="0.25">
      <c r="A81" s="169"/>
      <c r="B81" s="171"/>
      <c r="C81" s="48">
        <v>158</v>
      </c>
      <c r="D81" s="71" t="s">
        <v>288</v>
      </c>
      <c r="E81" s="108" t="s">
        <v>573</v>
      </c>
      <c r="F81" s="72" t="s">
        <v>13</v>
      </c>
      <c r="G81" s="72" t="s">
        <v>35</v>
      </c>
      <c r="H81" s="54">
        <v>7.41</v>
      </c>
      <c r="I81" s="19">
        <v>2</v>
      </c>
      <c r="J81" s="25">
        <f t="shared" si="2"/>
        <v>1</v>
      </c>
      <c r="K81" s="26" t="str">
        <f t="shared" si="3"/>
        <v>OK</v>
      </c>
      <c r="L81" s="18"/>
      <c r="M81" s="18"/>
      <c r="N81" s="18">
        <v>1</v>
      </c>
      <c r="O81" s="18"/>
      <c r="P81" s="18"/>
      <c r="Q81" s="18"/>
      <c r="R81" s="18"/>
      <c r="S81" s="18"/>
      <c r="T81" s="18"/>
      <c r="U81" s="18"/>
      <c r="V81" s="18"/>
      <c r="W81" s="18"/>
      <c r="X81" s="32"/>
      <c r="Y81" s="32"/>
      <c r="Z81" s="32"/>
      <c r="AA81" s="32"/>
      <c r="AB81" s="32"/>
      <c r="AC81" s="32"/>
    </row>
    <row r="82" spans="1:29" ht="39.950000000000003" customHeight="1" x14ac:dyDescent="0.25">
      <c r="A82" s="169"/>
      <c r="B82" s="171"/>
      <c r="C82" s="48">
        <v>159</v>
      </c>
      <c r="D82" s="71" t="s">
        <v>289</v>
      </c>
      <c r="E82" s="108" t="s">
        <v>574</v>
      </c>
      <c r="F82" s="72" t="s">
        <v>13</v>
      </c>
      <c r="G82" s="72" t="s">
        <v>35</v>
      </c>
      <c r="H82" s="54">
        <v>5</v>
      </c>
      <c r="I82" s="19">
        <v>2</v>
      </c>
      <c r="J82" s="25">
        <f t="shared" si="2"/>
        <v>1</v>
      </c>
      <c r="K82" s="26" t="str">
        <f t="shared" si="3"/>
        <v>OK</v>
      </c>
      <c r="L82" s="18"/>
      <c r="M82" s="18"/>
      <c r="N82" s="18">
        <v>1</v>
      </c>
      <c r="O82" s="18"/>
      <c r="P82" s="18"/>
      <c r="Q82" s="18"/>
      <c r="R82" s="18"/>
      <c r="S82" s="18"/>
      <c r="T82" s="18"/>
      <c r="U82" s="18"/>
      <c r="V82" s="18"/>
      <c r="W82" s="18"/>
      <c r="X82" s="32"/>
      <c r="Y82" s="32"/>
      <c r="Z82" s="32"/>
      <c r="AA82" s="32"/>
      <c r="AB82" s="32"/>
      <c r="AC82" s="32"/>
    </row>
    <row r="83" spans="1:29" ht="39.950000000000003" customHeight="1" x14ac:dyDescent="0.25">
      <c r="A83" s="169"/>
      <c r="B83" s="171"/>
      <c r="C83" s="48">
        <v>160</v>
      </c>
      <c r="D83" s="71" t="s">
        <v>161</v>
      </c>
      <c r="E83" s="109" t="s">
        <v>575</v>
      </c>
      <c r="F83" s="72" t="s">
        <v>13</v>
      </c>
      <c r="G83" s="72" t="s">
        <v>35</v>
      </c>
      <c r="H83" s="54">
        <v>11.46</v>
      </c>
      <c r="I83" s="19"/>
      <c r="J83" s="25">
        <f t="shared" si="2"/>
        <v>0</v>
      </c>
      <c r="K83" s="26" t="str">
        <f t="shared" si="3"/>
        <v>OK</v>
      </c>
      <c r="L83" s="18"/>
      <c r="M83" s="18"/>
      <c r="N83" s="18"/>
      <c r="O83" s="18"/>
      <c r="P83" s="18"/>
      <c r="Q83" s="18"/>
      <c r="R83" s="18"/>
      <c r="S83" s="18"/>
      <c r="T83" s="18"/>
      <c r="U83" s="18"/>
      <c r="V83" s="18"/>
      <c r="W83" s="18"/>
      <c r="X83" s="32"/>
      <c r="Y83" s="32"/>
      <c r="Z83" s="32"/>
      <c r="AA83" s="32"/>
      <c r="AB83" s="32"/>
      <c r="AC83" s="32"/>
    </row>
    <row r="84" spans="1:29" ht="39.950000000000003" customHeight="1" x14ac:dyDescent="0.25">
      <c r="A84" s="169"/>
      <c r="B84" s="171"/>
      <c r="C84" s="48">
        <v>161</v>
      </c>
      <c r="D84" s="71" t="s">
        <v>162</v>
      </c>
      <c r="E84" s="109" t="s">
        <v>576</v>
      </c>
      <c r="F84" s="72" t="s">
        <v>13</v>
      </c>
      <c r="G84" s="72" t="s">
        <v>35</v>
      </c>
      <c r="H84" s="54">
        <v>7.31</v>
      </c>
      <c r="I84" s="19"/>
      <c r="J84" s="25">
        <f t="shared" si="2"/>
        <v>0</v>
      </c>
      <c r="K84" s="26" t="str">
        <f t="shared" si="3"/>
        <v>OK</v>
      </c>
      <c r="L84" s="18"/>
      <c r="M84" s="18"/>
      <c r="N84" s="18"/>
      <c r="O84" s="18"/>
      <c r="P84" s="18"/>
      <c r="Q84" s="18"/>
      <c r="R84" s="18"/>
      <c r="S84" s="18"/>
      <c r="T84" s="18"/>
      <c r="U84" s="18"/>
      <c r="V84" s="18"/>
      <c r="W84" s="18"/>
      <c r="X84" s="32"/>
      <c r="Y84" s="32"/>
      <c r="Z84" s="32"/>
      <c r="AA84" s="32"/>
      <c r="AB84" s="32"/>
      <c r="AC84" s="32"/>
    </row>
    <row r="85" spans="1:29" ht="39.950000000000003" customHeight="1" x14ac:dyDescent="0.25">
      <c r="A85" s="169"/>
      <c r="B85" s="171"/>
      <c r="C85" s="48">
        <v>162</v>
      </c>
      <c r="D85" s="71" t="s">
        <v>163</v>
      </c>
      <c r="E85" s="108" t="s">
        <v>577</v>
      </c>
      <c r="F85" s="72" t="s">
        <v>13</v>
      </c>
      <c r="G85" s="72" t="s">
        <v>15</v>
      </c>
      <c r="H85" s="54">
        <v>12</v>
      </c>
      <c r="I85" s="19"/>
      <c r="J85" s="25">
        <f t="shared" si="2"/>
        <v>0</v>
      </c>
      <c r="K85" s="26" t="str">
        <f t="shared" si="3"/>
        <v>OK</v>
      </c>
      <c r="L85" s="18"/>
      <c r="M85" s="18"/>
      <c r="N85" s="18"/>
      <c r="O85" s="18"/>
      <c r="P85" s="18"/>
      <c r="Q85" s="18"/>
      <c r="R85" s="18"/>
      <c r="S85" s="18"/>
      <c r="T85" s="18"/>
      <c r="U85" s="18"/>
      <c r="V85" s="18"/>
      <c r="W85" s="18"/>
      <c r="X85" s="32"/>
      <c r="Y85" s="32"/>
      <c r="Z85" s="32"/>
      <c r="AA85" s="32"/>
      <c r="AB85" s="32"/>
      <c r="AC85" s="32"/>
    </row>
    <row r="86" spans="1:29" ht="39.950000000000003" customHeight="1" x14ac:dyDescent="0.25">
      <c r="A86" s="169"/>
      <c r="B86" s="171"/>
      <c r="C86" s="48">
        <v>163</v>
      </c>
      <c r="D86" s="71" t="s">
        <v>164</v>
      </c>
      <c r="E86" s="108" t="s">
        <v>578</v>
      </c>
      <c r="F86" s="72" t="s">
        <v>13</v>
      </c>
      <c r="G86" s="72" t="s">
        <v>35</v>
      </c>
      <c r="H86" s="54">
        <v>9.6199999999999992</v>
      </c>
      <c r="I86" s="19"/>
      <c r="J86" s="25">
        <f t="shared" si="2"/>
        <v>0</v>
      </c>
      <c r="K86" s="26" t="str">
        <f t="shared" si="3"/>
        <v>OK</v>
      </c>
      <c r="L86" s="18"/>
      <c r="M86" s="18"/>
      <c r="N86" s="18"/>
      <c r="O86" s="18"/>
      <c r="P86" s="18"/>
      <c r="Q86" s="18"/>
      <c r="R86" s="18"/>
      <c r="S86" s="18"/>
      <c r="T86" s="18"/>
      <c r="U86" s="18"/>
      <c r="V86" s="18"/>
      <c r="W86" s="18"/>
      <c r="X86" s="32"/>
      <c r="Y86" s="32"/>
      <c r="Z86" s="32"/>
      <c r="AA86" s="32"/>
      <c r="AB86" s="32"/>
      <c r="AC86" s="32"/>
    </row>
    <row r="87" spans="1:29" ht="39.950000000000003" customHeight="1" x14ac:dyDescent="0.25">
      <c r="A87" s="169"/>
      <c r="B87" s="171"/>
      <c r="C87" s="48">
        <v>164</v>
      </c>
      <c r="D87" s="71" t="s">
        <v>165</v>
      </c>
      <c r="E87" s="108" t="s">
        <v>579</v>
      </c>
      <c r="F87" s="72" t="s">
        <v>13</v>
      </c>
      <c r="G87" s="72" t="s">
        <v>35</v>
      </c>
      <c r="H87" s="54">
        <v>12</v>
      </c>
      <c r="I87" s="19"/>
      <c r="J87" s="25">
        <f t="shared" si="2"/>
        <v>0</v>
      </c>
      <c r="K87" s="26" t="str">
        <f t="shared" si="3"/>
        <v>OK</v>
      </c>
      <c r="L87" s="18"/>
      <c r="M87" s="18"/>
      <c r="N87" s="18"/>
      <c r="O87" s="18"/>
      <c r="P87" s="18"/>
      <c r="Q87" s="18"/>
      <c r="R87" s="18"/>
      <c r="S87" s="18"/>
      <c r="T87" s="18"/>
      <c r="U87" s="18"/>
      <c r="V87" s="18"/>
      <c r="W87" s="18"/>
      <c r="X87" s="32"/>
      <c r="Y87" s="32"/>
      <c r="Z87" s="32"/>
      <c r="AA87" s="32"/>
      <c r="AB87" s="32"/>
      <c r="AC87" s="32"/>
    </row>
    <row r="88" spans="1:29" ht="39.950000000000003" customHeight="1" x14ac:dyDescent="0.25">
      <c r="A88" s="169"/>
      <c r="B88" s="171"/>
      <c r="C88" s="48">
        <v>165</v>
      </c>
      <c r="D88" s="71" t="s">
        <v>290</v>
      </c>
      <c r="E88" s="108" t="s">
        <v>580</v>
      </c>
      <c r="F88" s="72" t="s">
        <v>13</v>
      </c>
      <c r="G88" s="72" t="s">
        <v>35</v>
      </c>
      <c r="H88" s="54">
        <v>17.32</v>
      </c>
      <c r="I88" s="19"/>
      <c r="J88" s="25">
        <f t="shared" si="2"/>
        <v>0</v>
      </c>
      <c r="K88" s="26" t="str">
        <f t="shared" si="3"/>
        <v>OK</v>
      </c>
      <c r="L88" s="18"/>
      <c r="M88" s="18"/>
      <c r="N88" s="18"/>
      <c r="O88" s="18"/>
      <c r="P88" s="18"/>
      <c r="Q88" s="18"/>
      <c r="R88" s="18"/>
      <c r="S88" s="18"/>
      <c r="T88" s="18"/>
      <c r="U88" s="18"/>
      <c r="V88" s="18"/>
      <c r="W88" s="18"/>
      <c r="X88" s="32"/>
      <c r="Y88" s="32"/>
      <c r="Z88" s="32"/>
      <c r="AA88" s="32"/>
      <c r="AB88" s="32"/>
      <c r="AC88" s="32"/>
    </row>
    <row r="89" spans="1:29" ht="39.950000000000003" customHeight="1" x14ac:dyDescent="0.25">
      <c r="A89" s="169"/>
      <c r="B89" s="171"/>
      <c r="C89" s="48">
        <v>166</v>
      </c>
      <c r="D89" s="71" t="s">
        <v>291</v>
      </c>
      <c r="E89" s="108" t="s">
        <v>581</v>
      </c>
      <c r="F89" s="72" t="s">
        <v>13</v>
      </c>
      <c r="G89" s="72" t="s">
        <v>35</v>
      </c>
      <c r="H89" s="54">
        <v>8.69</v>
      </c>
      <c r="I89" s="19"/>
      <c r="J89" s="25">
        <f t="shared" si="2"/>
        <v>0</v>
      </c>
      <c r="K89" s="26" t="str">
        <f t="shared" si="3"/>
        <v>OK</v>
      </c>
      <c r="L89" s="18"/>
      <c r="M89" s="18"/>
      <c r="N89" s="18"/>
      <c r="O89" s="18"/>
      <c r="P89" s="18"/>
      <c r="Q89" s="18"/>
      <c r="R89" s="18"/>
      <c r="S89" s="18"/>
      <c r="T89" s="18"/>
      <c r="U89" s="18"/>
      <c r="V89" s="18"/>
      <c r="W89" s="18"/>
      <c r="X89" s="32"/>
      <c r="Y89" s="32"/>
      <c r="Z89" s="32"/>
      <c r="AA89" s="32"/>
      <c r="AB89" s="32"/>
      <c r="AC89" s="32"/>
    </row>
    <row r="90" spans="1:29" ht="39.950000000000003" customHeight="1" x14ac:dyDescent="0.25">
      <c r="A90" s="169"/>
      <c r="B90" s="171"/>
      <c r="C90" s="48">
        <v>167</v>
      </c>
      <c r="D90" s="71" t="s">
        <v>292</v>
      </c>
      <c r="E90" s="108" t="s">
        <v>582</v>
      </c>
      <c r="F90" s="72" t="s">
        <v>13</v>
      </c>
      <c r="G90" s="72" t="s">
        <v>35</v>
      </c>
      <c r="H90" s="54">
        <v>7.17</v>
      </c>
      <c r="I90" s="19"/>
      <c r="J90" s="25">
        <f t="shared" si="2"/>
        <v>0</v>
      </c>
      <c r="K90" s="26" t="str">
        <f t="shared" si="3"/>
        <v>OK</v>
      </c>
      <c r="L90" s="18"/>
      <c r="M90" s="18"/>
      <c r="N90" s="18"/>
      <c r="O90" s="18"/>
      <c r="P90" s="18"/>
      <c r="Q90" s="18"/>
      <c r="R90" s="18"/>
      <c r="S90" s="18"/>
      <c r="T90" s="18"/>
      <c r="U90" s="18"/>
      <c r="V90" s="18"/>
      <c r="W90" s="18"/>
      <c r="X90" s="32"/>
      <c r="Y90" s="32"/>
      <c r="Z90" s="32"/>
      <c r="AA90" s="32"/>
      <c r="AB90" s="32"/>
      <c r="AC90" s="32"/>
    </row>
    <row r="91" spans="1:29" ht="39.950000000000003" customHeight="1" x14ac:dyDescent="0.25">
      <c r="A91" s="169"/>
      <c r="B91" s="171"/>
      <c r="C91" s="48">
        <v>168</v>
      </c>
      <c r="D91" s="71" t="s">
        <v>293</v>
      </c>
      <c r="E91" s="108" t="s">
        <v>583</v>
      </c>
      <c r="F91" s="72" t="s">
        <v>13</v>
      </c>
      <c r="G91" s="72" t="s">
        <v>35</v>
      </c>
      <c r="H91" s="54">
        <v>8.36</v>
      </c>
      <c r="I91" s="19"/>
      <c r="J91" s="25">
        <f t="shared" si="2"/>
        <v>0</v>
      </c>
      <c r="K91" s="26" t="str">
        <f t="shared" si="3"/>
        <v>OK</v>
      </c>
      <c r="L91" s="18"/>
      <c r="M91" s="18"/>
      <c r="N91" s="18"/>
      <c r="O91" s="18"/>
      <c r="P91" s="18"/>
      <c r="Q91" s="18"/>
      <c r="R91" s="18"/>
      <c r="S91" s="18"/>
      <c r="T91" s="18"/>
      <c r="U91" s="18"/>
      <c r="V91" s="18"/>
      <c r="W91" s="18"/>
      <c r="X91" s="32"/>
      <c r="Y91" s="32"/>
      <c r="Z91" s="32"/>
      <c r="AA91" s="32"/>
      <c r="AB91" s="32"/>
      <c r="AC91" s="32"/>
    </row>
    <row r="92" spans="1:29" ht="39.950000000000003" customHeight="1" x14ac:dyDescent="0.25">
      <c r="A92" s="169"/>
      <c r="B92" s="171"/>
      <c r="C92" s="48">
        <v>169</v>
      </c>
      <c r="D92" s="71" t="s">
        <v>294</v>
      </c>
      <c r="E92" s="108" t="s">
        <v>584</v>
      </c>
      <c r="F92" s="72" t="s">
        <v>13</v>
      </c>
      <c r="G92" s="72" t="s">
        <v>35</v>
      </c>
      <c r="H92" s="54">
        <v>10.06</v>
      </c>
      <c r="I92" s="19"/>
      <c r="J92" s="25">
        <f t="shared" si="2"/>
        <v>0</v>
      </c>
      <c r="K92" s="26" t="str">
        <f t="shared" si="3"/>
        <v>OK</v>
      </c>
      <c r="L92" s="18"/>
      <c r="M92" s="18"/>
      <c r="N92" s="18"/>
      <c r="O92" s="18"/>
      <c r="P92" s="18"/>
      <c r="Q92" s="18"/>
      <c r="R92" s="18"/>
      <c r="S92" s="18"/>
      <c r="T92" s="18"/>
      <c r="U92" s="18"/>
      <c r="V92" s="18"/>
      <c r="W92" s="18"/>
      <c r="X92" s="32"/>
      <c r="Y92" s="32"/>
      <c r="Z92" s="32"/>
      <c r="AA92" s="32"/>
      <c r="AB92" s="32"/>
      <c r="AC92" s="32"/>
    </row>
    <row r="93" spans="1:29" ht="39.950000000000003" customHeight="1" x14ac:dyDescent="0.25">
      <c r="A93" s="169"/>
      <c r="B93" s="171"/>
      <c r="C93" s="48">
        <v>170</v>
      </c>
      <c r="D93" s="79" t="s">
        <v>295</v>
      </c>
      <c r="E93" s="108" t="s">
        <v>585</v>
      </c>
      <c r="F93" s="97" t="s">
        <v>13</v>
      </c>
      <c r="G93" s="97" t="s">
        <v>35</v>
      </c>
      <c r="H93" s="54">
        <v>13.5</v>
      </c>
      <c r="I93" s="19"/>
      <c r="J93" s="25">
        <f t="shared" si="2"/>
        <v>0</v>
      </c>
      <c r="K93" s="26" t="str">
        <f t="shared" si="3"/>
        <v>OK</v>
      </c>
      <c r="L93" s="18"/>
      <c r="M93" s="18"/>
      <c r="N93" s="18"/>
      <c r="O93" s="18"/>
      <c r="P93" s="18"/>
      <c r="Q93" s="18"/>
      <c r="R93" s="18"/>
      <c r="S93" s="18"/>
      <c r="T93" s="18"/>
      <c r="U93" s="18"/>
      <c r="V93" s="18"/>
      <c r="W93" s="18"/>
      <c r="X93" s="32"/>
      <c r="Y93" s="32"/>
      <c r="Z93" s="32"/>
      <c r="AA93" s="32"/>
      <c r="AB93" s="32"/>
      <c r="AC93" s="32"/>
    </row>
    <row r="94" spans="1:29" ht="39.950000000000003" customHeight="1" x14ac:dyDescent="0.25">
      <c r="A94" s="169"/>
      <c r="B94" s="171"/>
      <c r="C94" s="48">
        <v>171</v>
      </c>
      <c r="D94" s="71" t="s">
        <v>168</v>
      </c>
      <c r="E94" s="108" t="s">
        <v>586</v>
      </c>
      <c r="F94" s="72" t="s">
        <v>13</v>
      </c>
      <c r="G94" s="72" t="s">
        <v>35</v>
      </c>
      <c r="H94" s="54">
        <v>7.84</v>
      </c>
      <c r="I94" s="19">
        <v>4</v>
      </c>
      <c r="J94" s="25">
        <f t="shared" si="2"/>
        <v>2</v>
      </c>
      <c r="K94" s="26" t="str">
        <f t="shared" si="3"/>
        <v>OK</v>
      </c>
      <c r="L94" s="18"/>
      <c r="M94" s="18"/>
      <c r="N94" s="18">
        <v>2</v>
      </c>
      <c r="O94" s="18"/>
      <c r="P94" s="18"/>
      <c r="Q94" s="18"/>
      <c r="R94" s="18"/>
      <c r="S94" s="18"/>
      <c r="T94" s="18"/>
      <c r="U94" s="18"/>
      <c r="V94" s="18"/>
      <c r="W94" s="18"/>
      <c r="X94" s="32"/>
      <c r="Y94" s="32"/>
      <c r="Z94" s="32"/>
      <c r="AA94" s="32"/>
      <c r="AB94" s="32"/>
      <c r="AC94" s="32"/>
    </row>
    <row r="95" spans="1:29" ht="39.950000000000003" customHeight="1" x14ac:dyDescent="0.25">
      <c r="A95" s="169"/>
      <c r="B95" s="171"/>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69"/>
      <c r="B96" s="171"/>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69"/>
      <c r="B97" s="171"/>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69"/>
      <c r="B98" s="171"/>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69"/>
      <c r="B99" s="171"/>
      <c r="C99" s="48">
        <v>176</v>
      </c>
      <c r="D99" s="71" t="s">
        <v>296</v>
      </c>
      <c r="E99" s="108" t="s">
        <v>591</v>
      </c>
      <c r="F99" s="72" t="s">
        <v>59</v>
      </c>
      <c r="G99" s="72" t="s">
        <v>35</v>
      </c>
      <c r="H99" s="54">
        <v>50.09</v>
      </c>
      <c r="I99" s="19"/>
      <c r="J99" s="25">
        <f t="shared" si="2"/>
        <v>0</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69"/>
      <c r="B100" s="171"/>
      <c r="C100" s="48">
        <v>177</v>
      </c>
      <c r="D100" s="71" t="s">
        <v>100</v>
      </c>
      <c r="E100" s="108" t="s">
        <v>592</v>
      </c>
      <c r="F100" s="72" t="s">
        <v>13</v>
      </c>
      <c r="G100" s="72" t="s">
        <v>769</v>
      </c>
      <c r="H100" s="54">
        <v>22.53</v>
      </c>
      <c r="I100" s="19">
        <v>1</v>
      </c>
      <c r="J100" s="25">
        <f t="shared" si="2"/>
        <v>0</v>
      </c>
      <c r="K100" s="26" t="str">
        <f t="shared" si="3"/>
        <v>OK</v>
      </c>
      <c r="L100" s="18"/>
      <c r="M100" s="18"/>
      <c r="N100" s="18"/>
      <c r="O100" s="18">
        <v>1</v>
      </c>
      <c r="P100" s="18"/>
      <c r="Q100" s="18"/>
      <c r="R100" s="18"/>
      <c r="S100" s="18"/>
      <c r="T100" s="18"/>
      <c r="U100" s="18"/>
      <c r="V100" s="18"/>
      <c r="W100" s="18"/>
      <c r="X100" s="32"/>
      <c r="Y100" s="32"/>
      <c r="Z100" s="32"/>
      <c r="AA100" s="32"/>
      <c r="AB100" s="32"/>
      <c r="AC100" s="32"/>
    </row>
    <row r="101" spans="1:29" ht="39.950000000000003" customHeight="1" x14ac:dyDescent="0.25">
      <c r="A101" s="169"/>
      <c r="B101" s="171"/>
      <c r="C101" s="48">
        <v>178</v>
      </c>
      <c r="D101" s="71" t="s">
        <v>173</v>
      </c>
      <c r="E101" s="108" t="s">
        <v>593</v>
      </c>
      <c r="F101" s="72" t="s">
        <v>13</v>
      </c>
      <c r="G101" s="72" t="s">
        <v>35</v>
      </c>
      <c r="H101" s="54">
        <v>58.31</v>
      </c>
      <c r="I101" s="19">
        <v>1</v>
      </c>
      <c r="J101" s="25">
        <f t="shared" si="2"/>
        <v>1</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69"/>
      <c r="B102" s="171"/>
      <c r="C102" s="48">
        <v>179</v>
      </c>
      <c r="D102" s="71" t="s">
        <v>174</v>
      </c>
      <c r="E102" s="108" t="s">
        <v>594</v>
      </c>
      <c r="F102" s="72" t="s">
        <v>13</v>
      </c>
      <c r="G102" s="72" t="s">
        <v>35</v>
      </c>
      <c r="H102" s="54">
        <v>221</v>
      </c>
      <c r="I102" s="19">
        <v>1</v>
      </c>
      <c r="J102" s="25">
        <f t="shared" si="2"/>
        <v>1</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69"/>
      <c r="B103" s="171"/>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69"/>
      <c r="B104" s="171"/>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69"/>
      <c r="B105" s="171"/>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69"/>
      <c r="B106" s="171"/>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69"/>
      <c r="B107" s="171"/>
      <c r="C107" s="48">
        <v>184</v>
      </c>
      <c r="D107" s="71" t="s">
        <v>297</v>
      </c>
      <c r="E107" s="108" t="s">
        <v>599</v>
      </c>
      <c r="F107" s="72" t="s">
        <v>515</v>
      </c>
      <c r="G107" s="72" t="s">
        <v>35</v>
      </c>
      <c r="H107" s="54">
        <v>155.36000000000001</v>
      </c>
      <c r="I107" s="19"/>
      <c r="J107" s="25">
        <f t="shared" si="2"/>
        <v>0</v>
      </c>
      <c r="K107" s="26" t="str">
        <f t="shared" si="3"/>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69"/>
      <c r="B108" s="171"/>
      <c r="C108" s="48">
        <v>185</v>
      </c>
      <c r="D108" s="71" t="s">
        <v>298</v>
      </c>
      <c r="E108" s="108" t="s">
        <v>600</v>
      </c>
      <c r="F108" s="72" t="s">
        <v>515</v>
      </c>
      <c r="G108" s="72" t="s">
        <v>35</v>
      </c>
      <c r="H108" s="54">
        <v>273.45</v>
      </c>
      <c r="I108" s="19"/>
      <c r="J108" s="25">
        <f t="shared" si="2"/>
        <v>0</v>
      </c>
      <c r="K108" s="26" t="str">
        <f t="shared" si="3"/>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69"/>
      <c r="B109" s="171"/>
      <c r="C109" s="48">
        <v>186</v>
      </c>
      <c r="D109" s="71" t="s">
        <v>299</v>
      </c>
      <c r="E109" s="108" t="s">
        <v>601</v>
      </c>
      <c r="F109" s="72" t="s">
        <v>515</v>
      </c>
      <c r="G109" s="72" t="s">
        <v>35</v>
      </c>
      <c r="H109" s="54">
        <v>153.99</v>
      </c>
      <c r="I109" s="19"/>
      <c r="J109" s="25">
        <f t="shared" si="2"/>
        <v>0</v>
      </c>
      <c r="K109" s="26" t="str">
        <f t="shared" si="3"/>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69"/>
      <c r="B110" s="171"/>
      <c r="C110" s="48">
        <v>187</v>
      </c>
      <c r="D110" s="71" t="s">
        <v>300</v>
      </c>
      <c r="E110" s="108" t="s">
        <v>602</v>
      </c>
      <c r="F110" s="96" t="s">
        <v>102</v>
      </c>
      <c r="G110" s="96" t="s">
        <v>35</v>
      </c>
      <c r="H110" s="54">
        <v>227</v>
      </c>
      <c r="I110" s="19"/>
      <c r="J110" s="25">
        <f t="shared" si="2"/>
        <v>0</v>
      </c>
      <c r="K110" s="26" t="str">
        <f t="shared" si="3"/>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69"/>
      <c r="B111" s="171"/>
      <c r="C111" s="48">
        <v>188</v>
      </c>
      <c r="D111" s="71" t="s">
        <v>179</v>
      </c>
      <c r="E111" s="108" t="s">
        <v>603</v>
      </c>
      <c r="F111" s="72" t="s">
        <v>516</v>
      </c>
      <c r="G111" s="72" t="s">
        <v>35</v>
      </c>
      <c r="H111" s="54">
        <v>251</v>
      </c>
      <c r="I111" s="19"/>
      <c r="J111" s="25">
        <f t="shared" si="2"/>
        <v>0</v>
      </c>
      <c r="K111" s="26" t="str">
        <f t="shared" si="3"/>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69"/>
      <c r="B112" s="171"/>
      <c r="C112" s="48">
        <v>189</v>
      </c>
      <c r="D112" s="71" t="s">
        <v>301</v>
      </c>
      <c r="E112" s="108" t="s">
        <v>604</v>
      </c>
      <c r="F112" s="72" t="s">
        <v>59</v>
      </c>
      <c r="G112" s="72" t="s">
        <v>35</v>
      </c>
      <c r="H112" s="54">
        <v>68.8</v>
      </c>
      <c r="I112" s="19"/>
      <c r="J112" s="25">
        <f t="shared" si="2"/>
        <v>0</v>
      </c>
      <c r="K112" s="26" t="str">
        <f t="shared" si="3"/>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68">
        <v>6</v>
      </c>
      <c r="B114" s="170"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69"/>
      <c r="B115" s="171"/>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69"/>
      <c r="B116" s="171"/>
      <c r="C116" s="48">
        <v>261</v>
      </c>
      <c r="D116" s="71" t="s">
        <v>304</v>
      </c>
      <c r="E116" s="110" t="s">
        <v>607</v>
      </c>
      <c r="F116" s="72" t="s">
        <v>13</v>
      </c>
      <c r="G116" s="72" t="s">
        <v>15</v>
      </c>
      <c r="H116" s="54">
        <v>9.24</v>
      </c>
      <c r="I116" s="19">
        <v>5</v>
      </c>
      <c r="J116" s="25">
        <f t="shared" si="2"/>
        <v>5</v>
      </c>
      <c r="K116" s="26" t="str">
        <f t="shared" si="3"/>
        <v>OK</v>
      </c>
      <c r="L116" s="18"/>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69"/>
      <c r="B117" s="171"/>
      <c r="C117" s="48">
        <v>262</v>
      </c>
      <c r="D117" s="71" t="s">
        <v>305</v>
      </c>
      <c r="E117" s="110" t="s">
        <v>608</v>
      </c>
      <c r="F117" s="72" t="s">
        <v>13</v>
      </c>
      <c r="G117" s="72" t="s">
        <v>15</v>
      </c>
      <c r="H117" s="54">
        <v>10.119999999999999</v>
      </c>
      <c r="I117" s="19"/>
      <c r="J117" s="25">
        <f t="shared" si="2"/>
        <v>0</v>
      </c>
      <c r="K117" s="26" t="str">
        <f t="shared" si="3"/>
        <v>OK</v>
      </c>
      <c r="L117" s="18"/>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69"/>
      <c r="B118" s="171"/>
      <c r="C118" s="48">
        <v>263</v>
      </c>
      <c r="D118" s="71" t="s">
        <v>306</v>
      </c>
      <c r="E118" s="110" t="s">
        <v>608</v>
      </c>
      <c r="F118" s="72" t="s">
        <v>13</v>
      </c>
      <c r="G118" s="72" t="s">
        <v>15</v>
      </c>
      <c r="H118" s="54">
        <v>22.25</v>
      </c>
      <c r="I118" s="19">
        <v>20</v>
      </c>
      <c r="J118" s="25">
        <f t="shared" si="2"/>
        <v>12</v>
      </c>
      <c r="K118" s="26" t="str">
        <f t="shared" si="3"/>
        <v>OK</v>
      </c>
      <c r="L118" s="18">
        <v>8</v>
      </c>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69"/>
      <c r="B119" s="171"/>
      <c r="C119" s="48">
        <v>264</v>
      </c>
      <c r="D119" s="71" t="s">
        <v>307</v>
      </c>
      <c r="E119" s="110" t="s">
        <v>608</v>
      </c>
      <c r="F119" s="72" t="s">
        <v>13</v>
      </c>
      <c r="G119" s="72" t="s">
        <v>15</v>
      </c>
      <c r="H119" s="54">
        <v>25.31</v>
      </c>
      <c r="I119" s="19"/>
      <c r="J119" s="25">
        <f t="shared" si="2"/>
        <v>0</v>
      </c>
      <c r="K119" s="26" t="str">
        <f t="shared" si="3"/>
        <v>OK</v>
      </c>
      <c r="L119" s="18"/>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69"/>
      <c r="B120" s="171"/>
      <c r="C120" s="48">
        <v>265</v>
      </c>
      <c r="D120" s="71" t="s">
        <v>308</v>
      </c>
      <c r="E120" s="111" t="s">
        <v>606</v>
      </c>
      <c r="F120" s="72" t="s">
        <v>13</v>
      </c>
      <c r="G120" s="72" t="s">
        <v>15</v>
      </c>
      <c r="H120" s="54">
        <v>4.8099999999999996</v>
      </c>
      <c r="I120" s="19">
        <v>20</v>
      </c>
      <c r="J120" s="25">
        <f t="shared" si="2"/>
        <v>10</v>
      </c>
      <c r="K120" s="26" t="str">
        <f t="shared" si="3"/>
        <v>OK</v>
      </c>
      <c r="L120" s="18">
        <v>10</v>
      </c>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69"/>
      <c r="B121" s="171"/>
      <c r="C121" s="48">
        <v>266</v>
      </c>
      <c r="D121" s="71" t="s">
        <v>309</v>
      </c>
      <c r="E121" s="111" t="s">
        <v>606</v>
      </c>
      <c r="F121" s="72" t="s">
        <v>13</v>
      </c>
      <c r="G121" s="72" t="s">
        <v>15</v>
      </c>
      <c r="H121" s="54">
        <v>0.84</v>
      </c>
      <c r="I121" s="19"/>
      <c r="J121" s="25">
        <f t="shared" si="2"/>
        <v>0</v>
      </c>
      <c r="K121" s="26" t="str">
        <f t="shared" si="3"/>
        <v>OK</v>
      </c>
      <c r="L121" s="18"/>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69"/>
      <c r="B122" s="171"/>
      <c r="C122" s="48">
        <v>267</v>
      </c>
      <c r="D122" s="71" t="s">
        <v>310</v>
      </c>
      <c r="E122" s="111" t="s">
        <v>606</v>
      </c>
      <c r="F122" s="72" t="s">
        <v>13</v>
      </c>
      <c r="G122" s="72" t="s">
        <v>15</v>
      </c>
      <c r="H122" s="54">
        <v>3.79</v>
      </c>
      <c r="I122" s="19"/>
      <c r="J122" s="25">
        <f t="shared" si="2"/>
        <v>0</v>
      </c>
      <c r="K122" s="26" t="str">
        <f t="shared" si="3"/>
        <v>OK</v>
      </c>
      <c r="L122" s="18"/>
      <c r="M122" s="18"/>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69"/>
      <c r="B123" s="171"/>
      <c r="C123" s="48">
        <v>268</v>
      </c>
      <c r="D123" s="71" t="s">
        <v>311</v>
      </c>
      <c r="E123" s="111" t="s">
        <v>606</v>
      </c>
      <c r="F123" s="72" t="s">
        <v>13</v>
      </c>
      <c r="G123" s="72" t="s">
        <v>15</v>
      </c>
      <c r="H123" s="54">
        <v>1.82</v>
      </c>
      <c r="I123" s="19">
        <v>20</v>
      </c>
      <c r="J123" s="25">
        <f t="shared" si="2"/>
        <v>10</v>
      </c>
      <c r="K123" s="26" t="str">
        <f t="shared" si="3"/>
        <v>OK</v>
      </c>
      <c r="L123" s="18">
        <v>10</v>
      </c>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69"/>
      <c r="B124" s="171"/>
      <c r="C124" s="48">
        <v>269</v>
      </c>
      <c r="D124" s="71" t="s">
        <v>312</v>
      </c>
      <c r="E124" s="111" t="s">
        <v>606</v>
      </c>
      <c r="F124" s="72" t="s">
        <v>13</v>
      </c>
      <c r="G124" s="72" t="s">
        <v>15</v>
      </c>
      <c r="H124" s="54">
        <v>1.1299999999999999</v>
      </c>
      <c r="I124" s="19">
        <v>20</v>
      </c>
      <c r="J124" s="25">
        <f t="shared" si="2"/>
        <v>10</v>
      </c>
      <c r="K124" s="26" t="str">
        <f t="shared" si="3"/>
        <v>OK</v>
      </c>
      <c r="L124" s="18">
        <v>10</v>
      </c>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69"/>
      <c r="B125" s="171"/>
      <c r="C125" s="48">
        <v>270</v>
      </c>
      <c r="D125" s="71" t="s">
        <v>313</v>
      </c>
      <c r="E125" s="111" t="s">
        <v>606</v>
      </c>
      <c r="F125" s="72" t="s">
        <v>13</v>
      </c>
      <c r="G125" s="72" t="s">
        <v>15</v>
      </c>
      <c r="H125" s="54">
        <v>1.53</v>
      </c>
      <c r="I125" s="19">
        <v>20</v>
      </c>
      <c r="J125" s="25">
        <f t="shared" si="2"/>
        <v>10</v>
      </c>
      <c r="K125" s="26" t="str">
        <f t="shared" si="3"/>
        <v>OK</v>
      </c>
      <c r="L125" s="18">
        <v>10</v>
      </c>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69"/>
      <c r="B126" s="171"/>
      <c r="C126" s="48">
        <v>271</v>
      </c>
      <c r="D126" s="71" t="s">
        <v>314</v>
      </c>
      <c r="E126" s="111" t="s">
        <v>606</v>
      </c>
      <c r="F126" s="72" t="s">
        <v>13</v>
      </c>
      <c r="G126" s="72" t="s">
        <v>15</v>
      </c>
      <c r="H126" s="54">
        <v>2.87</v>
      </c>
      <c r="I126" s="19"/>
      <c r="J126" s="25">
        <f t="shared" si="2"/>
        <v>0</v>
      </c>
      <c r="K126" s="26" t="str">
        <f t="shared" si="3"/>
        <v>OK</v>
      </c>
      <c r="L126" s="18"/>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69"/>
      <c r="B127" s="171"/>
      <c r="C127" s="48">
        <v>272</v>
      </c>
      <c r="D127" s="71" t="s">
        <v>315</v>
      </c>
      <c r="E127" s="111" t="s">
        <v>606</v>
      </c>
      <c r="F127" s="72" t="s">
        <v>59</v>
      </c>
      <c r="G127" s="72" t="s">
        <v>15</v>
      </c>
      <c r="H127" s="54">
        <v>50.66</v>
      </c>
      <c r="I127" s="19"/>
      <c r="J127" s="25">
        <f t="shared" si="2"/>
        <v>0</v>
      </c>
      <c r="K127" s="26" t="str">
        <f t="shared" si="3"/>
        <v>OK</v>
      </c>
      <c r="L127" s="18"/>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69"/>
      <c r="B128" s="171"/>
      <c r="C128" s="48">
        <v>273</v>
      </c>
      <c r="D128" s="71" t="s">
        <v>316</v>
      </c>
      <c r="E128" s="111" t="s">
        <v>606</v>
      </c>
      <c r="F128" s="72" t="s">
        <v>13</v>
      </c>
      <c r="G128" s="72" t="s">
        <v>15</v>
      </c>
      <c r="H128" s="54">
        <v>6.08</v>
      </c>
      <c r="I128" s="19"/>
      <c r="J128" s="25">
        <f t="shared" si="2"/>
        <v>0</v>
      </c>
      <c r="K128" s="26" t="str">
        <f t="shared" si="3"/>
        <v>OK</v>
      </c>
      <c r="L128" s="18"/>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69"/>
      <c r="B129" s="171"/>
      <c r="C129" s="48">
        <v>274</v>
      </c>
      <c r="D129" s="71" t="s">
        <v>317</v>
      </c>
      <c r="E129" s="111" t="s">
        <v>606</v>
      </c>
      <c r="F129" s="72" t="s">
        <v>13</v>
      </c>
      <c r="G129" s="72" t="s">
        <v>15</v>
      </c>
      <c r="H129" s="54">
        <v>4.8499999999999996</v>
      </c>
      <c r="I129" s="19"/>
      <c r="J129" s="25">
        <f t="shared" si="2"/>
        <v>0</v>
      </c>
      <c r="K129" s="26" t="str">
        <f t="shared" si="3"/>
        <v>OK</v>
      </c>
      <c r="L129" s="18"/>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69"/>
      <c r="B130" s="171"/>
      <c r="C130" s="48">
        <v>275</v>
      </c>
      <c r="D130" s="71" t="s">
        <v>318</v>
      </c>
      <c r="E130" s="111" t="s">
        <v>606</v>
      </c>
      <c r="F130" s="72" t="s">
        <v>13</v>
      </c>
      <c r="G130" s="72" t="s">
        <v>15</v>
      </c>
      <c r="H130" s="54">
        <v>11.69</v>
      </c>
      <c r="I130" s="19"/>
      <c r="J130" s="25">
        <f t="shared" si="2"/>
        <v>0</v>
      </c>
      <c r="K130" s="26" t="str">
        <f t="shared" si="3"/>
        <v>OK</v>
      </c>
      <c r="L130" s="18"/>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69"/>
      <c r="B131" s="171"/>
      <c r="C131" s="48">
        <v>276</v>
      </c>
      <c r="D131" s="71" t="s">
        <v>319</v>
      </c>
      <c r="E131" s="111" t="s">
        <v>606</v>
      </c>
      <c r="F131" s="72" t="s">
        <v>13</v>
      </c>
      <c r="G131" s="72" t="s">
        <v>15</v>
      </c>
      <c r="H131" s="54">
        <v>21.08</v>
      </c>
      <c r="I131" s="19"/>
      <c r="J131" s="25">
        <f t="shared" si="2"/>
        <v>0</v>
      </c>
      <c r="K131" s="26" t="str">
        <f t="shared" si="3"/>
        <v>OK</v>
      </c>
      <c r="L131" s="18"/>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69"/>
      <c r="B132" s="171"/>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69"/>
      <c r="B133" s="171"/>
      <c r="C133" s="48">
        <v>278</v>
      </c>
      <c r="D133" s="71" t="s">
        <v>321</v>
      </c>
      <c r="E133" s="111" t="s">
        <v>606</v>
      </c>
      <c r="F133" s="72" t="s">
        <v>13</v>
      </c>
      <c r="G133" s="72" t="s">
        <v>15</v>
      </c>
      <c r="H133" s="54">
        <v>3.82</v>
      </c>
      <c r="I133" s="19"/>
      <c r="J133" s="25">
        <f t="shared" ref="J133:J287" si="4">I133-(SUM(L133:AC133))</f>
        <v>0</v>
      </c>
      <c r="K133" s="26" t="str">
        <f t="shared" ref="K133:K287" si="5">IF(J133&lt;0,"ATENÇÃO","OK")</f>
        <v>OK</v>
      </c>
      <c r="L133" s="18"/>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69"/>
      <c r="B134" s="171"/>
      <c r="C134" s="48">
        <v>279</v>
      </c>
      <c r="D134" s="71" t="s">
        <v>322</v>
      </c>
      <c r="E134" s="111" t="s">
        <v>606</v>
      </c>
      <c r="F134" s="72" t="s">
        <v>13</v>
      </c>
      <c r="G134" s="72" t="s">
        <v>15</v>
      </c>
      <c r="H134" s="54">
        <v>3.71</v>
      </c>
      <c r="I134" s="19"/>
      <c r="J134" s="25">
        <f t="shared" si="4"/>
        <v>0</v>
      </c>
      <c r="K134" s="26" t="str">
        <f t="shared" si="5"/>
        <v>OK</v>
      </c>
      <c r="L134" s="18"/>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69"/>
      <c r="B135" s="171"/>
      <c r="C135" s="48">
        <v>280</v>
      </c>
      <c r="D135" s="71" t="s">
        <v>323</v>
      </c>
      <c r="E135" s="111" t="s">
        <v>606</v>
      </c>
      <c r="F135" s="72" t="s">
        <v>13</v>
      </c>
      <c r="G135" s="72" t="s">
        <v>15</v>
      </c>
      <c r="H135" s="54">
        <v>2.59</v>
      </c>
      <c r="I135" s="19"/>
      <c r="J135" s="25">
        <f t="shared" si="4"/>
        <v>0</v>
      </c>
      <c r="K135" s="26" t="str">
        <f t="shared" si="5"/>
        <v>OK</v>
      </c>
      <c r="L135" s="18"/>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69"/>
      <c r="B136" s="171"/>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69"/>
      <c r="B137" s="171"/>
      <c r="C137" s="48">
        <v>282</v>
      </c>
      <c r="D137" s="71" t="s">
        <v>325</v>
      </c>
      <c r="E137" s="111" t="s">
        <v>606</v>
      </c>
      <c r="F137" s="72" t="s">
        <v>13</v>
      </c>
      <c r="G137" s="72" t="s">
        <v>15</v>
      </c>
      <c r="H137" s="54">
        <v>4.75</v>
      </c>
      <c r="I137" s="19"/>
      <c r="J137" s="25">
        <f t="shared" si="4"/>
        <v>0</v>
      </c>
      <c r="K137" s="26" t="str">
        <f t="shared" si="5"/>
        <v>OK</v>
      </c>
      <c r="L137" s="18"/>
      <c r="M137" s="18"/>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69"/>
      <c r="B138" s="171"/>
      <c r="C138" s="48">
        <v>283</v>
      </c>
      <c r="D138" s="71" t="s">
        <v>326</v>
      </c>
      <c r="E138" s="111" t="s">
        <v>606</v>
      </c>
      <c r="F138" s="72" t="s">
        <v>13</v>
      </c>
      <c r="G138" s="72" t="s">
        <v>15</v>
      </c>
      <c r="H138" s="54">
        <v>2.84</v>
      </c>
      <c r="I138" s="19"/>
      <c r="J138" s="25">
        <f t="shared" si="4"/>
        <v>0</v>
      </c>
      <c r="K138" s="26" t="str">
        <f t="shared" si="5"/>
        <v>OK</v>
      </c>
      <c r="L138" s="18"/>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69"/>
      <c r="B139" s="171"/>
      <c r="C139" s="48">
        <v>284</v>
      </c>
      <c r="D139" s="71" t="s">
        <v>327</v>
      </c>
      <c r="E139" s="111" t="s">
        <v>606</v>
      </c>
      <c r="F139" s="72" t="s">
        <v>13</v>
      </c>
      <c r="G139" s="72" t="s">
        <v>15</v>
      </c>
      <c r="H139" s="54">
        <v>6.49</v>
      </c>
      <c r="I139" s="19"/>
      <c r="J139" s="25">
        <f t="shared" si="4"/>
        <v>0</v>
      </c>
      <c r="K139" s="26" t="str">
        <f t="shared" si="5"/>
        <v>OK</v>
      </c>
      <c r="L139" s="18"/>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69"/>
      <c r="B140" s="171"/>
      <c r="C140" s="48">
        <v>285</v>
      </c>
      <c r="D140" s="71" t="s">
        <v>328</v>
      </c>
      <c r="E140" s="111" t="s">
        <v>606</v>
      </c>
      <c r="F140" s="72" t="s">
        <v>13</v>
      </c>
      <c r="G140" s="72" t="s">
        <v>15</v>
      </c>
      <c r="H140" s="54">
        <v>2.2799999999999998</v>
      </c>
      <c r="I140" s="19"/>
      <c r="J140" s="25">
        <f t="shared" si="4"/>
        <v>0</v>
      </c>
      <c r="K140" s="26" t="str">
        <f t="shared" si="5"/>
        <v>OK</v>
      </c>
      <c r="L140" s="18"/>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69"/>
      <c r="B141" s="171"/>
      <c r="C141" s="48">
        <v>286</v>
      </c>
      <c r="D141" s="71" t="s">
        <v>329</v>
      </c>
      <c r="E141" s="111" t="s">
        <v>606</v>
      </c>
      <c r="F141" s="72" t="s">
        <v>3</v>
      </c>
      <c r="G141" s="72" t="s">
        <v>15</v>
      </c>
      <c r="H141" s="54">
        <v>21.43</v>
      </c>
      <c r="I141" s="19"/>
      <c r="J141" s="25">
        <f t="shared" si="4"/>
        <v>0</v>
      </c>
      <c r="K141" s="26" t="str">
        <f t="shared" si="5"/>
        <v>OK</v>
      </c>
      <c r="L141" s="18"/>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69"/>
      <c r="B142" s="171"/>
      <c r="C142" s="48">
        <v>287</v>
      </c>
      <c r="D142" s="71" t="s">
        <v>330</v>
      </c>
      <c r="E142" s="111" t="s">
        <v>606</v>
      </c>
      <c r="F142" s="72" t="s">
        <v>13</v>
      </c>
      <c r="G142" s="72" t="s">
        <v>15</v>
      </c>
      <c r="H142" s="54">
        <v>2.77</v>
      </c>
      <c r="I142" s="19"/>
      <c r="J142" s="25">
        <f t="shared" si="4"/>
        <v>0</v>
      </c>
      <c r="K142" s="26" t="str">
        <f t="shared" si="5"/>
        <v>OK</v>
      </c>
      <c r="L142" s="18"/>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69"/>
      <c r="B143" s="171"/>
      <c r="C143" s="48">
        <v>288</v>
      </c>
      <c r="D143" s="71" t="s">
        <v>331</v>
      </c>
      <c r="E143" s="111" t="s">
        <v>606</v>
      </c>
      <c r="F143" s="72" t="s">
        <v>13</v>
      </c>
      <c r="G143" s="72" t="s">
        <v>15</v>
      </c>
      <c r="H143" s="54">
        <v>2.54</v>
      </c>
      <c r="I143" s="19"/>
      <c r="J143" s="25">
        <f t="shared" si="4"/>
        <v>0</v>
      </c>
      <c r="K143" s="26" t="str">
        <f t="shared" si="5"/>
        <v>OK</v>
      </c>
      <c r="L143" s="18"/>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69"/>
      <c r="B144" s="171"/>
      <c r="C144" s="48">
        <v>289</v>
      </c>
      <c r="D144" s="71" t="s">
        <v>332</v>
      </c>
      <c r="E144" s="111" t="s">
        <v>606</v>
      </c>
      <c r="F144" s="72" t="s">
        <v>13</v>
      </c>
      <c r="G144" s="72" t="s">
        <v>15</v>
      </c>
      <c r="H144" s="54">
        <v>4.41</v>
      </c>
      <c r="I144" s="19"/>
      <c r="J144" s="25">
        <f t="shared" si="4"/>
        <v>0</v>
      </c>
      <c r="K144" s="26" t="str">
        <f t="shared" si="5"/>
        <v>OK</v>
      </c>
      <c r="L144" s="18"/>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69"/>
      <c r="B145" s="171"/>
      <c r="C145" s="48">
        <v>290</v>
      </c>
      <c r="D145" s="71" t="s">
        <v>333</v>
      </c>
      <c r="E145" s="111" t="s">
        <v>606</v>
      </c>
      <c r="F145" s="72" t="s">
        <v>13</v>
      </c>
      <c r="G145" s="72" t="s">
        <v>15</v>
      </c>
      <c r="H145" s="54">
        <v>0.5</v>
      </c>
      <c r="I145" s="19"/>
      <c r="J145" s="25">
        <f t="shared" si="4"/>
        <v>0</v>
      </c>
      <c r="K145" s="26" t="str">
        <f t="shared" si="5"/>
        <v>OK</v>
      </c>
      <c r="L145" s="18"/>
      <c r="M145" s="18"/>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69"/>
      <c r="B146" s="171"/>
      <c r="C146" s="48">
        <v>291</v>
      </c>
      <c r="D146" s="71" t="s">
        <v>334</v>
      </c>
      <c r="E146" s="111" t="s">
        <v>606</v>
      </c>
      <c r="F146" s="72" t="s">
        <v>13</v>
      </c>
      <c r="G146" s="72" t="s">
        <v>15</v>
      </c>
      <c r="H146" s="54">
        <v>2.73</v>
      </c>
      <c r="I146" s="19"/>
      <c r="J146" s="25">
        <f t="shared" si="4"/>
        <v>0</v>
      </c>
      <c r="K146" s="26" t="str">
        <f t="shared" si="5"/>
        <v>OK</v>
      </c>
      <c r="L146" s="18"/>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69"/>
      <c r="B147" s="171"/>
      <c r="C147" s="48">
        <v>292</v>
      </c>
      <c r="D147" s="71" t="s">
        <v>335</v>
      </c>
      <c r="E147" s="111" t="s">
        <v>606</v>
      </c>
      <c r="F147" s="72" t="s">
        <v>13</v>
      </c>
      <c r="G147" s="72" t="s">
        <v>15</v>
      </c>
      <c r="H147" s="54">
        <v>5.48</v>
      </c>
      <c r="I147" s="19"/>
      <c r="J147" s="25">
        <f t="shared" si="4"/>
        <v>0</v>
      </c>
      <c r="K147" s="26" t="str">
        <f t="shared" si="5"/>
        <v>OK</v>
      </c>
      <c r="L147" s="18"/>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69"/>
      <c r="B148" s="171"/>
      <c r="C148" s="48">
        <v>293</v>
      </c>
      <c r="D148" s="71" t="s">
        <v>336</v>
      </c>
      <c r="E148" s="111" t="s">
        <v>606</v>
      </c>
      <c r="F148" s="72" t="s">
        <v>13</v>
      </c>
      <c r="G148" s="72" t="s">
        <v>15</v>
      </c>
      <c r="H148" s="54">
        <v>6.62</v>
      </c>
      <c r="I148" s="19"/>
      <c r="J148" s="25">
        <f t="shared" si="4"/>
        <v>0</v>
      </c>
      <c r="K148" s="26" t="str">
        <f t="shared" si="5"/>
        <v>OK</v>
      </c>
      <c r="L148" s="18"/>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69"/>
      <c r="B149" s="171"/>
      <c r="C149" s="48">
        <v>294</v>
      </c>
      <c r="D149" s="71" t="s">
        <v>337</v>
      </c>
      <c r="E149" s="111" t="s">
        <v>606</v>
      </c>
      <c r="F149" s="72" t="s">
        <v>13</v>
      </c>
      <c r="G149" s="72" t="s">
        <v>15</v>
      </c>
      <c r="H149" s="54">
        <v>8.5500000000000007</v>
      </c>
      <c r="I149" s="19"/>
      <c r="J149" s="25">
        <f t="shared" si="4"/>
        <v>0</v>
      </c>
      <c r="K149" s="26" t="str">
        <f t="shared" si="5"/>
        <v>OK</v>
      </c>
      <c r="L149" s="18"/>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69"/>
      <c r="B150" s="171"/>
      <c r="C150" s="48">
        <v>295</v>
      </c>
      <c r="D150" s="71" t="s">
        <v>338</v>
      </c>
      <c r="E150" s="111" t="s">
        <v>606</v>
      </c>
      <c r="F150" s="72" t="s">
        <v>13</v>
      </c>
      <c r="G150" s="72" t="s">
        <v>15</v>
      </c>
      <c r="H150" s="54">
        <v>5.56</v>
      </c>
      <c r="I150" s="19"/>
      <c r="J150" s="25">
        <f t="shared" si="4"/>
        <v>0</v>
      </c>
      <c r="K150" s="26" t="str">
        <f t="shared" si="5"/>
        <v>OK</v>
      </c>
      <c r="L150" s="18"/>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69"/>
      <c r="B151" s="171"/>
      <c r="C151" s="48">
        <v>296</v>
      </c>
      <c r="D151" s="71" t="s">
        <v>339</v>
      </c>
      <c r="E151" s="111" t="s">
        <v>606</v>
      </c>
      <c r="F151" s="72" t="s">
        <v>13</v>
      </c>
      <c r="G151" s="72" t="s">
        <v>15</v>
      </c>
      <c r="H151" s="54">
        <v>6.62</v>
      </c>
      <c r="I151" s="19"/>
      <c r="J151" s="25">
        <f t="shared" si="4"/>
        <v>0</v>
      </c>
      <c r="K151" s="26" t="str">
        <f t="shared" si="5"/>
        <v>OK</v>
      </c>
      <c r="L151" s="18"/>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69"/>
      <c r="B152" s="171"/>
      <c r="C152" s="48">
        <v>297</v>
      </c>
      <c r="D152" s="71" t="s">
        <v>340</v>
      </c>
      <c r="E152" s="111" t="s">
        <v>606</v>
      </c>
      <c r="F152" s="72" t="s">
        <v>13</v>
      </c>
      <c r="G152" s="72" t="s">
        <v>15</v>
      </c>
      <c r="H152" s="54">
        <v>3.08</v>
      </c>
      <c r="I152" s="19"/>
      <c r="J152" s="25">
        <f t="shared" si="4"/>
        <v>0</v>
      </c>
      <c r="K152" s="26" t="str">
        <f t="shared" si="5"/>
        <v>OK</v>
      </c>
      <c r="L152" s="18"/>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69"/>
      <c r="B153" s="171"/>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69"/>
      <c r="B154" s="171"/>
      <c r="C154" s="48">
        <v>299</v>
      </c>
      <c r="D154" s="71" t="s">
        <v>342</v>
      </c>
      <c r="E154" s="111" t="s">
        <v>606</v>
      </c>
      <c r="F154" s="96" t="s">
        <v>13</v>
      </c>
      <c r="G154" s="96" t="s">
        <v>15</v>
      </c>
      <c r="H154" s="54">
        <v>15.72</v>
      </c>
      <c r="I154" s="19">
        <v>50</v>
      </c>
      <c r="J154" s="25">
        <f t="shared" si="4"/>
        <v>40</v>
      </c>
      <c r="K154" s="26" t="str">
        <f t="shared" si="5"/>
        <v>OK</v>
      </c>
      <c r="L154" s="18">
        <v>10</v>
      </c>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69"/>
      <c r="B155" s="171"/>
      <c r="C155" s="48">
        <v>300</v>
      </c>
      <c r="D155" s="71" t="s">
        <v>343</v>
      </c>
      <c r="E155" s="111" t="s">
        <v>606</v>
      </c>
      <c r="F155" s="72" t="s">
        <v>13</v>
      </c>
      <c r="G155" s="72" t="s">
        <v>15</v>
      </c>
      <c r="H155" s="54">
        <v>12.39</v>
      </c>
      <c r="I155" s="19"/>
      <c r="J155" s="25">
        <f t="shared" si="4"/>
        <v>0</v>
      </c>
      <c r="K155" s="26" t="str">
        <f t="shared" si="5"/>
        <v>OK</v>
      </c>
      <c r="L155" s="18"/>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69"/>
      <c r="B156" s="171"/>
      <c r="C156" s="48">
        <v>301</v>
      </c>
      <c r="D156" s="71" t="s">
        <v>344</v>
      </c>
      <c r="E156" s="111" t="s">
        <v>606</v>
      </c>
      <c r="F156" s="72" t="s">
        <v>13</v>
      </c>
      <c r="G156" s="72" t="s">
        <v>15</v>
      </c>
      <c r="H156" s="54">
        <v>9.15</v>
      </c>
      <c r="I156" s="19"/>
      <c r="J156" s="25">
        <f t="shared" si="4"/>
        <v>0</v>
      </c>
      <c r="K156" s="26" t="str">
        <f t="shared" si="5"/>
        <v>OK</v>
      </c>
      <c r="L156" s="18"/>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69"/>
      <c r="B157" s="171"/>
      <c r="C157" s="48">
        <v>302</v>
      </c>
      <c r="D157" s="71" t="s">
        <v>345</v>
      </c>
      <c r="E157" s="111" t="s">
        <v>606</v>
      </c>
      <c r="F157" s="72" t="s">
        <v>13</v>
      </c>
      <c r="G157" s="72" t="s">
        <v>15</v>
      </c>
      <c r="H157" s="54">
        <v>11.33</v>
      </c>
      <c r="I157" s="19"/>
      <c r="J157" s="25">
        <f t="shared" si="4"/>
        <v>0</v>
      </c>
      <c r="K157" s="26" t="str">
        <f t="shared" si="5"/>
        <v>OK</v>
      </c>
      <c r="L157" s="18"/>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69"/>
      <c r="B158" s="171"/>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69"/>
      <c r="B159" s="171"/>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69"/>
      <c r="B160" s="171"/>
      <c r="C160" s="49">
        <v>305</v>
      </c>
      <c r="D160" s="71" t="s">
        <v>348</v>
      </c>
      <c r="E160" s="111" t="s">
        <v>606</v>
      </c>
      <c r="F160" s="72" t="s">
        <v>13</v>
      </c>
      <c r="G160" s="72" t="s">
        <v>15</v>
      </c>
      <c r="H160" s="54">
        <v>1.61</v>
      </c>
      <c r="I160" s="19"/>
      <c r="J160" s="25">
        <f t="shared" si="4"/>
        <v>0</v>
      </c>
      <c r="K160" s="26" t="str">
        <f t="shared" si="5"/>
        <v>OK</v>
      </c>
      <c r="L160" s="18"/>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69"/>
      <c r="B161" s="171"/>
      <c r="C161" s="49">
        <v>306</v>
      </c>
      <c r="D161" s="71" t="s">
        <v>349</v>
      </c>
      <c r="E161" s="111" t="s">
        <v>606</v>
      </c>
      <c r="F161" s="72" t="s">
        <v>13</v>
      </c>
      <c r="G161" s="72" t="s">
        <v>15</v>
      </c>
      <c r="H161" s="54">
        <v>2.25</v>
      </c>
      <c r="I161" s="19"/>
      <c r="J161" s="25">
        <f t="shared" si="4"/>
        <v>0</v>
      </c>
      <c r="K161" s="26" t="str">
        <f t="shared" si="5"/>
        <v>OK</v>
      </c>
      <c r="L161" s="18"/>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69"/>
      <c r="B162" s="171"/>
      <c r="C162" s="48">
        <v>307</v>
      </c>
      <c r="D162" s="71" t="s">
        <v>350</v>
      </c>
      <c r="E162" s="111" t="s">
        <v>606</v>
      </c>
      <c r="F162" s="72" t="s">
        <v>13</v>
      </c>
      <c r="G162" s="72" t="s">
        <v>15</v>
      </c>
      <c r="H162" s="54">
        <v>8.58</v>
      </c>
      <c r="I162" s="19"/>
      <c r="J162" s="25">
        <f t="shared" si="4"/>
        <v>0</v>
      </c>
      <c r="K162" s="26" t="str">
        <f t="shared" si="5"/>
        <v>OK</v>
      </c>
      <c r="L162" s="18"/>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69"/>
      <c r="B163" s="171"/>
      <c r="C163" s="48">
        <v>308</v>
      </c>
      <c r="D163" s="71" t="s">
        <v>351</v>
      </c>
      <c r="E163" s="111" t="s">
        <v>606</v>
      </c>
      <c r="F163" s="72" t="s">
        <v>13</v>
      </c>
      <c r="G163" s="72" t="s">
        <v>15</v>
      </c>
      <c r="H163" s="54">
        <v>1.48</v>
      </c>
      <c r="I163" s="19"/>
      <c r="J163" s="25">
        <f t="shared" si="4"/>
        <v>0</v>
      </c>
      <c r="K163" s="26" t="str">
        <f t="shared" si="5"/>
        <v>OK</v>
      </c>
      <c r="L163" s="18"/>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69"/>
      <c r="B164" s="171"/>
      <c r="C164" s="48">
        <v>309</v>
      </c>
      <c r="D164" s="71" t="s">
        <v>352</v>
      </c>
      <c r="E164" s="111" t="s">
        <v>606</v>
      </c>
      <c r="F164" s="72" t="s">
        <v>13</v>
      </c>
      <c r="G164" s="72" t="s">
        <v>15</v>
      </c>
      <c r="H164" s="54">
        <v>1.3</v>
      </c>
      <c r="I164" s="19"/>
      <c r="J164" s="25">
        <f t="shared" si="4"/>
        <v>0</v>
      </c>
      <c r="K164" s="26" t="str">
        <f t="shared" si="5"/>
        <v>OK</v>
      </c>
      <c r="L164" s="18"/>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69"/>
      <c r="B165" s="171"/>
      <c r="C165" s="48">
        <v>310</v>
      </c>
      <c r="D165" s="71" t="s">
        <v>353</v>
      </c>
      <c r="E165" s="111" t="s">
        <v>606</v>
      </c>
      <c r="F165" s="72" t="s">
        <v>13</v>
      </c>
      <c r="G165" s="72" t="s">
        <v>15</v>
      </c>
      <c r="H165" s="54">
        <v>1.68</v>
      </c>
      <c r="I165" s="19"/>
      <c r="J165" s="25">
        <f t="shared" si="4"/>
        <v>0</v>
      </c>
      <c r="K165" s="26" t="str">
        <f t="shared" si="5"/>
        <v>OK</v>
      </c>
      <c r="L165" s="18"/>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69"/>
      <c r="B166" s="171"/>
      <c r="C166" s="48">
        <v>311</v>
      </c>
      <c r="D166" s="71" t="s">
        <v>354</v>
      </c>
      <c r="E166" s="111" t="s">
        <v>606</v>
      </c>
      <c r="F166" s="72" t="s">
        <v>13</v>
      </c>
      <c r="G166" s="72" t="s">
        <v>15</v>
      </c>
      <c r="H166" s="54">
        <v>3.31</v>
      </c>
      <c r="I166" s="19"/>
      <c r="J166" s="25">
        <f t="shared" si="4"/>
        <v>0</v>
      </c>
      <c r="K166" s="26" t="str">
        <f t="shared" si="5"/>
        <v>OK</v>
      </c>
      <c r="L166" s="18"/>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69"/>
      <c r="B167" s="171"/>
      <c r="C167" s="48">
        <v>312</v>
      </c>
      <c r="D167" s="71" t="s">
        <v>355</v>
      </c>
      <c r="E167" s="111" t="s">
        <v>606</v>
      </c>
      <c r="F167" s="72" t="s">
        <v>13</v>
      </c>
      <c r="G167" s="72" t="s">
        <v>15</v>
      </c>
      <c r="H167" s="54">
        <v>6.22</v>
      </c>
      <c r="I167" s="19"/>
      <c r="J167" s="25">
        <f t="shared" si="4"/>
        <v>0</v>
      </c>
      <c r="K167" s="26" t="str">
        <f t="shared" si="5"/>
        <v>OK</v>
      </c>
      <c r="L167" s="18"/>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69"/>
      <c r="B168" s="171"/>
      <c r="C168" s="48">
        <v>313</v>
      </c>
      <c r="D168" s="71" t="s">
        <v>356</v>
      </c>
      <c r="E168" s="111" t="s">
        <v>606</v>
      </c>
      <c r="F168" s="72" t="s">
        <v>13</v>
      </c>
      <c r="G168" s="72" t="s">
        <v>15</v>
      </c>
      <c r="H168" s="54">
        <v>0.8</v>
      </c>
      <c r="I168" s="19"/>
      <c r="J168" s="25">
        <f t="shared" si="4"/>
        <v>0</v>
      </c>
      <c r="K168" s="26" t="str">
        <f t="shared" si="5"/>
        <v>OK</v>
      </c>
      <c r="L168" s="18"/>
      <c r="M168" s="18"/>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69"/>
      <c r="B169" s="171"/>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69"/>
      <c r="B170" s="171"/>
      <c r="C170" s="48">
        <v>315</v>
      </c>
      <c r="D170" s="71" t="s">
        <v>358</v>
      </c>
      <c r="E170" s="111" t="s">
        <v>606</v>
      </c>
      <c r="F170" s="72" t="s">
        <v>13</v>
      </c>
      <c r="G170" s="72" t="s">
        <v>15</v>
      </c>
      <c r="H170" s="54">
        <v>7.03</v>
      </c>
      <c r="I170" s="19"/>
      <c r="J170" s="25">
        <f t="shared" si="4"/>
        <v>0</v>
      </c>
      <c r="K170" s="26" t="str">
        <f t="shared" si="5"/>
        <v>OK</v>
      </c>
      <c r="L170" s="18"/>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69"/>
      <c r="B171" s="171"/>
      <c r="C171" s="48">
        <v>316</v>
      </c>
      <c r="D171" s="71" t="s">
        <v>359</v>
      </c>
      <c r="E171" s="111" t="s">
        <v>606</v>
      </c>
      <c r="F171" s="72" t="s">
        <v>13</v>
      </c>
      <c r="G171" s="72" t="s">
        <v>15</v>
      </c>
      <c r="H171" s="54">
        <v>5.83</v>
      </c>
      <c r="I171" s="19"/>
      <c r="J171" s="25">
        <f t="shared" si="4"/>
        <v>0</v>
      </c>
      <c r="K171" s="26" t="str">
        <f t="shared" si="5"/>
        <v>OK</v>
      </c>
      <c r="L171" s="18"/>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69"/>
      <c r="B172" s="171"/>
      <c r="C172" s="48">
        <v>317</v>
      </c>
      <c r="D172" s="71" t="s">
        <v>360</v>
      </c>
      <c r="E172" s="111" t="s">
        <v>606</v>
      </c>
      <c r="F172" s="72" t="s">
        <v>13</v>
      </c>
      <c r="G172" s="72" t="s">
        <v>15</v>
      </c>
      <c r="H172" s="54">
        <v>6.02</v>
      </c>
      <c r="I172" s="19"/>
      <c r="J172" s="25">
        <f t="shared" si="4"/>
        <v>0</v>
      </c>
      <c r="K172" s="26" t="str">
        <f t="shared" si="5"/>
        <v>OK</v>
      </c>
      <c r="L172" s="18"/>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69"/>
      <c r="B173" s="171"/>
      <c r="C173" s="48">
        <v>318</v>
      </c>
      <c r="D173" s="71" t="s">
        <v>361</v>
      </c>
      <c r="E173" s="111" t="s">
        <v>606</v>
      </c>
      <c r="F173" s="72" t="s">
        <v>13</v>
      </c>
      <c r="G173" s="72" t="s">
        <v>15</v>
      </c>
      <c r="H173" s="54">
        <v>1.6</v>
      </c>
      <c r="I173" s="19"/>
      <c r="J173" s="25">
        <f t="shared" si="4"/>
        <v>0</v>
      </c>
      <c r="K173" s="26" t="str">
        <f t="shared" si="5"/>
        <v>OK</v>
      </c>
      <c r="L173" s="18"/>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69"/>
      <c r="B174" s="171"/>
      <c r="C174" s="48">
        <v>319</v>
      </c>
      <c r="D174" s="71" t="s">
        <v>362</v>
      </c>
      <c r="E174" s="111" t="s">
        <v>606</v>
      </c>
      <c r="F174" s="72" t="s">
        <v>13</v>
      </c>
      <c r="G174" s="72" t="s">
        <v>15</v>
      </c>
      <c r="H174" s="54">
        <v>2.11</v>
      </c>
      <c r="I174" s="19"/>
      <c r="J174" s="25">
        <f t="shared" si="4"/>
        <v>0</v>
      </c>
      <c r="K174" s="26" t="str">
        <f t="shared" si="5"/>
        <v>OK</v>
      </c>
      <c r="L174" s="18"/>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69"/>
      <c r="B175" s="171"/>
      <c r="C175" s="48">
        <v>320</v>
      </c>
      <c r="D175" s="71" t="s">
        <v>363</v>
      </c>
      <c r="E175" s="111" t="s">
        <v>606</v>
      </c>
      <c r="F175" s="72" t="s">
        <v>13</v>
      </c>
      <c r="G175" s="72" t="s">
        <v>15</v>
      </c>
      <c r="H175" s="54">
        <v>2.04</v>
      </c>
      <c r="I175" s="19"/>
      <c r="J175" s="25">
        <f t="shared" si="4"/>
        <v>0</v>
      </c>
      <c r="K175" s="26" t="str">
        <f t="shared" si="5"/>
        <v>OK</v>
      </c>
      <c r="L175" s="18"/>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69"/>
      <c r="B176" s="171"/>
      <c r="C176" s="48">
        <v>321</v>
      </c>
      <c r="D176" s="71" t="s">
        <v>364</v>
      </c>
      <c r="E176" s="111" t="s">
        <v>606</v>
      </c>
      <c r="F176" s="72" t="s">
        <v>13</v>
      </c>
      <c r="G176" s="72" t="s">
        <v>15</v>
      </c>
      <c r="H176" s="54">
        <v>1.56</v>
      </c>
      <c r="I176" s="19"/>
      <c r="J176" s="25">
        <f t="shared" si="4"/>
        <v>0</v>
      </c>
      <c r="K176" s="26" t="str">
        <f t="shared" si="5"/>
        <v>OK</v>
      </c>
      <c r="L176" s="18"/>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69"/>
      <c r="B177" s="171"/>
      <c r="C177" s="48">
        <v>322</v>
      </c>
      <c r="D177" s="71" t="s">
        <v>365</v>
      </c>
      <c r="E177" s="111" t="s">
        <v>606</v>
      </c>
      <c r="F177" s="72" t="s">
        <v>13</v>
      </c>
      <c r="G177" s="72" t="s">
        <v>15</v>
      </c>
      <c r="H177" s="54">
        <v>1.82</v>
      </c>
      <c r="I177" s="19"/>
      <c r="J177" s="25">
        <f t="shared" si="4"/>
        <v>0</v>
      </c>
      <c r="K177" s="26" t="str">
        <f t="shared" si="5"/>
        <v>OK</v>
      </c>
      <c r="L177" s="18"/>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69"/>
      <c r="B178" s="171"/>
      <c r="C178" s="48">
        <v>323</v>
      </c>
      <c r="D178" s="71" t="s">
        <v>366</v>
      </c>
      <c r="E178" s="111" t="s">
        <v>606</v>
      </c>
      <c r="F178" s="72" t="s">
        <v>13</v>
      </c>
      <c r="G178" s="72" t="s">
        <v>15</v>
      </c>
      <c r="H178" s="54">
        <v>8.18</v>
      </c>
      <c r="I178" s="19"/>
      <c r="J178" s="25">
        <f t="shared" si="4"/>
        <v>0</v>
      </c>
      <c r="K178" s="26" t="str">
        <f t="shared" si="5"/>
        <v>OK</v>
      </c>
      <c r="L178" s="18"/>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69"/>
      <c r="B179" s="171"/>
      <c r="C179" s="48">
        <v>324</v>
      </c>
      <c r="D179" s="71" t="s">
        <v>367</v>
      </c>
      <c r="E179" s="109" t="s">
        <v>609</v>
      </c>
      <c r="F179" s="98" t="s">
        <v>13</v>
      </c>
      <c r="G179" s="72" t="s">
        <v>15</v>
      </c>
      <c r="H179" s="54">
        <v>59.41</v>
      </c>
      <c r="I179" s="19">
        <v>2</v>
      </c>
      <c r="J179" s="25">
        <f t="shared" si="4"/>
        <v>0</v>
      </c>
      <c r="K179" s="26" t="str">
        <f t="shared" si="5"/>
        <v>OK</v>
      </c>
      <c r="L179" s="18">
        <v>2</v>
      </c>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69"/>
      <c r="B180" s="171"/>
      <c r="C180" s="48">
        <v>325</v>
      </c>
      <c r="D180" s="71" t="s">
        <v>368</v>
      </c>
      <c r="E180" s="110" t="s">
        <v>608</v>
      </c>
      <c r="F180" s="96" t="s">
        <v>13</v>
      </c>
      <c r="G180" s="96" t="s">
        <v>15</v>
      </c>
      <c r="H180" s="54">
        <v>86.81</v>
      </c>
      <c r="I180" s="19">
        <v>5</v>
      </c>
      <c r="J180" s="25">
        <f t="shared" si="4"/>
        <v>3</v>
      </c>
      <c r="K180" s="26" t="str">
        <f t="shared" si="5"/>
        <v>OK</v>
      </c>
      <c r="L180" s="18">
        <v>2</v>
      </c>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69"/>
      <c r="B181" s="171"/>
      <c r="C181" s="48">
        <v>326</v>
      </c>
      <c r="D181" s="71" t="s">
        <v>369</v>
      </c>
      <c r="E181" s="110" t="s">
        <v>608</v>
      </c>
      <c r="F181" s="72" t="s">
        <v>13</v>
      </c>
      <c r="G181" s="72" t="s">
        <v>15</v>
      </c>
      <c r="H181" s="54">
        <v>15.09</v>
      </c>
      <c r="I181" s="19"/>
      <c r="J181" s="25">
        <f t="shared" si="4"/>
        <v>0</v>
      </c>
      <c r="K181" s="26" t="str">
        <f t="shared" si="5"/>
        <v>OK</v>
      </c>
      <c r="L181" s="18"/>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69"/>
      <c r="B182" s="171"/>
      <c r="C182" s="48">
        <v>327</v>
      </c>
      <c r="D182" s="71" t="s">
        <v>370</v>
      </c>
      <c r="E182" s="110" t="s">
        <v>608</v>
      </c>
      <c r="F182" s="72" t="s">
        <v>13</v>
      </c>
      <c r="G182" s="72" t="s">
        <v>15</v>
      </c>
      <c r="H182" s="54">
        <v>25.35</v>
      </c>
      <c r="I182" s="19"/>
      <c r="J182" s="25">
        <f t="shared" si="4"/>
        <v>0</v>
      </c>
      <c r="K182" s="26" t="str">
        <f t="shared" si="5"/>
        <v>OK</v>
      </c>
      <c r="L182" s="18"/>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69"/>
      <c r="B183" s="171"/>
      <c r="C183" s="48">
        <v>328</v>
      </c>
      <c r="D183" s="71" t="s">
        <v>371</v>
      </c>
      <c r="E183" s="110" t="s">
        <v>608</v>
      </c>
      <c r="F183" s="72" t="s">
        <v>13</v>
      </c>
      <c r="G183" s="72" t="s">
        <v>15</v>
      </c>
      <c r="H183" s="54">
        <v>7.56</v>
      </c>
      <c r="I183" s="19"/>
      <c r="J183" s="25">
        <f t="shared" si="4"/>
        <v>0</v>
      </c>
      <c r="K183" s="26" t="str">
        <f t="shared" si="5"/>
        <v>OK</v>
      </c>
      <c r="L183" s="18"/>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69"/>
      <c r="B184" s="171"/>
      <c r="C184" s="48">
        <v>329</v>
      </c>
      <c r="D184" s="71" t="s">
        <v>372</v>
      </c>
      <c r="E184" s="110" t="s">
        <v>608</v>
      </c>
      <c r="F184" s="72" t="s">
        <v>13</v>
      </c>
      <c r="G184" s="72" t="s">
        <v>15</v>
      </c>
      <c r="H184" s="54">
        <v>18</v>
      </c>
      <c r="I184" s="19"/>
      <c r="J184" s="25">
        <f t="shared" si="4"/>
        <v>0</v>
      </c>
      <c r="K184" s="26" t="str">
        <f t="shared" si="5"/>
        <v>OK</v>
      </c>
      <c r="L184" s="18"/>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69"/>
      <c r="B185" s="171"/>
      <c r="C185" s="48">
        <v>330</v>
      </c>
      <c r="D185" s="71" t="s">
        <v>373</v>
      </c>
      <c r="E185" s="110" t="s">
        <v>608</v>
      </c>
      <c r="F185" s="72" t="s">
        <v>13</v>
      </c>
      <c r="G185" s="72" t="s">
        <v>15</v>
      </c>
      <c r="H185" s="54">
        <v>10.67</v>
      </c>
      <c r="I185" s="19"/>
      <c r="J185" s="25">
        <f t="shared" si="4"/>
        <v>0</v>
      </c>
      <c r="K185" s="26" t="str">
        <f t="shared" si="5"/>
        <v>OK</v>
      </c>
      <c r="L185" s="18"/>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69"/>
      <c r="B186" s="171"/>
      <c r="C186" s="48">
        <v>331</v>
      </c>
      <c r="D186" s="71" t="s">
        <v>374</v>
      </c>
      <c r="E186" s="110" t="s">
        <v>608</v>
      </c>
      <c r="F186" s="72" t="s">
        <v>13</v>
      </c>
      <c r="G186" s="72" t="s">
        <v>15</v>
      </c>
      <c r="H186" s="54">
        <v>19.41</v>
      </c>
      <c r="I186" s="19"/>
      <c r="J186" s="25">
        <f t="shared" si="4"/>
        <v>0</v>
      </c>
      <c r="K186" s="26" t="str">
        <f t="shared" si="5"/>
        <v>OK</v>
      </c>
      <c r="L186" s="18"/>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69"/>
      <c r="B187" s="171"/>
      <c r="C187" s="48">
        <v>332</v>
      </c>
      <c r="D187" s="71" t="s">
        <v>375</v>
      </c>
      <c r="E187" s="110" t="s">
        <v>608</v>
      </c>
      <c r="F187" s="72" t="s">
        <v>13</v>
      </c>
      <c r="G187" s="72" t="s">
        <v>15</v>
      </c>
      <c r="H187" s="54">
        <v>21.09</v>
      </c>
      <c r="I187" s="19"/>
      <c r="J187" s="25">
        <f t="shared" si="4"/>
        <v>0</v>
      </c>
      <c r="K187" s="26" t="str">
        <f t="shared" si="5"/>
        <v>OK</v>
      </c>
      <c r="L187" s="18"/>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69"/>
      <c r="B188" s="171"/>
      <c r="C188" s="48">
        <v>333</v>
      </c>
      <c r="D188" s="71" t="s">
        <v>376</v>
      </c>
      <c r="E188" s="110" t="s">
        <v>610</v>
      </c>
      <c r="F188" s="72" t="s">
        <v>13</v>
      </c>
      <c r="G188" s="72" t="s">
        <v>15</v>
      </c>
      <c r="H188" s="54">
        <v>42.23</v>
      </c>
      <c r="I188" s="19"/>
      <c r="J188" s="25">
        <f t="shared" si="4"/>
        <v>0</v>
      </c>
      <c r="K188" s="26" t="str">
        <f t="shared" si="5"/>
        <v>OK</v>
      </c>
      <c r="L188" s="18"/>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69"/>
      <c r="B189" s="171"/>
      <c r="C189" s="48">
        <v>334</v>
      </c>
      <c r="D189" s="71" t="s">
        <v>377</v>
      </c>
      <c r="E189" s="110" t="s">
        <v>610</v>
      </c>
      <c r="F189" s="72" t="s">
        <v>13</v>
      </c>
      <c r="G189" s="72" t="s">
        <v>15</v>
      </c>
      <c r="H189" s="54">
        <v>35.26</v>
      </c>
      <c r="I189" s="19"/>
      <c r="J189" s="25">
        <f t="shared" si="4"/>
        <v>0</v>
      </c>
      <c r="K189" s="26" t="str">
        <f t="shared" si="5"/>
        <v>OK</v>
      </c>
      <c r="L189" s="18"/>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69"/>
      <c r="B190" s="171"/>
      <c r="C190" s="48">
        <v>335</v>
      </c>
      <c r="D190" s="81" t="s">
        <v>378</v>
      </c>
      <c r="E190" s="110" t="s">
        <v>607</v>
      </c>
      <c r="F190" s="72" t="s">
        <v>13</v>
      </c>
      <c r="G190" s="72" t="s">
        <v>15</v>
      </c>
      <c r="H190" s="54">
        <v>36.33</v>
      </c>
      <c r="I190" s="19"/>
      <c r="J190" s="25">
        <f t="shared" si="4"/>
        <v>0</v>
      </c>
      <c r="K190" s="26" t="str">
        <f t="shared" si="5"/>
        <v>OK</v>
      </c>
      <c r="L190" s="18"/>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69"/>
      <c r="B191" s="171"/>
      <c r="C191" s="48">
        <v>336</v>
      </c>
      <c r="D191" s="81" t="s">
        <v>379</v>
      </c>
      <c r="E191" s="110" t="s">
        <v>607</v>
      </c>
      <c r="F191" s="72" t="s">
        <v>13</v>
      </c>
      <c r="G191" s="72" t="s">
        <v>15</v>
      </c>
      <c r="H191" s="54">
        <v>33.840000000000003</v>
      </c>
      <c r="I191" s="19"/>
      <c r="J191" s="25">
        <f t="shared" si="4"/>
        <v>0</v>
      </c>
      <c r="K191" s="26" t="str">
        <f t="shared" si="5"/>
        <v>OK</v>
      </c>
      <c r="L191" s="18"/>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69"/>
      <c r="B192" s="171"/>
      <c r="C192" s="48">
        <v>337</v>
      </c>
      <c r="D192" s="71" t="s">
        <v>380</v>
      </c>
      <c r="E192" s="110" t="s">
        <v>607</v>
      </c>
      <c r="F192" s="72" t="s">
        <v>13</v>
      </c>
      <c r="G192" s="72" t="s">
        <v>15</v>
      </c>
      <c r="H192" s="54">
        <v>118.96</v>
      </c>
      <c r="I192" s="19"/>
      <c r="J192" s="25">
        <f t="shared" si="4"/>
        <v>0</v>
      </c>
      <c r="K192" s="26" t="str">
        <f t="shared" si="5"/>
        <v>OK</v>
      </c>
      <c r="L192" s="18"/>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69"/>
      <c r="B193" s="171"/>
      <c r="C193" s="48">
        <v>338</v>
      </c>
      <c r="D193" s="71" t="s">
        <v>381</v>
      </c>
      <c r="E193" s="110" t="s">
        <v>611</v>
      </c>
      <c r="F193" s="72" t="s">
        <v>13</v>
      </c>
      <c r="G193" s="72" t="s">
        <v>15</v>
      </c>
      <c r="H193" s="54">
        <v>67.12</v>
      </c>
      <c r="I193" s="19">
        <v>4</v>
      </c>
      <c r="J193" s="25">
        <f t="shared" si="4"/>
        <v>4</v>
      </c>
      <c r="K193" s="26" t="str">
        <f t="shared" si="5"/>
        <v>OK</v>
      </c>
      <c r="L193" s="18"/>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69"/>
      <c r="B194" s="171"/>
      <c r="C194" s="48">
        <v>339</v>
      </c>
      <c r="D194" s="71" t="s">
        <v>382</v>
      </c>
      <c r="E194" s="110" t="s">
        <v>607</v>
      </c>
      <c r="F194" s="72"/>
      <c r="G194" s="72" t="s">
        <v>15</v>
      </c>
      <c r="H194" s="54">
        <v>19.84</v>
      </c>
      <c r="I194" s="19">
        <v>4</v>
      </c>
      <c r="J194" s="25">
        <f t="shared" si="4"/>
        <v>4</v>
      </c>
      <c r="K194" s="26" t="str">
        <f t="shared" si="5"/>
        <v>OK</v>
      </c>
      <c r="L194" s="18"/>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69"/>
      <c r="B195" s="171"/>
      <c r="C195" s="48">
        <v>340</v>
      </c>
      <c r="D195" s="71" t="s">
        <v>383</v>
      </c>
      <c r="E195" s="110" t="s">
        <v>607</v>
      </c>
      <c r="F195" s="72" t="s">
        <v>13</v>
      </c>
      <c r="G195" s="72" t="s">
        <v>15</v>
      </c>
      <c r="H195" s="54">
        <v>51.59</v>
      </c>
      <c r="I195" s="19"/>
      <c r="J195" s="25">
        <f t="shared" si="4"/>
        <v>0</v>
      </c>
      <c r="K195" s="26" t="str">
        <f t="shared" si="5"/>
        <v>OK</v>
      </c>
      <c r="L195" s="18"/>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69"/>
      <c r="B196" s="171"/>
      <c r="C196" s="48">
        <v>341</v>
      </c>
      <c r="D196" s="71" t="s">
        <v>384</v>
      </c>
      <c r="E196" s="111" t="s">
        <v>606</v>
      </c>
      <c r="F196" s="72" t="s">
        <v>13</v>
      </c>
      <c r="G196" s="72" t="s">
        <v>15</v>
      </c>
      <c r="H196" s="54">
        <v>5.69</v>
      </c>
      <c r="I196" s="19"/>
      <c r="J196" s="25">
        <f t="shared" si="4"/>
        <v>0</v>
      </c>
      <c r="K196" s="26" t="str">
        <f t="shared" si="5"/>
        <v>OK</v>
      </c>
      <c r="L196" s="18"/>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69"/>
      <c r="B197" s="171"/>
      <c r="C197" s="48">
        <v>342</v>
      </c>
      <c r="D197" s="71" t="s">
        <v>385</v>
      </c>
      <c r="E197" s="111" t="s">
        <v>606</v>
      </c>
      <c r="F197" s="72" t="s">
        <v>13</v>
      </c>
      <c r="G197" s="72" t="s">
        <v>15</v>
      </c>
      <c r="H197" s="54">
        <v>9.73</v>
      </c>
      <c r="I197" s="19"/>
      <c r="J197" s="25">
        <f t="shared" si="4"/>
        <v>0</v>
      </c>
      <c r="K197" s="26" t="str">
        <f t="shared" si="5"/>
        <v>OK</v>
      </c>
      <c r="L197" s="18"/>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69"/>
      <c r="B198" s="171"/>
      <c r="C198" s="48">
        <v>343</v>
      </c>
      <c r="D198" s="71" t="s">
        <v>386</v>
      </c>
      <c r="E198" s="111" t="s">
        <v>606</v>
      </c>
      <c r="F198" s="72" t="s">
        <v>13</v>
      </c>
      <c r="G198" s="72" t="s">
        <v>15</v>
      </c>
      <c r="H198" s="54">
        <v>11.65</v>
      </c>
      <c r="I198" s="19"/>
      <c r="J198" s="25">
        <f t="shared" si="4"/>
        <v>0</v>
      </c>
      <c r="K198" s="26" t="str">
        <f t="shared" si="5"/>
        <v>OK</v>
      </c>
      <c r="L198" s="18"/>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69"/>
      <c r="B199" s="171"/>
      <c r="C199" s="48">
        <v>344</v>
      </c>
      <c r="D199" s="71" t="s">
        <v>387</v>
      </c>
      <c r="E199" s="111" t="s">
        <v>606</v>
      </c>
      <c r="F199" s="72" t="s">
        <v>13</v>
      </c>
      <c r="G199" s="72" t="s">
        <v>15</v>
      </c>
      <c r="H199" s="54">
        <v>4.68</v>
      </c>
      <c r="I199" s="19"/>
      <c r="J199" s="25">
        <f t="shared" si="4"/>
        <v>0</v>
      </c>
      <c r="K199" s="26" t="str">
        <f t="shared" si="5"/>
        <v>OK</v>
      </c>
      <c r="L199" s="18"/>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69"/>
      <c r="B200" s="171"/>
      <c r="C200" s="48">
        <v>345</v>
      </c>
      <c r="D200" s="71" t="s">
        <v>388</v>
      </c>
      <c r="E200" s="111" t="s">
        <v>606</v>
      </c>
      <c r="F200" s="72" t="s">
        <v>13</v>
      </c>
      <c r="G200" s="72" t="s">
        <v>15</v>
      </c>
      <c r="H200" s="54">
        <v>2.72</v>
      </c>
      <c r="I200" s="19"/>
      <c r="J200" s="25">
        <f t="shared" si="4"/>
        <v>0</v>
      </c>
      <c r="K200" s="26" t="str">
        <f t="shared" si="5"/>
        <v>OK</v>
      </c>
      <c r="L200" s="18"/>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69"/>
      <c r="B201" s="171"/>
      <c r="C201" s="48">
        <v>346</v>
      </c>
      <c r="D201" s="71" t="s">
        <v>389</v>
      </c>
      <c r="E201" s="111" t="s">
        <v>606</v>
      </c>
      <c r="F201" s="72" t="s">
        <v>13</v>
      </c>
      <c r="G201" s="72" t="s">
        <v>15</v>
      </c>
      <c r="H201" s="54">
        <v>6.19</v>
      </c>
      <c r="I201" s="19"/>
      <c r="J201" s="25">
        <f t="shared" si="4"/>
        <v>0</v>
      </c>
      <c r="K201" s="26" t="str">
        <f t="shared" si="5"/>
        <v>OK</v>
      </c>
      <c r="L201" s="18"/>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69"/>
      <c r="B202" s="171"/>
      <c r="C202" s="48">
        <v>347</v>
      </c>
      <c r="D202" s="71" t="s">
        <v>390</v>
      </c>
      <c r="E202" s="111" t="s">
        <v>606</v>
      </c>
      <c r="F202" s="72" t="s">
        <v>13</v>
      </c>
      <c r="G202" s="72" t="s">
        <v>15</v>
      </c>
      <c r="H202" s="54">
        <v>10.49</v>
      </c>
      <c r="I202" s="19"/>
      <c r="J202" s="25">
        <f t="shared" si="4"/>
        <v>0</v>
      </c>
      <c r="K202" s="26" t="str">
        <f t="shared" si="5"/>
        <v>OK</v>
      </c>
      <c r="L202" s="18"/>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69"/>
      <c r="B203" s="171"/>
      <c r="C203" s="48">
        <v>348</v>
      </c>
      <c r="D203" s="71" t="s">
        <v>391</v>
      </c>
      <c r="E203" s="111" t="s">
        <v>606</v>
      </c>
      <c r="F203" s="72" t="s">
        <v>13</v>
      </c>
      <c r="G203" s="72" t="s">
        <v>15</v>
      </c>
      <c r="H203" s="54">
        <v>6.39</v>
      </c>
      <c r="I203" s="19"/>
      <c r="J203" s="25">
        <f t="shared" si="4"/>
        <v>0</v>
      </c>
      <c r="K203" s="26" t="str">
        <f t="shared" si="5"/>
        <v>OK</v>
      </c>
      <c r="L203" s="18"/>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69"/>
      <c r="B204" s="171"/>
      <c r="C204" s="48">
        <v>349</v>
      </c>
      <c r="D204" s="71" t="s">
        <v>392</v>
      </c>
      <c r="E204" s="111" t="s">
        <v>606</v>
      </c>
      <c r="F204" s="72" t="s">
        <v>13</v>
      </c>
      <c r="G204" s="72" t="s">
        <v>15</v>
      </c>
      <c r="H204" s="54">
        <v>9.56</v>
      </c>
      <c r="I204" s="19"/>
      <c r="J204" s="25">
        <f t="shared" si="4"/>
        <v>0</v>
      </c>
      <c r="K204" s="26" t="str">
        <f t="shared" si="5"/>
        <v>OK</v>
      </c>
      <c r="L204" s="18"/>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69"/>
      <c r="B205" s="171"/>
      <c r="C205" s="48">
        <v>350</v>
      </c>
      <c r="D205" s="71" t="s">
        <v>393</v>
      </c>
      <c r="E205" s="111" t="s">
        <v>606</v>
      </c>
      <c r="F205" s="72" t="s">
        <v>13</v>
      </c>
      <c r="G205" s="72" t="s">
        <v>15</v>
      </c>
      <c r="H205" s="54">
        <v>3.88</v>
      </c>
      <c r="I205" s="19"/>
      <c r="J205" s="25">
        <f t="shared" si="4"/>
        <v>0</v>
      </c>
      <c r="K205" s="26" t="str">
        <f t="shared" si="5"/>
        <v>OK</v>
      </c>
      <c r="L205" s="18"/>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69"/>
      <c r="B206" s="171"/>
      <c r="C206" s="48">
        <v>351</v>
      </c>
      <c r="D206" s="71" t="s">
        <v>394</v>
      </c>
      <c r="E206" s="111" t="s">
        <v>606</v>
      </c>
      <c r="F206" s="72" t="s">
        <v>13</v>
      </c>
      <c r="G206" s="72" t="s">
        <v>15</v>
      </c>
      <c r="H206" s="54">
        <v>8.5399999999999991</v>
      </c>
      <c r="I206" s="19"/>
      <c r="J206" s="25">
        <f t="shared" si="4"/>
        <v>0</v>
      </c>
      <c r="K206" s="26" t="str">
        <f t="shared" si="5"/>
        <v>OK</v>
      </c>
      <c r="L206" s="18"/>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69"/>
      <c r="B207" s="171"/>
      <c r="C207" s="48">
        <v>352</v>
      </c>
      <c r="D207" s="71" t="s">
        <v>395</v>
      </c>
      <c r="E207" s="111" t="s">
        <v>606</v>
      </c>
      <c r="F207" s="72" t="s">
        <v>13</v>
      </c>
      <c r="G207" s="72" t="s">
        <v>15</v>
      </c>
      <c r="H207" s="54">
        <v>1.36</v>
      </c>
      <c r="I207" s="19"/>
      <c r="J207" s="25">
        <f t="shared" si="4"/>
        <v>0</v>
      </c>
      <c r="K207" s="26" t="str">
        <f t="shared" si="5"/>
        <v>OK</v>
      </c>
      <c r="L207" s="18"/>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69"/>
      <c r="B208" s="171"/>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69"/>
      <c r="B209" s="171"/>
      <c r="C209" s="49">
        <v>354</v>
      </c>
      <c r="D209" s="71" t="s">
        <v>397</v>
      </c>
      <c r="E209" s="111" t="s">
        <v>606</v>
      </c>
      <c r="F209" s="72" t="s">
        <v>13</v>
      </c>
      <c r="G209" s="72" t="s">
        <v>15</v>
      </c>
      <c r="H209" s="54">
        <v>33.86</v>
      </c>
      <c r="I209" s="19"/>
      <c r="J209" s="25">
        <f t="shared" si="4"/>
        <v>0</v>
      </c>
      <c r="K209" s="26" t="str">
        <f t="shared" si="5"/>
        <v>OK</v>
      </c>
      <c r="L209" s="18"/>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69"/>
      <c r="B210" s="171"/>
      <c r="C210" s="48">
        <v>355</v>
      </c>
      <c r="D210" s="71" t="s">
        <v>398</v>
      </c>
      <c r="E210" s="111" t="s">
        <v>606</v>
      </c>
      <c r="F210" s="72" t="s">
        <v>13</v>
      </c>
      <c r="G210" s="72" t="s">
        <v>15</v>
      </c>
      <c r="H210" s="54">
        <v>16.34</v>
      </c>
      <c r="I210" s="19"/>
      <c r="J210" s="25">
        <f t="shared" si="4"/>
        <v>0</v>
      </c>
      <c r="K210" s="26" t="str">
        <f t="shared" si="5"/>
        <v>OK</v>
      </c>
      <c r="L210" s="18"/>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69"/>
      <c r="B211" s="171"/>
      <c r="C211" s="48">
        <v>356</v>
      </c>
      <c r="D211" s="71" t="s">
        <v>399</v>
      </c>
      <c r="E211" s="111" t="s">
        <v>606</v>
      </c>
      <c r="F211" s="72" t="s">
        <v>13</v>
      </c>
      <c r="G211" s="72" t="s">
        <v>15</v>
      </c>
      <c r="H211" s="54">
        <v>50.61</v>
      </c>
      <c r="I211" s="19"/>
      <c r="J211" s="25">
        <f t="shared" si="4"/>
        <v>0</v>
      </c>
      <c r="K211" s="26" t="str">
        <f t="shared" si="5"/>
        <v>OK</v>
      </c>
      <c r="L211" s="18"/>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69"/>
      <c r="B212" s="171"/>
      <c r="C212" s="48">
        <v>357</v>
      </c>
      <c r="D212" s="71" t="s">
        <v>400</v>
      </c>
      <c r="E212" s="111" t="s">
        <v>606</v>
      </c>
      <c r="F212" s="72" t="s">
        <v>13</v>
      </c>
      <c r="G212" s="72" t="s">
        <v>15</v>
      </c>
      <c r="H212" s="54">
        <v>20.77</v>
      </c>
      <c r="I212" s="19"/>
      <c r="J212" s="25">
        <f t="shared" si="4"/>
        <v>0</v>
      </c>
      <c r="K212" s="26" t="str">
        <f t="shared" si="5"/>
        <v>OK</v>
      </c>
      <c r="L212" s="18"/>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69"/>
      <c r="B213" s="171"/>
      <c r="C213" s="48">
        <v>358</v>
      </c>
      <c r="D213" s="71" t="s">
        <v>401</v>
      </c>
      <c r="E213" s="111" t="s">
        <v>606</v>
      </c>
      <c r="F213" s="72" t="s">
        <v>13</v>
      </c>
      <c r="G213" s="72" t="s">
        <v>15</v>
      </c>
      <c r="H213" s="54">
        <v>30.55</v>
      </c>
      <c r="I213" s="19"/>
      <c r="J213" s="25">
        <f t="shared" si="4"/>
        <v>0</v>
      </c>
      <c r="K213" s="26" t="str">
        <f t="shared" si="5"/>
        <v>OK</v>
      </c>
      <c r="L213" s="18"/>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69"/>
      <c r="B214" s="171"/>
      <c r="C214" s="48">
        <v>359</v>
      </c>
      <c r="D214" s="71" t="s">
        <v>402</v>
      </c>
      <c r="E214" s="111" t="s">
        <v>606</v>
      </c>
      <c r="F214" s="72" t="s">
        <v>13</v>
      </c>
      <c r="G214" s="72" t="s">
        <v>15</v>
      </c>
      <c r="H214" s="54">
        <v>121.43</v>
      </c>
      <c r="I214" s="19"/>
      <c r="J214" s="25">
        <f t="shared" si="4"/>
        <v>0</v>
      </c>
      <c r="K214" s="26" t="str">
        <f t="shared" si="5"/>
        <v>OK</v>
      </c>
      <c r="L214" s="18"/>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69"/>
      <c r="B215" s="171"/>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69"/>
      <c r="B216" s="171"/>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69"/>
      <c r="B217" s="171"/>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69"/>
      <c r="B218" s="171"/>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69"/>
      <c r="B219" s="171"/>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69"/>
      <c r="B220" s="171"/>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69"/>
      <c r="B221" s="171"/>
      <c r="C221" s="48">
        <v>366</v>
      </c>
      <c r="D221" s="71" t="s">
        <v>409</v>
      </c>
      <c r="E221" s="111" t="s">
        <v>606</v>
      </c>
      <c r="F221" s="96" t="s">
        <v>13</v>
      </c>
      <c r="G221" s="96" t="s">
        <v>15</v>
      </c>
      <c r="H221" s="54">
        <v>6.87</v>
      </c>
      <c r="I221" s="19">
        <v>50</v>
      </c>
      <c r="J221" s="25">
        <f t="shared" si="4"/>
        <v>40</v>
      </c>
      <c r="K221" s="26" t="str">
        <f t="shared" si="5"/>
        <v>OK</v>
      </c>
      <c r="L221" s="18">
        <v>10</v>
      </c>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69"/>
      <c r="B222" s="171"/>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69"/>
      <c r="B223" s="171"/>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69"/>
      <c r="B224" s="171"/>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69"/>
      <c r="B225" s="171"/>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69"/>
      <c r="B226" s="171"/>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69"/>
      <c r="B227" s="171"/>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69"/>
      <c r="B228" s="171"/>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69"/>
      <c r="B229" s="171"/>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69"/>
      <c r="B230" s="171"/>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69"/>
      <c r="B231" s="171"/>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69"/>
      <c r="B232" s="171"/>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69"/>
      <c r="B233" s="171"/>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69"/>
      <c r="B234" s="171"/>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69"/>
      <c r="B235" s="171"/>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69"/>
      <c r="B236" s="171"/>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69"/>
      <c r="B237" s="171"/>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69"/>
      <c r="B238" s="171"/>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69"/>
      <c r="B239" s="171"/>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69"/>
      <c r="B240" s="171"/>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69"/>
      <c r="B241" s="171"/>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69"/>
      <c r="B242" s="171"/>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69"/>
      <c r="B243" s="171"/>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69"/>
      <c r="B244" s="171"/>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69"/>
      <c r="B245" s="171"/>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69"/>
      <c r="B246" s="171"/>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72"/>
      <c r="B247" s="173"/>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60">
        <v>7</v>
      </c>
      <c r="B248" s="162" t="s">
        <v>216</v>
      </c>
      <c r="C248" s="47">
        <v>393</v>
      </c>
      <c r="D248" s="66" t="s">
        <v>412</v>
      </c>
      <c r="E248" s="106" t="s">
        <v>613</v>
      </c>
      <c r="F248" s="34" t="s">
        <v>13</v>
      </c>
      <c r="G248" s="34" t="s">
        <v>15</v>
      </c>
      <c r="H248" s="53">
        <v>35.880000000000003</v>
      </c>
      <c r="I248" s="19">
        <v>10</v>
      </c>
      <c r="J248" s="25">
        <f t="shared" si="4"/>
        <v>10</v>
      </c>
      <c r="K248" s="26" t="str">
        <f t="shared" si="5"/>
        <v>OK</v>
      </c>
      <c r="L248" s="18"/>
      <c r="M248" s="18"/>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61"/>
      <c r="B249" s="163"/>
      <c r="C249" s="47">
        <v>394</v>
      </c>
      <c r="D249" s="66" t="s">
        <v>413</v>
      </c>
      <c r="E249" s="106" t="s">
        <v>614</v>
      </c>
      <c r="F249" s="34" t="s">
        <v>13</v>
      </c>
      <c r="G249" s="34" t="s">
        <v>15</v>
      </c>
      <c r="H249" s="53">
        <v>76.27</v>
      </c>
      <c r="I249" s="19">
        <v>10</v>
      </c>
      <c r="J249" s="25">
        <f t="shared" si="4"/>
        <v>10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61"/>
      <c r="B250" s="163"/>
      <c r="C250" s="47">
        <v>395</v>
      </c>
      <c r="D250" s="66" t="s">
        <v>189</v>
      </c>
      <c r="E250" s="106" t="s">
        <v>615</v>
      </c>
      <c r="F250" s="35" t="s">
        <v>59</v>
      </c>
      <c r="G250" s="35" t="s">
        <v>15</v>
      </c>
      <c r="H250" s="53">
        <v>38</v>
      </c>
      <c r="I250" s="19">
        <v>6</v>
      </c>
      <c r="J250" s="25">
        <f t="shared" si="4"/>
        <v>4</v>
      </c>
      <c r="K250" s="26" t="str">
        <f t="shared" si="5"/>
        <v>OK</v>
      </c>
      <c r="L250" s="18">
        <v>2</v>
      </c>
      <c r="M250" s="18"/>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61"/>
      <c r="B251" s="163"/>
      <c r="C251" s="47">
        <v>396</v>
      </c>
      <c r="D251" s="83" t="s">
        <v>190</v>
      </c>
      <c r="E251" s="106" t="s">
        <v>616</v>
      </c>
      <c r="F251" s="35" t="s">
        <v>59</v>
      </c>
      <c r="G251" s="35" t="s">
        <v>15</v>
      </c>
      <c r="H251" s="53">
        <v>74</v>
      </c>
      <c r="I251" s="19">
        <v>4</v>
      </c>
      <c r="J251" s="25">
        <f t="shared" si="4"/>
        <v>2</v>
      </c>
      <c r="K251" s="26" t="str">
        <f t="shared" si="5"/>
        <v>OK</v>
      </c>
      <c r="L251" s="18">
        <v>2</v>
      </c>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61"/>
      <c r="B252" s="163"/>
      <c r="C252" s="47">
        <v>397</v>
      </c>
      <c r="D252" s="83" t="s">
        <v>191</v>
      </c>
      <c r="E252" s="106" t="s">
        <v>617</v>
      </c>
      <c r="F252" s="35" t="s">
        <v>59</v>
      </c>
      <c r="G252" s="35" t="s">
        <v>15</v>
      </c>
      <c r="H252" s="53">
        <v>21</v>
      </c>
      <c r="I252" s="19"/>
      <c r="J252" s="25">
        <f t="shared" si="4"/>
        <v>0</v>
      </c>
      <c r="K252" s="26" t="str">
        <f t="shared" si="5"/>
        <v>OK</v>
      </c>
      <c r="L252" s="18"/>
      <c r="M252" s="18"/>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61"/>
      <c r="B253" s="163"/>
      <c r="C253" s="47">
        <v>398</v>
      </c>
      <c r="D253" s="66" t="s">
        <v>414</v>
      </c>
      <c r="E253" s="106" t="s">
        <v>187</v>
      </c>
      <c r="F253" s="34" t="s">
        <v>13</v>
      </c>
      <c r="G253" s="34" t="s">
        <v>771</v>
      </c>
      <c r="H253" s="53">
        <v>2.58</v>
      </c>
      <c r="I253" s="19"/>
      <c r="J253" s="25">
        <f t="shared" si="4"/>
        <v>0</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61"/>
      <c r="B254" s="163"/>
      <c r="C254" s="47">
        <v>399</v>
      </c>
      <c r="D254" s="66" t="s">
        <v>415</v>
      </c>
      <c r="E254" s="106" t="s">
        <v>188</v>
      </c>
      <c r="F254" s="34" t="s">
        <v>13</v>
      </c>
      <c r="G254" s="34" t="s">
        <v>771</v>
      </c>
      <c r="H254" s="53">
        <v>3.7</v>
      </c>
      <c r="I254" s="19"/>
      <c r="J254" s="25">
        <f t="shared" si="4"/>
        <v>0</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61"/>
      <c r="B255" s="163"/>
      <c r="C255" s="47">
        <v>400</v>
      </c>
      <c r="D255" s="66" t="s">
        <v>416</v>
      </c>
      <c r="E255" s="106" t="s">
        <v>618</v>
      </c>
      <c r="F255" s="34" t="s">
        <v>18</v>
      </c>
      <c r="G255" s="34" t="s">
        <v>15</v>
      </c>
      <c r="H255" s="53">
        <v>91</v>
      </c>
      <c r="I255" s="19"/>
      <c r="J255" s="25">
        <f t="shared" si="4"/>
        <v>0</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61"/>
      <c r="B256" s="163"/>
      <c r="C256" s="47">
        <v>401</v>
      </c>
      <c r="D256" s="66" t="s">
        <v>417</v>
      </c>
      <c r="E256" s="106" t="s">
        <v>185</v>
      </c>
      <c r="F256" s="34" t="s">
        <v>18</v>
      </c>
      <c r="G256" s="34" t="s">
        <v>15</v>
      </c>
      <c r="H256" s="53">
        <v>77</v>
      </c>
      <c r="I256" s="19"/>
      <c r="J256" s="25">
        <f t="shared" si="4"/>
        <v>0</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61"/>
      <c r="B257" s="163"/>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61"/>
      <c r="B258" s="163"/>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61"/>
      <c r="B259" s="163"/>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61"/>
      <c r="B260" s="163"/>
      <c r="C260" s="47">
        <v>405</v>
      </c>
      <c r="D260" s="66" t="s">
        <v>419</v>
      </c>
      <c r="E260" s="106" t="s">
        <v>621</v>
      </c>
      <c r="F260" s="34" t="s">
        <v>13</v>
      </c>
      <c r="G260" s="34" t="s">
        <v>15</v>
      </c>
      <c r="H260" s="53">
        <v>1.64</v>
      </c>
      <c r="I260" s="19">
        <v>20</v>
      </c>
      <c r="J260" s="25">
        <f t="shared" si="4"/>
        <v>20</v>
      </c>
      <c r="K260" s="26" t="str">
        <f t="shared" si="5"/>
        <v>OK</v>
      </c>
      <c r="L260" s="18"/>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61"/>
      <c r="B261" s="163"/>
      <c r="C261" s="47">
        <v>406</v>
      </c>
      <c r="D261" s="66" t="s">
        <v>420</v>
      </c>
      <c r="E261" s="106" t="s">
        <v>180</v>
      </c>
      <c r="F261" s="34" t="s">
        <v>13</v>
      </c>
      <c r="G261" s="34" t="s">
        <v>15</v>
      </c>
      <c r="H261" s="53">
        <v>70</v>
      </c>
      <c r="I261" s="19"/>
      <c r="J261" s="25">
        <f t="shared" si="4"/>
        <v>0</v>
      </c>
      <c r="K261" s="26" t="str">
        <f t="shared" si="5"/>
        <v>OK</v>
      </c>
      <c r="L261" s="18"/>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61"/>
      <c r="B262" s="163"/>
      <c r="C262" s="47">
        <v>407</v>
      </c>
      <c r="D262" s="66" t="s">
        <v>421</v>
      </c>
      <c r="E262" s="106" t="s">
        <v>181</v>
      </c>
      <c r="F262" s="34" t="s">
        <v>13</v>
      </c>
      <c r="G262" s="34" t="s">
        <v>15</v>
      </c>
      <c r="H262" s="53">
        <v>24.13</v>
      </c>
      <c r="I262" s="19">
        <v>5</v>
      </c>
      <c r="J262" s="25">
        <f t="shared" si="4"/>
        <v>5</v>
      </c>
      <c r="K262" s="26" t="str">
        <f t="shared" si="5"/>
        <v>OK</v>
      </c>
      <c r="L262" s="18"/>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61"/>
      <c r="B263" s="163"/>
      <c r="C263" s="47">
        <v>408</v>
      </c>
      <c r="D263" s="66" t="s">
        <v>422</v>
      </c>
      <c r="E263" s="106" t="s">
        <v>182</v>
      </c>
      <c r="F263" s="34" t="s">
        <v>13</v>
      </c>
      <c r="G263" s="34" t="s">
        <v>15</v>
      </c>
      <c r="H263" s="53">
        <v>72.739999999999995</v>
      </c>
      <c r="I263" s="19"/>
      <c r="J263" s="25">
        <f t="shared" si="4"/>
        <v>0</v>
      </c>
      <c r="K263" s="26" t="str">
        <f t="shared" si="5"/>
        <v>OK</v>
      </c>
      <c r="L263" s="18"/>
      <c r="M263" s="18"/>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61"/>
      <c r="B264" s="163"/>
      <c r="C264" s="47">
        <v>409</v>
      </c>
      <c r="D264" s="66" t="s">
        <v>63</v>
      </c>
      <c r="E264" s="106" t="s">
        <v>622</v>
      </c>
      <c r="F264" s="34" t="s">
        <v>59</v>
      </c>
      <c r="G264" s="34" t="s">
        <v>15</v>
      </c>
      <c r="H264" s="53">
        <v>80</v>
      </c>
      <c r="I264" s="19"/>
      <c r="J264" s="25">
        <f t="shared" si="4"/>
        <v>0</v>
      </c>
      <c r="K264" s="26" t="str">
        <f t="shared" si="5"/>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61"/>
      <c r="B265" s="163"/>
      <c r="C265" s="47">
        <v>410</v>
      </c>
      <c r="D265" s="66" t="s">
        <v>62</v>
      </c>
      <c r="E265" s="106" t="s">
        <v>623</v>
      </c>
      <c r="F265" s="34" t="s">
        <v>59</v>
      </c>
      <c r="G265" s="34" t="s">
        <v>15</v>
      </c>
      <c r="H265" s="53">
        <v>98.15</v>
      </c>
      <c r="I265" s="19"/>
      <c r="J265" s="25">
        <f t="shared" si="4"/>
        <v>0</v>
      </c>
      <c r="K265" s="26" t="str">
        <f t="shared" si="5"/>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61"/>
      <c r="B266" s="163"/>
      <c r="C266" s="47">
        <v>411</v>
      </c>
      <c r="D266" s="66" t="s">
        <v>64</v>
      </c>
      <c r="E266" s="106" t="s">
        <v>624</v>
      </c>
      <c r="F266" s="34" t="s">
        <v>59</v>
      </c>
      <c r="G266" s="34" t="s">
        <v>15</v>
      </c>
      <c r="H266" s="53">
        <v>50</v>
      </c>
      <c r="I266" s="19"/>
      <c r="J266" s="25">
        <f t="shared" si="4"/>
        <v>0</v>
      </c>
      <c r="K266" s="26" t="str">
        <f t="shared" si="5"/>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61"/>
      <c r="B267" s="163"/>
      <c r="C267" s="47">
        <v>412</v>
      </c>
      <c r="D267" s="66" t="s">
        <v>65</v>
      </c>
      <c r="E267" s="106" t="s">
        <v>182</v>
      </c>
      <c r="F267" s="34" t="s">
        <v>59</v>
      </c>
      <c r="G267" s="34" t="s">
        <v>15</v>
      </c>
      <c r="H267" s="53">
        <v>99.96</v>
      </c>
      <c r="I267" s="19"/>
      <c r="J267" s="25">
        <f t="shared" si="4"/>
        <v>0</v>
      </c>
      <c r="K267" s="26" t="str">
        <f t="shared" si="5"/>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61"/>
      <c r="B268" s="163"/>
      <c r="C268" s="47">
        <v>413</v>
      </c>
      <c r="D268" s="66" t="s">
        <v>66</v>
      </c>
      <c r="E268" s="106" t="s">
        <v>625</v>
      </c>
      <c r="F268" s="34" t="s">
        <v>13</v>
      </c>
      <c r="G268" s="34" t="s">
        <v>15</v>
      </c>
      <c r="H268" s="53">
        <v>9.25</v>
      </c>
      <c r="I268" s="19">
        <v>10</v>
      </c>
      <c r="J268" s="25">
        <f t="shared" si="4"/>
        <v>10</v>
      </c>
      <c r="K268" s="26" t="str">
        <f t="shared" si="5"/>
        <v>OK</v>
      </c>
      <c r="L268" s="18"/>
      <c r="M268" s="18"/>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61"/>
      <c r="B269" s="163"/>
      <c r="C269" s="47">
        <v>414</v>
      </c>
      <c r="D269" s="66" t="s">
        <v>134</v>
      </c>
      <c r="E269" s="106" t="s">
        <v>183</v>
      </c>
      <c r="F269" s="34" t="s">
        <v>13</v>
      </c>
      <c r="G269" s="34" t="s">
        <v>15</v>
      </c>
      <c r="H269" s="53">
        <v>56</v>
      </c>
      <c r="I269" s="19">
        <v>2</v>
      </c>
      <c r="J269" s="25">
        <f t="shared" si="4"/>
        <v>2</v>
      </c>
      <c r="K269" s="26" t="str">
        <f t="shared" si="5"/>
        <v>OK</v>
      </c>
      <c r="L269" s="18"/>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61"/>
      <c r="B270" s="163"/>
      <c r="C270" s="47">
        <v>415</v>
      </c>
      <c r="D270" s="66" t="s">
        <v>423</v>
      </c>
      <c r="E270" s="106" t="s">
        <v>626</v>
      </c>
      <c r="F270" s="34" t="s">
        <v>13</v>
      </c>
      <c r="G270" s="34" t="s">
        <v>15</v>
      </c>
      <c r="H270" s="53">
        <v>93</v>
      </c>
      <c r="I270" s="19">
        <v>4</v>
      </c>
      <c r="J270" s="25">
        <f t="shared" si="4"/>
        <v>4</v>
      </c>
      <c r="K270" s="26" t="str">
        <f t="shared" si="5"/>
        <v>OK</v>
      </c>
      <c r="L270" s="18"/>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61"/>
      <c r="B271" s="163"/>
      <c r="C271" s="47">
        <v>416</v>
      </c>
      <c r="D271" s="66" t="s">
        <v>424</v>
      </c>
      <c r="E271" s="106" t="s">
        <v>626</v>
      </c>
      <c r="F271" s="34" t="s">
        <v>13</v>
      </c>
      <c r="G271" s="34" t="s">
        <v>15</v>
      </c>
      <c r="H271" s="53">
        <v>93</v>
      </c>
      <c r="I271" s="19"/>
      <c r="J271" s="25">
        <f t="shared" si="4"/>
        <v>0</v>
      </c>
      <c r="K271" s="26" t="str">
        <f t="shared" si="5"/>
        <v>OK</v>
      </c>
      <c r="L271" s="18"/>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61"/>
      <c r="B272" s="163"/>
      <c r="C272" s="47">
        <v>417</v>
      </c>
      <c r="D272" s="66" t="s">
        <v>425</v>
      </c>
      <c r="E272" s="106" t="s">
        <v>627</v>
      </c>
      <c r="F272" s="34" t="s">
        <v>13</v>
      </c>
      <c r="G272" s="34" t="s">
        <v>15</v>
      </c>
      <c r="H272" s="53">
        <v>60.83</v>
      </c>
      <c r="I272" s="19"/>
      <c r="J272" s="25">
        <f t="shared" si="4"/>
        <v>0</v>
      </c>
      <c r="K272" s="26" t="str">
        <f t="shared" si="5"/>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61"/>
      <c r="B273" s="163"/>
      <c r="C273" s="47">
        <v>418</v>
      </c>
      <c r="D273" s="66" t="s">
        <v>426</v>
      </c>
      <c r="E273" s="106" t="s">
        <v>184</v>
      </c>
      <c r="F273" s="34" t="s">
        <v>13</v>
      </c>
      <c r="G273" s="34" t="s">
        <v>15</v>
      </c>
      <c r="H273" s="53">
        <v>8.6999999999999993</v>
      </c>
      <c r="I273" s="19">
        <v>6</v>
      </c>
      <c r="J273" s="25">
        <f t="shared" si="4"/>
        <v>6</v>
      </c>
      <c r="K273" s="26" t="str">
        <f t="shared" si="5"/>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61"/>
      <c r="B274" s="163"/>
      <c r="C274" s="47">
        <v>419</v>
      </c>
      <c r="D274" s="66" t="s">
        <v>427</v>
      </c>
      <c r="E274" s="106" t="s">
        <v>628</v>
      </c>
      <c r="F274" s="34" t="s">
        <v>13</v>
      </c>
      <c r="G274" s="34" t="s">
        <v>15</v>
      </c>
      <c r="H274" s="53">
        <v>5.83</v>
      </c>
      <c r="I274" s="19">
        <v>4</v>
      </c>
      <c r="J274" s="25">
        <f t="shared" si="4"/>
        <v>4</v>
      </c>
      <c r="K274" s="26" t="str">
        <f t="shared" si="5"/>
        <v>OK</v>
      </c>
      <c r="L274" s="18"/>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61"/>
      <c r="B275" s="163"/>
      <c r="C275" s="47">
        <v>420</v>
      </c>
      <c r="D275" s="66" t="s">
        <v>428</v>
      </c>
      <c r="E275" s="106" t="s">
        <v>629</v>
      </c>
      <c r="F275" s="34" t="s">
        <v>13</v>
      </c>
      <c r="G275" s="34" t="s">
        <v>15</v>
      </c>
      <c r="H275" s="53">
        <v>4.3499999999999996</v>
      </c>
      <c r="I275" s="19"/>
      <c r="J275" s="25">
        <f t="shared" si="4"/>
        <v>0</v>
      </c>
      <c r="K275" s="26" t="str">
        <f t="shared" si="5"/>
        <v>OK</v>
      </c>
      <c r="L275" s="18"/>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61"/>
      <c r="B276" s="163"/>
      <c r="C276" s="47">
        <v>421</v>
      </c>
      <c r="D276" s="66" t="s">
        <v>126</v>
      </c>
      <c r="E276" s="106" t="s">
        <v>630</v>
      </c>
      <c r="F276" s="34" t="s">
        <v>59</v>
      </c>
      <c r="G276" s="35" t="s">
        <v>15</v>
      </c>
      <c r="H276" s="53">
        <v>11.97</v>
      </c>
      <c r="I276" s="19">
        <v>10</v>
      </c>
      <c r="J276" s="25">
        <f t="shared" si="4"/>
        <v>10</v>
      </c>
      <c r="K276" s="26" t="str">
        <f t="shared" si="5"/>
        <v>OK</v>
      </c>
      <c r="L276" s="18"/>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61"/>
      <c r="B277" s="163"/>
      <c r="C277" s="47">
        <v>422</v>
      </c>
      <c r="D277" s="66" t="s">
        <v>429</v>
      </c>
      <c r="E277" s="106" t="s">
        <v>631</v>
      </c>
      <c r="F277" s="34" t="s">
        <v>13</v>
      </c>
      <c r="G277" s="34" t="s">
        <v>15</v>
      </c>
      <c r="H277" s="53">
        <v>65.010000000000005</v>
      </c>
      <c r="I277" s="19">
        <v>10</v>
      </c>
      <c r="J277" s="25">
        <f t="shared" si="4"/>
        <v>10</v>
      </c>
      <c r="K277" s="26" t="str">
        <f t="shared" si="5"/>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61"/>
      <c r="B278" s="163"/>
      <c r="C278" s="47">
        <v>423</v>
      </c>
      <c r="D278" s="66" t="s">
        <v>430</v>
      </c>
      <c r="E278" s="106" t="s">
        <v>632</v>
      </c>
      <c r="F278" s="34" t="s">
        <v>18</v>
      </c>
      <c r="G278" s="34" t="s">
        <v>15</v>
      </c>
      <c r="H278" s="53">
        <v>6.63</v>
      </c>
      <c r="I278" s="19"/>
      <c r="J278" s="25">
        <f t="shared" si="4"/>
        <v>0</v>
      </c>
      <c r="K278" s="26" t="str">
        <f t="shared" si="5"/>
        <v>OK</v>
      </c>
      <c r="L278" s="18"/>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61"/>
      <c r="B279" s="163"/>
      <c r="C279" s="47">
        <v>424</v>
      </c>
      <c r="D279" s="66" t="s">
        <v>431</v>
      </c>
      <c r="E279" s="106" t="s">
        <v>633</v>
      </c>
      <c r="F279" s="34" t="s">
        <v>18</v>
      </c>
      <c r="G279" s="34" t="s">
        <v>15</v>
      </c>
      <c r="H279" s="53">
        <v>24.05</v>
      </c>
      <c r="I279" s="19">
        <v>10</v>
      </c>
      <c r="J279" s="25">
        <f t="shared" si="4"/>
        <v>8</v>
      </c>
      <c r="K279" s="26" t="str">
        <f t="shared" si="5"/>
        <v>OK</v>
      </c>
      <c r="L279" s="18">
        <v>2</v>
      </c>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68">
        <v>8</v>
      </c>
      <c r="B280" s="170" t="s">
        <v>216</v>
      </c>
      <c r="C280" s="48">
        <v>425</v>
      </c>
      <c r="D280" s="71" t="s">
        <v>432</v>
      </c>
      <c r="E280" s="108" t="s">
        <v>634</v>
      </c>
      <c r="F280" s="72" t="s">
        <v>13</v>
      </c>
      <c r="G280" s="72" t="s">
        <v>35</v>
      </c>
      <c r="H280" s="54">
        <v>19.71</v>
      </c>
      <c r="I280" s="19"/>
      <c r="J280" s="25">
        <f t="shared" si="4"/>
        <v>0</v>
      </c>
      <c r="K280" s="26" t="str">
        <f t="shared" si="5"/>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69"/>
      <c r="B281" s="171"/>
      <c r="C281" s="48">
        <v>426</v>
      </c>
      <c r="D281" s="71" t="s">
        <v>433</v>
      </c>
      <c r="E281" s="108" t="s">
        <v>635</v>
      </c>
      <c r="F281" s="72" t="s">
        <v>13</v>
      </c>
      <c r="G281" s="72" t="s">
        <v>35</v>
      </c>
      <c r="H281" s="54">
        <v>13.8</v>
      </c>
      <c r="I281" s="19">
        <v>2</v>
      </c>
      <c r="J281" s="25">
        <f t="shared" si="4"/>
        <v>2</v>
      </c>
      <c r="K281" s="26" t="str">
        <f t="shared" si="5"/>
        <v>OK</v>
      </c>
      <c r="L281" s="18"/>
      <c r="M281" s="18"/>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69"/>
      <c r="B282" s="171"/>
      <c r="C282" s="48">
        <v>427</v>
      </c>
      <c r="D282" s="71" t="s">
        <v>434</v>
      </c>
      <c r="E282" s="108" t="s">
        <v>636</v>
      </c>
      <c r="F282" s="72" t="s">
        <v>13</v>
      </c>
      <c r="G282" s="72" t="s">
        <v>35</v>
      </c>
      <c r="H282" s="54">
        <v>8.32</v>
      </c>
      <c r="I282" s="19"/>
      <c r="J282" s="25">
        <f t="shared" si="4"/>
        <v>0</v>
      </c>
      <c r="K282" s="26" t="str">
        <f t="shared" si="5"/>
        <v>OK</v>
      </c>
      <c r="L282" s="18"/>
      <c r="M282" s="18"/>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69"/>
      <c r="B283" s="171"/>
      <c r="C283" s="48">
        <v>428</v>
      </c>
      <c r="D283" s="71" t="s">
        <v>435</v>
      </c>
      <c r="E283" s="108" t="s">
        <v>637</v>
      </c>
      <c r="F283" s="72" t="s">
        <v>13</v>
      </c>
      <c r="G283" s="72" t="s">
        <v>35</v>
      </c>
      <c r="H283" s="54">
        <v>10.35</v>
      </c>
      <c r="I283" s="19">
        <v>5</v>
      </c>
      <c r="J283" s="25">
        <f t="shared" si="4"/>
        <v>5</v>
      </c>
      <c r="K283" s="26" t="str">
        <f t="shared" si="5"/>
        <v>OK</v>
      </c>
      <c r="L283" s="18"/>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69"/>
      <c r="B284" s="171"/>
      <c r="C284" s="48">
        <v>429</v>
      </c>
      <c r="D284" s="71" t="s">
        <v>436</v>
      </c>
      <c r="E284" s="108" t="s">
        <v>637</v>
      </c>
      <c r="F284" s="72" t="s">
        <v>13</v>
      </c>
      <c r="G284" s="72" t="s">
        <v>35</v>
      </c>
      <c r="H284" s="54">
        <v>2.59</v>
      </c>
      <c r="I284" s="19">
        <v>5</v>
      </c>
      <c r="J284" s="25">
        <f t="shared" si="4"/>
        <v>5</v>
      </c>
      <c r="K284" s="26" t="str">
        <f t="shared" si="5"/>
        <v>OK</v>
      </c>
      <c r="L284" s="18"/>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69"/>
      <c r="B285" s="171"/>
      <c r="C285" s="48">
        <v>430</v>
      </c>
      <c r="D285" s="71" t="s">
        <v>437</v>
      </c>
      <c r="E285" s="108" t="s">
        <v>637</v>
      </c>
      <c r="F285" s="72" t="s">
        <v>13</v>
      </c>
      <c r="G285" s="72" t="s">
        <v>35</v>
      </c>
      <c r="H285" s="54">
        <v>2.5</v>
      </c>
      <c r="I285" s="19">
        <v>5</v>
      </c>
      <c r="J285" s="25">
        <f t="shared" si="4"/>
        <v>5</v>
      </c>
      <c r="K285" s="26" t="str">
        <f t="shared" si="5"/>
        <v>OK</v>
      </c>
      <c r="L285" s="18"/>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69"/>
      <c r="B286" s="171"/>
      <c r="C286" s="48">
        <v>431</v>
      </c>
      <c r="D286" s="71" t="s">
        <v>438</v>
      </c>
      <c r="E286" s="108" t="s">
        <v>637</v>
      </c>
      <c r="F286" s="72" t="s">
        <v>13</v>
      </c>
      <c r="G286" s="72" t="s">
        <v>35</v>
      </c>
      <c r="H286" s="54">
        <v>4.88</v>
      </c>
      <c r="I286" s="19">
        <v>5</v>
      </c>
      <c r="J286" s="25">
        <f t="shared" si="4"/>
        <v>5</v>
      </c>
      <c r="K286" s="26" t="str">
        <f t="shared" si="5"/>
        <v>OK</v>
      </c>
      <c r="L286" s="18"/>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69"/>
      <c r="B287" s="171"/>
      <c r="C287" s="48">
        <v>432</v>
      </c>
      <c r="D287" s="71" t="s">
        <v>439</v>
      </c>
      <c r="E287" s="108" t="s">
        <v>637</v>
      </c>
      <c r="F287" s="72" t="s">
        <v>13</v>
      </c>
      <c r="G287" s="72" t="s">
        <v>35</v>
      </c>
      <c r="H287" s="54">
        <v>4.6399999999999997</v>
      </c>
      <c r="I287" s="19">
        <v>5</v>
      </c>
      <c r="J287" s="25">
        <f t="shared" si="4"/>
        <v>5</v>
      </c>
      <c r="K287" s="26" t="str">
        <f t="shared" si="5"/>
        <v>OK</v>
      </c>
      <c r="L287" s="18"/>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69"/>
      <c r="B288" s="171"/>
      <c r="C288" s="48">
        <v>433</v>
      </c>
      <c r="D288" s="71" t="s">
        <v>440</v>
      </c>
      <c r="E288" s="108" t="s">
        <v>637</v>
      </c>
      <c r="F288" s="72" t="s">
        <v>13</v>
      </c>
      <c r="G288" s="72" t="s">
        <v>35</v>
      </c>
      <c r="H288" s="54">
        <v>6.75</v>
      </c>
      <c r="I288" s="19">
        <v>5</v>
      </c>
      <c r="J288" s="25">
        <f t="shared" ref="J288:J391" si="6">I288-(SUM(L288:AC288))</f>
        <v>5</v>
      </c>
      <c r="K288" s="26" t="str">
        <f t="shared" ref="K288:K391" si="7">IF(J288&lt;0,"ATENÇÃO","OK")</f>
        <v>OK</v>
      </c>
      <c r="L288" s="18"/>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69"/>
      <c r="B289" s="171"/>
      <c r="C289" s="48">
        <v>434</v>
      </c>
      <c r="D289" s="71" t="s">
        <v>441</v>
      </c>
      <c r="E289" s="108" t="s">
        <v>637</v>
      </c>
      <c r="F289" s="72" t="s">
        <v>13</v>
      </c>
      <c r="G289" s="72" t="s">
        <v>35</v>
      </c>
      <c r="H289" s="54">
        <v>10.84</v>
      </c>
      <c r="I289" s="19">
        <v>5</v>
      </c>
      <c r="J289" s="25">
        <f t="shared" si="6"/>
        <v>5</v>
      </c>
      <c r="K289" s="26" t="str">
        <f t="shared" si="7"/>
        <v>OK</v>
      </c>
      <c r="L289" s="18"/>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69"/>
      <c r="B290" s="171"/>
      <c r="C290" s="48">
        <v>435</v>
      </c>
      <c r="D290" s="71" t="s">
        <v>442</v>
      </c>
      <c r="E290" s="108" t="s">
        <v>638</v>
      </c>
      <c r="F290" s="72" t="s">
        <v>13</v>
      </c>
      <c r="G290" s="72" t="s">
        <v>35</v>
      </c>
      <c r="H290" s="54">
        <v>9.06</v>
      </c>
      <c r="I290" s="19">
        <v>5</v>
      </c>
      <c r="J290" s="25">
        <f t="shared" si="6"/>
        <v>5</v>
      </c>
      <c r="K290" s="26" t="str">
        <f t="shared" si="7"/>
        <v>OK</v>
      </c>
      <c r="L290" s="18"/>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69"/>
      <c r="B291" s="171"/>
      <c r="C291" s="48">
        <v>436</v>
      </c>
      <c r="D291" s="71" t="s">
        <v>443</v>
      </c>
      <c r="E291" s="108" t="s">
        <v>638</v>
      </c>
      <c r="F291" s="72" t="s">
        <v>13</v>
      </c>
      <c r="G291" s="72" t="s">
        <v>35</v>
      </c>
      <c r="H291" s="54">
        <v>4.9400000000000004</v>
      </c>
      <c r="I291" s="19">
        <v>5</v>
      </c>
      <c r="J291" s="25">
        <f t="shared" si="6"/>
        <v>5</v>
      </c>
      <c r="K291" s="26" t="str">
        <f t="shared" si="7"/>
        <v>OK</v>
      </c>
      <c r="L291" s="18"/>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69"/>
      <c r="B292" s="171"/>
      <c r="C292" s="48">
        <v>437</v>
      </c>
      <c r="D292" s="71" t="s">
        <v>444</v>
      </c>
      <c r="E292" s="108" t="s">
        <v>638</v>
      </c>
      <c r="F292" s="72" t="s">
        <v>13</v>
      </c>
      <c r="G292" s="72" t="s">
        <v>35</v>
      </c>
      <c r="H292" s="54">
        <v>6.3</v>
      </c>
      <c r="I292" s="19">
        <v>5</v>
      </c>
      <c r="J292" s="25">
        <f t="shared" si="6"/>
        <v>5</v>
      </c>
      <c r="K292" s="26" t="str">
        <f t="shared" si="7"/>
        <v>OK</v>
      </c>
      <c r="L292" s="18"/>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69"/>
      <c r="B293" s="171"/>
      <c r="C293" s="48">
        <v>438</v>
      </c>
      <c r="D293" s="78" t="s">
        <v>445</v>
      </c>
      <c r="E293" s="108" t="s">
        <v>638</v>
      </c>
      <c r="F293" s="95" t="s">
        <v>13</v>
      </c>
      <c r="G293" s="95" t="s">
        <v>35</v>
      </c>
      <c r="H293" s="54">
        <v>7.28</v>
      </c>
      <c r="I293" s="19">
        <v>5</v>
      </c>
      <c r="J293" s="25">
        <f t="shared" si="6"/>
        <v>5</v>
      </c>
      <c r="K293" s="26" t="str">
        <f t="shared" si="7"/>
        <v>OK</v>
      </c>
      <c r="L293" s="18"/>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69"/>
      <c r="B294" s="171"/>
      <c r="C294" s="48">
        <v>439</v>
      </c>
      <c r="D294" s="71" t="s">
        <v>446</v>
      </c>
      <c r="E294" s="108" t="s">
        <v>638</v>
      </c>
      <c r="F294" s="72" t="s">
        <v>13</v>
      </c>
      <c r="G294" s="72" t="s">
        <v>35</v>
      </c>
      <c r="H294" s="54">
        <v>6.12</v>
      </c>
      <c r="I294" s="19">
        <v>5</v>
      </c>
      <c r="J294" s="25">
        <f t="shared" si="6"/>
        <v>5</v>
      </c>
      <c r="K294" s="26" t="str">
        <f t="shared" si="7"/>
        <v>OK</v>
      </c>
      <c r="L294" s="18"/>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69"/>
      <c r="B295" s="171"/>
      <c r="C295" s="48">
        <v>440</v>
      </c>
      <c r="D295" s="71" t="s">
        <v>447</v>
      </c>
      <c r="E295" s="108" t="s">
        <v>638</v>
      </c>
      <c r="F295" s="72" t="s">
        <v>13</v>
      </c>
      <c r="G295" s="72" t="s">
        <v>35</v>
      </c>
      <c r="H295" s="54">
        <v>9.34</v>
      </c>
      <c r="I295" s="19">
        <v>5</v>
      </c>
      <c r="J295" s="25">
        <f t="shared" si="6"/>
        <v>5</v>
      </c>
      <c r="K295" s="26" t="str">
        <f t="shared" si="7"/>
        <v>OK</v>
      </c>
      <c r="L295" s="18"/>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69"/>
      <c r="B296" s="171"/>
      <c r="C296" s="48">
        <v>441</v>
      </c>
      <c r="D296" s="71" t="s">
        <v>88</v>
      </c>
      <c r="E296" s="108" t="s">
        <v>639</v>
      </c>
      <c r="F296" s="72" t="s">
        <v>13</v>
      </c>
      <c r="G296" s="72" t="s">
        <v>35</v>
      </c>
      <c r="H296" s="54">
        <v>156.86000000000001</v>
      </c>
      <c r="I296" s="19"/>
      <c r="J296" s="25">
        <f t="shared" si="6"/>
        <v>0</v>
      </c>
      <c r="K296" s="26" t="str">
        <f t="shared" si="7"/>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69"/>
      <c r="B297" s="171"/>
      <c r="C297" s="48">
        <v>442</v>
      </c>
      <c r="D297" s="71" t="s">
        <v>91</v>
      </c>
      <c r="E297" s="108" t="s">
        <v>640</v>
      </c>
      <c r="F297" s="72" t="s">
        <v>13</v>
      </c>
      <c r="G297" s="72" t="s">
        <v>35</v>
      </c>
      <c r="H297" s="54">
        <v>24.06</v>
      </c>
      <c r="I297" s="19">
        <v>1</v>
      </c>
      <c r="J297" s="25">
        <f t="shared" si="6"/>
        <v>1</v>
      </c>
      <c r="K297" s="26" t="str">
        <f t="shared" si="7"/>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69"/>
      <c r="B298" s="171"/>
      <c r="C298" s="48">
        <v>443</v>
      </c>
      <c r="D298" s="71" t="s">
        <v>195</v>
      </c>
      <c r="E298" s="108" t="s">
        <v>641</v>
      </c>
      <c r="F298" s="72" t="s">
        <v>59</v>
      </c>
      <c r="G298" s="72" t="s">
        <v>35</v>
      </c>
      <c r="H298" s="54">
        <v>12.02</v>
      </c>
      <c r="I298" s="19"/>
      <c r="J298" s="25">
        <f t="shared" si="6"/>
        <v>0</v>
      </c>
      <c r="K298" s="26" t="str">
        <f t="shared" si="7"/>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69"/>
      <c r="B299" s="171"/>
      <c r="C299" s="48">
        <v>444</v>
      </c>
      <c r="D299" s="71" t="s">
        <v>140</v>
      </c>
      <c r="E299" s="108" t="s">
        <v>642</v>
      </c>
      <c r="F299" s="96" t="s">
        <v>59</v>
      </c>
      <c r="G299" s="72" t="s">
        <v>35</v>
      </c>
      <c r="H299" s="54">
        <v>7.53</v>
      </c>
      <c r="I299" s="19">
        <v>3</v>
      </c>
      <c r="J299" s="25">
        <f t="shared" si="6"/>
        <v>0</v>
      </c>
      <c r="K299" s="26" t="str">
        <f t="shared" si="7"/>
        <v>OK</v>
      </c>
      <c r="L299" s="18"/>
      <c r="M299" s="18"/>
      <c r="N299" s="18"/>
      <c r="O299" s="18">
        <v>3</v>
      </c>
      <c r="P299" s="18"/>
      <c r="Q299" s="18"/>
      <c r="R299" s="18"/>
      <c r="S299" s="18"/>
      <c r="T299" s="18"/>
      <c r="U299" s="18"/>
      <c r="V299" s="18"/>
      <c r="W299" s="18"/>
      <c r="X299" s="32"/>
      <c r="Y299" s="32"/>
      <c r="Z299" s="32"/>
      <c r="AA299" s="32"/>
      <c r="AB299" s="32"/>
      <c r="AC299" s="32"/>
    </row>
    <row r="300" spans="1:29" ht="39.950000000000003" customHeight="1" x14ac:dyDescent="0.25">
      <c r="A300" s="169"/>
      <c r="B300" s="171"/>
      <c r="C300" s="48">
        <v>445</v>
      </c>
      <c r="D300" s="71" t="s">
        <v>140</v>
      </c>
      <c r="E300" s="108" t="s">
        <v>642</v>
      </c>
      <c r="F300" s="72" t="s">
        <v>59</v>
      </c>
      <c r="G300" s="72" t="s">
        <v>35</v>
      </c>
      <c r="H300" s="54">
        <v>12.23</v>
      </c>
      <c r="I300" s="19"/>
      <c r="J300" s="25">
        <f t="shared" si="6"/>
        <v>0</v>
      </c>
      <c r="K300" s="26" t="str">
        <f t="shared" si="7"/>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69"/>
      <c r="B301" s="171"/>
      <c r="C301" s="48">
        <v>446</v>
      </c>
      <c r="D301" s="71" t="s">
        <v>196</v>
      </c>
      <c r="E301" s="108" t="s">
        <v>643</v>
      </c>
      <c r="F301" s="72" t="s">
        <v>59</v>
      </c>
      <c r="G301" s="72" t="s">
        <v>35</v>
      </c>
      <c r="H301" s="54">
        <v>1.7</v>
      </c>
      <c r="I301" s="19"/>
      <c r="J301" s="25">
        <f t="shared" si="6"/>
        <v>0</v>
      </c>
      <c r="K301" s="26" t="str">
        <f t="shared" si="7"/>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69"/>
      <c r="B302" s="171"/>
      <c r="C302" s="48">
        <v>447</v>
      </c>
      <c r="D302" s="71" t="s">
        <v>197</v>
      </c>
      <c r="E302" s="108" t="s">
        <v>644</v>
      </c>
      <c r="F302" s="72" t="s">
        <v>59</v>
      </c>
      <c r="G302" s="72" t="s">
        <v>35</v>
      </c>
      <c r="H302" s="54">
        <v>202.9</v>
      </c>
      <c r="I302" s="19"/>
      <c r="J302" s="25">
        <f t="shared" si="6"/>
        <v>0</v>
      </c>
      <c r="K302" s="26" t="str">
        <f t="shared" si="7"/>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69"/>
      <c r="B303" s="171"/>
      <c r="C303" s="48">
        <v>448</v>
      </c>
      <c r="D303" s="71" t="s">
        <v>198</v>
      </c>
      <c r="E303" s="108" t="s">
        <v>645</v>
      </c>
      <c r="F303" s="72" t="s">
        <v>59</v>
      </c>
      <c r="G303" s="72" t="s">
        <v>35</v>
      </c>
      <c r="H303" s="54">
        <v>15.59</v>
      </c>
      <c r="I303" s="19"/>
      <c r="J303" s="25">
        <f t="shared" si="6"/>
        <v>0</v>
      </c>
      <c r="K303" s="26" t="str">
        <f t="shared" si="7"/>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69"/>
      <c r="B304" s="171"/>
      <c r="C304" s="48">
        <v>449</v>
      </c>
      <c r="D304" s="71" t="s">
        <v>448</v>
      </c>
      <c r="E304" s="108" t="s">
        <v>646</v>
      </c>
      <c r="F304" s="72" t="s">
        <v>13</v>
      </c>
      <c r="G304" s="72" t="s">
        <v>35</v>
      </c>
      <c r="H304" s="54">
        <v>30.77</v>
      </c>
      <c r="I304" s="19">
        <v>3</v>
      </c>
      <c r="J304" s="25">
        <f t="shared" si="6"/>
        <v>3</v>
      </c>
      <c r="K304" s="26" t="str">
        <f t="shared" si="7"/>
        <v>OK</v>
      </c>
      <c r="L304" s="18"/>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69"/>
      <c r="B305" s="171"/>
      <c r="C305" s="48">
        <v>450</v>
      </c>
      <c r="D305" s="71" t="s">
        <v>449</v>
      </c>
      <c r="E305" s="108" t="s">
        <v>647</v>
      </c>
      <c r="F305" s="72" t="s">
        <v>13</v>
      </c>
      <c r="G305" s="72" t="s">
        <v>35</v>
      </c>
      <c r="H305" s="54">
        <v>6.28</v>
      </c>
      <c r="I305" s="19">
        <v>3</v>
      </c>
      <c r="J305" s="25">
        <f t="shared" si="6"/>
        <v>3</v>
      </c>
      <c r="K305" s="26" t="str">
        <f t="shared" si="7"/>
        <v>OK</v>
      </c>
      <c r="L305" s="18"/>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69"/>
      <c r="B306" s="171"/>
      <c r="C306" s="48">
        <v>451</v>
      </c>
      <c r="D306" s="79" t="s">
        <v>199</v>
      </c>
      <c r="E306" s="108" t="s">
        <v>647</v>
      </c>
      <c r="F306" s="97" t="s">
        <v>59</v>
      </c>
      <c r="G306" s="97" t="s">
        <v>35</v>
      </c>
      <c r="H306" s="54">
        <v>7.77</v>
      </c>
      <c r="I306" s="19"/>
      <c r="J306" s="25">
        <f t="shared" si="6"/>
        <v>0</v>
      </c>
      <c r="K306" s="26" t="str">
        <f t="shared" si="7"/>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69"/>
      <c r="B307" s="171"/>
      <c r="C307" s="48">
        <v>452</v>
      </c>
      <c r="D307" s="84" t="s">
        <v>141</v>
      </c>
      <c r="E307" s="108" t="s">
        <v>648</v>
      </c>
      <c r="F307" s="99" t="s">
        <v>59</v>
      </c>
      <c r="G307" s="95" t="s">
        <v>35</v>
      </c>
      <c r="H307" s="54">
        <v>13.35</v>
      </c>
      <c r="I307" s="19">
        <v>3</v>
      </c>
      <c r="J307" s="25">
        <f t="shared" si="6"/>
        <v>3</v>
      </c>
      <c r="K307" s="26" t="str">
        <f t="shared" si="7"/>
        <v>OK</v>
      </c>
      <c r="L307" s="18"/>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69"/>
      <c r="B308" s="171"/>
      <c r="C308" s="48">
        <v>453</v>
      </c>
      <c r="D308" s="71" t="s">
        <v>200</v>
      </c>
      <c r="E308" s="108" t="s">
        <v>649</v>
      </c>
      <c r="F308" s="72" t="s">
        <v>59</v>
      </c>
      <c r="G308" s="72" t="s">
        <v>35</v>
      </c>
      <c r="H308" s="54">
        <v>14.59</v>
      </c>
      <c r="I308" s="19"/>
      <c r="J308" s="25">
        <f t="shared" si="6"/>
        <v>0</v>
      </c>
      <c r="K308" s="26" t="str">
        <f t="shared" si="7"/>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69"/>
      <c r="B309" s="171"/>
      <c r="C309" s="48">
        <v>454</v>
      </c>
      <c r="D309" s="71" t="s">
        <v>87</v>
      </c>
      <c r="E309" s="108" t="s">
        <v>650</v>
      </c>
      <c r="F309" s="72" t="s">
        <v>13</v>
      </c>
      <c r="G309" s="72" t="s">
        <v>35</v>
      </c>
      <c r="H309" s="54">
        <v>35.04</v>
      </c>
      <c r="I309" s="19">
        <v>3</v>
      </c>
      <c r="J309" s="25">
        <f t="shared" si="6"/>
        <v>3</v>
      </c>
      <c r="K309" s="26" t="str">
        <f t="shared" si="7"/>
        <v>OK</v>
      </c>
      <c r="L309" s="18"/>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69"/>
      <c r="B310" s="171"/>
      <c r="C310" s="48">
        <v>455</v>
      </c>
      <c r="D310" s="71" t="s">
        <v>139</v>
      </c>
      <c r="E310" s="108" t="s">
        <v>651</v>
      </c>
      <c r="F310" s="96" t="s">
        <v>59</v>
      </c>
      <c r="G310" s="72" t="s">
        <v>35</v>
      </c>
      <c r="H310" s="54">
        <v>11.4</v>
      </c>
      <c r="I310" s="19">
        <v>3</v>
      </c>
      <c r="J310" s="25">
        <f t="shared" si="6"/>
        <v>3</v>
      </c>
      <c r="K310" s="26" t="str">
        <f t="shared" si="7"/>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69"/>
      <c r="B311" s="171"/>
      <c r="C311" s="48">
        <v>456</v>
      </c>
      <c r="D311" s="71" t="s">
        <v>138</v>
      </c>
      <c r="E311" s="108" t="s">
        <v>651</v>
      </c>
      <c r="F311" s="96" t="s">
        <v>59</v>
      </c>
      <c r="G311" s="72" t="s">
        <v>35</v>
      </c>
      <c r="H311" s="54">
        <v>25.32</v>
      </c>
      <c r="I311" s="19">
        <v>3</v>
      </c>
      <c r="J311" s="25">
        <f t="shared" si="6"/>
        <v>3</v>
      </c>
      <c r="K311" s="26" t="str">
        <f t="shared" si="7"/>
        <v>OK</v>
      </c>
      <c r="L311" s="18"/>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69"/>
      <c r="B312" s="171"/>
      <c r="C312" s="48">
        <v>457</v>
      </c>
      <c r="D312" s="71" t="s">
        <v>93</v>
      </c>
      <c r="E312" s="108" t="s">
        <v>652</v>
      </c>
      <c r="F312" s="72" t="s">
        <v>13</v>
      </c>
      <c r="G312" s="72" t="s">
        <v>35</v>
      </c>
      <c r="H312" s="54">
        <v>20.95</v>
      </c>
      <c r="I312" s="19">
        <v>3</v>
      </c>
      <c r="J312" s="25">
        <f t="shared" si="6"/>
        <v>3</v>
      </c>
      <c r="K312" s="26" t="str">
        <f t="shared" si="7"/>
        <v>OK</v>
      </c>
      <c r="L312" s="18"/>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69"/>
      <c r="B313" s="171"/>
      <c r="C313" s="48">
        <v>458</v>
      </c>
      <c r="D313" s="71" t="s">
        <v>450</v>
      </c>
      <c r="E313" s="108" t="s">
        <v>653</v>
      </c>
      <c r="F313" s="72" t="s">
        <v>59</v>
      </c>
      <c r="G313" s="72" t="s">
        <v>35</v>
      </c>
      <c r="H313" s="54">
        <v>32.46</v>
      </c>
      <c r="I313" s="19">
        <v>0</v>
      </c>
      <c r="J313" s="25">
        <f t="shared" si="6"/>
        <v>0</v>
      </c>
      <c r="K313" s="26" t="str">
        <f t="shared" si="7"/>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69"/>
      <c r="B314" s="171"/>
      <c r="C314" s="48">
        <v>459</v>
      </c>
      <c r="D314" s="71" t="s">
        <v>207</v>
      </c>
      <c r="E314" s="108" t="s">
        <v>654</v>
      </c>
      <c r="F314" s="72" t="s">
        <v>13</v>
      </c>
      <c r="G314" s="72" t="s">
        <v>35</v>
      </c>
      <c r="H314" s="54">
        <v>204.15</v>
      </c>
      <c r="I314" s="19">
        <v>2</v>
      </c>
      <c r="J314" s="25">
        <f t="shared" si="6"/>
        <v>0</v>
      </c>
      <c r="K314" s="26" t="str">
        <f t="shared" si="7"/>
        <v>OK</v>
      </c>
      <c r="L314" s="18">
        <v>2</v>
      </c>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69"/>
      <c r="B315" s="171"/>
      <c r="C315" s="48">
        <v>460</v>
      </c>
      <c r="D315" s="71" t="s">
        <v>208</v>
      </c>
      <c r="E315" s="108" t="s">
        <v>654</v>
      </c>
      <c r="F315" s="72" t="s">
        <v>59</v>
      </c>
      <c r="G315" s="72" t="s">
        <v>117</v>
      </c>
      <c r="H315" s="54">
        <v>862.93</v>
      </c>
      <c r="I315" s="19">
        <v>1</v>
      </c>
      <c r="J315" s="25">
        <f t="shared" si="6"/>
        <v>0</v>
      </c>
      <c r="K315" s="26" t="str">
        <f t="shared" si="7"/>
        <v>OK</v>
      </c>
      <c r="L315" s="18">
        <v>1</v>
      </c>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69"/>
      <c r="B316" s="171"/>
      <c r="C316" s="48">
        <v>461</v>
      </c>
      <c r="D316" s="71" t="s">
        <v>38</v>
      </c>
      <c r="E316" s="108" t="s">
        <v>655</v>
      </c>
      <c r="F316" s="72" t="s">
        <v>13</v>
      </c>
      <c r="G316" s="72" t="s">
        <v>15</v>
      </c>
      <c r="H316" s="54">
        <v>6.46</v>
      </c>
      <c r="I316" s="19">
        <v>1</v>
      </c>
      <c r="J316" s="25">
        <f t="shared" si="6"/>
        <v>1</v>
      </c>
      <c r="K316" s="26" t="str">
        <f t="shared" si="7"/>
        <v>OK</v>
      </c>
      <c r="L316" s="18"/>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69"/>
      <c r="B317" s="171"/>
      <c r="C317" s="48">
        <v>462</v>
      </c>
      <c r="D317" s="71" t="s">
        <v>451</v>
      </c>
      <c r="E317" s="108" t="s">
        <v>656</v>
      </c>
      <c r="F317" s="72" t="s">
        <v>13</v>
      </c>
      <c r="G317" s="72" t="s">
        <v>35</v>
      </c>
      <c r="H317" s="54">
        <v>16.03</v>
      </c>
      <c r="I317" s="19"/>
      <c r="J317" s="25">
        <f t="shared" si="6"/>
        <v>0</v>
      </c>
      <c r="K317" s="26" t="str">
        <f t="shared" si="7"/>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69"/>
      <c r="B318" s="171"/>
      <c r="C318" s="48">
        <v>463</v>
      </c>
      <c r="D318" s="71" t="s">
        <v>452</v>
      </c>
      <c r="E318" s="108" t="s">
        <v>657</v>
      </c>
      <c r="F318" s="72" t="s">
        <v>12</v>
      </c>
      <c r="G318" s="72" t="s">
        <v>15</v>
      </c>
      <c r="H318" s="54">
        <v>18.5</v>
      </c>
      <c r="I318" s="19"/>
      <c r="J318" s="25">
        <f t="shared" si="6"/>
        <v>0</v>
      </c>
      <c r="K318" s="26" t="str">
        <f t="shared" si="7"/>
        <v>OK</v>
      </c>
      <c r="L318" s="18"/>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69"/>
      <c r="B319" s="171"/>
      <c r="C319" s="48">
        <v>464</v>
      </c>
      <c r="D319" s="71" t="s">
        <v>39</v>
      </c>
      <c r="E319" s="108" t="s">
        <v>658</v>
      </c>
      <c r="F319" s="72" t="s">
        <v>13</v>
      </c>
      <c r="G319" s="72" t="s">
        <v>35</v>
      </c>
      <c r="H319" s="54">
        <v>19.09</v>
      </c>
      <c r="I319" s="19">
        <v>1</v>
      </c>
      <c r="J319" s="25">
        <f t="shared" si="6"/>
        <v>1</v>
      </c>
      <c r="K319" s="26" t="str">
        <f t="shared" si="7"/>
        <v>OK</v>
      </c>
      <c r="L319" s="18"/>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69"/>
      <c r="B320" s="171"/>
      <c r="C320" s="48">
        <v>465</v>
      </c>
      <c r="D320" s="71" t="s">
        <v>40</v>
      </c>
      <c r="E320" s="108" t="s">
        <v>659</v>
      </c>
      <c r="F320" s="72" t="s">
        <v>13</v>
      </c>
      <c r="G320" s="72" t="s">
        <v>35</v>
      </c>
      <c r="H320" s="54">
        <v>23.63</v>
      </c>
      <c r="I320" s="19">
        <v>1</v>
      </c>
      <c r="J320" s="25">
        <f t="shared" si="6"/>
        <v>1</v>
      </c>
      <c r="K320" s="26" t="str">
        <f t="shared" si="7"/>
        <v>OK</v>
      </c>
      <c r="L320" s="18"/>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69"/>
      <c r="B321" s="171"/>
      <c r="C321" s="48">
        <v>466</v>
      </c>
      <c r="D321" s="71" t="s">
        <v>41</v>
      </c>
      <c r="E321" s="108" t="s">
        <v>660</v>
      </c>
      <c r="F321" s="72" t="s">
        <v>13</v>
      </c>
      <c r="G321" s="72" t="s">
        <v>35</v>
      </c>
      <c r="H321" s="54">
        <v>19.559999999999999</v>
      </c>
      <c r="I321" s="19">
        <v>1</v>
      </c>
      <c r="J321" s="25">
        <f t="shared" si="6"/>
        <v>1</v>
      </c>
      <c r="K321" s="26" t="str">
        <f t="shared" si="7"/>
        <v>OK</v>
      </c>
      <c r="L321" s="18"/>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69"/>
      <c r="B322" s="171"/>
      <c r="C322" s="48">
        <v>467</v>
      </c>
      <c r="D322" s="71" t="s">
        <v>42</v>
      </c>
      <c r="E322" s="108" t="s">
        <v>661</v>
      </c>
      <c r="F322" s="72" t="s">
        <v>13</v>
      </c>
      <c r="G322" s="72" t="s">
        <v>35</v>
      </c>
      <c r="H322" s="54">
        <v>34.82</v>
      </c>
      <c r="I322" s="19"/>
      <c r="J322" s="25">
        <f t="shared" si="6"/>
        <v>0</v>
      </c>
      <c r="K322" s="26" t="str">
        <f t="shared" si="7"/>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69"/>
      <c r="B323" s="171"/>
      <c r="C323" s="48">
        <v>468</v>
      </c>
      <c r="D323" s="71" t="s">
        <v>43</v>
      </c>
      <c r="E323" s="108" t="s">
        <v>662</v>
      </c>
      <c r="F323" s="72" t="s">
        <v>13</v>
      </c>
      <c r="G323" s="72" t="s">
        <v>35</v>
      </c>
      <c r="H323" s="54">
        <v>26.03</v>
      </c>
      <c r="I323" s="19"/>
      <c r="J323" s="25">
        <f t="shared" si="6"/>
        <v>0</v>
      </c>
      <c r="K323" s="26" t="str">
        <f t="shared" si="7"/>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69"/>
      <c r="B324" s="171"/>
      <c r="C324" s="48">
        <v>469</v>
      </c>
      <c r="D324" s="71" t="s">
        <v>44</v>
      </c>
      <c r="E324" s="108" t="s">
        <v>663</v>
      </c>
      <c r="F324" s="72" t="s">
        <v>13</v>
      </c>
      <c r="G324" s="72" t="s">
        <v>35</v>
      </c>
      <c r="H324" s="54">
        <v>33.86</v>
      </c>
      <c r="I324" s="19"/>
      <c r="J324" s="25">
        <f t="shared" si="6"/>
        <v>0</v>
      </c>
      <c r="K324" s="26" t="str">
        <f t="shared" si="7"/>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69"/>
      <c r="B325" s="171"/>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69"/>
      <c r="B326" s="171"/>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69"/>
      <c r="B327" s="171"/>
      <c r="C327" s="48">
        <v>472</v>
      </c>
      <c r="D327" s="71" t="s">
        <v>455</v>
      </c>
      <c r="E327" s="108" t="s">
        <v>666</v>
      </c>
      <c r="F327" s="72" t="s">
        <v>13</v>
      </c>
      <c r="G327" s="72" t="s">
        <v>35</v>
      </c>
      <c r="H327" s="54">
        <v>21.04</v>
      </c>
      <c r="I327" s="19">
        <v>1</v>
      </c>
      <c r="J327" s="25">
        <f t="shared" si="6"/>
        <v>1</v>
      </c>
      <c r="K327" s="26" t="str">
        <f t="shared" si="7"/>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69"/>
      <c r="B328" s="171"/>
      <c r="C328" s="48">
        <v>473</v>
      </c>
      <c r="D328" s="71" t="s">
        <v>45</v>
      </c>
      <c r="E328" s="108" t="s">
        <v>666</v>
      </c>
      <c r="F328" s="72" t="s">
        <v>13</v>
      </c>
      <c r="G328" s="72" t="s">
        <v>35</v>
      </c>
      <c r="H328" s="54">
        <v>22.73</v>
      </c>
      <c r="I328" s="19"/>
      <c r="J328" s="25">
        <f t="shared" si="6"/>
        <v>0</v>
      </c>
      <c r="K328" s="26" t="str">
        <f t="shared" si="7"/>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69"/>
      <c r="B329" s="171"/>
      <c r="C329" s="48">
        <v>474</v>
      </c>
      <c r="D329" s="86" t="s">
        <v>456</v>
      </c>
      <c r="E329" s="108" t="s">
        <v>667</v>
      </c>
      <c r="F329" s="96" t="s">
        <v>515</v>
      </c>
      <c r="G329" s="72" t="s">
        <v>35</v>
      </c>
      <c r="H329" s="54">
        <v>197.2</v>
      </c>
      <c r="I329" s="19"/>
      <c r="J329" s="25">
        <f t="shared" si="6"/>
        <v>0</v>
      </c>
      <c r="K329" s="26" t="str">
        <f t="shared" si="7"/>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69"/>
      <c r="B330" s="171"/>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69"/>
      <c r="B331" s="171"/>
      <c r="C331" s="48">
        <v>476</v>
      </c>
      <c r="D331" s="71" t="s">
        <v>46</v>
      </c>
      <c r="E331" s="108" t="s">
        <v>669</v>
      </c>
      <c r="F331" s="72" t="s">
        <v>13</v>
      </c>
      <c r="G331" s="72" t="s">
        <v>35</v>
      </c>
      <c r="H331" s="54">
        <v>8.1999999999999993</v>
      </c>
      <c r="I331" s="19"/>
      <c r="J331" s="25">
        <f t="shared" si="6"/>
        <v>0</v>
      </c>
      <c r="K331" s="26" t="str">
        <f t="shared" si="7"/>
        <v>OK</v>
      </c>
      <c r="L331" s="18"/>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69"/>
      <c r="B332" s="171"/>
      <c r="C332" s="48">
        <v>477</v>
      </c>
      <c r="D332" s="71" t="s">
        <v>47</v>
      </c>
      <c r="E332" s="109" t="s">
        <v>670</v>
      </c>
      <c r="F332" s="72" t="s">
        <v>13</v>
      </c>
      <c r="G332" s="72" t="s">
        <v>35</v>
      </c>
      <c r="H332" s="54">
        <v>10.029999999999999</v>
      </c>
      <c r="I332" s="19"/>
      <c r="J332" s="25">
        <f t="shared" si="6"/>
        <v>0</v>
      </c>
      <c r="K332" s="26" t="str">
        <f t="shared" si="7"/>
        <v>OK</v>
      </c>
      <c r="L332" s="18"/>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69"/>
      <c r="B333" s="171"/>
      <c r="C333" s="48">
        <v>478</v>
      </c>
      <c r="D333" s="71" t="s">
        <v>458</v>
      </c>
      <c r="E333" s="108" t="s">
        <v>669</v>
      </c>
      <c r="F333" s="72" t="s">
        <v>59</v>
      </c>
      <c r="G333" s="72" t="s">
        <v>35</v>
      </c>
      <c r="H333" s="54">
        <v>3.91</v>
      </c>
      <c r="I333" s="19">
        <v>10</v>
      </c>
      <c r="J333" s="25">
        <f t="shared" si="6"/>
        <v>10</v>
      </c>
      <c r="K333" s="26" t="str">
        <f t="shared" si="7"/>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69"/>
      <c r="B334" s="171"/>
      <c r="C334" s="48">
        <v>479</v>
      </c>
      <c r="D334" s="71" t="s">
        <v>36</v>
      </c>
      <c r="E334" s="108" t="s">
        <v>671</v>
      </c>
      <c r="F334" s="72" t="s">
        <v>13</v>
      </c>
      <c r="G334" s="72" t="s">
        <v>103</v>
      </c>
      <c r="H334" s="54">
        <v>1.21</v>
      </c>
      <c r="I334" s="19">
        <v>4</v>
      </c>
      <c r="J334" s="25">
        <f t="shared" si="6"/>
        <v>4</v>
      </c>
      <c r="K334" s="26" t="str">
        <f t="shared" si="7"/>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69"/>
      <c r="B335" s="171"/>
      <c r="C335" s="48">
        <v>480</v>
      </c>
      <c r="D335" s="71" t="s">
        <v>459</v>
      </c>
      <c r="E335" s="108" t="s">
        <v>672</v>
      </c>
      <c r="F335" s="72" t="s">
        <v>13</v>
      </c>
      <c r="G335" s="72" t="s">
        <v>35</v>
      </c>
      <c r="H335" s="54">
        <v>22.21</v>
      </c>
      <c r="I335" s="19">
        <v>1</v>
      </c>
      <c r="J335" s="25">
        <f t="shared" si="6"/>
        <v>1</v>
      </c>
      <c r="K335" s="26" t="str">
        <f t="shared" si="7"/>
        <v>OK</v>
      </c>
      <c r="L335" s="18"/>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69"/>
      <c r="B336" s="171"/>
      <c r="C336" s="48">
        <v>481</v>
      </c>
      <c r="D336" s="71" t="s">
        <v>57</v>
      </c>
      <c r="E336" s="108" t="s">
        <v>673</v>
      </c>
      <c r="F336" s="72" t="s">
        <v>13</v>
      </c>
      <c r="G336" s="72" t="s">
        <v>35</v>
      </c>
      <c r="H336" s="54">
        <v>44.17</v>
      </c>
      <c r="I336" s="19">
        <v>0</v>
      </c>
      <c r="J336" s="25">
        <f t="shared" si="6"/>
        <v>0</v>
      </c>
      <c r="K336" s="26" t="str">
        <f t="shared" si="7"/>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69"/>
      <c r="B337" s="171"/>
      <c r="C337" s="48">
        <v>482</v>
      </c>
      <c r="D337" s="71" t="s">
        <v>460</v>
      </c>
      <c r="E337" s="108" t="s">
        <v>674</v>
      </c>
      <c r="F337" s="72" t="s">
        <v>516</v>
      </c>
      <c r="G337" s="72" t="s">
        <v>35</v>
      </c>
      <c r="H337" s="54">
        <v>341.74</v>
      </c>
      <c r="I337" s="19"/>
      <c r="J337" s="25">
        <f t="shared" si="6"/>
        <v>0</v>
      </c>
      <c r="K337" s="26" t="str">
        <f t="shared" si="7"/>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69"/>
      <c r="B338" s="171"/>
      <c r="C338" s="48">
        <v>483</v>
      </c>
      <c r="D338" s="71" t="s">
        <v>48</v>
      </c>
      <c r="E338" s="108" t="s">
        <v>675</v>
      </c>
      <c r="F338" s="72" t="s">
        <v>13</v>
      </c>
      <c r="G338" s="72" t="s">
        <v>35</v>
      </c>
      <c r="H338" s="54">
        <v>52.27</v>
      </c>
      <c r="I338" s="19">
        <v>0</v>
      </c>
      <c r="J338" s="25">
        <f t="shared" si="6"/>
        <v>0</v>
      </c>
      <c r="K338" s="26" t="str">
        <f t="shared" si="7"/>
        <v>OK</v>
      </c>
      <c r="L338" s="18"/>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69"/>
      <c r="B339" s="171"/>
      <c r="C339" s="48">
        <v>484</v>
      </c>
      <c r="D339" s="71" t="s">
        <v>49</v>
      </c>
      <c r="E339" s="108" t="s">
        <v>676</v>
      </c>
      <c r="F339" s="72" t="s">
        <v>13</v>
      </c>
      <c r="G339" s="72" t="s">
        <v>15</v>
      </c>
      <c r="H339" s="54">
        <v>77.22</v>
      </c>
      <c r="I339" s="19">
        <v>0</v>
      </c>
      <c r="J339" s="25">
        <f t="shared" si="6"/>
        <v>0</v>
      </c>
      <c r="K339" s="26" t="str">
        <f t="shared" si="7"/>
        <v>OK</v>
      </c>
      <c r="L339" s="18"/>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69"/>
      <c r="B340" s="171"/>
      <c r="C340" s="48">
        <v>485</v>
      </c>
      <c r="D340" s="71" t="s">
        <v>50</v>
      </c>
      <c r="E340" s="108" t="s">
        <v>677</v>
      </c>
      <c r="F340" s="72" t="s">
        <v>13</v>
      </c>
      <c r="G340" s="72" t="s">
        <v>35</v>
      </c>
      <c r="H340" s="70">
        <v>19.09</v>
      </c>
      <c r="I340" s="19">
        <v>0</v>
      </c>
      <c r="J340" s="25">
        <f t="shared" si="6"/>
        <v>0</v>
      </c>
      <c r="K340" s="26" t="str">
        <f t="shared" si="7"/>
        <v>OK</v>
      </c>
      <c r="L340" s="18"/>
      <c r="M340" s="18"/>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69"/>
      <c r="B341" s="171"/>
      <c r="C341" s="48">
        <v>486</v>
      </c>
      <c r="D341" s="71" t="s">
        <v>461</v>
      </c>
      <c r="E341" s="108" t="s">
        <v>678</v>
      </c>
      <c r="F341" s="72" t="s">
        <v>13</v>
      </c>
      <c r="G341" s="72" t="s">
        <v>35</v>
      </c>
      <c r="H341" s="54">
        <v>14.46</v>
      </c>
      <c r="I341" s="19">
        <v>0</v>
      </c>
      <c r="J341" s="25">
        <f t="shared" si="6"/>
        <v>0</v>
      </c>
      <c r="K341" s="26" t="str">
        <f t="shared" si="7"/>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69"/>
      <c r="B342" s="171"/>
      <c r="C342" s="48">
        <v>487</v>
      </c>
      <c r="D342" s="71" t="s">
        <v>51</v>
      </c>
      <c r="E342" s="108" t="s">
        <v>679</v>
      </c>
      <c r="F342" s="72" t="s">
        <v>13</v>
      </c>
      <c r="G342" s="72" t="s">
        <v>35</v>
      </c>
      <c r="H342" s="54">
        <v>15.29</v>
      </c>
      <c r="I342" s="19">
        <v>0</v>
      </c>
      <c r="J342" s="25">
        <f t="shared" si="6"/>
        <v>0</v>
      </c>
      <c r="K342" s="26" t="str">
        <f t="shared" si="7"/>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69"/>
      <c r="B343" s="171"/>
      <c r="C343" s="49">
        <v>488</v>
      </c>
      <c r="D343" s="71" t="s">
        <v>89</v>
      </c>
      <c r="E343" s="108" t="s">
        <v>680</v>
      </c>
      <c r="F343" s="72" t="s">
        <v>13</v>
      </c>
      <c r="G343" s="72" t="s">
        <v>35</v>
      </c>
      <c r="H343" s="54">
        <v>30.13</v>
      </c>
      <c r="I343" s="19">
        <v>0</v>
      </c>
      <c r="J343" s="25">
        <f t="shared" si="6"/>
        <v>0</v>
      </c>
      <c r="K343" s="26" t="str">
        <f t="shared" si="7"/>
        <v>OK</v>
      </c>
      <c r="L343" s="18"/>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69"/>
      <c r="B344" s="171"/>
      <c r="C344" s="49">
        <v>489</v>
      </c>
      <c r="D344" s="71" t="s">
        <v>115</v>
      </c>
      <c r="E344" s="108" t="s">
        <v>681</v>
      </c>
      <c r="F344" s="72" t="s">
        <v>59</v>
      </c>
      <c r="G344" s="72" t="s">
        <v>35</v>
      </c>
      <c r="H344" s="54">
        <v>26.33</v>
      </c>
      <c r="I344" s="19">
        <v>1</v>
      </c>
      <c r="J344" s="25">
        <f t="shared" si="6"/>
        <v>1</v>
      </c>
      <c r="K344" s="26" t="str">
        <f t="shared" si="7"/>
        <v>OK</v>
      </c>
      <c r="L344" s="18"/>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69"/>
      <c r="B345" s="171"/>
      <c r="C345" s="48">
        <v>490</v>
      </c>
      <c r="D345" s="71" t="s">
        <v>52</v>
      </c>
      <c r="E345" s="108" t="s">
        <v>682</v>
      </c>
      <c r="F345" s="72" t="s">
        <v>13</v>
      </c>
      <c r="G345" s="72" t="s">
        <v>35</v>
      </c>
      <c r="H345" s="54">
        <v>25.77</v>
      </c>
      <c r="I345" s="19">
        <v>1</v>
      </c>
      <c r="J345" s="25">
        <f t="shared" si="6"/>
        <v>1</v>
      </c>
      <c r="K345" s="26" t="str">
        <f t="shared" si="7"/>
        <v>OK</v>
      </c>
      <c r="L345" s="18"/>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69"/>
      <c r="B346" s="171"/>
      <c r="C346" s="48">
        <v>491</v>
      </c>
      <c r="D346" s="71" t="s">
        <v>462</v>
      </c>
      <c r="E346" s="108" t="s">
        <v>682</v>
      </c>
      <c r="F346" s="100" t="s">
        <v>59</v>
      </c>
      <c r="G346" s="72" t="s">
        <v>35</v>
      </c>
      <c r="H346" s="55">
        <v>30.36</v>
      </c>
      <c r="I346" s="19"/>
      <c r="J346" s="25">
        <f t="shared" si="6"/>
        <v>0</v>
      </c>
      <c r="K346" s="26" t="str">
        <f t="shared" si="7"/>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69"/>
      <c r="B347" s="171"/>
      <c r="C347" s="48">
        <v>492</v>
      </c>
      <c r="D347" s="71" t="s">
        <v>56</v>
      </c>
      <c r="E347" s="108" t="s">
        <v>683</v>
      </c>
      <c r="F347" s="100" t="s">
        <v>13</v>
      </c>
      <c r="G347" s="72" t="s">
        <v>35</v>
      </c>
      <c r="H347" s="55">
        <v>28.67</v>
      </c>
      <c r="I347" s="19">
        <v>0</v>
      </c>
      <c r="J347" s="25">
        <f t="shared" si="6"/>
        <v>0</v>
      </c>
      <c r="K347" s="26" t="str">
        <f t="shared" si="7"/>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69"/>
      <c r="B348" s="171"/>
      <c r="C348" s="48">
        <v>493</v>
      </c>
      <c r="D348" s="71" t="s">
        <v>53</v>
      </c>
      <c r="E348" s="108" t="s">
        <v>684</v>
      </c>
      <c r="F348" s="100" t="s">
        <v>13</v>
      </c>
      <c r="G348" s="72" t="s">
        <v>35</v>
      </c>
      <c r="H348" s="55">
        <v>54.7</v>
      </c>
      <c r="I348" s="19">
        <v>1</v>
      </c>
      <c r="J348" s="25">
        <f t="shared" si="6"/>
        <v>1</v>
      </c>
      <c r="K348" s="26" t="str">
        <f t="shared" si="7"/>
        <v>OK</v>
      </c>
      <c r="L348" s="18"/>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69"/>
      <c r="B349" s="171"/>
      <c r="C349" s="48">
        <v>494</v>
      </c>
      <c r="D349" s="71" t="s">
        <v>105</v>
      </c>
      <c r="E349" s="108" t="s">
        <v>685</v>
      </c>
      <c r="F349" s="100" t="s">
        <v>60</v>
      </c>
      <c r="G349" s="72" t="s">
        <v>15</v>
      </c>
      <c r="H349" s="55">
        <v>11.15</v>
      </c>
      <c r="I349" s="19"/>
      <c r="J349" s="25">
        <f t="shared" si="6"/>
        <v>0</v>
      </c>
      <c r="K349" s="26" t="str">
        <f t="shared" si="7"/>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69"/>
      <c r="B350" s="171"/>
      <c r="C350" s="48">
        <v>495</v>
      </c>
      <c r="D350" s="71" t="s">
        <v>31</v>
      </c>
      <c r="E350" s="108" t="s">
        <v>686</v>
      </c>
      <c r="F350" s="72" t="s">
        <v>13</v>
      </c>
      <c r="G350" s="72" t="s">
        <v>772</v>
      </c>
      <c r="H350" s="55">
        <v>1.27</v>
      </c>
      <c r="I350" s="19">
        <v>20</v>
      </c>
      <c r="J350" s="25">
        <f t="shared" si="6"/>
        <v>20</v>
      </c>
      <c r="K350" s="26" t="str">
        <f t="shared" si="7"/>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69"/>
      <c r="B351" s="171"/>
      <c r="C351" s="49">
        <v>496</v>
      </c>
      <c r="D351" s="71" t="s">
        <v>92</v>
      </c>
      <c r="E351" s="108" t="s">
        <v>687</v>
      </c>
      <c r="F351" s="72" t="s">
        <v>61</v>
      </c>
      <c r="G351" s="72" t="s">
        <v>35</v>
      </c>
      <c r="H351" s="55">
        <v>33.22</v>
      </c>
      <c r="I351" s="19">
        <v>1</v>
      </c>
      <c r="J351" s="25">
        <f t="shared" si="6"/>
        <v>0</v>
      </c>
      <c r="K351" s="26" t="str">
        <f t="shared" si="7"/>
        <v>OK</v>
      </c>
      <c r="L351" s="18"/>
      <c r="M351" s="18"/>
      <c r="N351" s="18"/>
      <c r="O351" s="18">
        <v>1</v>
      </c>
      <c r="P351" s="18"/>
      <c r="Q351" s="18"/>
      <c r="R351" s="18"/>
      <c r="S351" s="18"/>
      <c r="T351" s="18"/>
      <c r="U351" s="18"/>
      <c r="V351" s="18"/>
      <c r="W351" s="18"/>
      <c r="X351" s="32"/>
      <c r="Y351" s="32"/>
      <c r="Z351" s="32"/>
      <c r="AA351" s="32"/>
      <c r="AB351" s="32"/>
      <c r="AC351" s="32"/>
    </row>
    <row r="352" spans="1:29" ht="39.950000000000003" customHeight="1" x14ac:dyDescent="0.25">
      <c r="A352" s="169"/>
      <c r="B352" s="171"/>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69"/>
      <c r="B353" s="171"/>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69"/>
      <c r="B354" s="171"/>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69"/>
      <c r="B355" s="171"/>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69"/>
      <c r="B356" s="171"/>
      <c r="C356" s="49">
        <v>501</v>
      </c>
      <c r="D356" s="79" t="s">
        <v>130</v>
      </c>
      <c r="E356" s="108" t="s">
        <v>692</v>
      </c>
      <c r="F356" s="72" t="s">
        <v>59</v>
      </c>
      <c r="G356" s="72" t="s">
        <v>35</v>
      </c>
      <c r="H356" s="55">
        <v>29.09</v>
      </c>
      <c r="I356" s="19"/>
      <c r="J356" s="25">
        <f t="shared" si="6"/>
        <v>0</v>
      </c>
      <c r="K356" s="26" t="str">
        <f t="shared" si="7"/>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69"/>
      <c r="B357" s="171"/>
      <c r="C357" s="49">
        <v>502</v>
      </c>
      <c r="D357" s="71" t="s">
        <v>54</v>
      </c>
      <c r="E357" s="108" t="s">
        <v>693</v>
      </c>
      <c r="F357" s="100" t="s">
        <v>13</v>
      </c>
      <c r="G357" s="72" t="s">
        <v>35</v>
      </c>
      <c r="H357" s="55">
        <v>26.52</v>
      </c>
      <c r="I357" s="19">
        <v>1</v>
      </c>
      <c r="J357" s="25">
        <f t="shared" si="6"/>
        <v>1</v>
      </c>
      <c r="K357" s="26" t="str">
        <f t="shared" si="7"/>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69"/>
      <c r="B358" s="171"/>
      <c r="C358" s="49">
        <v>503</v>
      </c>
      <c r="D358" s="87" t="s">
        <v>467</v>
      </c>
      <c r="E358" s="108" t="s">
        <v>694</v>
      </c>
      <c r="F358" s="101" t="s">
        <v>13</v>
      </c>
      <c r="G358" s="72" t="s">
        <v>35</v>
      </c>
      <c r="H358" s="55">
        <v>38.549999999999997</v>
      </c>
      <c r="I358" s="19"/>
      <c r="J358" s="25">
        <f t="shared" si="6"/>
        <v>0</v>
      </c>
      <c r="K358" s="26" t="str">
        <f t="shared" si="7"/>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69"/>
      <c r="B359" s="171"/>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69"/>
      <c r="B360" s="171"/>
      <c r="C360" s="48">
        <v>505</v>
      </c>
      <c r="D360" s="71" t="s">
        <v>159</v>
      </c>
      <c r="E360" s="108" t="s">
        <v>696</v>
      </c>
      <c r="F360" s="100" t="s">
        <v>59</v>
      </c>
      <c r="G360" s="72" t="s">
        <v>35</v>
      </c>
      <c r="H360" s="55">
        <v>65.03</v>
      </c>
      <c r="I360" s="19"/>
      <c r="J360" s="25">
        <f t="shared" si="6"/>
        <v>0</v>
      </c>
      <c r="K360" s="26" t="str">
        <f t="shared" si="7"/>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69"/>
      <c r="B361" s="171"/>
      <c r="C361" s="48">
        <v>506</v>
      </c>
      <c r="D361" s="71" t="s">
        <v>469</v>
      </c>
      <c r="E361" s="108" t="s">
        <v>697</v>
      </c>
      <c r="F361" s="100" t="s">
        <v>13</v>
      </c>
      <c r="G361" s="72" t="s">
        <v>35</v>
      </c>
      <c r="H361" s="55">
        <v>10.119999999999999</v>
      </c>
      <c r="I361" s="19">
        <v>4</v>
      </c>
      <c r="J361" s="25">
        <f t="shared" si="6"/>
        <v>2</v>
      </c>
      <c r="K361" s="26" t="str">
        <f t="shared" si="7"/>
        <v>OK</v>
      </c>
      <c r="L361" s="18"/>
      <c r="M361" s="18"/>
      <c r="N361" s="18">
        <v>2</v>
      </c>
      <c r="O361" s="18"/>
      <c r="P361" s="18"/>
      <c r="Q361" s="18"/>
      <c r="R361" s="18"/>
      <c r="S361" s="18"/>
      <c r="T361" s="18"/>
      <c r="U361" s="18"/>
      <c r="V361" s="18"/>
      <c r="W361" s="18"/>
      <c r="X361" s="32"/>
      <c r="Y361" s="32"/>
      <c r="Z361" s="32"/>
      <c r="AA361" s="32"/>
      <c r="AB361" s="32"/>
      <c r="AC361" s="32"/>
    </row>
    <row r="362" spans="1:29" ht="39.950000000000003" customHeight="1" x14ac:dyDescent="0.25">
      <c r="A362" s="169"/>
      <c r="B362" s="171"/>
      <c r="C362" s="49">
        <v>507</v>
      </c>
      <c r="D362" s="71" t="s">
        <v>470</v>
      </c>
      <c r="E362" s="108" t="s">
        <v>698</v>
      </c>
      <c r="F362" s="72" t="s">
        <v>13</v>
      </c>
      <c r="G362" s="72" t="s">
        <v>35</v>
      </c>
      <c r="H362" s="55">
        <v>48.76</v>
      </c>
      <c r="I362" s="19">
        <f>1-1</f>
        <v>0</v>
      </c>
      <c r="J362" s="25">
        <f t="shared" si="6"/>
        <v>0</v>
      </c>
      <c r="K362" s="26" t="str">
        <f t="shared" si="7"/>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72"/>
      <c r="B363" s="173"/>
      <c r="C363" s="48">
        <v>508</v>
      </c>
      <c r="D363" s="71" t="s">
        <v>471</v>
      </c>
      <c r="E363" s="108" t="s">
        <v>699</v>
      </c>
      <c r="F363" s="72" t="s">
        <v>13</v>
      </c>
      <c r="G363" s="72" t="s">
        <v>35</v>
      </c>
      <c r="H363" s="55">
        <v>41.05</v>
      </c>
      <c r="I363" s="19"/>
      <c r="J363" s="25">
        <f t="shared" si="6"/>
        <v>0</v>
      </c>
      <c r="K363" s="26" t="str">
        <f t="shared" si="7"/>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60">
        <v>9</v>
      </c>
      <c r="B364" s="162" t="s">
        <v>223</v>
      </c>
      <c r="C364" s="47">
        <v>509</v>
      </c>
      <c r="D364" s="88" t="s">
        <v>472</v>
      </c>
      <c r="E364" s="106" t="s">
        <v>700</v>
      </c>
      <c r="F364" s="102" t="s">
        <v>13</v>
      </c>
      <c r="G364" s="34" t="s">
        <v>35</v>
      </c>
      <c r="H364" s="53">
        <v>406.56</v>
      </c>
      <c r="I364" s="19"/>
      <c r="J364" s="25">
        <f t="shared" si="6"/>
        <v>0</v>
      </c>
      <c r="K364" s="26" t="str">
        <f t="shared" si="7"/>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61"/>
      <c r="B365" s="163"/>
      <c r="C365" s="47">
        <v>510</v>
      </c>
      <c r="D365" s="77" t="s">
        <v>147</v>
      </c>
      <c r="E365" s="106" t="s">
        <v>701</v>
      </c>
      <c r="F365" s="94" t="s">
        <v>517</v>
      </c>
      <c r="G365" s="94" t="s">
        <v>15</v>
      </c>
      <c r="H365" s="53">
        <v>306.69</v>
      </c>
      <c r="I365" s="19"/>
      <c r="J365" s="25">
        <f t="shared" si="6"/>
        <v>0</v>
      </c>
      <c r="K365" s="26" t="str">
        <f t="shared" si="7"/>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61"/>
      <c r="B366" s="163"/>
      <c r="C366" s="47">
        <v>511</v>
      </c>
      <c r="D366" s="66" t="s">
        <v>473</v>
      </c>
      <c r="E366" s="106" t="s">
        <v>702</v>
      </c>
      <c r="F366" s="34" t="s">
        <v>13</v>
      </c>
      <c r="G366" s="34" t="s">
        <v>14</v>
      </c>
      <c r="H366" s="53">
        <v>20.3</v>
      </c>
      <c r="I366" s="19">
        <v>2</v>
      </c>
      <c r="J366" s="25">
        <f t="shared" si="6"/>
        <v>0</v>
      </c>
      <c r="K366" s="26" t="str">
        <f t="shared" si="7"/>
        <v>OK</v>
      </c>
      <c r="L366" s="18"/>
      <c r="M366" s="18"/>
      <c r="N366" s="18">
        <v>2</v>
      </c>
      <c r="O366" s="18"/>
      <c r="P366" s="18"/>
      <c r="Q366" s="18"/>
      <c r="R366" s="18"/>
      <c r="S366" s="18"/>
      <c r="T366" s="18"/>
      <c r="U366" s="18"/>
      <c r="V366" s="18"/>
      <c r="W366" s="18"/>
      <c r="X366" s="32"/>
      <c r="Y366" s="32"/>
      <c r="Z366" s="32"/>
      <c r="AA366" s="32"/>
      <c r="AB366" s="32"/>
      <c r="AC366" s="32"/>
    </row>
    <row r="367" spans="1:29" ht="39.950000000000003" customHeight="1" x14ac:dyDescent="0.25">
      <c r="A367" s="161"/>
      <c r="B367" s="163"/>
      <c r="C367" s="47">
        <v>512</v>
      </c>
      <c r="D367" s="66" t="s">
        <v>203</v>
      </c>
      <c r="E367" s="107" t="s">
        <v>703</v>
      </c>
      <c r="F367" s="34" t="s">
        <v>59</v>
      </c>
      <c r="G367" s="34" t="s">
        <v>14</v>
      </c>
      <c r="H367" s="53">
        <v>30.23</v>
      </c>
      <c r="I367" s="19"/>
      <c r="J367" s="25">
        <f t="shared" si="6"/>
        <v>0</v>
      </c>
      <c r="K367" s="26" t="str">
        <f t="shared" si="7"/>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61"/>
      <c r="B368" s="163"/>
      <c r="C368" s="47">
        <v>513</v>
      </c>
      <c r="D368" s="89" t="s">
        <v>474</v>
      </c>
      <c r="E368" s="106" t="s">
        <v>704</v>
      </c>
      <c r="F368" s="34" t="s">
        <v>13</v>
      </c>
      <c r="G368" s="34" t="s">
        <v>773</v>
      </c>
      <c r="H368" s="53">
        <v>30.42</v>
      </c>
      <c r="I368" s="19"/>
      <c r="J368" s="25">
        <f t="shared" si="6"/>
        <v>0</v>
      </c>
      <c r="K368" s="26" t="str">
        <f t="shared" si="7"/>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61"/>
      <c r="B369" s="163"/>
      <c r="C369" s="47">
        <v>514</v>
      </c>
      <c r="D369" s="89" t="s">
        <v>475</v>
      </c>
      <c r="E369" s="106" t="s">
        <v>704</v>
      </c>
      <c r="F369" s="34" t="s">
        <v>13</v>
      </c>
      <c r="G369" s="34" t="s">
        <v>773</v>
      </c>
      <c r="H369" s="53">
        <v>14.11</v>
      </c>
      <c r="I369" s="19"/>
      <c r="J369" s="25">
        <f t="shared" si="6"/>
        <v>0</v>
      </c>
      <c r="K369" s="26" t="str">
        <f t="shared" si="7"/>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61"/>
      <c r="B370" s="163"/>
      <c r="C370" s="47">
        <v>515</v>
      </c>
      <c r="D370" s="89" t="s">
        <v>476</v>
      </c>
      <c r="E370" s="106" t="s">
        <v>704</v>
      </c>
      <c r="F370" s="34" t="s">
        <v>13</v>
      </c>
      <c r="G370" s="34" t="s">
        <v>773</v>
      </c>
      <c r="H370" s="53">
        <v>19.59</v>
      </c>
      <c r="I370" s="19"/>
      <c r="J370" s="25">
        <f t="shared" si="6"/>
        <v>0</v>
      </c>
      <c r="K370" s="26" t="str">
        <f t="shared" si="7"/>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61"/>
      <c r="B371" s="163"/>
      <c r="C371" s="47">
        <v>516</v>
      </c>
      <c r="D371" s="66" t="s">
        <v>477</v>
      </c>
      <c r="E371" s="106" t="s">
        <v>705</v>
      </c>
      <c r="F371" s="34" t="s">
        <v>59</v>
      </c>
      <c r="G371" s="34" t="s">
        <v>117</v>
      </c>
      <c r="H371" s="53">
        <v>69.040000000000006</v>
      </c>
      <c r="I371" s="19"/>
      <c r="J371" s="25">
        <f t="shared" si="6"/>
        <v>0</v>
      </c>
      <c r="K371" s="26" t="str">
        <f t="shared" si="7"/>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61"/>
      <c r="B372" s="163"/>
      <c r="C372" s="47">
        <v>517</v>
      </c>
      <c r="D372" s="66" t="s">
        <v>478</v>
      </c>
      <c r="E372" s="106" t="s">
        <v>706</v>
      </c>
      <c r="F372" s="34" t="s">
        <v>59</v>
      </c>
      <c r="G372" s="34" t="s">
        <v>15</v>
      </c>
      <c r="H372" s="53">
        <v>391</v>
      </c>
      <c r="I372" s="19"/>
      <c r="J372" s="25">
        <f t="shared" si="6"/>
        <v>0</v>
      </c>
      <c r="K372" s="26" t="str">
        <f t="shared" si="7"/>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61"/>
      <c r="B373" s="163"/>
      <c r="C373" s="47">
        <v>518</v>
      </c>
      <c r="D373" s="66" t="s">
        <v>479</v>
      </c>
      <c r="E373" s="106" t="s">
        <v>707</v>
      </c>
      <c r="F373" s="34" t="s">
        <v>59</v>
      </c>
      <c r="G373" s="34" t="s">
        <v>108</v>
      </c>
      <c r="H373" s="53">
        <v>20.059999999999999</v>
      </c>
      <c r="I373" s="19"/>
      <c r="J373" s="25">
        <f t="shared" si="6"/>
        <v>0</v>
      </c>
      <c r="K373" s="26" t="str">
        <f t="shared" si="7"/>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61"/>
      <c r="B374" s="163"/>
      <c r="C374" s="47">
        <v>519</v>
      </c>
      <c r="D374" s="66" t="s">
        <v>206</v>
      </c>
      <c r="E374" s="106" t="s">
        <v>708</v>
      </c>
      <c r="F374" s="34" t="s">
        <v>59</v>
      </c>
      <c r="G374" s="34" t="s">
        <v>94</v>
      </c>
      <c r="H374" s="53">
        <v>480.3</v>
      </c>
      <c r="I374" s="19"/>
      <c r="J374" s="25">
        <f t="shared" si="6"/>
        <v>0</v>
      </c>
      <c r="K374" s="26" t="str">
        <f t="shared" si="7"/>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61"/>
      <c r="B375" s="163"/>
      <c r="C375" s="47">
        <v>520</v>
      </c>
      <c r="D375" s="66" t="s">
        <v>480</v>
      </c>
      <c r="E375" s="106" t="s">
        <v>709</v>
      </c>
      <c r="F375" s="34" t="s">
        <v>13</v>
      </c>
      <c r="G375" s="34" t="s">
        <v>14</v>
      </c>
      <c r="H375" s="53">
        <v>28.08</v>
      </c>
      <c r="I375" s="19">
        <v>20</v>
      </c>
      <c r="J375" s="25">
        <f t="shared" si="6"/>
        <v>0</v>
      </c>
      <c r="K375" s="26" t="str">
        <f t="shared" si="7"/>
        <v>OK</v>
      </c>
      <c r="L375" s="18">
        <v>20</v>
      </c>
      <c r="M375" s="18"/>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61"/>
      <c r="B376" s="163"/>
      <c r="C376" s="47">
        <v>521</v>
      </c>
      <c r="D376" s="66" t="s">
        <v>481</v>
      </c>
      <c r="E376" s="106" t="s">
        <v>710</v>
      </c>
      <c r="F376" s="34" t="s">
        <v>13</v>
      </c>
      <c r="G376" s="34" t="s">
        <v>14</v>
      </c>
      <c r="H376" s="53">
        <v>22.78</v>
      </c>
      <c r="I376" s="19">
        <v>20</v>
      </c>
      <c r="J376" s="25">
        <f t="shared" si="6"/>
        <v>0</v>
      </c>
      <c r="K376" s="26" t="str">
        <f t="shared" si="7"/>
        <v>OK</v>
      </c>
      <c r="L376" s="18">
        <v>20</v>
      </c>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61"/>
      <c r="B377" s="163"/>
      <c r="C377" s="47">
        <v>522</v>
      </c>
      <c r="D377" s="66" t="s">
        <v>148</v>
      </c>
      <c r="E377" s="106" t="s">
        <v>711</v>
      </c>
      <c r="F377" s="34" t="s">
        <v>59</v>
      </c>
      <c r="G377" s="34" t="s">
        <v>15</v>
      </c>
      <c r="H377" s="53">
        <v>17.52</v>
      </c>
      <c r="I377" s="19"/>
      <c r="J377" s="25">
        <f t="shared" si="6"/>
        <v>0</v>
      </c>
      <c r="K377" s="26" t="str">
        <f t="shared" si="7"/>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61"/>
      <c r="B378" s="163"/>
      <c r="C378" s="47">
        <v>523</v>
      </c>
      <c r="D378" s="66" t="s">
        <v>149</v>
      </c>
      <c r="E378" s="106" t="s">
        <v>711</v>
      </c>
      <c r="F378" s="34" t="s">
        <v>13</v>
      </c>
      <c r="G378" s="34" t="s">
        <v>15</v>
      </c>
      <c r="H378" s="53">
        <v>40.299999999999997</v>
      </c>
      <c r="I378" s="19"/>
      <c r="J378" s="25">
        <f t="shared" si="6"/>
        <v>0</v>
      </c>
      <c r="K378" s="26" t="str">
        <f t="shared" si="7"/>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61"/>
      <c r="B379" s="163"/>
      <c r="C379" s="47">
        <v>524</v>
      </c>
      <c r="D379" s="66" t="s">
        <v>201</v>
      </c>
      <c r="E379" s="106" t="s">
        <v>712</v>
      </c>
      <c r="F379" s="34" t="s">
        <v>59</v>
      </c>
      <c r="G379" s="34" t="s">
        <v>103</v>
      </c>
      <c r="H379" s="53">
        <v>95.7</v>
      </c>
      <c r="I379" s="19"/>
      <c r="J379" s="25">
        <f t="shared" si="6"/>
        <v>0</v>
      </c>
      <c r="K379" s="26" t="str">
        <f t="shared" si="7"/>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61"/>
      <c r="B380" s="163"/>
      <c r="C380" s="47">
        <v>525</v>
      </c>
      <c r="D380" s="66" t="s">
        <v>37</v>
      </c>
      <c r="E380" s="106" t="s">
        <v>713</v>
      </c>
      <c r="F380" s="34" t="s">
        <v>59</v>
      </c>
      <c r="G380" s="34" t="s">
        <v>35</v>
      </c>
      <c r="H380" s="53">
        <v>39.96</v>
      </c>
      <c r="I380" s="19"/>
      <c r="J380" s="25">
        <f t="shared" si="6"/>
        <v>0</v>
      </c>
      <c r="K380" s="26" t="str">
        <f t="shared" si="7"/>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61"/>
      <c r="B381" s="163"/>
      <c r="C381" s="47">
        <v>526</v>
      </c>
      <c r="D381" s="66" t="s">
        <v>131</v>
      </c>
      <c r="E381" s="106" t="s">
        <v>653</v>
      </c>
      <c r="F381" s="34" t="s">
        <v>59</v>
      </c>
      <c r="G381" s="34" t="s">
        <v>35</v>
      </c>
      <c r="H381" s="53">
        <v>32.950000000000003</v>
      </c>
      <c r="I381" s="19"/>
      <c r="J381" s="25">
        <f t="shared" si="6"/>
        <v>0</v>
      </c>
      <c r="K381" s="26" t="str">
        <f t="shared" si="7"/>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61"/>
      <c r="B382" s="163"/>
      <c r="C382" s="47">
        <v>527</v>
      </c>
      <c r="D382" s="66" t="s">
        <v>209</v>
      </c>
      <c r="E382" s="107" t="s">
        <v>714</v>
      </c>
      <c r="F382" s="34" t="s">
        <v>59</v>
      </c>
      <c r="G382" s="34" t="s">
        <v>35</v>
      </c>
      <c r="H382" s="53">
        <v>582.23</v>
      </c>
      <c r="I382" s="19"/>
      <c r="J382" s="25">
        <f t="shared" si="6"/>
        <v>0</v>
      </c>
      <c r="K382" s="26" t="str">
        <f t="shared" si="7"/>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61"/>
      <c r="B383" s="163"/>
      <c r="C383" s="47">
        <v>528</v>
      </c>
      <c r="D383" s="66" t="s">
        <v>207</v>
      </c>
      <c r="E383" s="106" t="s">
        <v>715</v>
      </c>
      <c r="F383" s="34" t="s">
        <v>59</v>
      </c>
      <c r="G383" s="34" t="s">
        <v>35</v>
      </c>
      <c r="H383" s="53">
        <v>201.25</v>
      </c>
      <c r="I383" s="19"/>
      <c r="J383" s="25">
        <f t="shared" si="6"/>
        <v>0</v>
      </c>
      <c r="K383" s="26" t="str">
        <f t="shared" si="7"/>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61"/>
      <c r="B384" s="163"/>
      <c r="C384" s="47">
        <v>529</v>
      </c>
      <c r="D384" s="66" t="s">
        <v>210</v>
      </c>
      <c r="E384" s="106" t="s">
        <v>715</v>
      </c>
      <c r="F384" s="34" t="s">
        <v>59</v>
      </c>
      <c r="G384" s="34" t="s">
        <v>35</v>
      </c>
      <c r="H384" s="53">
        <v>125.56</v>
      </c>
      <c r="I384" s="19"/>
      <c r="J384" s="25">
        <f t="shared" si="6"/>
        <v>0</v>
      </c>
      <c r="K384" s="26" t="str">
        <f t="shared" si="7"/>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61"/>
      <c r="B385" s="163"/>
      <c r="C385" s="47">
        <v>530</v>
      </c>
      <c r="D385" s="66" t="s">
        <v>482</v>
      </c>
      <c r="E385" s="106" t="s">
        <v>716</v>
      </c>
      <c r="F385" s="34" t="s">
        <v>59</v>
      </c>
      <c r="G385" s="34" t="s">
        <v>35</v>
      </c>
      <c r="H385" s="53">
        <v>137.32</v>
      </c>
      <c r="I385" s="19"/>
      <c r="J385" s="25">
        <f t="shared" si="6"/>
        <v>0</v>
      </c>
      <c r="K385" s="26" t="str">
        <f t="shared" si="7"/>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61"/>
      <c r="B386" s="163"/>
      <c r="C386" s="47">
        <v>531</v>
      </c>
      <c r="D386" s="66" t="s">
        <v>483</v>
      </c>
      <c r="E386" s="107" t="s">
        <v>717</v>
      </c>
      <c r="F386" s="34" t="s">
        <v>59</v>
      </c>
      <c r="G386" s="34" t="s">
        <v>15</v>
      </c>
      <c r="H386" s="53">
        <v>37.020000000000003</v>
      </c>
      <c r="I386" s="19"/>
      <c r="J386" s="25">
        <f t="shared" si="6"/>
        <v>0</v>
      </c>
      <c r="K386" s="26" t="str">
        <f t="shared" si="7"/>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61"/>
      <c r="B387" s="163"/>
      <c r="C387" s="47">
        <v>532</v>
      </c>
      <c r="D387" s="66" t="s">
        <v>484</v>
      </c>
      <c r="E387" s="106" t="s">
        <v>718</v>
      </c>
      <c r="F387" s="34" t="s">
        <v>59</v>
      </c>
      <c r="G387" s="34" t="s">
        <v>15</v>
      </c>
      <c r="H387" s="53">
        <v>29.4</v>
      </c>
      <c r="I387" s="19"/>
      <c r="J387" s="25">
        <f t="shared" si="6"/>
        <v>0</v>
      </c>
      <c r="K387" s="26" t="str">
        <f t="shared" si="7"/>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61"/>
      <c r="B388" s="163"/>
      <c r="C388" s="47">
        <v>533</v>
      </c>
      <c r="D388" s="66" t="s">
        <v>485</v>
      </c>
      <c r="E388" s="107" t="s">
        <v>719</v>
      </c>
      <c r="F388" s="34" t="s">
        <v>59</v>
      </c>
      <c r="G388" s="34" t="s">
        <v>15</v>
      </c>
      <c r="H388" s="53">
        <v>71.180000000000007</v>
      </c>
      <c r="I388" s="19"/>
      <c r="J388" s="25">
        <f t="shared" si="6"/>
        <v>0</v>
      </c>
      <c r="K388" s="26" t="str">
        <f t="shared" si="7"/>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61"/>
      <c r="B389" s="163"/>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61"/>
      <c r="B390" s="163"/>
      <c r="C390" s="47">
        <v>535</v>
      </c>
      <c r="D390" s="66" t="s">
        <v>204</v>
      </c>
      <c r="E390" s="106" t="s">
        <v>721</v>
      </c>
      <c r="F390" s="34" t="s">
        <v>59</v>
      </c>
      <c r="G390" s="34" t="s">
        <v>14</v>
      </c>
      <c r="H390" s="53">
        <v>1.35</v>
      </c>
      <c r="I390" s="19"/>
      <c r="J390" s="25">
        <f t="shared" si="6"/>
        <v>0</v>
      </c>
      <c r="K390" s="26" t="str">
        <f t="shared" si="7"/>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61"/>
      <c r="B391" s="163"/>
      <c r="C391" s="47">
        <v>536</v>
      </c>
      <c r="D391" s="66" t="s">
        <v>205</v>
      </c>
      <c r="E391" s="106" t="s">
        <v>722</v>
      </c>
      <c r="F391" s="34" t="s">
        <v>59</v>
      </c>
      <c r="G391" s="34" t="s">
        <v>14</v>
      </c>
      <c r="H391" s="53">
        <v>2.0299999999999998</v>
      </c>
      <c r="I391" s="19"/>
      <c r="J391" s="25">
        <f t="shared" si="6"/>
        <v>0</v>
      </c>
      <c r="K391" s="26" t="str">
        <f t="shared" si="7"/>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61"/>
      <c r="B392" s="163"/>
      <c r="C392" s="47">
        <v>537</v>
      </c>
      <c r="D392" s="66" t="s">
        <v>487</v>
      </c>
      <c r="E392" s="106" t="s">
        <v>723</v>
      </c>
      <c r="F392" s="34" t="s">
        <v>59</v>
      </c>
      <c r="G392" s="34" t="s">
        <v>35</v>
      </c>
      <c r="H392" s="53">
        <v>34.97</v>
      </c>
      <c r="I392" s="19"/>
      <c r="J392" s="25">
        <f t="shared" ref="J392:J441" si="8">I392-(SUM(L392:AC392))</f>
        <v>0</v>
      </c>
      <c r="K392" s="26" t="str">
        <f t="shared" ref="K392:K443" si="9">IF(J392&lt;0,"ATENÇÃO","OK")</f>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61"/>
      <c r="B393" s="163"/>
      <c r="C393" s="47">
        <v>538</v>
      </c>
      <c r="D393" s="66" t="s">
        <v>101</v>
      </c>
      <c r="E393" s="106" t="s">
        <v>724</v>
      </c>
      <c r="F393" s="34" t="s">
        <v>13</v>
      </c>
      <c r="G393" s="34" t="s">
        <v>15</v>
      </c>
      <c r="H393" s="53">
        <v>8.02</v>
      </c>
      <c r="I393" s="19">
        <v>10</v>
      </c>
      <c r="J393" s="25">
        <f t="shared" si="8"/>
        <v>10</v>
      </c>
      <c r="K393" s="26" t="str">
        <f t="shared" si="9"/>
        <v>OK</v>
      </c>
      <c r="L393" s="18"/>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61"/>
      <c r="B394" s="163"/>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61"/>
      <c r="B395" s="163"/>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61"/>
      <c r="B396" s="163"/>
      <c r="C396" s="47">
        <v>541</v>
      </c>
      <c r="D396" s="66" t="s">
        <v>109</v>
      </c>
      <c r="E396" s="106" t="s">
        <v>727</v>
      </c>
      <c r="F396" s="34" t="s">
        <v>59</v>
      </c>
      <c r="G396" s="34" t="s">
        <v>108</v>
      </c>
      <c r="H396" s="53">
        <v>187.26</v>
      </c>
      <c r="I396" s="19"/>
      <c r="J396" s="25">
        <f t="shared" si="8"/>
        <v>0</v>
      </c>
      <c r="K396" s="26" t="str">
        <f t="shared" si="9"/>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61"/>
      <c r="B397" s="163"/>
      <c r="C397" s="47">
        <v>542</v>
      </c>
      <c r="D397" s="90" t="s">
        <v>490</v>
      </c>
      <c r="E397" s="106" t="s">
        <v>728</v>
      </c>
      <c r="F397" s="52" t="s">
        <v>13</v>
      </c>
      <c r="G397" s="34" t="s">
        <v>108</v>
      </c>
      <c r="H397" s="53">
        <v>79.510000000000005</v>
      </c>
      <c r="I397" s="19"/>
      <c r="J397" s="25">
        <f t="shared" si="8"/>
        <v>0</v>
      </c>
      <c r="K397" s="26" t="str">
        <f t="shared" si="9"/>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61"/>
      <c r="B398" s="163"/>
      <c r="C398" s="47">
        <v>543</v>
      </c>
      <c r="D398" s="66" t="s">
        <v>211</v>
      </c>
      <c r="E398" s="106" t="s">
        <v>729</v>
      </c>
      <c r="F398" s="34" t="s">
        <v>59</v>
      </c>
      <c r="G398" s="34" t="s">
        <v>108</v>
      </c>
      <c r="H398" s="53">
        <v>366.19</v>
      </c>
      <c r="I398" s="19"/>
      <c r="J398" s="25">
        <f t="shared" si="8"/>
        <v>0</v>
      </c>
      <c r="K398" s="26" t="str">
        <f t="shared" si="9"/>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61"/>
      <c r="B399" s="163"/>
      <c r="C399" s="47">
        <v>544</v>
      </c>
      <c r="D399" s="66" t="s">
        <v>491</v>
      </c>
      <c r="E399" s="106" t="s">
        <v>730</v>
      </c>
      <c r="F399" s="34" t="s">
        <v>13</v>
      </c>
      <c r="G399" s="34" t="s">
        <v>103</v>
      </c>
      <c r="H399" s="53">
        <v>53.6</v>
      </c>
      <c r="I399" s="19">
        <v>4</v>
      </c>
      <c r="J399" s="25">
        <f t="shared" si="8"/>
        <v>4</v>
      </c>
      <c r="K399" s="26" t="str">
        <f t="shared" si="9"/>
        <v>OK</v>
      </c>
      <c r="L399" s="18"/>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61"/>
      <c r="B400" s="163"/>
      <c r="C400" s="47">
        <v>545</v>
      </c>
      <c r="D400" s="88" t="s">
        <v>492</v>
      </c>
      <c r="E400" s="106" t="s">
        <v>731</v>
      </c>
      <c r="F400" s="102" t="s">
        <v>13</v>
      </c>
      <c r="G400" s="34" t="s">
        <v>35</v>
      </c>
      <c r="H400" s="53">
        <v>101.84</v>
      </c>
      <c r="I400" s="19"/>
      <c r="J400" s="25">
        <f t="shared" si="8"/>
        <v>0</v>
      </c>
      <c r="K400" s="26" t="str">
        <f t="shared" si="9"/>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61"/>
      <c r="B401" s="163"/>
      <c r="C401" s="47">
        <v>546</v>
      </c>
      <c r="D401" s="66" t="s">
        <v>493</v>
      </c>
      <c r="E401" s="106" t="s">
        <v>732</v>
      </c>
      <c r="F401" s="34" t="s">
        <v>13</v>
      </c>
      <c r="G401" s="34" t="s">
        <v>103</v>
      </c>
      <c r="H401" s="53">
        <v>18.059999999999999</v>
      </c>
      <c r="I401" s="19"/>
      <c r="J401" s="25">
        <f t="shared" si="8"/>
        <v>0</v>
      </c>
      <c r="K401" s="26" t="str">
        <f t="shared" si="9"/>
        <v>OK</v>
      </c>
      <c r="L401" s="18"/>
      <c r="M401" s="18"/>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61"/>
      <c r="B402" s="163"/>
      <c r="C402" s="45">
        <v>547</v>
      </c>
      <c r="D402" s="66" t="s">
        <v>494</v>
      </c>
      <c r="E402" s="106" t="s">
        <v>733</v>
      </c>
      <c r="F402" s="34" t="s">
        <v>18</v>
      </c>
      <c r="G402" s="34" t="s">
        <v>110</v>
      </c>
      <c r="H402" s="52">
        <v>74.430000000000007</v>
      </c>
      <c r="I402" s="19"/>
      <c r="J402" s="25">
        <f t="shared" si="8"/>
        <v>0</v>
      </c>
      <c r="K402" s="26" t="str">
        <f t="shared" si="9"/>
        <v>OK</v>
      </c>
      <c r="L402" s="18"/>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61"/>
      <c r="B403" s="163"/>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61"/>
      <c r="B404" s="163"/>
      <c r="C404" s="47">
        <v>549</v>
      </c>
      <c r="D404" s="66" t="s">
        <v>496</v>
      </c>
      <c r="E404" s="106" t="s">
        <v>733</v>
      </c>
      <c r="F404" s="34" t="s">
        <v>18</v>
      </c>
      <c r="G404" s="34" t="s">
        <v>110</v>
      </c>
      <c r="H404" s="52">
        <v>85.94</v>
      </c>
      <c r="I404" s="19"/>
      <c r="J404" s="25">
        <f t="shared" si="8"/>
        <v>0</v>
      </c>
      <c r="K404" s="26" t="str">
        <f t="shared" si="9"/>
        <v>OK</v>
      </c>
      <c r="L404" s="18"/>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61"/>
      <c r="B405" s="163"/>
      <c r="C405" s="47">
        <v>550</v>
      </c>
      <c r="D405" s="66" t="s">
        <v>497</v>
      </c>
      <c r="E405" s="106" t="s">
        <v>733</v>
      </c>
      <c r="F405" s="34" t="s">
        <v>18</v>
      </c>
      <c r="G405" s="34" t="s">
        <v>110</v>
      </c>
      <c r="H405" s="52">
        <v>74.52</v>
      </c>
      <c r="I405" s="19"/>
      <c r="J405" s="25">
        <f t="shared" si="8"/>
        <v>0</v>
      </c>
      <c r="K405" s="26" t="str">
        <f t="shared" si="9"/>
        <v>OK</v>
      </c>
      <c r="L405" s="18"/>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61"/>
      <c r="B406" s="163"/>
      <c r="C406" s="45">
        <v>551</v>
      </c>
      <c r="D406" s="66" t="s">
        <v>107</v>
      </c>
      <c r="E406" s="106" t="s">
        <v>735</v>
      </c>
      <c r="F406" s="34" t="s">
        <v>18</v>
      </c>
      <c r="G406" s="34" t="s">
        <v>14</v>
      </c>
      <c r="H406" s="52">
        <v>2.36</v>
      </c>
      <c r="I406" s="19">
        <v>5</v>
      </c>
      <c r="J406" s="25">
        <f t="shared" si="8"/>
        <v>5</v>
      </c>
      <c r="K406" s="26" t="str">
        <f t="shared" si="9"/>
        <v>OK</v>
      </c>
      <c r="L406" s="18"/>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61"/>
      <c r="B407" s="163"/>
      <c r="C407" s="45">
        <v>552</v>
      </c>
      <c r="D407" s="66" t="s">
        <v>90</v>
      </c>
      <c r="E407" s="106" t="s">
        <v>736</v>
      </c>
      <c r="F407" s="34" t="s">
        <v>13</v>
      </c>
      <c r="G407" s="34" t="s">
        <v>35</v>
      </c>
      <c r="H407" s="52">
        <v>33.619999999999997</v>
      </c>
      <c r="I407" s="19"/>
      <c r="J407" s="25">
        <f t="shared" si="8"/>
        <v>0</v>
      </c>
      <c r="K407" s="26" t="str">
        <f t="shared" si="9"/>
        <v>OK</v>
      </c>
      <c r="L407" s="18"/>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61"/>
      <c r="B408" s="163"/>
      <c r="C408" s="47">
        <v>553</v>
      </c>
      <c r="D408" s="66" t="s">
        <v>114</v>
      </c>
      <c r="E408" s="106" t="s">
        <v>737</v>
      </c>
      <c r="F408" s="34" t="s">
        <v>59</v>
      </c>
      <c r="G408" s="34" t="s">
        <v>15</v>
      </c>
      <c r="H408" s="52">
        <v>16.309999999999999</v>
      </c>
      <c r="I408" s="19">
        <v>1</v>
      </c>
      <c r="J408" s="25">
        <f t="shared" si="8"/>
        <v>0</v>
      </c>
      <c r="K408" s="26" t="str">
        <f t="shared" si="9"/>
        <v>OK</v>
      </c>
      <c r="L408" s="18"/>
      <c r="M408" s="18"/>
      <c r="N408" s="18">
        <v>1</v>
      </c>
      <c r="O408" s="18"/>
      <c r="P408" s="18"/>
      <c r="Q408" s="18"/>
      <c r="R408" s="18"/>
      <c r="S408" s="18"/>
      <c r="T408" s="18"/>
      <c r="U408" s="18"/>
      <c r="V408" s="18"/>
      <c r="W408" s="18"/>
      <c r="X408" s="32"/>
      <c r="Y408" s="32"/>
      <c r="Z408" s="32"/>
      <c r="AA408" s="32"/>
      <c r="AB408" s="32"/>
      <c r="AC408" s="32"/>
    </row>
    <row r="409" spans="1:29" ht="39.950000000000003" customHeight="1" x14ac:dyDescent="0.25">
      <c r="A409" s="161"/>
      <c r="B409" s="163"/>
      <c r="C409" s="45">
        <v>554</v>
      </c>
      <c r="D409" s="66" t="s">
        <v>158</v>
      </c>
      <c r="E409" s="106" t="s">
        <v>738</v>
      </c>
      <c r="F409" s="34" t="s">
        <v>13</v>
      </c>
      <c r="G409" s="34" t="s">
        <v>35</v>
      </c>
      <c r="H409" s="52">
        <v>10.43</v>
      </c>
      <c r="I409" s="19">
        <v>1</v>
      </c>
      <c r="J409" s="25">
        <f t="shared" si="8"/>
        <v>1</v>
      </c>
      <c r="K409" s="26" t="str">
        <f t="shared" si="9"/>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61"/>
      <c r="B410" s="163"/>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61"/>
      <c r="B411" s="163"/>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61"/>
      <c r="B412" s="163"/>
      <c r="C412" s="45">
        <v>557</v>
      </c>
      <c r="D412" s="66" t="s">
        <v>132</v>
      </c>
      <c r="E412" s="106" t="s">
        <v>740</v>
      </c>
      <c r="F412" s="33" t="s">
        <v>133</v>
      </c>
      <c r="G412" s="35" t="s">
        <v>35</v>
      </c>
      <c r="H412" s="52">
        <v>24.2</v>
      </c>
      <c r="I412" s="19">
        <v>100</v>
      </c>
      <c r="J412" s="25">
        <f t="shared" si="8"/>
        <v>80</v>
      </c>
      <c r="K412" s="26" t="str">
        <f t="shared" si="9"/>
        <v>OK</v>
      </c>
      <c r="L412" s="18"/>
      <c r="M412" s="18"/>
      <c r="N412" s="18">
        <v>20</v>
      </c>
      <c r="O412" s="18"/>
      <c r="P412" s="18"/>
      <c r="Q412" s="18"/>
      <c r="R412" s="18"/>
      <c r="S412" s="18"/>
      <c r="T412" s="18"/>
      <c r="U412" s="18"/>
      <c r="V412" s="18"/>
      <c r="W412" s="18"/>
      <c r="X412" s="32"/>
      <c r="Y412" s="32"/>
      <c r="Z412" s="32"/>
      <c r="AA412" s="32"/>
      <c r="AB412" s="32"/>
      <c r="AC412" s="32"/>
    </row>
    <row r="413" spans="1:29" ht="39.950000000000003" customHeight="1" x14ac:dyDescent="0.25">
      <c r="A413" s="161"/>
      <c r="B413" s="163"/>
      <c r="C413" s="47">
        <v>558</v>
      </c>
      <c r="D413" s="66" t="s">
        <v>113</v>
      </c>
      <c r="E413" s="106" t="s">
        <v>741</v>
      </c>
      <c r="F413" s="34" t="s">
        <v>59</v>
      </c>
      <c r="G413" s="34" t="s">
        <v>35</v>
      </c>
      <c r="H413" s="52">
        <v>36.26</v>
      </c>
      <c r="I413" s="19"/>
      <c r="J413" s="25">
        <f t="shared" si="8"/>
        <v>0</v>
      </c>
      <c r="K413" s="26" t="str">
        <f t="shared" si="9"/>
        <v>OK</v>
      </c>
      <c r="L413" s="18"/>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74"/>
      <c r="B414" s="175"/>
      <c r="C414" s="47">
        <v>559</v>
      </c>
      <c r="D414" s="66" t="s">
        <v>58</v>
      </c>
      <c r="E414" s="106" t="s">
        <v>742</v>
      </c>
      <c r="F414" s="34" t="s">
        <v>13</v>
      </c>
      <c r="G414" s="34" t="s">
        <v>35</v>
      </c>
      <c r="H414" s="52">
        <v>35.17</v>
      </c>
      <c r="I414" s="19">
        <v>1</v>
      </c>
      <c r="J414" s="25">
        <f t="shared" si="8"/>
        <v>1</v>
      </c>
      <c r="K414" s="26" t="str">
        <f t="shared" si="9"/>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68">
        <v>10</v>
      </c>
      <c r="B415" s="170"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18"/>
      <c r="X415" s="32"/>
      <c r="Y415" s="32"/>
      <c r="Z415" s="32"/>
      <c r="AA415" s="32"/>
      <c r="AB415" s="32"/>
      <c r="AC415" s="32"/>
    </row>
    <row r="416" spans="1:29" ht="60" x14ac:dyDescent="0.25">
      <c r="A416" s="169"/>
      <c r="B416" s="171"/>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60">
        <v>11</v>
      </c>
      <c r="B417" s="162" t="s">
        <v>230</v>
      </c>
      <c r="C417" s="47">
        <v>562</v>
      </c>
      <c r="D417" s="66" t="s">
        <v>500</v>
      </c>
      <c r="E417" s="112" t="s">
        <v>743</v>
      </c>
      <c r="F417" s="34" t="s">
        <v>516</v>
      </c>
      <c r="G417" s="34" t="s">
        <v>194</v>
      </c>
      <c r="H417" s="53">
        <v>248.68</v>
      </c>
      <c r="I417" s="19"/>
      <c r="J417" s="25">
        <f t="shared" si="8"/>
        <v>0</v>
      </c>
      <c r="K417" s="26" t="str">
        <f t="shared" si="9"/>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61"/>
      <c r="B418" s="163"/>
      <c r="C418" s="47">
        <v>563</v>
      </c>
      <c r="D418" s="66" t="s">
        <v>501</v>
      </c>
      <c r="E418" s="113" t="s">
        <v>744</v>
      </c>
      <c r="F418" s="34" t="s">
        <v>59</v>
      </c>
      <c r="G418" s="34" t="s">
        <v>194</v>
      </c>
      <c r="H418" s="53">
        <v>713.56</v>
      </c>
      <c r="I418" s="19"/>
      <c r="J418" s="25">
        <f t="shared" si="8"/>
        <v>0</v>
      </c>
      <c r="K418" s="26" t="str">
        <f t="shared" si="9"/>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61"/>
      <c r="B419" s="163"/>
      <c r="C419" s="47">
        <v>564</v>
      </c>
      <c r="D419" s="66" t="s">
        <v>502</v>
      </c>
      <c r="E419" s="114" t="s">
        <v>745</v>
      </c>
      <c r="F419" s="34" t="s">
        <v>59</v>
      </c>
      <c r="G419" s="34" t="s">
        <v>194</v>
      </c>
      <c r="H419" s="53">
        <v>536.99</v>
      </c>
      <c r="I419" s="19"/>
      <c r="J419" s="25">
        <f t="shared" si="8"/>
        <v>0</v>
      </c>
      <c r="K419" s="26" t="str">
        <f t="shared" si="9"/>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61"/>
      <c r="B420" s="163"/>
      <c r="C420" s="47">
        <v>565</v>
      </c>
      <c r="D420" s="66" t="s">
        <v>503</v>
      </c>
      <c r="E420" s="113" t="s">
        <v>746</v>
      </c>
      <c r="F420" s="34" t="s">
        <v>59</v>
      </c>
      <c r="G420" s="34" t="s">
        <v>194</v>
      </c>
      <c r="H420" s="53">
        <v>917.16</v>
      </c>
      <c r="I420" s="19"/>
      <c r="J420" s="25">
        <f t="shared" si="8"/>
        <v>0</v>
      </c>
      <c r="K420" s="26" t="str">
        <f t="shared" si="9"/>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61"/>
      <c r="B421" s="163"/>
      <c r="C421" s="47">
        <v>566</v>
      </c>
      <c r="D421" s="66" t="s">
        <v>504</v>
      </c>
      <c r="E421" s="115" t="s">
        <v>747</v>
      </c>
      <c r="F421" s="34" t="s">
        <v>59</v>
      </c>
      <c r="G421" s="34" t="s">
        <v>194</v>
      </c>
      <c r="H421" s="53">
        <v>381.88</v>
      </c>
      <c r="I421" s="19"/>
      <c r="J421" s="25">
        <f t="shared" si="8"/>
        <v>0</v>
      </c>
      <c r="K421" s="26" t="str">
        <f t="shared" si="9"/>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61"/>
      <c r="B422" s="163"/>
      <c r="C422" s="47">
        <v>567</v>
      </c>
      <c r="D422" s="66" t="s">
        <v>156</v>
      </c>
      <c r="E422" s="116" t="s">
        <v>748</v>
      </c>
      <c r="F422" s="34" t="s">
        <v>59</v>
      </c>
      <c r="G422" s="34" t="s">
        <v>774</v>
      </c>
      <c r="H422" s="53">
        <v>247.61</v>
      </c>
      <c r="I422" s="19">
        <v>0</v>
      </c>
      <c r="J422" s="25">
        <f t="shared" si="8"/>
        <v>0</v>
      </c>
      <c r="K422" s="26" t="str">
        <f t="shared" si="9"/>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61"/>
      <c r="B423" s="163"/>
      <c r="C423" s="47">
        <v>568</v>
      </c>
      <c r="D423" s="66" t="s">
        <v>157</v>
      </c>
      <c r="E423" s="116" t="s">
        <v>749</v>
      </c>
      <c r="F423" s="34" t="s">
        <v>59</v>
      </c>
      <c r="G423" s="34" t="s">
        <v>774</v>
      </c>
      <c r="H423" s="53">
        <v>504.96</v>
      </c>
      <c r="I423" s="19">
        <v>2</v>
      </c>
      <c r="J423" s="25">
        <f t="shared" si="8"/>
        <v>1</v>
      </c>
      <c r="K423" s="26" t="str">
        <f t="shared" si="9"/>
        <v>OK</v>
      </c>
      <c r="L423" s="18"/>
      <c r="M423" s="18">
        <v>1</v>
      </c>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61"/>
      <c r="B424" s="163"/>
      <c r="C424" s="47">
        <v>569</v>
      </c>
      <c r="D424" s="66" t="s">
        <v>55</v>
      </c>
      <c r="E424" s="117" t="s">
        <v>750</v>
      </c>
      <c r="F424" s="34" t="s">
        <v>13</v>
      </c>
      <c r="G424" s="34" t="s">
        <v>774</v>
      </c>
      <c r="H424" s="53">
        <v>45.74</v>
      </c>
      <c r="I424" s="19">
        <v>1</v>
      </c>
      <c r="J424" s="25">
        <f t="shared" si="8"/>
        <v>0</v>
      </c>
      <c r="K424" s="26" t="str">
        <f t="shared" si="9"/>
        <v>OK</v>
      </c>
      <c r="L424" s="18"/>
      <c r="M424" s="18">
        <v>1</v>
      </c>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61"/>
      <c r="B425" s="163"/>
      <c r="C425" s="47">
        <v>570</v>
      </c>
      <c r="D425" s="66" t="s">
        <v>97</v>
      </c>
      <c r="E425" s="115" t="s">
        <v>751</v>
      </c>
      <c r="F425" s="34" t="s">
        <v>13</v>
      </c>
      <c r="G425" s="34" t="s">
        <v>194</v>
      </c>
      <c r="H425" s="53">
        <v>360.02</v>
      </c>
      <c r="I425" s="19">
        <v>0</v>
      </c>
      <c r="J425" s="25">
        <f t="shared" si="8"/>
        <v>0</v>
      </c>
      <c r="K425" s="26" t="str">
        <f t="shared" si="9"/>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61"/>
      <c r="B426" s="163"/>
      <c r="C426" s="47">
        <v>571</v>
      </c>
      <c r="D426" s="66" t="s">
        <v>96</v>
      </c>
      <c r="E426" s="118" t="s">
        <v>752</v>
      </c>
      <c r="F426" s="34" t="s">
        <v>13</v>
      </c>
      <c r="G426" s="34" t="s">
        <v>194</v>
      </c>
      <c r="H426" s="53">
        <v>460.22</v>
      </c>
      <c r="I426" s="19">
        <v>0</v>
      </c>
      <c r="J426" s="25">
        <f t="shared" si="8"/>
        <v>0</v>
      </c>
      <c r="K426" s="26" t="str">
        <f t="shared" si="9"/>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61"/>
      <c r="B427" s="163"/>
      <c r="C427" s="47">
        <v>572</v>
      </c>
      <c r="D427" s="91" t="s">
        <v>99</v>
      </c>
      <c r="E427" s="119" t="s">
        <v>753</v>
      </c>
      <c r="F427" s="103" t="s">
        <v>13</v>
      </c>
      <c r="G427" s="103" t="s">
        <v>194</v>
      </c>
      <c r="H427" s="53">
        <v>392.34</v>
      </c>
      <c r="I427" s="19"/>
      <c r="J427" s="25">
        <f t="shared" si="8"/>
        <v>0</v>
      </c>
      <c r="K427" s="26" t="str">
        <f t="shared" si="9"/>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61"/>
      <c r="B428" s="163"/>
      <c r="C428" s="47">
        <v>573</v>
      </c>
      <c r="D428" s="66" t="s">
        <v>505</v>
      </c>
      <c r="E428" s="118" t="s">
        <v>754</v>
      </c>
      <c r="F428" s="34" t="s">
        <v>13</v>
      </c>
      <c r="G428" s="34" t="s">
        <v>194</v>
      </c>
      <c r="H428" s="53">
        <v>745.91</v>
      </c>
      <c r="I428" s="19">
        <v>1</v>
      </c>
      <c r="J428" s="25">
        <f t="shared" si="8"/>
        <v>0</v>
      </c>
      <c r="K428" s="26" t="str">
        <f t="shared" si="9"/>
        <v>OK</v>
      </c>
      <c r="L428" s="18"/>
      <c r="M428" s="18">
        <v>1</v>
      </c>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61"/>
      <c r="B429" s="163"/>
      <c r="C429" s="47">
        <v>574</v>
      </c>
      <c r="D429" s="66" t="s">
        <v>98</v>
      </c>
      <c r="E429" s="116" t="s">
        <v>755</v>
      </c>
      <c r="F429" s="34" t="s">
        <v>13</v>
      </c>
      <c r="G429" s="34" t="s">
        <v>94</v>
      </c>
      <c r="H429" s="53">
        <v>254.84</v>
      </c>
      <c r="I429" s="19"/>
      <c r="J429" s="25">
        <f t="shared" si="8"/>
        <v>0</v>
      </c>
      <c r="K429" s="26" t="str">
        <f t="shared" si="9"/>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61"/>
      <c r="B430" s="163"/>
      <c r="C430" s="47">
        <v>575</v>
      </c>
      <c r="D430" s="66" t="s">
        <v>95</v>
      </c>
      <c r="E430" s="116" t="s">
        <v>756</v>
      </c>
      <c r="F430" s="34" t="s">
        <v>13</v>
      </c>
      <c r="G430" s="34" t="s">
        <v>194</v>
      </c>
      <c r="H430" s="53">
        <v>629.32000000000005</v>
      </c>
      <c r="I430" s="19">
        <v>1</v>
      </c>
      <c r="J430" s="25">
        <f t="shared" si="8"/>
        <v>0</v>
      </c>
      <c r="K430" s="26" t="str">
        <f t="shared" si="9"/>
        <v>OK</v>
      </c>
      <c r="L430" s="18"/>
      <c r="M430" s="18">
        <v>1</v>
      </c>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61"/>
      <c r="B431" s="163"/>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61"/>
      <c r="B432" s="163"/>
      <c r="C432" s="47">
        <v>577</v>
      </c>
      <c r="D432" s="89" t="s">
        <v>507</v>
      </c>
      <c r="E432" s="120" t="s">
        <v>758</v>
      </c>
      <c r="F432" s="102" t="s">
        <v>13</v>
      </c>
      <c r="G432" s="34" t="s">
        <v>194</v>
      </c>
      <c r="H432" s="53">
        <v>454.75</v>
      </c>
      <c r="I432" s="19"/>
      <c r="J432" s="25">
        <f t="shared" si="8"/>
        <v>0</v>
      </c>
      <c r="K432" s="26" t="str">
        <f t="shared" si="9"/>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61"/>
      <c r="B433" s="163"/>
      <c r="C433" s="47">
        <v>578</v>
      </c>
      <c r="D433" s="66" t="s">
        <v>508</v>
      </c>
      <c r="E433" s="121" t="s">
        <v>759</v>
      </c>
      <c r="F433" s="34" t="s">
        <v>59</v>
      </c>
      <c r="G433" s="34" t="s">
        <v>194</v>
      </c>
      <c r="H433" s="53">
        <v>2525.9</v>
      </c>
      <c r="I433" s="19"/>
      <c r="J433" s="25">
        <f t="shared" si="8"/>
        <v>0</v>
      </c>
      <c r="K433" s="26" t="str">
        <f t="shared" si="9"/>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61"/>
      <c r="B434" s="163"/>
      <c r="C434" s="47">
        <v>579</v>
      </c>
      <c r="D434" s="92" t="s">
        <v>509</v>
      </c>
      <c r="E434" s="116" t="s">
        <v>760</v>
      </c>
      <c r="F434" s="102" t="s">
        <v>13</v>
      </c>
      <c r="G434" s="34" t="s">
        <v>194</v>
      </c>
      <c r="H434" s="53">
        <v>530.11</v>
      </c>
      <c r="I434" s="19"/>
      <c r="J434" s="25">
        <f t="shared" si="8"/>
        <v>0</v>
      </c>
      <c r="K434" s="26" t="str">
        <f t="shared" si="9"/>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61"/>
      <c r="B435" s="163"/>
      <c r="C435" s="47">
        <v>580</v>
      </c>
      <c r="D435" s="66" t="s">
        <v>202</v>
      </c>
      <c r="E435" s="116" t="s">
        <v>761</v>
      </c>
      <c r="F435" s="34" t="s">
        <v>59</v>
      </c>
      <c r="G435" s="34" t="s">
        <v>194</v>
      </c>
      <c r="H435" s="53">
        <v>1392.5</v>
      </c>
      <c r="I435" s="19"/>
      <c r="J435" s="25">
        <f t="shared" si="8"/>
        <v>0</v>
      </c>
      <c r="K435" s="26" t="str">
        <f t="shared" si="9"/>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61"/>
      <c r="B436" s="163"/>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61"/>
      <c r="B437" s="163"/>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61"/>
      <c r="B438" s="163"/>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61"/>
      <c r="B439" s="163"/>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61"/>
      <c r="B440" s="163"/>
      <c r="C440" s="47">
        <v>585</v>
      </c>
      <c r="D440" s="66" t="s">
        <v>118</v>
      </c>
      <c r="E440" s="119" t="s">
        <v>766</v>
      </c>
      <c r="F440" s="34" t="s">
        <v>59</v>
      </c>
      <c r="G440" s="35" t="s">
        <v>194</v>
      </c>
      <c r="H440" s="53">
        <v>682.73</v>
      </c>
      <c r="I440" s="19"/>
      <c r="J440" s="25">
        <f t="shared" si="8"/>
        <v>0</v>
      </c>
      <c r="K440" s="26" t="str">
        <f t="shared" si="9"/>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61"/>
      <c r="B441" s="163"/>
      <c r="C441" s="47">
        <v>586</v>
      </c>
      <c r="D441" s="66" t="s">
        <v>514</v>
      </c>
      <c r="E441" s="116" t="s">
        <v>767</v>
      </c>
      <c r="F441" s="34" t="s">
        <v>13</v>
      </c>
      <c r="G441" s="34" t="s">
        <v>194</v>
      </c>
      <c r="H441" s="53">
        <v>557.52</v>
      </c>
      <c r="I441" s="19">
        <v>1</v>
      </c>
      <c r="J441" s="25">
        <f t="shared" si="8"/>
        <v>0</v>
      </c>
      <c r="K441" s="26" t="str">
        <f t="shared" si="9"/>
        <v>OK</v>
      </c>
      <c r="L441" s="18"/>
      <c r="M441" s="18">
        <v>1</v>
      </c>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c r="J443" s="28">
        <f>COUNTIF(J4:J442,"&lt;0")</f>
        <v>0</v>
      </c>
      <c r="K443" s="5" t="str">
        <f t="shared" si="9"/>
        <v>OK</v>
      </c>
    </row>
  </sheetData>
  <mergeCells count="38">
    <mergeCell ref="A364:A414"/>
    <mergeCell ref="B364:B414"/>
    <mergeCell ref="A415:A416"/>
    <mergeCell ref="B415:B416"/>
    <mergeCell ref="A417:A441"/>
    <mergeCell ref="B417:B441"/>
    <mergeCell ref="A114:A247"/>
    <mergeCell ref="B114:B247"/>
    <mergeCell ref="A248:A279"/>
    <mergeCell ref="B248:B279"/>
    <mergeCell ref="A280:A363"/>
    <mergeCell ref="B280:B363"/>
    <mergeCell ref="V1:V2"/>
    <mergeCell ref="D1:H1"/>
    <mergeCell ref="U1:U2"/>
    <mergeCell ref="M1:M2"/>
    <mergeCell ref="N1:N2"/>
    <mergeCell ref="O1:O2"/>
    <mergeCell ref="P1:P2"/>
    <mergeCell ref="Q1:Q2"/>
    <mergeCell ref="R1:R2"/>
    <mergeCell ref="I1:K1"/>
    <mergeCell ref="A4:A66"/>
    <mergeCell ref="B4:B66"/>
    <mergeCell ref="A67:A112"/>
    <mergeCell ref="B67:B112"/>
    <mergeCell ref="AC1:AC2"/>
    <mergeCell ref="X1:X2"/>
    <mergeCell ref="Y1:Y2"/>
    <mergeCell ref="Z1:Z2"/>
    <mergeCell ref="AA1:AA2"/>
    <mergeCell ref="AB1:AB2"/>
    <mergeCell ref="W1:W2"/>
    <mergeCell ref="A2:K2"/>
    <mergeCell ref="S1:S2"/>
    <mergeCell ref="L1:L2"/>
    <mergeCell ref="T1:T2"/>
    <mergeCell ref="A1:C1"/>
  </mergeCells>
  <conditionalFormatting sqref="P4:W441">
    <cfRule type="cellIs" dxfId="51" priority="7" stopIfTrue="1" operator="greaterThan">
      <formula>0</formula>
    </cfRule>
    <cfRule type="cellIs" dxfId="50" priority="8" stopIfTrue="1" operator="greaterThan">
      <formula>0</formula>
    </cfRule>
    <cfRule type="cellIs" dxfId="49" priority="9" stopIfTrue="1" operator="greaterThan">
      <formula>0</formula>
    </cfRule>
  </conditionalFormatting>
  <conditionalFormatting sqref="L4:M441">
    <cfRule type="cellIs" dxfId="48" priority="4" stopIfTrue="1" operator="greaterThan">
      <formula>0</formula>
    </cfRule>
    <cfRule type="cellIs" dxfId="47" priority="5" stopIfTrue="1" operator="greaterThan">
      <formula>0</formula>
    </cfRule>
    <cfRule type="cellIs" dxfId="46" priority="6" stopIfTrue="1" operator="greaterThan">
      <formula>0</formula>
    </cfRule>
  </conditionalFormatting>
  <conditionalFormatting sqref="N4:O441">
    <cfRule type="cellIs" dxfId="45" priority="1" stopIfTrue="1" operator="greaterThan">
      <formula>0</formula>
    </cfRule>
    <cfRule type="cellIs" dxfId="44" priority="2" stopIfTrue="1" operator="greaterThan">
      <formula>0</formula>
    </cfRule>
    <cfRule type="cellIs" dxfId="43" priority="3" stopIfTrue="1" operator="greaterThan">
      <formula>0</formula>
    </cfRule>
  </conditionalFormatting>
  <hyperlinks>
    <hyperlink ref="D577" r:id="rId1" display="https://www.havan.com.br/mangueira-para-gas-de-cozinha-glp-1-20m-durin-05207.html" xr:uid="{00000000-0004-0000-0200-000000000000}"/>
  </hyperlinks>
  <pageMargins left="0.511811024" right="0.511811024" top="0.78740157499999996" bottom="0.78740157499999996" header="0.31496062000000002" footer="0.31496062000000002"/>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43"/>
  <sheetViews>
    <sheetView topLeftCell="C429" zoomScale="93" zoomScaleNormal="93" workbookViewId="0">
      <selection activeCell="R11" sqref="R11"/>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14" width="13.7109375" style="6" customWidth="1"/>
    <col min="15" max="15" width="12.140625" style="6" customWidth="1"/>
    <col min="16" max="22" width="13.7109375" style="6" customWidth="1"/>
    <col min="23" max="28" width="13.7109375" style="2" customWidth="1"/>
    <col min="29" max="16384" width="9.7109375" style="2"/>
  </cols>
  <sheetData>
    <row r="1" spans="1:28" ht="39.950000000000003" customHeight="1" x14ac:dyDescent="0.25">
      <c r="A1" s="159" t="s">
        <v>213</v>
      </c>
      <c r="B1" s="159"/>
      <c r="C1" s="159"/>
      <c r="D1" s="159" t="s">
        <v>119</v>
      </c>
      <c r="E1" s="159"/>
      <c r="F1" s="159"/>
      <c r="G1" s="159"/>
      <c r="H1" s="159"/>
      <c r="I1" s="159" t="s">
        <v>214</v>
      </c>
      <c r="J1" s="159"/>
      <c r="K1" s="159"/>
      <c r="L1" s="158" t="s">
        <v>779</v>
      </c>
      <c r="M1" s="158" t="s">
        <v>780</v>
      </c>
      <c r="N1" s="158" t="s">
        <v>781</v>
      </c>
      <c r="O1" s="158" t="s">
        <v>782</v>
      </c>
      <c r="P1" s="158" t="s">
        <v>802</v>
      </c>
      <c r="Q1" s="158" t="s">
        <v>215</v>
      </c>
      <c r="R1" s="158" t="s">
        <v>215</v>
      </c>
      <c r="S1" s="158" t="s">
        <v>215</v>
      </c>
      <c r="T1" s="158" t="s">
        <v>215</v>
      </c>
      <c r="U1" s="158" t="s">
        <v>215</v>
      </c>
      <c r="V1" s="158" t="s">
        <v>215</v>
      </c>
      <c r="W1" s="158" t="s">
        <v>215</v>
      </c>
      <c r="X1" s="158" t="s">
        <v>215</v>
      </c>
      <c r="Y1" s="158" t="s">
        <v>215</v>
      </c>
      <c r="Z1" s="158" t="s">
        <v>215</v>
      </c>
      <c r="AA1" s="158" t="s">
        <v>215</v>
      </c>
      <c r="AB1" s="158" t="s">
        <v>215</v>
      </c>
    </row>
    <row r="2" spans="1:28" ht="39.950000000000003" customHeight="1" x14ac:dyDescent="0.25">
      <c r="A2" s="159" t="s">
        <v>121</v>
      </c>
      <c r="B2" s="159"/>
      <c r="C2" s="159"/>
      <c r="D2" s="159"/>
      <c r="E2" s="159"/>
      <c r="F2" s="159"/>
      <c r="G2" s="159"/>
      <c r="H2" s="159"/>
      <c r="I2" s="159"/>
      <c r="J2" s="159"/>
      <c r="K2" s="159"/>
      <c r="L2" s="158"/>
      <c r="M2" s="158"/>
      <c r="N2" s="158"/>
      <c r="O2" s="158"/>
      <c r="P2" s="158"/>
      <c r="Q2" s="158"/>
      <c r="R2" s="158"/>
      <c r="S2" s="158"/>
      <c r="T2" s="158"/>
      <c r="U2" s="158"/>
      <c r="V2" s="158"/>
      <c r="W2" s="158"/>
      <c r="X2" s="158"/>
      <c r="Y2" s="158"/>
      <c r="Z2" s="158"/>
      <c r="AA2" s="158"/>
      <c r="AB2" s="158"/>
    </row>
    <row r="3" spans="1:28"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46">
        <v>44253</v>
      </c>
      <c r="M3" s="146">
        <v>44341</v>
      </c>
      <c r="N3" s="146">
        <v>44341</v>
      </c>
      <c r="O3" s="146">
        <v>44384</v>
      </c>
      <c r="P3" s="146">
        <v>44433</v>
      </c>
      <c r="Q3" s="24" t="s">
        <v>1</v>
      </c>
      <c r="R3" s="24" t="s">
        <v>1</v>
      </c>
      <c r="S3" s="24" t="s">
        <v>1</v>
      </c>
      <c r="T3" s="24" t="s">
        <v>1</v>
      </c>
      <c r="U3" s="24" t="s">
        <v>1</v>
      </c>
      <c r="V3" s="24" t="s">
        <v>1</v>
      </c>
      <c r="W3" s="24" t="s">
        <v>1</v>
      </c>
      <c r="X3" s="24" t="s">
        <v>1</v>
      </c>
      <c r="Y3" s="24" t="s">
        <v>1</v>
      </c>
      <c r="Z3" s="24" t="s">
        <v>1</v>
      </c>
      <c r="AA3" s="24" t="s">
        <v>1</v>
      </c>
      <c r="AB3" s="24" t="s">
        <v>1</v>
      </c>
    </row>
    <row r="4" spans="1:28" ht="39.950000000000003" customHeight="1" x14ac:dyDescent="0.25">
      <c r="A4" s="164">
        <v>2</v>
      </c>
      <c r="B4" s="166" t="s">
        <v>216</v>
      </c>
      <c r="C4" s="45">
        <v>81</v>
      </c>
      <c r="D4" s="66" t="s">
        <v>233</v>
      </c>
      <c r="E4" s="106" t="s">
        <v>518</v>
      </c>
      <c r="F4" s="34" t="s">
        <v>33</v>
      </c>
      <c r="G4" s="34" t="s">
        <v>15</v>
      </c>
      <c r="H4" s="52">
        <v>4.1500000000000004</v>
      </c>
      <c r="I4" s="19">
        <v>30</v>
      </c>
      <c r="J4" s="25">
        <f t="shared" ref="J4:J67" si="0">I4-(SUM(L4:AB4))</f>
        <v>20</v>
      </c>
      <c r="K4" s="26" t="str">
        <f>IF(J4&lt;0,"ATENÇÃO","OK")</f>
        <v>OK</v>
      </c>
      <c r="L4" s="18">
        <v>10</v>
      </c>
      <c r="M4" s="18"/>
      <c r="N4" s="18"/>
      <c r="O4" s="18"/>
      <c r="P4" s="18"/>
      <c r="Q4" s="18"/>
      <c r="R4" s="18"/>
      <c r="S4" s="18"/>
      <c r="T4" s="18"/>
      <c r="U4" s="18"/>
      <c r="V4" s="18"/>
      <c r="W4" s="32"/>
      <c r="X4" s="32"/>
      <c r="Y4" s="32"/>
      <c r="Z4" s="32"/>
      <c r="AA4" s="32"/>
      <c r="AB4" s="32"/>
    </row>
    <row r="5" spans="1:28" ht="39.950000000000003" customHeight="1" x14ac:dyDescent="0.25">
      <c r="A5" s="165"/>
      <c r="B5" s="167"/>
      <c r="C5" s="46">
        <v>82</v>
      </c>
      <c r="D5" s="66" t="s">
        <v>234</v>
      </c>
      <c r="E5" s="106" t="s">
        <v>519</v>
      </c>
      <c r="F5" s="34" t="s">
        <v>13</v>
      </c>
      <c r="G5" s="34" t="s">
        <v>15</v>
      </c>
      <c r="H5" s="53">
        <v>4.26</v>
      </c>
      <c r="I5" s="19">
        <v>30</v>
      </c>
      <c r="J5" s="25">
        <f t="shared" si="0"/>
        <v>30</v>
      </c>
      <c r="K5" s="26" t="str">
        <f t="shared" ref="K5:K68" si="1">IF(J5&lt;0,"ATENÇÃO","OK")</f>
        <v>OK</v>
      </c>
      <c r="L5" s="18"/>
      <c r="M5" s="18"/>
      <c r="N5" s="18"/>
      <c r="O5" s="18"/>
      <c r="P5" s="18"/>
      <c r="Q5" s="18"/>
      <c r="R5" s="18"/>
      <c r="S5" s="18"/>
      <c r="T5" s="18"/>
      <c r="U5" s="18"/>
      <c r="V5" s="18"/>
      <c r="W5" s="32"/>
      <c r="X5" s="32"/>
      <c r="Y5" s="32"/>
      <c r="Z5" s="32"/>
      <c r="AA5" s="32"/>
      <c r="AB5" s="32"/>
    </row>
    <row r="6" spans="1:28" ht="39.950000000000003" customHeight="1" x14ac:dyDescent="0.25">
      <c r="A6" s="165"/>
      <c r="B6" s="167"/>
      <c r="C6" s="46">
        <v>83</v>
      </c>
      <c r="D6" s="66" t="s">
        <v>235</v>
      </c>
      <c r="E6" s="106" t="s">
        <v>520</v>
      </c>
      <c r="F6" s="34" t="s">
        <v>13</v>
      </c>
      <c r="G6" s="34" t="s">
        <v>15</v>
      </c>
      <c r="H6" s="53">
        <v>5.92</v>
      </c>
      <c r="I6" s="19">
        <v>20</v>
      </c>
      <c r="J6" s="25">
        <f t="shared" si="0"/>
        <v>20</v>
      </c>
      <c r="K6" s="26" t="str">
        <f t="shared" si="1"/>
        <v>OK</v>
      </c>
      <c r="L6" s="18"/>
      <c r="M6" s="18"/>
      <c r="N6" s="18"/>
      <c r="O6" s="18"/>
      <c r="P6" s="18"/>
      <c r="Q6" s="18"/>
      <c r="R6" s="18"/>
      <c r="S6" s="18"/>
      <c r="T6" s="18"/>
      <c r="U6" s="18"/>
      <c r="V6" s="18"/>
      <c r="W6" s="32"/>
      <c r="X6" s="32"/>
      <c r="Y6" s="32"/>
      <c r="Z6" s="32"/>
      <c r="AA6" s="32"/>
      <c r="AB6" s="32"/>
    </row>
    <row r="7" spans="1:28" ht="39.950000000000003" customHeight="1" x14ac:dyDescent="0.25">
      <c r="A7" s="165"/>
      <c r="B7" s="167"/>
      <c r="C7" s="46">
        <v>84</v>
      </c>
      <c r="D7" s="66" t="s">
        <v>116</v>
      </c>
      <c r="E7" s="106" t="s">
        <v>521</v>
      </c>
      <c r="F7" s="34" t="s">
        <v>111</v>
      </c>
      <c r="G7" s="34" t="s">
        <v>15</v>
      </c>
      <c r="H7" s="53">
        <v>10.18</v>
      </c>
      <c r="I7" s="19">
        <v>30</v>
      </c>
      <c r="J7" s="25">
        <f t="shared" si="0"/>
        <v>30</v>
      </c>
      <c r="K7" s="26" t="str">
        <f t="shared" si="1"/>
        <v>OK</v>
      </c>
      <c r="L7" s="18"/>
      <c r="M7" s="18"/>
      <c r="N7" s="18"/>
      <c r="O7" s="18"/>
      <c r="P7" s="18"/>
      <c r="Q7" s="18"/>
      <c r="R7" s="18"/>
      <c r="S7" s="18"/>
      <c r="T7" s="18"/>
      <c r="U7" s="18"/>
      <c r="V7" s="18"/>
      <c r="W7" s="32"/>
      <c r="X7" s="32"/>
      <c r="Y7" s="32"/>
      <c r="Z7" s="32"/>
      <c r="AA7" s="32"/>
      <c r="AB7" s="32"/>
    </row>
    <row r="8" spans="1:28" ht="39.950000000000003" customHeight="1" x14ac:dyDescent="0.25">
      <c r="A8" s="165"/>
      <c r="B8" s="167"/>
      <c r="C8" s="46">
        <v>85</v>
      </c>
      <c r="D8" s="66" t="s">
        <v>236</v>
      </c>
      <c r="E8" s="106" t="s">
        <v>522</v>
      </c>
      <c r="F8" s="34" t="s">
        <v>16</v>
      </c>
      <c r="G8" s="34" t="s">
        <v>15</v>
      </c>
      <c r="H8" s="53">
        <v>14.61</v>
      </c>
      <c r="I8" s="19">
        <v>20</v>
      </c>
      <c r="J8" s="25">
        <f t="shared" si="0"/>
        <v>20</v>
      </c>
      <c r="K8" s="26" t="str">
        <f t="shared" si="1"/>
        <v>OK</v>
      </c>
      <c r="L8" s="18"/>
      <c r="M8" s="18"/>
      <c r="N8" s="18"/>
      <c r="O8" s="18"/>
      <c r="P8" s="18"/>
      <c r="Q8" s="18"/>
      <c r="R8" s="18"/>
      <c r="S8" s="18"/>
      <c r="T8" s="18"/>
      <c r="U8" s="18"/>
      <c r="V8" s="18"/>
      <c r="W8" s="32"/>
      <c r="X8" s="32"/>
      <c r="Y8" s="32"/>
      <c r="Z8" s="32"/>
      <c r="AA8" s="32"/>
      <c r="AB8" s="32"/>
    </row>
    <row r="9" spans="1:28" ht="39.950000000000003" customHeight="1" x14ac:dyDescent="0.25">
      <c r="A9" s="165"/>
      <c r="B9" s="167"/>
      <c r="C9" s="46">
        <v>86</v>
      </c>
      <c r="D9" s="66" t="s">
        <v>155</v>
      </c>
      <c r="E9" s="106" t="s">
        <v>523</v>
      </c>
      <c r="F9" s="34" t="s">
        <v>30</v>
      </c>
      <c r="G9" s="34" t="s">
        <v>15</v>
      </c>
      <c r="H9" s="52">
        <v>11.07</v>
      </c>
      <c r="I9" s="19">
        <v>90</v>
      </c>
      <c r="J9" s="25">
        <f t="shared" si="0"/>
        <v>90</v>
      </c>
      <c r="K9" s="26" t="str">
        <f t="shared" si="1"/>
        <v>OK</v>
      </c>
      <c r="L9" s="18"/>
      <c r="M9" s="18"/>
      <c r="N9" s="18"/>
      <c r="O9" s="18"/>
      <c r="P9" s="18"/>
      <c r="Q9" s="18"/>
      <c r="R9" s="18"/>
      <c r="S9" s="18"/>
      <c r="T9" s="18"/>
      <c r="U9" s="18"/>
      <c r="V9" s="18"/>
      <c r="W9" s="32"/>
      <c r="X9" s="32"/>
      <c r="Y9" s="32"/>
      <c r="Z9" s="32"/>
      <c r="AA9" s="32"/>
      <c r="AB9" s="32"/>
    </row>
    <row r="10" spans="1:28" ht="39.950000000000003" customHeight="1" x14ac:dyDescent="0.25">
      <c r="A10" s="165"/>
      <c r="B10" s="167"/>
      <c r="C10" s="45">
        <v>87</v>
      </c>
      <c r="D10" s="66" t="s">
        <v>237</v>
      </c>
      <c r="E10" s="106" t="s">
        <v>524</v>
      </c>
      <c r="F10" s="34" t="s">
        <v>13</v>
      </c>
      <c r="G10" s="34" t="s">
        <v>15</v>
      </c>
      <c r="H10" s="53">
        <v>6.79</v>
      </c>
      <c r="I10" s="19">
        <v>20</v>
      </c>
      <c r="J10" s="25">
        <f t="shared" si="0"/>
        <v>20</v>
      </c>
      <c r="K10" s="26" t="str">
        <f t="shared" si="1"/>
        <v>OK</v>
      </c>
      <c r="L10" s="18"/>
      <c r="M10" s="18"/>
      <c r="N10" s="18"/>
      <c r="O10" s="18"/>
      <c r="P10" s="18"/>
      <c r="Q10" s="18"/>
      <c r="R10" s="18"/>
      <c r="S10" s="18"/>
      <c r="T10" s="18"/>
      <c r="U10" s="18"/>
      <c r="V10" s="18"/>
      <c r="W10" s="32"/>
      <c r="X10" s="32"/>
      <c r="Y10" s="32"/>
      <c r="Z10" s="32"/>
      <c r="AA10" s="32"/>
      <c r="AB10" s="32"/>
    </row>
    <row r="11" spans="1:28" ht="39.950000000000003" customHeight="1" x14ac:dyDescent="0.25">
      <c r="A11" s="165"/>
      <c r="B11" s="167"/>
      <c r="C11" s="45">
        <v>88</v>
      </c>
      <c r="D11" s="66" t="s">
        <v>34</v>
      </c>
      <c r="E11" s="106" t="s">
        <v>525</v>
      </c>
      <c r="F11" s="34" t="s">
        <v>13</v>
      </c>
      <c r="G11" s="34" t="s">
        <v>15</v>
      </c>
      <c r="H11" s="53">
        <v>7</v>
      </c>
      <c r="I11" s="19">
        <v>27</v>
      </c>
      <c r="J11" s="25">
        <f t="shared" si="0"/>
        <v>15</v>
      </c>
      <c r="K11" s="26" t="str">
        <f t="shared" si="1"/>
        <v>OK</v>
      </c>
      <c r="L11" s="18"/>
      <c r="M11" s="18"/>
      <c r="N11" s="18"/>
      <c r="O11" s="18"/>
      <c r="P11" s="18">
        <v>12</v>
      </c>
      <c r="Q11" s="18"/>
      <c r="R11" s="18"/>
      <c r="S11" s="18"/>
      <c r="T11" s="18"/>
      <c r="U11" s="18"/>
      <c r="V11" s="18"/>
      <c r="W11" s="32"/>
      <c r="X11" s="32"/>
      <c r="Y11" s="32"/>
      <c r="Z11" s="32"/>
      <c r="AA11" s="32"/>
      <c r="AB11" s="32"/>
    </row>
    <row r="12" spans="1:28" ht="39.950000000000003" customHeight="1" x14ac:dyDescent="0.25">
      <c r="A12" s="165"/>
      <c r="B12" s="167"/>
      <c r="C12" s="45">
        <v>89</v>
      </c>
      <c r="D12" s="66" t="s">
        <v>129</v>
      </c>
      <c r="E12" s="106" t="s">
        <v>526</v>
      </c>
      <c r="F12" s="34" t="s">
        <v>13</v>
      </c>
      <c r="G12" s="34" t="s">
        <v>15</v>
      </c>
      <c r="H12" s="53">
        <v>4.83</v>
      </c>
      <c r="I12" s="19">
        <v>30</v>
      </c>
      <c r="J12" s="25">
        <f t="shared" si="0"/>
        <v>30</v>
      </c>
      <c r="K12" s="26" t="str">
        <f t="shared" si="1"/>
        <v>OK</v>
      </c>
      <c r="L12" s="18"/>
      <c r="M12" s="18"/>
      <c r="N12" s="18"/>
      <c r="O12" s="18"/>
      <c r="P12" s="18"/>
      <c r="Q12" s="18"/>
      <c r="R12" s="18"/>
      <c r="S12" s="18"/>
      <c r="T12" s="18"/>
      <c r="U12" s="18"/>
      <c r="V12" s="18"/>
      <c r="W12" s="32"/>
      <c r="X12" s="32"/>
      <c r="Y12" s="32"/>
      <c r="Z12" s="32"/>
      <c r="AA12" s="32"/>
      <c r="AB12" s="32"/>
    </row>
    <row r="13" spans="1:28" ht="39.950000000000003" customHeight="1" x14ac:dyDescent="0.25">
      <c r="A13" s="165"/>
      <c r="B13" s="167"/>
      <c r="C13" s="45">
        <v>90</v>
      </c>
      <c r="D13" s="66" t="s">
        <v>238</v>
      </c>
      <c r="E13" s="106" t="s">
        <v>527</v>
      </c>
      <c r="F13" s="34" t="s">
        <v>111</v>
      </c>
      <c r="G13" s="34" t="s">
        <v>15</v>
      </c>
      <c r="H13" s="52">
        <v>4.0599999999999996</v>
      </c>
      <c r="I13" s="19">
        <v>60</v>
      </c>
      <c r="J13" s="25">
        <f t="shared" si="0"/>
        <v>60</v>
      </c>
      <c r="K13" s="26" t="str">
        <f t="shared" si="1"/>
        <v>OK</v>
      </c>
      <c r="L13" s="18"/>
      <c r="M13" s="18"/>
      <c r="N13" s="18"/>
      <c r="O13" s="18"/>
      <c r="P13" s="18"/>
      <c r="Q13" s="18"/>
      <c r="R13" s="18"/>
      <c r="S13" s="18"/>
      <c r="T13" s="18"/>
      <c r="U13" s="18"/>
      <c r="V13" s="18"/>
      <c r="W13" s="32"/>
      <c r="X13" s="32"/>
      <c r="Y13" s="32"/>
      <c r="Z13" s="32"/>
      <c r="AA13" s="32"/>
      <c r="AB13" s="32"/>
    </row>
    <row r="14" spans="1:28" ht="39.950000000000003" customHeight="1" x14ac:dyDescent="0.25">
      <c r="A14" s="165"/>
      <c r="B14" s="167"/>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32"/>
      <c r="X14" s="32"/>
      <c r="Y14" s="32"/>
      <c r="Z14" s="32"/>
      <c r="AA14" s="32"/>
      <c r="AB14" s="32"/>
    </row>
    <row r="15" spans="1:28" ht="39.950000000000003" customHeight="1" x14ac:dyDescent="0.25">
      <c r="A15" s="165"/>
      <c r="B15" s="167"/>
      <c r="C15" s="46">
        <v>92</v>
      </c>
      <c r="D15" s="66" t="s">
        <v>240</v>
      </c>
      <c r="E15" s="106" t="s">
        <v>529</v>
      </c>
      <c r="F15" s="34" t="s">
        <v>13</v>
      </c>
      <c r="G15" s="34" t="s">
        <v>35</v>
      </c>
      <c r="H15" s="53">
        <v>5.67</v>
      </c>
      <c r="I15" s="19">
        <v>5</v>
      </c>
      <c r="J15" s="25">
        <f t="shared" si="0"/>
        <v>-1</v>
      </c>
      <c r="K15" s="26" t="str">
        <f t="shared" si="1"/>
        <v>ATENÇÃO</v>
      </c>
      <c r="L15" s="18"/>
      <c r="M15" s="18"/>
      <c r="N15" s="18"/>
      <c r="O15" s="18"/>
      <c r="P15" s="18">
        <v>6</v>
      </c>
      <c r="Q15" s="18"/>
      <c r="R15" s="18"/>
      <c r="S15" s="18"/>
      <c r="T15" s="18"/>
      <c r="U15" s="18"/>
      <c r="V15" s="18"/>
      <c r="W15" s="32"/>
      <c r="X15" s="32"/>
      <c r="Y15" s="32"/>
      <c r="Z15" s="32"/>
      <c r="AA15" s="32"/>
      <c r="AB15" s="32"/>
    </row>
    <row r="16" spans="1:28" ht="39.950000000000003" customHeight="1" x14ac:dyDescent="0.25">
      <c r="A16" s="165"/>
      <c r="B16" s="167"/>
      <c r="C16" s="46">
        <v>93</v>
      </c>
      <c r="D16" s="66" t="s">
        <v>104</v>
      </c>
      <c r="E16" s="106" t="s">
        <v>530</v>
      </c>
      <c r="F16" s="34" t="s">
        <v>13</v>
      </c>
      <c r="G16" s="34" t="s">
        <v>15</v>
      </c>
      <c r="H16" s="53">
        <v>19.559999999999999</v>
      </c>
      <c r="I16" s="19">
        <v>35</v>
      </c>
      <c r="J16" s="25">
        <f t="shared" si="0"/>
        <v>30</v>
      </c>
      <c r="K16" s="26" t="str">
        <f t="shared" si="1"/>
        <v>OK</v>
      </c>
      <c r="L16" s="18">
        <v>5</v>
      </c>
      <c r="M16" s="18"/>
      <c r="N16" s="18"/>
      <c r="O16" s="18"/>
      <c r="P16" s="18"/>
      <c r="Q16" s="18"/>
      <c r="R16" s="18"/>
      <c r="S16" s="18"/>
      <c r="T16" s="18"/>
      <c r="U16" s="18"/>
      <c r="V16" s="18"/>
      <c r="W16" s="32"/>
      <c r="X16" s="32"/>
      <c r="Y16" s="32"/>
      <c r="Z16" s="32"/>
      <c r="AA16" s="32"/>
      <c r="AB16" s="32"/>
    </row>
    <row r="17" spans="1:28" ht="39.950000000000003" customHeight="1" x14ac:dyDescent="0.25">
      <c r="A17" s="165"/>
      <c r="B17" s="167"/>
      <c r="C17" s="46">
        <v>94</v>
      </c>
      <c r="D17" s="66" t="s">
        <v>241</v>
      </c>
      <c r="E17" s="106" t="s">
        <v>531</v>
      </c>
      <c r="F17" s="34" t="s">
        <v>13</v>
      </c>
      <c r="G17" s="34" t="s">
        <v>35</v>
      </c>
      <c r="H17" s="53">
        <v>8.66</v>
      </c>
      <c r="I17" s="19">
        <v>41</v>
      </c>
      <c r="J17" s="25">
        <f t="shared" si="0"/>
        <v>36</v>
      </c>
      <c r="K17" s="26" t="str">
        <f t="shared" si="1"/>
        <v>OK</v>
      </c>
      <c r="L17" s="18">
        <v>5</v>
      </c>
      <c r="M17" s="18"/>
      <c r="N17" s="18"/>
      <c r="O17" s="18"/>
      <c r="P17" s="18"/>
      <c r="Q17" s="18"/>
      <c r="R17" s="18"/>
      <c r="S17" s="18"/>
      <c r="T17" s="18"/>
      <c r="U17" s="18"/>
      <c r="V17" s="18"/>
      <c r="W17" s="32"/>
      <c r="X17" s="32"/>
      <c r="Y17" s="32"/>
      <c r="Z17" s="32"/>
      <c r="AA17" s="32"/>
      <c r="AB17" s="32"/>
    </row>
    <row r="18" spans="1:28" ht="39.950000000000003" customHeight="1" x14ac:dyDescent="0.25">
      <c r="A18" s="165"/>
      <c r="B18" s="167"/>
      <c r="C18" s="46">
        <v>95</v>
      </c>
      <c r="D18" s="66" t="s">
        <v>242</v>
      </c>
      <c r="E18" s="106" t="s">
        <v>532</v>
      </c>
      <c r="F18" s="34" t="s">
        <v>32</v>
      </c>
      <c r="G18" s="34" t="s">
        <v>15</v>
      </c>
      <c r="H18" s="53">
        <v>2.5099999999999998</v>
      </c>
      <c r="I18" s="19">
        <v>30</v>
      </c>
      <c r="J18" s="25">
        <f t="shared" si="0"/>
        <v>28</v>
      </c>
      <c r="K18" s="26" t="str">
        <f t="shared" si="1"/>
        <v>OK</v>
      </c>
      <c r="L18" s="18"/>
      <c r="M18" s="18"/>
      <c r="N18" s="18"/>
      <c r="O18" s="18"/>
      <c r="P18" s="18">
        <v>2</v>
      </c>
      <c r="Q18" s="18"/>
      <c r="R18" s="18"/>
      <c r="S18" s="18"/>
      <c r="T18" s="18"/>
      <c r="U18" s="18"/>
      <c r="V18" s="18"/>
      <c r="W18" s="32"/>
      <c r="X18" s="32"/>
      <c r="Y18" s="32"/>
      <c r="Z18" s="32"/>
      <c r="AA18" s="32"/>
      <c r="AB18" s="32"/>
    </row>
    <row r="19" spans="1:28" ht="39.950000000000003" customHeight="1" x14ac:dyDescent="0.25">
      <c r="A19" s="165"/>
      <c r="B19" s="167"/>
      <c r="C19" s="46">
        <v>96</v>
      </c>
      <c r="D19" s="66" t="s">
        <v>243</v>
      </c>
      <c r="E19" s="106" t="s">
        <v>533</v>
      </c>
      <c r="F19" s="34" t="s">
        <v>13</v>
      </c>
      <c r="G19" s="34" t="s">
        <v>15</v>
      </c>
      <c r="H19" s="53">
        <v>47.84</v>
      </c>
      <c r="I19" s="19">
        <v>20</v>
      </c>
      <c r="J19" s="25">
        <f t="shared" si="0"/>
        <v>20</v>
      </c>
      <c r="K19" s="26" t="str">
        <f t="shared" si="1"/>
        <v>OK</v>
      </c>
      <c r="L19" s="18"/>
      <c r="M19" s="18"/>
      <c r="N19" s="18"/>
      <c r="O19" s="18"/>
      <c r="P19" s="18"/>
      <c r="Q19" s="18"/>
      <c r="R19" s="18"/>
      <c r="S19" s="18"/>
      <c r="T19" s="18"/>
      <c r="U19" s="18"/>
      <c r="V19" s="18"/>
      <c r="W19" s="32"/>
      <c r="X19" s="32"/>
      <c r="Y19" s="32"/>
      <c r="Z19" s="32"/>
      <c r="AA19" s="32"/>
      <c r="AB19" s="32"/>
    </row>
    <row r="20" spans="1:28" ht="39.950000000000003" customHeight="1" x14ac:dyDescent="0.25">
      <c r="A20" s="165"/>
      <c r="B20" s="167"/>
      <c r="C20" s="46">
        <v>97</v>
      </c>
      <c r="D20" s="66" t="s">
        <v>244</v>
      </c>
      <c r="E20" s="106" t="s">
        <v>534</v>
      </c>
      <c r="F20" s="34" t="s">
        <v>13</v>
      </c>
      <c r="G20" s="34" t="s">
        <v>15</v>
      </c>
      <c r="H20" s="53">
        <v>26.63</v>
      </c>
      <c r="I20" s="19">
        <v>20</v>
      </c>
      <c r="J20" s="25">
        <f t="shared" si="0"/>
        <v>20</v>
      </c>
      <c r="K20" s="26" t="str">
        <f t="shared" si="1"/>
        <v>OK</v>
      </c>
      <c r="L20" s="18"/>
      <c r="M20" s="18"/>
      <c r="N20" s="18"/>
      <c r="O20" s="18"/>
      <c r="P20" s="18"/>
      <c r="Q20" s="18"/>
      <c r="R20" s="18"/>
      <c r="S20" s="18"/>
      <c r="T20" s="18"/>
      <c r="U20" s="18"/>
      <c r="V20" s="18"/>
      <c r="W20" s="32"/>
      <c r="X20" s="32"/>
      <c r="Y20" s="32"/>
      <c r="Z20" s="32"/>
      <c r="AA20" s="32"/>
      <c r="AB20" s="32"/>
    </row>
    <row r="21" spans="1:28" ht="39.950000000000003" customHeight="1" x14ac:dyDescent="0.25">
      <c r="A21" s="165"/>
      <c r="B21" s="167"/>
      <c r="C21" s="46">
        <v>98</v>
      </c>
      <c r="D21" s="66" t="s">
        <v>106</v>
      </c>
      <c r="E21" s="106" t="s">
        <v>535</v>
      </c>
      <c r="F21" s="34" t="s">
        <v>13</v>
      </c>
      <c r="G21" s="34" t="s">
        <v>14</v>
      </c>
      <c r="H21" s="53">
        <v>9.6199999999999992</v>
      </c>
      <c r="I21" s="19">
        <v>30</v>
      </c>
      <c r="J21" s="25">
        <f t="shared" si="0"/>
        <v>30</v>
      </c>
      <c r="K21" s="26" t="str">
        <f t="shared" si="1"/>
        <v>OK</v>
      </c>
      <c r="L21" s="18"/>
      <c r="M21" s="18"/>
      <c r="N21" s="18"/>
      <c r="O21" s="18"/>
      <c r="P21" s="18"/>
      <c r="Q21" s="18"/>
      <c r="R21" s="18"/>
      <c r="S21" s="18"/>
      <c r="T21" s="18"/>
      <c r="U21" s="18"/>
      <c r="V21" s="18"/>
      <c r="W21" s="32"/>
      <c r="X21" s="32"/>
      <c r="Y21" s="32"/>
      <c r="Z21" s="32"/>
      <c r="AA21" s="32"/>
      <c r="AB21" s="32"/>
    </row>
    <row r="22" spans="1:28" ht="39.950000000000003" customHeight="1" x14ac:dyDescent="0.25">
      <c r="A22" s="165"/>
      <c r="B22" s="167"/>
      <c r="C22" s="46">
        <v>99</v>
      </c>
      <c r="D22" s="66" t="s">
        <v>19</v>
      </c>
      <c r="E22" s="106" t="s">
        <v>536</v>
      </c>
      <c r="F22" s="34" t="s">
        <v>13</v>
      </c>
      <c r="G22" s="34" t="s">
        <v>15</v>
      </c>
      <c r="H22" s="53">
        <v>1.55</v>
      </c>
      <c r="I22" s="19">
        <v>100</v>
      </c>
      <c r="J22" s="25">
        <f t="shared" si="0"/>
        <v>100</v>
      </c>
      <c r="K22" s="26" t="str">
        <f t="shared" si="1"/>
        <v>OK</v>
      </c>
      <c r="L22" s="18"/>
      <c r="M22" s="18"/>
      <c r="N22" s="18"/>
      <c r="O22" s="18"/>
      <c r="P22" s="18"/>
      <c r="Q22" s="18"/>
      <c r="R22" s="18"/>
      <c r="S22" s="18"/>
      <c r="T22" s="18"/>
      <c r="U22" s="18"/>
      <c r="V22" s="18"/>
      <c r="W22" s="32"/>
      <c r="X22" s="32"/>
      <c r="Y22" s="32"/>
      <c r="Z22" s="32"/>
      <c r="AA22" s="32"/>
      <c r="AB22" s="32"/>
    </row>
    <row r="23" spans="1:28" ht="39.950000000000003" customHeight="1" x14ac:dyDescent="0.25">
      <c r="A23" s="165"/>
      <c r="B23" s="167"/>
      <c r="C23" s="46">
        <v>100</v>
      </c>
      <c r="D23" s="66" t="s">
        <v>20</v>
      </c>
      <c r="E23" s="106" t="s">
        <v>537</v>
      </c>
      <c r="F23" s="34" t="s">
        <v>13</v>
      </c>
      <c r="G23" s="34" t="s">
        <v>15</v>
      </c>
      <c r="H23" s="53">
        <v>1.79</v>
      </c>
      <c r="I23" s="19">
        <v>100</v>
      </c>
      <c r="J23" s="25">
        <f t="shared" si="0"/>
        <v>100</v>
      </c>
      <c r="K23" s="26" t="str">
        <f t="shared" si="1"/>
        <v>OK</v>
      </c>
      <c r="L23" s="18"/>
      <c r="M23" s="18"/>
      <c r="N23" s="18"/>
      <c r="O23" s="18"/>
      <c r="P23" s="18"/>
      <c r="Q23" s="18"/>
      <c r="R23" s="18"/>
      <c r="S23" s="18"/>
      <c r="T23" s="18"/>
      <c r="U23" s="18"/>
      <c r="V23" s="18"/>
      <c r="W23" s="32"/>
      <c r="X23" s="32"/>
      <c r="Y23" s="32"/>
      <c r="Z23" s="32"/>
      <c r="AA23" s="32"/>
      <c r="AB23" s="32"/>
    </row>
    <row r="24" spans="1:28" ht="39.950000000000003" customHeight="1" x14ac:dyDescent="0.25">
      <c r="A24" s="165"/>
      <c r="B24" s="167"/>
      <c r="C24" s="46">
        <v>101</v>
      </c>
      <c r="D24" s="66" t="s">
        <v>21</v>
      </c>
      <c r="E24" s="106" t="s">
        <v>537</v>
      </c>
      <c r="F24" s="34" t="s">
        <v>13</v>
      </c>
      <c r="G24" s="34" t="s">
        <v>15</v>
      </c>
      <c r="H24" s="53">
        <v>1.66</v>
      </c>
      <c r="I24" s="19">
        <v>150</v>
      </c>
      <c r="J24" s="25">
        <f t="shared" si="0"/>
        <v>150</v>
      </c>
      <c r="K24" s="26" t="str">
        <f t="shared" si="1"/>
        <v>OK</v>
      </c>
      <c r="L24" s="18"/>
      <c r="M24" s="18"/>
      <c r="N24" s="18"/>
      <c r="O24" s="18"/>
      <c r="P24" s="18"/>
      <c r="Q24" s="18"/>
      <c r="R24" s="18"/>
      <c r="S24" s="18"/>
      <c r="T24" s="18"/>
      <c r="U24" s="18"/>
      <c r="V24" s="18"/>
      <c r="W24" s="32"/>
      <c r="X24" s="32"/>
      <c r="Y24" s="32"/>
      <c r="Z24" s="32"/>
      <c r="AA24" s="32"/>
      <c r="AB24" s="32"/>
    </row>
    <row r="25" spans="1:28" ht="39.950000000000003" customHeight="1" x14ac:dyDescent="0.25">
      <c r="A25" s="165"/>
      <c r="B25" s="167"/>
      <c r="C25" s="46">
        <v>102</v>
      </c>
      <c r="D25" s="66" t="s">
        <v>22</v>
      </c>
      <c r="E25" s="106" t="s">
        <v>537</v>
      </c>
      <c r="F25" s="34" t="s">
        <v>13</v>
      </c>
      <c r="G25" s="34" t="s">
        <v>15</v>
      </c>
      <c r="H25" s="53">
        <v>2.0499999999999998</v>
      </c>
      <c r="I25" s="19">
        <v>150</v>
      </c>
      <c r="J25" s="25">
        <f t="shared" si="0"/>
        <v>150</v>
      </c>
      <c r="K25" s="26" t="str">
        <f t="shared" si="1"/>
        <v>OK</v>
      </c>
      <c r="L25" s="18"/>
      <c r="M25" s="18"/>
      <c r="N25" s="18"/>
      <c r="O25" s="18"/>
      <c r="P25" s="18"/>
      <c r="Q25" s="18"/>
      <c r="R25" s="18"/>
      <c r="S25" s="18"/>
      <c r="T25" s="18"/>
      <c r="U25" s="18"/>
      <c r="V25" s="18"/>
      <c r="W25" s="32"/>
      <c r="X25" s="32"/>
      <c r="Y25" s="32"/>
      <c r="Z25" s="32"/>
      <c r="AA25" s="32"/>
      <c r="AB25" s="32"/>
    </row>
    <row r="26" spans="1:28" ht="39.950000000000003" customHeight="1" x14ac:dyDescent="0.25">
      <c r="A26" s="165"/>
      <c r="B26" s="167"/>
      <c r="C26" s="46">
        <v>103</v>
      </c>
      <c r="D26" s="66" t="s">
        <v>245</v>
      </c>
      <c r="E26" s="106" t="s">
        <v>537</v>
      </c>
      <c r="F26" s="34" t="s">
        <v>13</v>
      </c>
      <c r="G26" s="34" t="s">
        <v>15</v>
      </c>
      <c r="H26" s="52">
        <v>2.4500000000000002</v>
      </c>
      <c r="I26" s="19">
        <v>150</v>
      </c>
      <c r="J26" s="25">
        <f t="shared" si="0"/>
        <v>150</v>
      </c>
      <c r="K26" s="26" t="str">
        <f t="shared" si="1"/>
        <v>OK</v>
      </c>
      <c r="L26" s="18"/>
      <c r="M26" s="18"/>
      <c r="N26" s="18"/>
      <c r="O26" s="18"/>
      <c r="P26" s="18"/>
      <c r="Q26" s="18"/>
      <c r="R26" s="18"/>
      <c r="S26" s="18"/>
      <c r="T26" s="18"/>
      <c r="U26" s="18"/>
      <c r="V26" s="18"/>
      <c r="W26" s="32"/>
      <c r="X26" s="32"/>
      <c r="Y26" s="32"/>
      <c r="Z26" s="32"/>
      <c r="AA26" s="32"/>
      <c r="AB26" s="32"/>
    </row>
    <row r="27" spans="1:28" ht="39.950000000000003" customHeight="1" x14ac:dyDescent="0.25">
      <c r="A27" s="165"/>
      <c r="B27" s="167"/>
      <c r="C27" s="46">
        <v>104</v>
      </c>
      <c r="D27" s="66" t="s">
        <v>246</v>
      </c>
      <c r="E27" s="106" t="s">
        <v>536</v>
      </c>
      <c r="F27" s="34" t="s">
        <v>13</v>
      </c>
      <c r="G27" s="34" t="s">
        <v>15</v>
      </c>
      <c r="H27" s="52">
        <v>1.55</v>
      </c>
      <c r="I27" s="19">
        <v>100</v>
      </c>
      <c r="J27" s="25">
        <f t="shared" si="0"/>
        <v>100</v>
      </c>
      <c r="K27" s="26" t="str">
        <f t="shared" si="1"/>
        <v>OK</v>
      </c>
      <c r="L27" s="18"/>
      <c r="M27" s="18"/>
      <c r="N27" s="18"/>
      <c r="O27" s="18"/>
      <c r="P27" s="18"/>
      <c r="Q27" s="18"/>
      <c r="R27" s="18"/>
      <c r="S27" s="18"/>
      <c r="T27" s="18"/>
      <c r="U27" s="18"/>
      <c r="V27" s="18"/>
      <c r="W27" s="32"/>
      <c r="X27" s="32"/>
      <c r="Y27" s="32"/>
      <c r="Z27" s="32"/>
      <c r="AA27" s="32"/>
      <c r="AB27" s="32"/>
    </row>
    <row r="28" spans="1:28" ht="39.950000000000003" customHeight="1" x14ac:dyDescent="0.25">
      <c r="A28" s="165"/>
      <c r="B28" s="167"/>
      <c r="C28" s="46">
        <v>105</v>
      </c>
      <c r="D28" s="66" t="s">
        <v>247</v>
      </c>
      <c r="E28" s="106" t="s">
        <v>536</v>
      </c>
      <c r="F28" s="34" t="s">
        <v>13</v>
      </c>
      <c r="G28" s="34" t="s">
        <v>15</v>
      </c>
      <c r="H28" s="52">
        <v>1.32</v>
      </c>
      <c r="I28" s="19">
        <v>100</v>
      </c>
      <c r="J28" s="25">
        <f t="shared" si="0"/>
        <v>100</v>
      </c>
      <c r="K28" s="26" t="str">
        <f t="shared" si="1"/>
        <v>OK</v>
      </c>
      <c r="L28" s="18"/>
      <c r="M28" s="18"/>
      <c r="N28" s="18"/>
      <c r="O28" s="18"/>
      <c r="P28" s="18"/>
      <c r="Q28" s="18"/>
      <c r="R28" s="18"/>
      <c r="S28" s="18"/>
      <c r="T28" s="18"/>
      <c r="U28" s="18"/>
      <c r="V28" s="18"/>
      <c r="W28" s="32"/>
      <c r="X28" s="32"/>
      <c r="Y28" s="32"/>
      <c r="Z28" s="32"/>
      <c r="AA28" s="32"/>
      <c r="AB28" s="32"/>
    </row>
    <row r="29" spans="1:28" ht="39.950000000000003" customHeight="1" x14ac:dyDescent="0.25">
      <c r="A29" s="165"/>
      <c r="B29" s="167"/>
      <c r="C29" s="46">
        <v>106</v>
      </c>
      <c r="D29" s="66" t="s">
        <v>248</v>
      </c>
      <c r="E29" s="106" t="s">
        <v>536</v>
      </c>
      <c r="F29" s="34" t="s">
        <v>13</v>
      </c>
      <c r="G29" s="34" t="s">
        <v>15</v>
      </c>
      <c r="H29" s="52">
        <v>0.9</v>
      </c>
      <c r="I29" s="19">
        <v>100</v>
      </c>
      <c r="J29" s="25">
        <f t="shared" si="0"/>
        <v>100</v>
      </c>
      <c r="K29" s="26" t="str">
        <f t="shared" si="1"/>
        <v>OK</v>
      </c>
      <c r="L29" s="18"/>
      <c r="M29" s="18"/>
      <c r="N29" s="18"/>
      <c r="O29" s="18"/>
      <c r="P29" s="18"/>
      <c r="Q29" s="18"/>
      <c r="R29" s="18"/>
      <c r="S29" s="18"/>
      <c r="T29" s="18"/>
      <c r="U29" s="18"/>
      <c r="V29" s="18"/>
      <c r="W29" s="32"/>
      <c r="X29" s="32"/>
      <c r="Y29" s="32"/>
      <c r="Z29" s="32"/>
      <c r="AA29" s="32"/>
      <c r="AB29" s="32"/>
    </row>
    <row r="30" spans="1:28" ht="39.950000000000003" customHeight="1" x14ac:dyDescent="0.25">
      <c r="A30" s="165"/>
      <c r="B30" s="167"/>
      <c r="C30" s="46">
        <v>107</v>
      </c>
      <c r="D30" s="66" t="s">
        <v>150</v>
      </c>
      <c r="E30" s="106" t="s">
        <v>536</v>
      </c>
      <c r="F30" s="34" t="s">
        <v>13</v>
      </c>
      <c r="G30" s="34" t="s">
        <v>15</v>
      </c>
      <c r="H30" s="52">
        <v>1.33</v>
      </c>
      <c r="I30" s="19">
        <v>100</v>
      </c>
      <c r="J30" s="25">
        <f t="shared" si="0"/>
        <v>100</v>
      </c>
      <c r="K30" s="26" t="str">
        <f t="shared" si="1"/>
        <v>OK</v>
      </c>
      <c r="L30" s="18"/>
      <c r="M30" s="18"/>
      <c r="N30" s="18"/>
      <c r="O30" s="18"/>
      <c r="P30" s="18"/>
      <c r="Q30" s="18"/>
      <c r="R30" s="18"/>
      <c r="S30" s="18"/>
      <c r="T30" s="18"/>
      <c r="U30" s="18"/>
      <c r="V30" s="18"/>
      <c r="W30" s="32"/>
      <c r="X30" s="32"/>
      <c r="Y30" s="32"/>
      <c r="Z30" s="32"/>
      <c r="AA30" s="32"/>
      <c r="AB30" s="32"/>
    </row>
    <row r="31" spans="1:28" ht="39.950000000000003" customHeight="1" x14ac:dyDescent="0.25">
      <c r="A31" s="165"/>
      <c r="B31" s="167"/>
      <c r="C31" s="45">
        <v>108</v>
      </c>
      <c r="D31" s="66" t="s">
        <v>23</v>
      </c>
      <c r="E31" s="106" t="s">
        <v>536</v>
      </c>
      <c r="F31" s="34" t="s">
        <v>13</v>
      </c>
      <c r="G31" s="34" t="s">
        <v>15</v>
      </c>
      <c r="H31" s="52">
        <v>1.45</v>
      </c>
      <c r="I31" s="19">
        <v>100</v>
      </c>
      <c r="J31" s="25">
        <f t="shared" si="0"/>
        <v>100</v>
      </c>
      <c r="K31" s="26" t="str">
        <f t="shared" si="1"/>
        <v>OK</v>
      </c>
      <c r="L31" s="18"/>
      <c r="M31" s="18"/>
      <c r="N31" s="18"/>
      <c r="O31" s="18"/>
      <c r="P31" s="18"/>
      <c r="Q31" s="18"/>
      <c r="R31" s="18"/>
      <c r="S31" s="18"/>
      <c r="T31" s="18"/>
      <c r="U31" s="18"/>
      <c r="V31" s="18"/>
      <c r="W31" s="32"/>
      <c r="X31" s="32"/>
      <c r="Y31" s="32"/>
      <c r="Z31" s="32"/>
      <c r="AA31" s="32"/>
      <c r="AB31" s="32"/>
    </row>
    <row r="32" spans="1:28" ht="39.950000000000003" customHeight="1" x14ac:dyDescent="0.25">
      <c r="A32" s="165"/>
      <c r="B32" s="167"/>
      <c r="C32" s="47">
        <v>109</v>
      </c>
      <c r="D32" s="66" t="s">
        <v>151</v>
      </c>
      <c r="E32" s="106" t="s">
        <v>538</v>
      </c>
      <c r="F32" s="34" t="s">
        <v>13</v>
      </c>
      <c r="G32" s="34" t="s">
        <v>15</v>
      </c>
      <c r="H32" s="53">
        <v>0.76</v>
      </c>
      <c r="I32" s="19">
        <v>150</v>
      </c>
      <c r="J32" s="25">
        <f t="shared" si="0"/>
        <v>150</v>
      </c>
      <c r="K32" s="26" t="str">
        <f t="shared" si="1"/>
        <v>OK</v>
      </c>
      <c r="L32" s="18"/>
      <c r="M32" s="18"/>
      <c r="N32" s="18"/>
      <c r="O32" s="18"/>
      <c r="P32" s="18"/>
      <c r="Q32" s="18"/>
      <c r="R32" s="18"/>
      <c r="S32" s="18"/>
      <c r="T32" s="18"/>
      <c r="U32" s="18"/>
      <c r="V32" s="18"/>
      <c r="W32" s="32"/>
      <c r="X32" s="32"/>
      <c r="Y32" s="32"/>
      <c r="Z32" s="32"/>
      <c r="AA32" s="32"/>
      <c r="AB32" s="32"/>
    </row>
    <row r="33" spans="1:28" ht="39.950000000000003" customHeight="1" x14ac:dyDescent="0.25">
      <c r="A33" s="165"/>
      <c r="B33" s="167"/>
      <c r="C33" s="46">
        <v>110</v>
      </c>
      <c r="D33" s="66" t="s">
        <v>24</v>
      </c>
      <c r="E33" s="106" t="s">
        <v>538</v>
      </c>
      <c r="F33" s="34" t="s">
        <v>13</v>
      </c>
      <c r="G33" s="34" t="s">
        <v>15</v>
      </c>
      <c r="H33" s="53">
        <v>0.91</v>
      </c>
      <c r="I33" s="19">
        <v>100</v>
      </c>
      <c r="J33" s="25">
        <f t="shared" si="0"/>
        <v>100</v>
      </c>
      <c r="K33" s="26" t="str">
        <f t="shared" si="1"/>
        <v>OK</v>
      </c>
      <c r="L33" s="18"/>
      <c r="M33" s="18"/>
      <c r="N33" s="18"/>
      <c r="O33" s="18"/>
      <c r="P33" s="18"/>
      <c r="Q33" s="18"/>
      <c r="R33" s="18"/>
      <c r="S33" s="18"/>
      <c r="T33" s="18"/>
      <c r="U33" s="18"/>
      <c r="V33" s="18"/>
      <c r="W33" s="32"/>
      <c r="X33" s="32"/>
      <c r="Y33" s="32"/>
      <c r="Z33" s="32"/>
      <c r="AA33" s="32"/>
      <c r="AB33" s="32"/>
    </row>
    <row r="34" spans="1:28" ht="39.950000000000003" customHeight="1" x14ac:dyDescent="0.25">
      <c r="A34" s="165"/>
      <c r="B34" s="167"/>
      <c r="C34" s="46">
        <v>111</v>
      </c>
      <c r="D34" s="66" t="s">
        <v>29</v>
      </c>
      <c r="E34" s="106" t="s">
        <v>539</v>
      </c>
      <c r="F34" s="34" t="s">
        <v>13</v>
      </c>
      <c r="G34" s="34" t="s">
        <v>768</v>
      </c>
      <c r="H34" s="53">
        <v>14.4</v>
      </c>
      <c r="I34" s="19">
        <v>10</v>
      </c>
      <c r="J34" s="25">
        <f t="shared" si="0"/>
        <v>5</v>
      </c>
      <c r="K34" s="26" t="str">
        <f t="shared" si="1"/>
        <v>OK</v>
      </c>
      <c r="L34" s="18"/>
      <c r="M34" s="18"/>
      <c r="N34" s="18"/>
      <c r="O34" s="18"/>
      <c r="P34" s="18">
        <v>5</v>
      </c>
      <c r="Q34" s="18"/>
      <c r="R34" s="18"/>
      <c r="S34" s="18"/>
      <c r="T34" s="18"/>
      <c r="U34" s="18"/>
      <c r="V34" s="18"/>
      <c r="W34" s="32"/>
      <c r="X34" s="32"/>
      <c r="Y34" s="32"/>
      <c r="Z34" s="32"/>
      <c r="AA34" s="32"/>
      <c r="AB34" s="32"/>
    </row>
    <row r="35" spans="1:28" ht="39.950000000000003" customHeight="1" x14ac:dyDescent="0.25">
      <c r="A35" s="165"/>
      <c r="B35" s="167"/>
      <c r="C35" s="46">
        <v>112</v>
      </c>
      <c r="D35" s="66" t="s">
        <v>152</v>
      </c>
      <c r="E35" s="106" t="s">
        <v>540</v>
      </c>
      <c r="F35" s="34" t="s">
        <v>25</v>
      </c>
      <c r="G35" s="34" t="s">
        <v>15</v>
      </c>
      <c r="H35" s="53">
        <v>25.28</v>
      </c>
      <c r="I35" s="19">
        <v>20</v>
      </c>
      <c r="J35" s="25">
        <f t="shared" si="0"/>
        <v>18</v>
      </c>
      <c r="K35" s="26" t="str">
        <f t="shared" si="1"/>
        <v>OK</v>
      </c>
      <c r="L35" s="18"/>
      <c r="M35" s="18"/>
      <c r="N35" s="18"/>
      <c r="O35" s="18"/>
      <c r="P35" s="18">
        <v>2</v>
      </c>
      <c r="Q35" s="18"/>
      <c r="R35" s="18"/>
      <c r="S35" s="18"/>
      <c r="T35" s="18"/>
      <c r="U35" s="18"/>
      <c r="V35" s="18"/>
      <c r="W35" s="32"/>
      <c r="X35" s="32"/>
      <c r="Y35" s="32"/>
      <c r="Z35" s="32"/>
      <c r="AA35" s="32"/>
      <c r="AB35" s="32"/>
    </row>
    <row r="36" spans="1:28" ht="39.950000000000003" customHeight="1" x14ac:dyDescent="0.25">
      <c r="A36" s="165"/>
      <c r="B36" s="167"/>
      <c r="C36" s="46">
        <v>113</v>
      </c>
      <c r="D36" s="66" t="s">
        <v>153</v>
      </c>
      <c r="E36" s="106" t="s">
        <v>540</v>
      </c>
      <c r="F36" s="34" t="s">
        <v>13</v>
      </c>
      <c r="G36" s="34" t="s">
        <v>15</v>
      </c>
      <c r="H36" s="53">
        <v>63.96</v>
      </c>
      <c r="I36" s="19">
        <v>10</v>
      </c>
      <c r="J36" s="25">
        <f t="shared" si="0"/>
        <v>10</v>
      </c>
      <c r="K36" s="26" t="str">
        <f t="shared" si="1"/>
        <v>OK</v>
      </c>
      <c r="L36" s="18"/>
      <c r="M36" s="18"/>
      <c r="N36" s="18"/>
      <c r="O36" s="18"/>
      <c r="P36" s="18"/>
      <c r="Q36" s="18"/>
      <c r="R36" s="18"/>
      <c r="S36" s="18"/>
      <c r="T36" s="18"/>
      <c r="U36" s="18"/>
      <c r="V36" s="18"/>
      <c r="W36" s="32"/>
      <c r="X36" s="32"/>
      <c r="Y36" s="32"/>
      <c r="Z36" s="32"/>
      <c r="AA36" s="32"/>
      <c r="AB36" s="32"/>
    </row>
    <row r="37" spans="1:28" ht="39.950000000000003" customHeight="1" x14ac:dyDescent="0.25">
      <c r="A37" s="165"/>
      <c r="B37" s="167"/>
      <c r="C37" s="46">
        <v>114</v>
      </c>
      <c r="D37" s="66" t="s">
        <v>249</v>
      </c>
      <c r="E37" s="106" t="s">
        <v>541</v>
      </c>
      <c r="F37" s="34" t="s">
        <v>13</v>
      </c>
      <c r="G37" s="34" t="s">
        <v>103</v>
      </c>
      <c r="H37" s="53">
        <v>8.35</v>
      </c>
      <c r="I37" s="19">
        <v>25</v>
      </c>
      <c r="J37" s="25">
        <f t="shared" si="0"/>
        <v>25</v>
      </c>
      <c r="K37" s="26" t="str">
        <f t="shared" si="1"/>
        <v>OK</v>
      </c>
      <c r="L37" s="18"/>
      <c r="M37" s="18"/>
      <c r="N37" s="18"/>
      <c r="O37" s="18"/>
      <c r="P37" s="18"/>
      <c r="Q37" s="18"/>
      <c r="R37" s="18"/>
      <c r="S37" s="18"/>
      <c r="T37" s="18"/>
      <c r="U37" s="18"/>
      <c r="V37" s="18"/>
      <c r="W37" s="32"/>
      <c r="X37" s="32"/>
      <c r="Y37" s="32"/>
      <c r="Z37" s="32"/>
      <c r="AA37" s="32"/>
      <c r="AB37" s="32"/>
    </row>
    <row r="38" spans="1:28" ht="39.950000000000003" customHeight="1" x14ac:dyDescent="0.25">
      <c r="A38" s="165"/>
      <c r="B38" s="167"/>
      <c r="C38" s="46">
        <v>115</v>
      </c>
      <c r="D38" s="66" t="s">
        <v>250</v>
      </c>
      <c r="E38" s="106" t="s">
        <v>542</v>
      </c>
      <c r="F38" s="34" t="s">
        <v>13</v>
      </c>
      <c r="G38" s="34" t="s">
        <v>15</v>
      </c>
      <c r="H38" s="53">
        <v>2.96</v>
      </c>
      <c r="I38" s="19">
        <v>20</v>
      </c>
      <c r="J38" s="25">
        <f t="shared" si="0"/>
        <v>20</v>
      </c>
      <c r="K38" s="26" t="str">
        <f t="shared" si="1"/>
        <v>OK</v>
      </c>
      <c r="L38" s="18"/>
      <c r="M38" s="18"/>
      <c r="N38" s="18"/>
      <c r="O38" s="18"/>
      <c r="P38" s="18"/>
      <c r="Q38" s="18"/>
      <c r="R38" s="18"/>
      <c r="S38" s="18"/>
      <c r="T38" s="18"/>
      <c r="U38" s="18"/>
      <c r="V38" s="18"/>
      <c r="W38" s="32"/>
      <c r="X38" s="32"/>
      <c r="Y38" s="32"/>
      <c r="Z38" s="32"/>
      <c r="AA38" s="32"/>
      <c r="AB38" s="32"/>
    </row>
    <row r="39" spans="1:28" ht="39.950000000000003" customHeight="1" x14ac:dyDescent="0.25">
      <c r="A39" s="165"/>
      <c r="B39" s="167"/>
      <c r="C39" s="46">
        <v>116</v>
      </c>
      <c r="D39" s="66" t="s">
        <v>251</v>
      </c>
      <c r="E39" s="106" t="s">
        <v>543</v>
      </c>
      <c r="F39" s="34" t="s">
        <v>13</v>
      </c>
      <c r="G39" s="34" t="s">
        <v>15</v>
      </c>
      <c r="H39" s="53">
        <v>3.21</v>
      </c>
      <c r="I39" s="19">
        <v>20</v>
      </c>
      <c r="J39" s="25">
        <f t="shared" si="0"/>
        <v>20</v>
      </c>
      <c r="K39" s="26" t="str">
        <f t="shared" si="1"/>
        <v>OK</v>
      </c>
      <c r="L39" s="18"/>
      <c r="M39" s="18"/>
      <c r="N39" s="18"/>
      <c r="O39" s="18"/>
      <c r="P39" s="18"/>
      <c r="Q39" s="18"/>
      <c r="R39" s="18"/>
      <c r="S39" s="18"/>
      <c r="T39" s="18"/>
      <c r="U39" s="18"/>
      <c r="V39" s="18"/>
      <c r="W39" s="32"/>
      <c r="X39" s="32"/>
      <c r="Y39" s="32"/>
      <c r="Z39" s="32"/>
      <c r="AA39" s="32"/>
      <c r="AB39" s="32"/>
    </row>
    <row r="40" spans="1:28" ht="39.950000000000003" customHeight="1" x14ac:dyDescent="0.25">
      <c r="A40" s="165"/>
      <c r="B40" s="167"/>
      <c r="C40" s="46">
        <v>117</v>
      </c>
      <c r="D40" s="66" t="s">
        <v>252</v>
      </c>
      <c r="E40" s="106" t="s">
        <v>544</v>
      </c>
      <c r="F40" s="34" t="s">
        <v>13</v>
      </c>
      <c r="G40" s="34" t="s">
        <v>15</v>
      </c>
      <c r="H40" s="53">
        <v>2.13</v>
      </c>
      <c r="I40" s="19">
        <v>30</v>
      </c>
      <c r="J40" s="25">
        <f t="shared" si="0"/>
        <v>30</v>
      </c>
      <c r="K40" s="26" t="str">
        <f t="shared" si="1"/>
        <v>OK</v>
      </c>
      <c r="L40" s="18"/>
      <c r="M40" s="18"/>
      <c r="N40" s="18"/>
      <c r="O40" s="18"/>
      <c r="P40" s="18"/>
      <c r="Q40" s="18"/>
      <c r="R40" s="18"/>
      <c r="S40" s="18"/>
      <c r="T40" s="18"/>
      <c r="U40" s="18"/>
      <c r="V40" s="18"/>
      <c r="W40" s="32"/>
      <c r="X40" s="32"/>
      <c r="Y40" s="32"/>
      <c r="Z40" s="32"/>
      <c r="AA40" s="32"/>
      <c r="AB40" s="32"/>
    </row>
    <row r="41" spans="1:28" ht="39.950000000000003" customHeight="1" x14ac:dyDescent="0.25">
      <c r="A41" s="165"/>
      <c r="B41" s="167"/>
      <c r="C41" s="46">
        <v>118</v>
      </c>
      <c r="D41" s="66" t="s">
        <v>253</v>
      </c>
      <c r="E41" s="106" t="s">
        <v>545</v>
      </c>
      <c r="F41" s="34" t="s">
        <v>13</v>
      </c>
      <c r="G41" s="34" t="s">
        <v>15</v>
      </c>
      <c r="H41" s="53">
        <v>4.21</v>
      </c>
      <c r="I41" s="19">
        <v>40</v>
      </c>
      <c r="J41" s="25">
        <f t="shared" si="0"/>
        <v>40</v>
      </c>
      <c r="K41" s="26" t="str">
        <f t="shared" si="1"/>
        <v>OK</v>
      </c>
      <c r="L41" s="18"/>
      <c r="M41" s="18"/>
      <c r="N41" s="18"/>
      <c r="O41" s="18"/>
      <c r="P41" s="18"/>
      <c r="Q41" s="18"/>
      <c r="R41" s="18"/>
      <c r="S41" s="18"/>
      <c r="T41" s="18"/>
      <c r="U41" s="18"/>
      <c r="V41" s="18"/>
      <c r="W41" s="32"/>
      <c r="X41" s="32"/>
      <c r="Y41" s="32"/>
      <c r="Z41" s="32"/>
      <c r="AA41" s="32"/>
      <c r="AB41" s="32"/>
    </row>
    <row r="42" spans="1:28" ht="39.950000000000003" customHeight="1" x14ac:dyDescent="0.25">
      <c r="A42" s="165"/>
      <c r="B42" s="167"/>
      <c r="C42" s="46">
        <v>119</v>
      </c>
      <c r="D42" s="66" t="s">
        <v>254</v>
      </c>
      <c r="E42" s="106" t="s">
        <v>546</v>
      </c>
      <c r="F42" s="34" t="s">
        <v>13</v>
      </c>
      <c r="G42" s="34" t="s">
        <v>15</v>
      </c>
      <c r="H42" s="53">
        <v>6.24</v>
      </c>
      <c r="I42" s="19">
        <v>25</v>
      </c>
      <c r="J42" s="25">
        <f t="shared" si="0"/>
        <v>25</v>
      </c>
      <c r="K42" s="26" t="str">
        <f t="shared" si="1"/>
        <v>OK</v>
      </c>
      <c r="L42" s="18"/>
      <c r="M42" s="18"/>
      <c r="N42" s="18"/>
      <c r="O42" s="18"/>
      <c r="P42" s="18"/>
      <c r="Q42" s="18"/>
      <c r="R42" s="18"/>
      <c r="S42" s="18"/>
      <c r="T42" s="18"/>
      <c r="U42" s="18"/>
      <c r="V42" s="18"/>
      <c r="W42" s="32"/>
      <c r="X42" s="32"/>
      <c r="Y42" s="32"/>
      <c r="Z42" s="32"/>
      <c r="AA42" s="32"/>
      <c r="AB42" s="32"/>
    </row>
    <row r="43" spans="1:28" ht="39.950000000000003" customHeight="1" x14ac:dyDescent="0.25">
      <c r="A43" s="165"/>
      <c r="B43" s="167"/>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32"/>
      <c r="X43" s="32"/>
      <c r="Y43" s="32"/>
      <c r="Z43" s="32"/>
      <c r="AA43" s="32"/>
      <c r="AB43" s="32"/>
    </row>
    <row r="44" spans="1:28" ht="39.950000000000003" customHeight="1" x14ac:dyDescent="0.25">
      <c r="A44" s="165"/>
      <c r="B44" s="167"/>
      <c r="C44" s="46">
        <v>121</v>
      </c>
      <c r="D44" s="66" t="s">
        <v>256</v>
      </c>
      <c r="E44" s="107" t="s">
        <v>548</v>
      </c>
      <c r="F44" s="34" t="s">
        <v>13</v>
      </c>
      <c r="G44" s="34" t="s">
        <v>769</v>
      </c>
      <c r="H44" s="53">
        <v>11.3</v>
      </c>
      <c r="I44" s="19">
        <v>20</v>
      </c>
      <c r="J44" s="25">
        <f t="shared" si="0"/>
        <v>20</v>
      </c>
      <c r="K44" s="26" t="str">
        <f t="shared" si="1"/>
        <v>OK</v>
      </c>
      <c r="L44" s="18"/>
      <c r="M44" s="18"/>
      <c r="N44" s="18"/>
      <c r="O44" s="18"/>
      <c r="P44" s="18"/>
      <c r="Q44" s="18"/>
      <c r="R44" s="18"/>
      <c r="S44" s="18"/>
      <c r="T44" s="18"/>
      <c r="U44" s="18"/>
      <c r="V44" s="18"/>
      <c r="W44" s="32"/>
      <c r="X44" s="32"/>
      <c r="Y44" s="32"/>
      <c r="Z44" s="32"/>
      <c r="AA44" s="32"/>
      <c r="AB44" s="32"/>
    </row>
    <row r="45" spans="1:28" ht="39.950000000000003" customHeight="1" x14ac:dyDescent="0.25">
      <c r="A45" s="165"/>
      <c r="B45" s="167"/>
      <c r="C45" s="46">
        <v>122</v>
      </c>
      <c r="D45" s="66" t="s">
        <v>257</v>
      </c>
      <c r="E45" s="106" t="s">
        <v>549</v>
      </c>
      <c r="F45" s="34" t="s">
        <v>13</v>
      </c>
      <c r="G45" s="34" t="s">
        <v>15</v>
      </c>
      <c r="H45" s="53">
        <v>5.39</v>
      </c>
      <c r="I45" s="19">
        <v>25</v>
      </c>
      <c r="J45" s="25">
        <f t="shared" si="0"/>
        <v>25</v>
      </c>
      <c r="K45" s="26" t="str">
        <f t="shared" si="1"/>
        <v>OK</v>
      </c>
      <c r="L45" s="18"/>
      <c r="M45" s="18"/>
      <c r="N45" s="18"/>
      <c r="O45" s="18"/>
      <c r="P45" s="18"/>
      <c r="Q45" s="18"/>
      <c r="R45" s="18"/>
      <c r="S45" s="18"/>
      <c r="T45" s="18"/>
      <c r="U45" s="18"/>
      <c r="V45" s="18"/>
      <c r="W45" s="32"/>
      <c r="X45" s="32"/>
      <c r="Y45" s="32"/>
      <c r="Z45" s="32"/>
      <c r="AA45" s="32"/>
      <c r="AB45" s="32"/>
    </row>
    <row r="46" spans="1:28" ht="39.950000000000003" customHeight="1" x14ac:dyDescent="0.25">
      <c r="A46" s="165"/>
      <c r="B46" s="167"/>
      <c r="C46" s="46">
        <v>123</v>
      </c>
      <c r="D46" s="66" t="s">
        <v>258</v>
      </c>
      <c r="E46" s="106" t="s">
        <v>549</v>
      </c>
      <c r="F46" s="34" t="s">
        <v>13</v>
      </c>
      <c r="G46" s="34" t="s">
        <v>15</v>
      </c>
      <c r="H46" s="53">
        <v>4.09</v>
      </c>
      <c r="I46" s="19">
        <v>20</v>
      </c>
      <c r="J46" s="25">
        <f t="shared" si="0"/>
        <v>10</v>
      </c>
      <c r="K46" s="26" t="str">
        <f t="shared" si="1"/>
        <v>OK</v>
      </c>
      <c r="L46" s="18"/>
      <c r="M46" s="18"/>
      <c r="N46" s="18"/>
      <c r="O46" s="18"/>
      <c r="P46" s="18">
        <v>10</v>
      </c>
      <c r="Q46" s="18"/>
      <c r="R46" s="18"/>
      <c r="S46" s="18"/>
      <c r="T46" s="18"/>
      <c r="U46" s="18"/>
      <c r="V46" s="18"/>
      <c r="W46" s="32"/>
      <c r="X46" s="32"/>
      <c r="Y46" s="32"/>
      <c r="Z46" s="32"/>
      <c r="AA46" s="32"/>
      <c r="AB46" s="32"/>
    </row>
    <row r="47" spans="1:28" ht="39.950000000000003" customHeight="1" x14ac:dyDescent="0.25">
      <c r="A47" s="165"/>
      <c r="B47" s="167"/>
      <c r="C47" s="46">
        <v>124</v>
      </c>
      <c r="D47" s="66" t="s">
        <v>259</v>
      </c>
      <c r="E47" s="106" t="s">
        <v>549</v>
      </c>
      <c r="F47" s="34" t="s">
        <v>13</v>
      </c>
      <c r="G47" s="34" t="s">
        <v>15</v>
      </c>
      <c r="H47" s="53">
        <v>10.28</v>
      </c>
      <c r="I47" s="19">
        <v>35</v>
      </c>
      <c r="J47" s="25">
        <f t="shared" si="0"/>
        <v>25</v>
      </c>
      <c r="K47" s="26" t="str">
        <f t="shared" si="1"/>
        <v>OK</v>
      </c>
      <c r="L47" s="18"/>
      <c r="M47" s="18"/>
      <c r="N47" s="18"/>
      <c r="O47" s="18"/>
      <c r="P47" s="18">
        <v>10</v>
      </c>
      <c r="Q47" s="18"/>
      <c r="R47" s="18"/>
      <c r="S47" s="18"/>
      <c r="T47" s="18"/>
      <c r="U47" s="18"/>
      <c r="V47" s="18"/>
      <c r="W47" s="32"/>
      <c r="X47" s="32"/>
      <c r="Y47" s="32"/>
      <c r="Z47" s="32"/>
      <c r="AA47" s="32"/>
      <c r="AB47" s="32"/>
    </row>
    <row r="48" spans="1:28" ht="39.950000000000003" customHeight="1" x14ac:dyDescent="0.25">
      <c r="A48" s="165"/>
      <c r="B48" s="167"/>
      <c r="C48" s="46">
        <v>125</v>
      </c>
      <c r="D48" s="66" t="s">
        <v>260</v>
      </c>
      <c r="E48" s="106" t="s">
        <v>550</v>
      </c>
      <c r="F48" s="34" t="s">
        <v>13</v>
      </c>
      <c r="G48" s="34" t="s">
        <v>15</v>
      </c>
      <c r="H48" s="53">
        <v>7.95</v>
      </c>
      <c r="I48" s="19">
        <v>30</v>
      </c>
      <c r="J48" s="25">
        <f t="shared" si="0"/>
        <v>5</v>
      </c>
      <c r="K48" s="26" t="str">
        <f t="shared" si="1"/>
        <v>OK</v>
      </c>
      <c r="L48" s="18"/>
      <c r="M48" s="18"/>
      <c r="N48" s="18"/>
      <c r="O48" s="18"/>
      <c r="P48" s="18">
        <v>25</v>
      </c>
      <c r="Q48" s="18"/>
      <c r="R48" s="18"/>
      <c r="S48" s="18"/>
      <c r="T48" s="18"/>
      <c r="U48" s="18"/>
      <c r="V48" s="18"/>
      <c r="W48" s="32"/>
      <c r="X48" s="32"/>
      <c r="Y48" s="32"/>
      <c r="Z48" s="32"/>
      <c r="AA48" s="32"/>
      <c r="AB48" s="32"/>
    </row>
    <row r="49" spans="1:28" ht="39.950000000000003" customHeight="1" x14ac:dyDescent="0.25">
      <c r="A49" s="165"/>
      <c r="B49" s="167"/>
      <c r="C49" s="46">
        <v>126</v>
      </c>
      <c r="D49" s="66" t="s">
        <v>261</v>
      </c>
      <c r="E49" s="106" t="s">
        <v>550</v>
      </c>
      <c r="F49" s="34" t="s">
        <v>13</v>
      </c>
      <c r="G49" s="34" t="s">
        <v>15</v>
      </c>
      <c r="H49" s="53">
        <v>18.29</v>
      </c>
      <c r="I49" s="19">
        <v>35</v>
      </c>
      <c r="J49" s="25">
        <f t="shared" si="0"/>
        <v>32</v>
      </c>
      <c r="K49" s="26" t="str">
        <f t="shared" si="1"/>
        <v>OK</v>
      </c>
      <c r="L49" s="18"/>
      <c r="M49" s="18"/>
      <c r="N49" s="18"/>
      <c r="O49" s="18"/>
      <c r="P49" s="18">
        <v>3</v>
      </c>
      <c r="Q49" s="18"/>
      <c r="R49" s="18"/>
      <c r="S49" s="18"/>
      <c r="T49" s="18"/>
      <c r="U49" s="18"/>
      <c r="V49" s="18"/>
      <c r="W49" s="32"/>
      <c r="X49" s="32"/>
      <c r="Y49" s="32"/>
      <c r="Z49" s="32"/>
      <c r="AA49" s="32"/>
      <c r="AB49" s="32"/>
    </row>
    <row r="50" spans="1:28" ht="39.950000000000003" customHeight="1" x14ac:dyDescent="0.25">
      <c r="A50" s="165"/>
      <c r="B50" s="167"/>
      <c r="C50" s="46">
        <v>127</v>
      </c>
      <c r="D50" s="66" t="s">
        <v>262</v>
      </c>
      <c r="E50" s="106" t="s">
        <v>550</v>
      </c>
      <c r="F50" s="34" t="s">
        <v>13</v>
      </c>
      <c r="G50" s="34" t="s">
        <v>15</v>
      </c>
      <c r="H50" s="53">
        <v>16.940000000000001</v>
      </c>
      <c r="I50" s="19">
        <v>50</v>
      </c>
      <c r="J50" s="25">
        <f t="shared" si="0"/>
        <v>50</v>
      </c>
      <c r="K50" s="26" t="str">
        <f t="shared" si="1"/>
        <v>OK</v>
      </c>
      <c r="L50" s="18"/>
      <c r="M50" s="18"/>
      <c r="N50" s="18"/>
      <c r="O50" s="18"/>
      <c r="P50" s="18"/>
      <c r="Q50" s="18"/>
      <c r="R50" s="18"/>
      <c r="S50" s="18"/>
      <c r="T50" s="18"/>
      <c r="U50" s="18"/>
      <c r="V50" s="18"/>
      <c r="W50" s="32"/>
      <c r="X50" s="32"/>
      <c r="Y50" s="32"/>
      <c r="Z50" s="32"/>
      <c r="AA50" s="32"/>
      <c r="AB50" s="32"/>
    </row>
    <row r="51" spans="1:28" ht="39.950000000000003" customHeight="1" x14ac:dyDescent="0.25">
      <c r="A51" s="165"/>
      <c r="B51" s="167"/>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32"/>
      <c r="X51" s="32"/>
      <c r="Y51" s="32"/>
      <c r="Z51" s="32"/>
      <c r="AA51" s="32"/>
      <c r="AB51" s="32"/>
    </row>
    <row r="52" spans="1:28" ht="39.950000000000003" customHeight="1" x14ac:dyDescent="0.25">
      <c r="A52" s="165"/>
      <c r="B52" s="167"/>
      <c r="C52" s="46">
        <v>129</v>
      </c>
      <c r="D52" s="66" t="s">
        <v>127</v>
      </c>
      <c r="E52" s="106" t="s">
        <v>551</v>
      </c>
      <c r="F52" s="34" t="s">
        <v>128</v>
      </c>
      <c r="G52" s="35" t="s">
        <v>770</v>
      </c>
      <c r="H52" s="53">
        <v>26.7</v>
      </c>
      <c r="I52" s="19">
        <v>15</v>
      </c>
      <c r="J52" s="25">
        <f t="shared" si="0"/>
        <v>15</v>
      </c>
      <c r="K52" s="26" t="str">
        <f t="shared" si="1"/>
        <v>OK</v>
      </c>
      <c r="L52" s="18"/>
      <c r="M52" s="18"/>
      <c r="N52" s="18"/>
      <c r="O52" s="18"/>
      <c r="P52" s="18"/>
      <c r="Q52" s="18"/>
      <c r="R52" s="18"/>
      <c r="S52" s="18"/>
      <c r="T52" s="18"/>
      <c r="U52" s="18"/>
      <c r="V52" s="18"/>
      <c r="W52" s="32"/>
      <c r="X52" s="32"/>
      <c r="Y52" s="32"/>
      <c r="Z52" s="32"/>
      <c r="AA52" s="32"/>
      <c r="AB52" s="32"/>
    </row>
    <row r="53" spans="1:28" ht="39.950000000000003" customHeight="1" x14ac:dyDescent="0.25">
      <c r="A53" s="165"/>
      <c r="B53" s="167"/>
      <c r="C53" s="46">
        <v>130</v>
      </c>
      <c r="D53" s="66" t="s">
        <v>264</v>
      </c>
      <c r="E53" s="106" t="s">
        <v>552</v>
      </c>
      <c r="F53" s="34" t="s">
        <v>26</v>
      </c>
      <c r="G53" s="34" t="s">
        <v>15</v>
      </c>
      <c r="H53" s="53">
        <v>11.85</v>
      </c>
      <c r="I53" s="19">
        <v>15</v>
      </c>
      <c r="J53" s="25">
        <f t="shared" si="0"/>
        <v>15</v>
      </c>
      <c r="K53" s="26" t="str">
        <f t="shared" si="1"/>
        <v>OK</v>
      </c>
      <c r="L53" s="18"/>
      <c r="M53" s="18"/>
      <c r="N53" s="18"/>
      <c r="O53" s="18"/>
      <c r="P53" s="18"/>
      <c r="Q53" s="18"/>
      <c r="R53" s="18"/>
      <c r="S53" s="18"/>
      <c r="T53" s="18"/>
      <c r="U53" s="18"/>
      <c r="V53" s="18"/>
      <c r="W53" s="32"/>
      <c r="X53" s="32"/>
      <c r="Y53" s="32"/>
      <c r="Z53" s="32"/>
      <c r="AA53" s="32"/>
      <c r="AB53" s="32"/>
    </row>
    <row r="54" spans="1:28" ht="39.950000000000003" customHeight="1" x14ac:dyDescent="0.25">
      <c r="A54" s="165"/>
      <c r="B54" s="167"/>
      <c r="C54" s="46">
        <v>131</v>
      </c>
      <c r="D54" s="66" t="s">
        <v>265</v>
      </c>
      <c r="E54" s="106" t="s">
        <v>552</v>
      </c>
      <c r="F54" s="34" t="s">
        <v>13</v>
      </c>
      <c r="G54" s="34" t="s">
        <v>15</v>
      </c>
      <c r="H54" s="53">
        <v>16.12</v>
      </c>
      <c r="I54" s="19">
        <v>20</v>
      </c>
      <c r="J54" s="25">
        <f t="shared" si="0"/>
        <v>18</v>
      </c>
      <c r="K54" s="26" t="str">
        <f t="shared" si="1"/>
        <v>OK</v>
      </c>
      <c r="L54" s="18"/>
      <c r="M54" s="18"/>
      <c r="N54" s="18"/>
      <c r="O54" s="18"/>
      <c r="P54" s="18">
        <v>2</v>
      </c>
      <c r="Q54" s="18"/>
      <c r="R54" s="18"/>
      <c r="S54" s="18"/>
      <c r="T54" s="18"/>
      <c r="U54" s="18"/>
      <c r="V54" s="18"/>
      <c r="W54" s="32"/>
      <c r="X54" s="32"/>
      <c r="Y54" s="32"/>
      <c r="Z54" s="32"/>
      <c r="AA54" s="32"/>
      <c r="AB54" s="32"/>
    </row>
    <row r="55" spans="1:28" ht="39.950000000000003" customHeight="1" x14ac:dyDescent="0.25">
      <c r="A55" s="165"/>
      <c r="B55" s="167"/>
      <c r="C55" s="46">
        <v>132</v>
      </c>
      <c r="D55" s="66" t="s">
        <v>266</v>
      </c>
      <c r="E55" s="106" t="s">
        <v>552</v>
      </c>
      <c r="F55" s="34" t="s">
        <v>13</v>
      </c>
      <c r="G55" s="34" t="s">
        <v>15</v>
      </c>
      <c r="H55" s="53">
        <v>71.05</v>
      </c>
      <c r="I55" s="19">
        <v>10</v>
      </c>
      <c r="J55" s="25">
        <f t="shared" si="0"/>
        <v>10</v>
      </c>
      <c r="K55" s="26" t="str">
        <f t="shared" si="1"/>
        <v>OK</v>
      </c>
      <c r="L55" s="18"/>
      <c r="M55" s="18"/>
      <c r="N55" s="18"/>
      <c r="O55" s="18"/>
      <c r="P55" s="18"/>
      <c r="Q55" s="18"/>
      <c r="R55" s="18"/>
      <c r="S55" s="18"/>
      <c r="T55" s="18"/>
      <c r="U55" s="18"/>
      <c r="V55" s="18"/>
      <c r="W55" s="32"/>
      <c r="X55" s="32"/>
      <c r="Y55" s="32"/>
      <c r="Z55" s="32"/>
      <c r="AA55" s="32"/>
      <c r="AB55" s="32"/>
    </row>
    <row r="56" spans="1:28" ht="39.950000000000003" customHeight="1" x14ac:dyDescent="0.25">
      <c r="A56" s="165"/>
      <c r="B56" s="167"/>
      <c r="C56" s="46">
        <v>133</v>
      </c>
      <c r="D56" s="66" t="s">
        <v>267</v>
      </c>
      <c r="E56" s="106" t="s">
        <v>528</v>
      </c>
      <c r="F56" s="34" t="s">
        <v>27</v>
      </c>
      <c r="G56" s="34" t="s">
        <v>15</v>
      </c>
      <c r="H56" s="53">
        <v>96.37</v>
      </c>
      <c r="I56" s="19">
        <v>20</v>
      </c>
      <c r="J56" s="25">
        <f t="shared" si="0"/>
        <v>11</v>
      </c>
      <c r="K56" s="26" t="str">
        <f t="shared" si="1"/>
        <v>OK</v>
      </c>
      <c r="L56" s="18"/>
      <c r="M56" s="18"/>
      <c r="N56" s="18"/>
      <c r="O56" s="18"/>
      <c r="P56" s="18">
        <v>9</v>
      </c>
      <c r="Q56" s="18"/>
      <c r="R56" s="18"/>
      <c r="S56" s="18"/>
      <c r="T56" s="18"/>
      <c r="U56" s="18"/>
      <c r="V56" s="18"/>
      <c r="W56" s="32"/>
      <c r="X56" s="32"/>
      <c r="Y56" s="32"/>
      <c r="Z56" s="32"/>
      <c r="AA56" s="32"/>
      <c r="AB56" s="32"/>
    </row>
    <row r="57" spans="1:28" ht="39.950000000000003" customHeight="1" x14ac:dyDescent="0.25">
      <c r="A57" s="165"/>
      <c r="B57" s="167"/>
      <c r="C57" s="46">
        <v>134</v>
      </c>
      <c r="D57" s="66" t="s">
        <v>268</v>
      </c>
      <c r="E57" s="106" t="s">
        <v>553</v>
      </c>
      <c r="F57" s="34" t="s">
        <v>112</v>
      </c>
      <c r="G57" s="34" t="s">
        <v>15</v>
      </c>
      <c r="H57" s="53">
        <v>231.66</v>
      </c>
      <c r="I57" s="19">
        <v>10</v>
      </c>
      <c r="J57" s="25">
        <f t="shared" si="0"/>
        <v>6</v>
      </c>
      <c r="K57" s="26" t="str">
        <f t="shared" si="1"/>
        <v>OK</v>
      </c>
      <c r="L57" s="18">
        <v>1</v>
      </c>
      <c r="M57" s="18"/>
      <c r="N57" s="18"/>
      <c r="O57" s="18"/>
      <c r="P57" s="18">
        <v>3</v>
      </c>
      <c r="Q57" s="18"/>
      <c r="R57" s="18"/>
      <c r="S57" s="18"/>
      <c r="T57" s="18"/>
      <c r="U57" s="18"/>
      <c r="V57" s="18"/>
      <c r="W57" s="32"/>
      <c r="X57" s="32"/>
      <c r="Y57" s="32"/>
      <c r="Z57" s="32"/>
      <c r="AA57" s="32"/>
      <c r="AB57" s="32"/>
    </row>
    <row r="58" spans="1:28" ht="39.950000000000003" customHeight="1" x14ac:dyDescent="0.25">
      <c r="A58" s="165"/>
      <c r="B58" s="167"/>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32"/>
      <c r="X58" s="32"/>
      <c r="Y58" s="32"/>
      <c r="Z58" s="32"/>
      <c r="AA58" s="32"/>
      <c r="AB58" s="32"/>
    </row>
    <row r="59" spans="1:28" ht="39.950000000000003" customHeight="1" x14ac:dyDescent="0.25">
      <c r="A59" s="165"/>
      <c r="B59" s="167"/>
      <c r="C59" s="46">
        <v>136</v>
      </c>
      <c r="D59" s="66" t="s">
        <v>270</v>
      </c>
      <c r="E59" s="107" t="s">
        <v>555</v>
      </c>
      <c r="F59" s="34" t="s">
        <v>112</v>
      </c>
      <c r="G59" s="34" t="s">
        <v>15</v>
      </c>
      <c r="H59" s="53">
        <v>206.33</v>
      </c>
      <c r="I59" s="19">
        <f>40-10</f>
        <v>30</v>
      </c>
      <c r="J59" s="25">
        <f t="shared" si="0"/>
        <v>27</v>
      </c>
      <c r="K59" s="26" t="str">
        <f t="shared" si="1"/>
        <v>OK</v>
      </c>
      <c r="L59" s="18"/>
      <c r="M59" s="18"/>
      <c r="N59" s="18"/>
      <c r="O59" s="18"/>
      <c r="P59" s="18">
        <v>3</v>
      </c>
      <c r="Q59" s="18"/>
      <c r="R59" s="18"/>
      <c r="S59" s="18"/>
      <c r="T59" s="18"/>
      <c r="U59" s="18"/>
      <c r="V59" s="18"/>
      <c r="W59" s="32"/>
      <c r="X59" s="32"/>
      <c r="Y59" s="32"/>
      <c r="Z59" s="32"/>
      <c r="AA59" s="32"/>
      <c r="AB59" s="32"/>
    </row>
    <row r="60" spans="1:28" ht="39.950000000000003" customHeight="1" x14ac:dyDescent="0.25">
      <c r="A60" s="165"/>
      <c r="B60" s="167"/>
      <c r="C60" s="46">
        <v>137</v>
      </c>
      <c r="D60" s="66" t="s">
        <v>271</v>
      </c>
      <c r="E60" s="106" t="s">
        <v>554</v>
      </c>
      <c r="F60" s="35" t="s">
        <v>28</v>
      </c>
      <c r="G60" s="34" t="s">
        <v>15</v>
      </c>
      <c r="H60" s="53">
        <v>146.44999999999999</v>
      </c>
      <c r="I60" s="19">
        <f>30-7</f>
        <v>23</v>
      </c>
      <c r="J60" s="25">
        <f t="shared" si="0"/>
        <v>8</v>
      </c>
      <c r="K60" s="26" t="str">
        <f t="shared" si="1"/>
        <v>OK</v>
      </c>
      <c r="L60" s="18">
        <v>5</v>
      </c>
      <c r="M60" s="18"/>
      <c r="N60" s="18"/>
      <c r="O60" s="18"/>
      <c r="P60" s="18">
        <v>10</v>
      </c>
      <c r="Q60" s="18"/>
      <c r="R60" s="18"/>
      <c r="S60" s="18"/>
      <c r="T60" s="18"/>
      <c r="U60" s="18"/>
      <c r="V60" s="18"/>
      <c r="W60" s="32"/>
      <c r="X60" s="32"/>
      <c r="Y60" s="32"/>
      <c r="Z60" s="32"/>
      <c r="AA60" s="32"/>
      <c r="AB60" s="32"/>
    </row>
    <row r="61" spans="1:28" ht="39.950000000000003" customHeight="1" x14ac:dyDescent="0.25">
      <c r="A61" s="165"/>
      <c r="B61" s="167"/>
      <c r="C61" s="46">
        <v>138</v>
      </c>
      <c r="D61" s="66" t="s">
        <v>272</v>
      </c>
      <c r="E61" s="106" t="s">
        <v>528</v>
      </c>
      <c r="F61" s="34" t="s">
        <v>112</v>
      </c>
      <c r="G61" s="34" t="s">
        <v>15</v>
      </c>
      <c r="H61" s="53">
        <v>207.59</v>
      </c>
      <c r="I61" s="19">
        <v>10</v>
      </c>
      <c r="J61" s="25">
        <f t="shared" si="0"/>
        <v>4</v>
      </c>
      <c r="K61" s="26" t="str">
        <f t="shared" si="1"/>
        <v>OK</v>
      </c>
      <c r="L61" s="18"/>
      <c r="M61" s="18"/>
      <c r="N61" s="18"/>
      <c r="O61" s="18"/>
      <c r="P61" s="18">
        <v>6</v>
      </c>
      <c r="Q61" s="18"/>
      <c r="R61" s="18"/>
      <c r="S61" s="18"/>
      <c r="T61" s="18"/>
      <c r="U61" s="18"/>
      <c r="V61" s="18"/>
      <c r="W61" s="32"/>
      <c r="X61" s="32"/>
      <c r="Y61" s="32"/>
      <c r="Z61" s="32"/>
      <c r="AA61" s="32"/>
      <c r="AB61" s="32"/>
    </row>
    <row r="62" spans="1:28" ht="39.950000000000003" customHeight="1" x14ac:dyDescent="0.25">
      <c r="A62" s="165"/>
      <c r="B62" s="167"/>
      <c r="C62" s="46">
        <v>139</v>
      </c>
      <c r="D62" s="66" t="s">
        <v>273</v>
      </c>
      <c r="E62" s="106" t="s">
        <v>528</v>
      </c>
      <c r="F62" s="34" t="s">
        <v>25</v>
      </c>
      <c r="G62" s="34" t="s">
        <v>15</v>
      </c>
      <c r="H62" s="53">
        <v>81.3</v>
      </c>
      <c r="I62" s="19">
        <v>20</v>
      </c>
      <c r="J62" s="25">
        <f t="shared" si="0"/>
        <v>17</v>
      </c>
      <c r="K62" s="26" t="str">
        <f t="shared" si="1"/>
        <v>OK</v>
      </c>
      <c r="L62" s="18"/>
      <c r="M62" s="18"/>
      <c r="N62" s="18"/>
      <c r="O62" s="18"/>
      <c r="P62" s="18">
        <v>3</v>
      </c>
      <c r="Q62" s="18"/>
      <c r="R62" s="18"/>
      <c r="S62" s="18"/>
      <c r="T62" s="18"/>
      <c r="U62" s="18"/>
      <c r="V62" s="18"/>
      <c r="W62" s="32"/>
      <c r="X62" s="32"/>
      <c r="Y62" s="32"/>
      <c r="Z62" s="32"/>
      <c r="AA62" s="32"/>
      <c r="AB62" s="32"/>
    </row>
    <row r="63" spans="1:28" ht="39.950000000000003" customHeight="1" x14ac:dyDescent="0.25">
      <c r="A63" s="165"/>
      <c r="B63" s="167"/>
      <c r="C63" s="46">
        <v>140</v>
      </c>
      <c r="D63" s="77" t="s">
        <v>154</v>
      </c>
      <c r="E63" s="106" t="s">
        <v>554</v>
      </c>
      <c r="F63" s="94" t="s">
        <v>25</v>
      </c>
      <c r="G63" s="94" t="s">
        <v>15</v>
      </c>
      <c r="H63" s="53">
        <v>85.35</v>
      </c>
      <c r="I63" s="19">
        <f>25-15</f>
        <v>10</v>
      </c>
      <c r="J63" s="25">
        <f t="shared" si="0"/>
        <v>8</v>
      </c>
      <c r="K63" s="26" t="str">
        <f t="shared" si="1"/>
        <v>OK</v>
      </c>
      <c r="L63" s="18">
        <v>2</v>
      </c>
      <c r="M63" s="18"/>
      <c r="N63" s="18"/>
      <c r="O63" s="18"/>
      <c r="P63" s="18"/>
      <c r="Q63" s="18"/>
      <c r="R63" s="18"/>
      <c r="S63" s="18"/>
      <c r="T63" s="18"/>
      <c r="U63" s="18"/>
      <c r="V63" s="18"/>
      <c r="W63" s="32"/>
      <c r="X63" s="32"/>
      <c r="Y63" s="32"/>
      <c r="Z63" s="32"/>
      <c r="AA63" s="32"/>
      <c r="AB63" s="32"/>
    </row>
    <row r="64" spans="1:28" ht="39.950000000000003" customHeight="1" x14ac:dyDescent="0.25">
      <c r="A64" s="165"/>
      <c r="B64" s="167"/>
      <c r="C64" s="46">
        <v>141</v>
      </c>
      <c r="D64" s="66" t="s">
        <v>274</v>
      </c>
      <c r="E64" s="106" t="s">
        <v>556</v>
      </c>
      <c r="F64" s="34" t="s">
        <v>13</v>
      </c>
      <c r="G64" s="34" t="s">
        <v>15</v>
      </c>
      <c r="H64" s="53">
        <v>25.55</v>
      </c>
      <c r="I64" s="19">
        <v>30</v>
      </c>
      <c r="J64" s="25">
        <f t="shared" si="0"/>
        <v>30</v>
      </c>
      <c r="K64" s="26" t="str">
        <f t="shared" si="1"/>
        <v>OK</v>
      </c>
      <c r="L64" s="18"/>
      <c r="M64" s="18"/>
      <c r="N64" s="18"/>
      <c r="O64" s="18"/>
      <c r="P64" s="18"/>
      <c r="Q64" s="18"/>
      <c r="R64" s="18"/>
      <c r="S64" s="18"/>
      <c r="T64" s="18"/>
      <c r="U64" s="18"/>
      <c r="V64" s="18"/>
      <c r="W64" s="32"/>
      <c r="X64" s="32"/>
      <c r="Y64" s="32"/>
      <c r="Z64" s="32"/>
      <c r="AA64" s="32"/>
      <c r="AB64" s="32"/>
    </row>
    <row r="65" spans="1:28" ht="39.950000000000003" customHeight="1" x14ac:dyDescent="0.25">
      <c r="A65" s="165"/>
      <c r="B65" s="167"/>
      <c r="C65" s="46">
        <v>142</v>
      </c>
      <c r="D65" s="66" t="s">
        <v>275</v>
      </c>
      <c r="E65" s="106" t="s">
        <v>557</v>
      </c>
      <c r="F65" s="34" t="s">
        <v>28</v>
      </c>
      <c r="G65" s="34" t="s">
        <v>15</v>
      </c>
      <c r="H65" s="53">
        <v>29.67</v>
      </c>
      <c r="I65" s="19">
        <v>20</v>
      </c>
      <c r="J65" s="25">
        <f t="shared" si="0"/>
        <v>20</v>
      </c>
      <c r="K65" s="26" t="str">
        <f t="shared" si="1"/>
        <v>OK</v>
      </c>
      <c r="L65" s="18"/>
      <c r="M65" s="18"/>
      <c r="N65" s="18"/>
      <c r="O65" s="18"/>
      <c r="P65" s="18"/>
      <c r="Q65" s="18"/>
      <c r="R65" s="18"/>
      <c r="S65" s="18"/>
      <c r="T65" s="18"/>
      <c r="U65" s="18"/>
      <c r="V65" s="18"/>
      <c r="W65" s="32"/>
      <c r="X65" s="32"/>
      <c r="Y65" s="32"/>
      <c r="Z65" s="32"/>
      <c r="AA65" s="32"/>
      <c r="AB65" s="32"/>
    </row>
    <row r="66" spans="1:28" ht="39.950000000000003" customHeight="1" x14ac:dyDescent="0.25">
      <c r="A66" s="165"/>
      <c r="B66" s="167"/>
      <c r="C66" s="46">
        <v>143</v>
      </c>
      <c r="D66" s="66" t="s">
        <v>276</v>
      </c>
      <c r="E66" s="106" t="s">
        <v>558</v>
      </c>
      <c r="F66" s="34" t="s">
        <v>112</v>
      </c>
      <c r="G66" s="34" t="s">
        <v>15</v>
      </c>
      <c r="H66" s="53">
        <v>82.61</v>
      </c>
      <c r="I66" s="19">
        <v>10</v>
      </c>
      <c r="J66" s="25">
        <f t="shared" si="0"/>
        <v>10</v>
      </c>
      <c r="K66" s="26" t="str">
        <f t="shared" si="1"/>
        <v>OK</v>
      </c>
      <c r="L66" s="18"/>
      <c r="M66" s="18"/>
      <c r="N66" s="18"/>
      <c r="O66" s="18"/>
      <c r="P66" s="18"/>
      <c r="Q66" s="18"/>
      <c r="R66" s="18"/>
      <c r="S66" s="18"/>
      <c r="T66" s="18"/>
      <c r="U66" s="18"/>
      <c r="V66" s="18"/>
      <c r="W66" s="32"/>
      <c r="X66" s="32"/>
      <c r="Y66" s="32"/>
      <c r="Z66" s="32"/>
      <c r="AA66" s="32"/>
      <c r="AB66" s="32"/>
    </row>
    <row r="67" spans="1:28" ht="39.950000000000003" customHeight="1" x14ac:dyDescent="0.25">
      <c r="A67" s="168">
        <v>3</v>
      </c>
      <c r="B67" s="170" t="s">
        <v>217</v>
      </c>
      <c r="C67" s="48">
        <v>144</v>
      </c>
      <c r="D67" s="78" t="s">
        <v>277</v>
      </c>
      <c r="E67" s="108" t="s">
        <v>559</v>
      </c>
      <c r="F67" s="95" t="s">
        <v>13</v>
      </c>
      <c r="G67" s="95" t="s">
        <v>35</v>
      </c>
      <c r="H67" s="54">
        <v>76.36</v>
      </c>
      <c r="I67" s="19">
        <v>3</v>
      </c>
      <c r="J67" s="25">
        <f t="shared" si="0"/>
        <v>3</v>
      </c>
      <c r="K67" s="26" t="str">
        <f t="shared" si="1"/>
        <v>OK</v>
      </c>
      <c r="L67" s="18"/>
      <c r="M67" s="18"/>
      <c r="N67" s="18"/>
      <c r="O67" s="18"/>
      <c r="P67" s="18"/>
      <c r="Q67" s="18"/>
      <c r="R67" s="18"/>
      <c r="S67" s="18"/>
      <c r="T67" s="18"/>
      <c r="U67" s="18"/>
      <c r="V67" s="18"/>
      <c r="W67" s="32"/>
      <c r="X67" s="32"/>
      <c r="Y67" s="32"/>
      <c r="Z67" s="32"/>
      <c r="AA67" s="32"/>
      <c r="AB67" s="32"/>
    </row>
    <row r="68" spans="1:28" ht="39.950000000000003" customHeight="1" x14ac:dyDescent="0.25">
      <c r="A68" s="169"/>
      <c r="B68" s="171"/>
      <c r="C68" s="48">
        <v>145</v>
      </c>
      <c r="D68" s="71" t="s">
        <v>278</v>
      </c>
      <c r="E68" s="108" t="s">
        <v>560</v>
      </c>
      <c r="F68" s="72" t="s">
        <v>13</v>
      </c>
      <c r="G68" s="72" t="s">
        <v>35</v>
      </c>
      <c r="H68" s="54">
        <v>28.65</v>
      </c>
      <c r="I68" s="19">
        <v>5</v>
      </c>
      <c r="J68" s="25">
        <f t="shared" ref="J68:J131" si="2">I68-(SUM(L68:AB68))</f>
        <v>5</v>
      </c>
      <c r="K68" s="26" t="str">
        <f t="shared" si="1"/>
        <v>OK</v>
      </c>
      <c r="L68" s="18"/>
      <c r="M68" s="18"/>
      <c r="N68" s="18"/>
      <c r="O68" s="18"/>
      <c r="P68" s="18"/>
      <c r="Q68" s="18"/>
      <c r="R68" s="18"/>
      <c r="S68" s="18"/>
      <c r="T68" s="18"/>
      <c r="U68" s="18"/>
      <c r="V68" s="18"/>
      <c r="W68" s="32"/>
      <c r="X68" s="32"/>
      <c r="Y68" s="32"/>
      <c r="Z68" s="32"/>
      <c r="AA68" s="32"/>
      <c r="AB68" s="32"/>
    </row>
    <row r="69" spans="1:28" ht="39.950000000000003" customHeight="1" x14ac:dyDescent="0.25">
      <c r="A69" s="169"/>
      <c r="B69" s="171"/>
      <c r="C69" s="48">
        <v>146</v>
      </c>
      <c r="D69" s="71" t="s">
        <v>279</v>
      </c>
      <c r="E69" s="108" t="s">
        <v>561</v>
      </c>
      <c r="F69" s="72" t="s">
        <v>13</v>
      </c>
      <c r="G69" s="72" t="s">
        <v>35</v>
      </c>
      <c r="H69" s="54">
        <v>22.97</v>
      </c>
      <c r="I69" s="19">
        <v>5</v>
      </c>
      <c r="J69" s="25">
        <f t="shared" si="2"/>
        <v>2</v>
      </c>
      <c r="K69" s="26" t="str">
        <f t="shared" ref="K69:K132" si="3">IF(J69&lt;0,"ATENÇÃO","OK")</f>
        <v>OK</v>
      </c>
      <c r="L69" s="18"/>
      <c r="M69" s="18"/>
      <c r="N69" s="18"/>
      <c r="O69" s="18"/>
      <c r="P69" s="18">
        <v>3</v>
      </c>
      <c r="Q69" s="18"/>
      <c r="R69" s="18"/>
      <c r="S69" s="18"/>
      <c r="T69" s="18"/>
      <c r="U69" s="18"/>
      <c r="V69" s="18"/>
      <c r="W69" s="32"/>
      <c r="X69" s="32"/>
      <c r="Y69" s="32"/>
      <c r="Z69" s="32"/>
      <c r="AA69" s="32"/>
      <c r="AB69" s="32"/>
    </row>
    <row r="70" spans="1:28" ht="39.950000000000003" customHeight="1" x14ac:dyDescent="0.25">
      <c r="A70" s="169"/>
      <c r="B70" s="171"/>
      <c r="C70" s="48">
        <v>147</v>
      </c>
      <c r="D70" s="71" t="s">
        <v>280</v>
      </c>
      <c r="E70" s="108" t="s">
        <v>562</v>
      </c>
      <c r="F70" s="72" t="s">
        <v>13</v>
      </c>
      <c r="G70" s="72" t="s">
        <v>35</v>
      </c>
      <c r="H70" s="54">
        <v>26.49</v>
      </c>
      <c r="I70" s="19">
        <v>5</v>
      </c>
      <c r="J70" s="25">
        <f t="shared" si="2"/>
        <v>5</v>
      </c>
      <c r="K70" s="26" t="str">
        <f t="shared" si="3"/>
        <v>OK</v>
      </c>
      <c r="L70" s="18"/>
      <c r="M70" s="18"/>
      <c r="N70" s="18"/>
      <c r="O70" s="18"/>
      <c r="P70" s="18"/>
      <c r="Q70" s="18"/>
      <c r="R70" s="18"/>
      <c r="S70" s="18"/>
      <c r="T70" s="18"/>
      <c r="U70" s="18"/>
      <c r="V70" s="18"/>
      <c r="W70" s="32"/>
      <c r="X70" s="32"/>
      <c r="Y70" s="32"/>
      <c r="Z70" s="32"/>
      <c r="AA70" s="32"/>
      <c r="AB70" s="32"/>
    </row>
    <row r="71" spans="1:28" ht="39.950000000000003" customHeight="1" x14ac:dyDescent="0.25">
      <c r="A71" s="169"/>
      <c r="B71" s="171"/>
      <c r="C71" s="48">
        <v>148</v>
      </c>
      <c r="D71" s="71" t="s">
        <v>281</v>
      </c>
      <c r="E71" s="108" t="s">
        <v>563</v>
      </c>
      <c r="F71" s="72" t="s">
        <v>13</v>
      </c>
      <c r="G71" s="72" t="s">
        <v>35</v>
      </c>
      <c r="H71" s="54">
        <v>31.03</v>
      </c>
      <c r="I71" s="19">
        <v>3</v>
      </c>
      <c r="J71" s="25">
        <f t="shared" si="2"/>
        <v>3</v>
      </c>
      <c r="K71" s="26" t="str">
        <f t="shared" si="3"/>
        <v>OK</v>
      </c>
      <c r="L71" s="18"/>
      <c r="M71" s="18"/>
      <c r="N71" s="18"/>
      <c r="O71" s="18"/>
      <c r="P71" s="18"/>
      <c r="Q71" s="18"/>
      <c r="R71" s="18"/>
      <c r="S71" s="18"/>
      <c r="T71" s="18"/>
      <c r="U71" s="18"/>
      <c r="V71" s="18"/>
      <c r="W71" s="32"/>
      <c r="X71" s="32"/>
      <c r="Y71" s="32"/>
      <c r="Z71" s="32"/>
      <c r="AA71" s="32"/>
      <c r="AB71" s="32"/>
    </row>
    <row r="72" spans="1:28" ht="39.950000000000003" customHeight="1" x14ac:dyDescent="0.25">
      <c r="A72" s="169"/>
      <c r="B72" s="171"/>
      <c r="C72" s="48">
        <v>149</v>
      </c>
      <c r="D72" s="71" t="s">
        <v>282</v>
      </c>
      <c r="E72" s="108" t="s">
        <v>564</v>
      </c>
      <c r="F72" s="72" t="s">
        <v>13</v>
      </c>
      <c r="G72" s="72" t="s">
        <v>35</v>
      </c>
      <c r="H72" s="54">
        <v>30.78</v>
      </c>
      <c r="I72" s="19">
        <v>3</v>
      </c>
      <c r="J72" s="25">
        <f t="shared" si="2"/>
        <v>3</v>
      </c>
      <c r="K72" s="26" t="str">
        <f t="shared" si="3"/>
        <v>OK</v>
      </c>
      <c r="L72" s="18"/>
      <c r="M72" s="18"/>
      <c r="N72" s="18"/>
      <c r="O72" s="18"/>
      <c r="P72" s="18"/>
      <c r="Q72" s="18"/>
      <c r="R72" s="18"/>
      <c r="S72" s="18"/>
      <c r="T72" s="18"/>
      <c r="U72" s="18"/>
      <c r="V72" s="18"/>
      <c r="W72" s="32"/>
      <c r="X72" s="32"/>
      <c r="Y72" s="32"/>
      <c r="Z72" s="32"/>
      <c r="AA72" s="32"/>
      <c r="AB72" s="32"/>
    </row>
    <row r="73" spans="1:28" ht="39.950000000000003" customHeight="1" x14ac:dyDescent="0.25">
      <c r="A73" s="169"/>
      <c r="B73" s="171"/>
      <c r="C73" s="48">
        <v>150</v>
      </c>
      <c r="D73" s="71" t="s">
        <v>283</v>
      </c>
      <c r="E73" s="108" t="s">
        <v>565</v>
      </c>
      <c r="F73" s="72" t="s">
        <v>13</v>
      </c>
      <c r="G73" s="72" t="s">
        <v>35</v>
      </c>
      <c r="H73" s="54">
        <v>35</v>
      </c>
      <c r="I73" s="19">
        <v>3</v>
      </c>
      <c r="J73" s="25">
        <f t="shared" si="2"/>
        <v>0</v>
      </c>
      <c r="K73" s="26" t="str">
        <f t="shared" si="3"/>
        <v>OK</v>
      </c>
      <c r="L73" s="18"/>
      <c r="M73" s="18">
        <v>3</v>
      </c>
      <c r="N73" s="18"/>
      <c r="O73" s="18"/>
      <c r="P73" s="18"/>
      <c r="Q73" s="18"/>
      <c r="R73" s="18"/>
      <c r="S73" s="18"/>
      <c r="T73" s="18"/>
      <c r="U73" s="18"/>
      <c r="V73" s="18"/>
      <c r="W73" s="32"/>
      <c r="X73" s="32"/>
      <c r="Y73" s="32"/>
      <c r="Z73" s="32"/>
      <c r="AA73" s="32"/>
      <c r="AB73" s="32"/>
    </row>
    <row r="74" spans="1:28" ht="39.950000000000003" customHeight="1" x14ac:dyDescent="0.25">
      <c r="A74" s="169"/>
      <c r="B74" s="171"/>
      <c r="C74" s="48">
        <v>151</v>
      </c>
      <c r="D74" s="71" t="s">
        <v>284</v>
      </c>
      <c r="E74" s="108" t="s">
        <v>566</v>
      </c>
      <c r="F74" s="72" t="s">
        <v>13</v>
      </c>
      <c r="G74" s="72" t="s">
        <v>35</v>
      </c>
      <c r="H74" s="54">
        <v>30</v>
      </c>
      <c r="I74" s="19">
        <v>12</v>
      </c>
      <c r="J74" s="25">
        <f t="shared" si="2"/>
        <v>12</v>
      </c>
      <c r="K74" s="26" t="str">
        <f t="shared" si="3"/>
        <v>OK</v>
      </c>
      <c r="L74" s="18"/>
      <c r="M74" s="18"/>
      <c r="N74" s="18"/>
      <c r="O74" s="18"/>
      <c r="P74" s="18"/>
      <c r="Q74" s="18"/>
      <c r="R74" s="18"/>
      <c r="S74" s="18"/>
      <c r="T74" s="18"/>
      <c r="U74" s="18"/>
      <c r="V74" s="18"/>
      <c r="W74" s="32"/>
      <c r="X74" s="32"/>
      <c r="Y74" s="32"/>
      <c r="Z74" s="32"/>
      <c r="AA74" s="32"/>
      <c r="AB74" s="32"/>
    </row>
    <row r="75" spans="1:28" ht="39.950000000000003" customHeight="1" x14ac:dyDescent="0.25">
      <c r="A75" s="169"/>
      <c r="B75" s="171"/>
      <c r="C75" s="48">
        <v>152</v>
      </c>
      <c r="D75" s="71" t="s">
        <v>285</v>
      </c>
      <c r="E75" s="108" t="s">
        <v>567</v>
      </c>
      <c r="F75" s="72" t="s">
        <v>18</v>
      </c>
      <c r="G75" s="96" t="s">
        <v>35</v>
      </c>
      <c r="H75" s="54">
        <v>10.53</v>
      </c>
      <c r="I75" s="19">
        <v>10</v>
      </c>
      <c r="J75" s="25">
        <f t="shared" si="2"/>
        <v>8</v>
      </c>
      <c r="K75" s="26" t="str">
        <f t="shared" si="3"/>
        <v>OK</v>
      </c>
      <c r="L75" s="18">
        <v>2</v>
      </c>
      <c r="M75" s="18"/>
      <c r="N75" s="18"/>
      <c r="O75" s="18"/>
      <c r="P75" s="18"/>
      <c r="Q75" s="18"/>
      <c r="R75" s="18"/>
      <c r="S75" s="18"/>
      <c r="T75" s="18"/>
      <c r="U75" s="18"/>
      <c r="V75" s="18"/>
      <c r="W75" s="32"/>
      <c r="X75" s="32"/>
      <c r="Y75" s="32"/>
      <c r="Z75" s="32"/>
      <c r="AA75" s="32"/>
      <c r="AB75" s="32"/>
    </row>
    <row r="76" spans="1:28" ht="39.950000000000003" customHeight="1" x14ac:dyDescent="0.25">
      <c r="A76" s="169"/>
      <c r="B76" s="171"/>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32"/>
      <c r="X76" s="32"/>
      <c r="Y76" s="32"/>
      <c r="Z76" s="32"/>
      <c r="AA76" s="32"/>
      <c r="AB76" s="32"/>
    </row>
    <row r="77" spans="1:28" ht="39.950000000000003" customHeight="1" x14ac:dyDescent="0.25">
      <c r="A77" s="169"/>
      <c r="B77" s="171"/>
      <c r="C77" s="48">
        <v>154</v>
      </c>
      <c r="D77" s="71" t="s">
        <v>160</v>
      </c>
      <c r="E77" s="108" t="s">
        <v>569</v>
      </c>
      <c r="F77" s="72" t="s">
        <v>13</v>
      </c>
      <c r="G77" s="72" t="s">
        <v>35</v>
      </c>
      <c r="H77" s="54">
        <v>35</v>
      </c>
      <c r="I77" s="19">
        <v>2</v>
      </c>
      <c r="J77" s="25">
        <f t="shared" si="2"/>
        <v>2</v>
      </c>
      <c r="K77" s="26" t="str">
        <f t="shared" si="3"/>
        <v>OK</v>
      </c>
      <c r="L77" s="18"/>
      <c r="M77" s="18"/>
      <c r="N77" s="18"/>
      <c r="O77" s="18"/>
      <c r="P77" s="18"/>
      <c r="Q77" s="18"/>
      <c r="R77" s="18"/>
      <c r="S77" s="18"/>
      <c r="T77" s="18"/>
      <c r="U77" s="18"/>
      <c r="V77" s="18"/>
      <c r="W77" s="32"/>
      <c r="X77" s="32"/>
      <c r="Y77" s="32"/>
      <c r="Z77" s="32"/>
      <c r="AA77" s="32"/>
      <c r="AB77" s="32"/>
    </row>
    <row r="78" spans="1:28" ht="39.950000000000003" customHeight="1" x14ac:dyDescent="0.25">
      <c r="A78" s="169"/>
      <c r="B78" s="171"/>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32"/>
      <c r="X78" s="32"/>
      <c r="Y78" s="32"/>
      <c r="Z78" s="32"/>
      <c r="AA78" s="32"/>
      <c r="AB78" s="32"/>
    </row>
    <row r="79" spans="1:28" ht="39.950000000000003" customHeight="1" x14ac:dyDescent="0.25">
      <c r="A79" s="169"/>
      <c r="B79" s="171"/>
      <c r="C79" s="48">
        <v>156</v>
      </c>
      <c r="D79" s="71" t="s">
        <v>167</v>
      </c>
      <c r="E79" s="108" t="s">
        <v>571</v>
      </c>
      <c r="F79" s="72" t="s">
        <v>13</v>
      </c>
      <c r="G79" s="72" t="s">
        <v>35</v>
      </c>
      <c r="H79" s="54">
        <v>8</v>
      </c>
      <c r="I79" s="19">
        <v>5</v>
      </c>
      <c r="J79" s="25">
        <f t="shared" si="2"/>
        <v>5</v>
      </c>
      <c r="K79" s="26" t="str">
        <f t="shared" si="3"/>
        <v>OK</v>
      </c>
      <c r="L79" s="18"/>
      <c r="M79" s="18"/>
      <c r="N79" s="18"/>
      <c r="O79" s="18"/>
      <c r="P79" s="18"/>
      <c r="Q79" s="18"/>
      <c r="R79" s="18"/>
      <c r="S79" s="18"/>
      <c r="T79" s="18"/>
      <c r="U79" s="18"/>
      <c r="V79" s="18"/>
      <c r="W79" s="32"/>
      <c r="X79" s="32"/>
      <c r="Y79" s="32"/>
      <c r="Z79" s="32"/>
      <c r="AA79" s="32"/>
      <c r="AB79" s="32"/>
    </row>
    <row r="80" spans="1:28" ht="39.950000000000003" customHeight="1" x14ac:dyDescent="0.25">
      <c r="A80" s="169"/>
      <c r="B80" s="171"/>
      <c r="C80" s="48">
        <v>157</v>
      </c>
      <c r="D80" s="71" t="s">
        <v>166</v>
      </c>
      <c r="E80" s="108" t="s">
        <v>572</v>
      </c>
      <c r="F80" s="72" t="s">
        <v>13</v>
      </c>
      <c r="G80" s="72" t="s">
        <v>35</v>
      </c>
      <c r="H80" s="54">
        <v>12.39</v>
      </c>
      <c r="I80" s="19">
        <v>5</v>
      </c>
      <c r="J80" s="25">
        <f t="shared" si="2"/>
        <v>5</v>
      </c>
      <c r="K80" s="26" t="str">
        <f t="shared" si="3"/>
        <v>OK</v>
      </c>
      <c r="L80" s="18"/>
      <c r="M80" s="18"/>
      <c r="N80" s="18"/>
      <c r="O80" s="18"/>
      <c r="P80" s="18"/>
      <c r="Q80" s="18"/>
      <c r="R80" s="18"/>
      <c r="S80" s="18"/>
      <c r="T80" s="18"/>
      <c r="U80" s="18"/>
      <c r="V80" s="18"/>
      <c r="W80" s="32"/>
      <c r="X80" s="32"/>
      <c r="Y80" s="32"/>
      <c r="Z80" s="32"/>
      <c r="AA80" s="32"/>
      <c r="AB80" s="32"/>
    </row>
    <row r="81" spans="1:28" ht="39.950000000000003" customHeight="1" x14ac:dyDescent="0.25">
      <c r="A81" s="169"/>
      <c r="B81" s="171"/>
      <c r="C81" s="48">
        <v>158</v>
      </c>
      <c r="D81" s="71" t="s">
        <v>288</v>
      </c>
      <c r="E81" s="108" t="s">
        <v>573</v>
      </c>
      <c r="F81" s="72" t="s">
        <v>13</v>
      </c>
      <c r="G81" s="72" t="s">
        <v>35</v>
      </c>
      <c r="H81" s="54">
        <v>7.41</v>
      </c>
      <c r="I81" s="19">
        <v>6</v>
      </c>
      <c r="J81" s="25">
        <f t="shared" si="2"/>
        <v>6</v>
      </c>
      <c r="K81" s="26" t="str">
        <f t="shared" si="3"/>
        <v>OK</v>
      </c>
      <c r="L81" s="18"/>
      <c r="M81" s="18"/>
      <c r="N81" s="18"/>
      <c r="O81" s="18"/>
      <c r="P81" s="18"/>
      <c r="Q81" s="18"/>
      <c r="R81" s="18"/>
      <c r="S81" s="18"/>
      <c r="T81" s="18"/>
      <c r="U81" s="18"/>
      <c r="V81" s="18"/>
      <c r="W81" s="32"/>
      <c r="X81" s="32"/>
      <c r="Y81" s="32"/>
      <c r="Z81" s="32"/>
      <c r="AA81" s="32"/>
      <c r="AB81" s="32"/>
    </row>
    <row r="82" spans="1:28" ht="39.950000000000003" customHeight="1" x14ac:dyDescent="0.25">
      <c r="A82" s="169"/>
      <c r="B82" s="171"/>
      <c r="C82" s="48">
        <v>159</v>
      </c>
      <c r="D82" s="71" t="s">
        <v>289</v>
      </c>
      <c r="E82" s="108" t="s">
        <v>574</v>
      </c>
      <c r="F82" s="72" t="s">
        <v>13</v>
      </c>
      <c r="G82" s="72" t="s">
        <v>35</v>
      </c>
      <c r="H82" s="54">
        <v>5</v>
      </c>
      <c r="I82" s="19">
        <v>6</v>
      </c>
      <c r="J82" s="25">
        <f t="shared" si="2"/>
        <v>6</v>
      </c>
      <c r="K82" s="26" t="str">
        <f t="shared" si="3"/>
        <v>OK</v>
      </c>
      <c r="L82" s="18"/>
      <c r="M82" s="18"/>
      <c r="N82" s="18"/>
      <c r="O82" s="18"/>
      <c r="P82" s="18"/>
      <c r="Q82" s="18"/>
      <c r="R82" s="18"/>
      <c r="S82" s="18"/>
      <c r="T82" s="18"/>
      <c r="U82" s="18"/>
      <c r="V82" s="18"/>
      <c r="W82" s="32"/>
      <c r="X82" s="32"/>
      <c r="Y82" s="32"/>
      <c r="Z82" s="32"/>
      <c r="AA82" s="32"/>
      <c r="AB82" s="32"/>
    </row>
    <row r="83" spans="1:28" ht="39.950000000000003" customHeight="1" x14ac:dyDescent="0.25">
      <c r="A83" s="169"/>
      <c r="B83" s="171"/>
      <c r="C83" s="48">
        <v>160</v>
      </c>
      <c r="D83" s="71" t="s">
        <v>161</v>
      </c>
      <c r="E83" s="109" t="s">
        <v>575</v>
      </c>
      <c r="F83" s="72" t="s">
        <v>13</v>
      </c>
      <c r="G83" s="72" t="s">
        <v>35</v>
      </c>
      <c r="H83" s="54">
        <v>11.46</v>
      </c>
      <c r="I83" s="19">
        <v>9</v>
      </c>
      <c r="J83" s="25">
        <f t="shared" si="2"/>
        <v>9</v>
      </c>
      <c r="K83" s="26" t="str">
        <f t="shared" si="3"/>
        <v>OK</v>
      </c>
      <c r="L83" s="18"/>
      <c r="M83" s="18"/>
      <c r="N83" s="18"/>
      <c r="O83" s="18"/>
      <c r="P83" s="18"/>
      <c r="Q83" s="18"/>
      <c r="R83" s="18"/>
      <c r="S83" s="18"/>
      <c r="T83" s="18"/>
      <c r="U83" s="18"/>
      <c r="V83" s="18"/>
      <c r="W83" s="32"/>
      <c r="X83" s="32"/>
      <c r="Y83" s="32"/>
      <c r="Z83" s="32"/>
      <c r="AA83" s="32"/>
      <c r="AB83" s="32"/>
    </row>
    <row r="84" spans="1:28" ht="39.950000000000003" customHeight="1" x14ac:dyDescent="0.25">
      <c r="A84" s="169"/>
      <c r="B84" s="171"/>
      <c r="C84" s="48">
        <v>161</v>
      </c>
      <c r="D84" s="71" t="s">
        <v>162</v>
      </c>
      <c r="E84" s="109" t="s">
        <v>576</v>
      </c>
      <c r="F84" s="72" t="s">
        <v>13</v>
      </c>
      <c r="G84" s="72" t="s">
        <v>35</v>
      </c>
      <c r="H84" s="54">
        <v>7.31</v>
      </c>
      <c r="I84" s="19">
        <v>9</v>
      </c>
      <c r="J84" s="25">
        <f t="shared" si="2"/>
        <v>9</v>
      </c>
      <c r="K84" s="26" t="str">
        <f t="shared" si="3"/>
        <v>OK</v>
      </c>
      <c r="L84" s="18"/>
      <c r="M84" s="18"/>
      <c r="N84" s="18"/>
      <c r="O84" s="18"/>
      <c r="P84" s="18"/>
      <c r="Q84" s="18"/>
      <c r="R84" s="18"/>
      <c r="S84" s="18"/>
      <c r="T84" s="18"/>
      <c r="U84" s="18"/>
      <c r="V84" s="18"/>
      <c r="W84" s="32"/>
      <c r="X84" s="32"/>
      <c r="Y84" s="32"/>
      <c r="Z84" s="32"/>
      <c r="AA84" s="32"/>
      <c r="AB84" s="32"/>
    </row>
    <row r="85" spans="1:28" ht="39.950000000000003" customHeight="1" x14ac:dyDescent="0.25">
      <c r="A85" s="169"/>
      <c r="B85" s="171"/>
      <c r="C85" s="48">
        <v>162</v>
      </c>
      <c r="D85" s="71" t="s">
        <v>163</v>
      </c>
      <c r="E85" s="108" t="s">
        <v>577</v>
      </c>
      <c r="F85" s="72" t="s">
        <v>13</v>
      </c>
      <c r="G85" s="72" t="s">
        <v>15</v>
      </c>
      <c r="H85" s="54">
        <v>12</v>
      </c>
      <c r="I85" s="19">
        <v>4</v>
      </c>
      <c r="J85" s="25">
        <f t="shared" si="2"/>
        <v>4</v>
      </c>
      <c r="K85" s="26" t="str">
        <f t="shared" si="3"/>
        <v>OK</v>
      </c>
      <c r="L85" s="18"/>
      <c r="M85" s="18"/>
      <c r="N85" s="18"/>
      <c r="O85" s="18"/>
      <c r="P85" s="18"/>
      <c r="Q85" s="18"/>
      <c r="R85" s="18"/>
      <c r="S85" s="18"/>
      <c r="T85" s="18"/>
      <c r="U85" s="18"/>
      <c r="V85" s="18"/>
      <c r="W85" s="32"/>
      <c r="X85" s="32"/>
      <c r="Y85" s="32"/>
      <c r="Z85" s="32"/>
      <c r="AA85" s="32"/>
      <c r="AB85" s="32"/>
    </row>
    <row r="86" spans="1:28" ht="39.950000000000003" customHeight="1" x14ac:dyDescent="0.25">
      <c r="A86" s="169"/>
      <c r="B86" s="171"/>
      <c r="C86" s="48">
        <v>163</v>
      </c>
      <c r="D86" s="71" t="s">
        <v>164</v>
      </c>
      <c r="E86" s="108" t="s">
        <v>578</v>
      </c>
      <c r="F86" s="72" t="s">
        <v>13</v>
      </c>
      <c r="G86" s="72" t="s">
        <v>35</v>
      </c>
      <c r="H86" s="54">
        <v>9.6199999999999992</v>
      </c>
      <c r="I86" s="19">
        <v>4</v>
      </c>
      <c r="J86" s="25">
        <f t="shared" si="2"/>
        <v>4</v>
      </c>
      <c r="K86" s="26" t="str">
        <f t="shared" si="3"/>
        <v>OK</v>
      </c>
      <c r="L86" s="18"/>
      <c r="M86" s="18"/>
      <c r="N86" s="18"/>
      <c r="O86" s="18"/>
      <c r="P86" s="18"/>
      <c r="Q86" s="18"/>
      <c r="R86" s="18"/>
      <c r="S86" s="18"/>
      <c r="T86" s="18"/>
      <c r="U86" s="18"/>
      <c r="V86" s="18"/>
      <c r="W86" s="32"/>
      <c r="X86" s="32"/>
      <c r="Y86" s="32"/>
      <c r="Z86" s="32"/>
      <c r="AA86" s="32"/>
      <c r="AB86" s="32"/>
    </row>
    <row r="87" spans="1:28" ht="39.950000000000003" customHeight="1" x14ac:dyDescent="0.25">
      <c r="A87" s="169"/>
      <c r="B87" s="171"/>
      <c r="C87" s="48">
        <v>164</v>
      </c>
      <c r="D87" s="71" t="s">
        <v>165</v>
      </c>
      <c r="E87" s="108" t="s">
        <v>579</v>
      </c>
      <c r="F87" s="72" t="s">
        <v>13</v>
      </c>
      <c r="G87" s="72" t="s">
        <v>35</v>
      </c>
      <c r="H87" s="54">
        <v>12</v>
      </c>
      <c r="I87" s="19">
        <v>4</v>
      </c>
      <c r="J87" s="25">
        <f t="shared" si="2"/>
        <v>2</v>
      </c>
      <c r="K87" s="26" t="str">
        <f t="shared" si="3"/>
        <v>OK</v>
      </c>
      <c r="L87" s="18"/>
      <c r="M87" s="18"/>
      <c r="N87" s="18"/>
      <c r="O87" s="18"/>
      <c r="P87" s="18">
        <v>2</v>
      </c>
      <c r="Q87" s="18"/>
      <c r="R87" s="18"/>
      <c r="S87" s="18"/>
      <c r="T87" s="18"/>
      <c r="U87" s="18"/>
      <c r="V87" s="18"/>
      <c r="W87" s="32"/>
      <c r="X87" s="32"/>
      <c r="Y87" s="32"/>
      <c r="Z87" s="32"/>
      <c r="AA87" s="32"/>
      <c r="AB87" s="32"/>
    </row>
    <row r="88" spans="1:28" ht="39.950000000000003" customHeight="1" x14ac:dyDescent="0.25">
      <c r="A88" s="169"/>
      <c r="B88" s="171"/>
      <c r="C88" s="48">
        <v>165</v>
      </c>
      <c r="D88" s="71" t="s">
        <v>290</v>
      </c>
      <c r="E88" s="108" t="s">
        <v>580</v>
      </c>
      <c r="F88" s="72" t="s">
        <v>13</v>
      </c>
      <c r="G88" s="72" t="s">
        <v>35</v>
      </c>
      <c r="H88" s="54">
        <v>17.32</v>
      </c>
      <c r="I88" s="19">
        <v>8</v>
      </c>
      <c r="J88" s="25">
        <f t="shared" si="2"/>
        <v>8</v>
      </c>
      <c r="K88" s="26" t="str">
        <f t="shared" si="3"/>
        <v>OK</v>
      </c>
      <c r="L88" s="18"/>
      <c r="M88" s="18"/>
      <c r="N88" s="18"/>
      <c r="O88" s="18"/>
      <c r="P88" s="18"/>
      <c r="Q88" s="18"/>
      <c r="R88" s="18"/>
      <c r="S88" s="18"/>
      <c r="T88" s="18"/>
      <c r="U88" s="18"/>
      <c r="V88" s="18"/>
      <c r="W88" s="32"/>
      <c r="X88" s="32"/>
      <c r="Y88" s="32"/>
      <c r="Z88" s="32"/>
      <c r="AA88" s="32"/>
      <c r="AB88" s="32"/>
    </row>
    <row r="89" spans="1:28" ht="39.950000000000003" customHeight="1" x14ac:dyDescent="0.25">
      <c r="A89" s="169"/>
      <c r="B89" s="171"/>
      <c r="C89" s="48">
        <v>166</v>
      </c>
      <c r="D89" s="71" t="s">
        <v>291</v>
      </c>
      <c r="E89" s="108" t="s">
        <v>581</v>
      </c>
      <c r="F89" s="72" t="s">
        <v>13</v>
      </c>
      <c r="G89" s="72" t="s">
        <v>35</v>
      </c>
      <c r="H89" s="54">
        <v>8.69</v>
      </c>
      <c r="I89" s="19">
        <v>9</v>
      </c>
      <c r="J89" s="25">
        <f t="shared" si="2"/>
        <v>9</v>
      </c>
      <c r="K89" s="26" t="str">
        <f t="shared" si="3"/>
        <v>OK</v>
      </c>
      <c r="L89" s="18"/>
      <c r="M89" s="18"/>
      <c r="N89" s="18"/>
      <c r="O89" s="18"/>
      <c r="P89" s="18"/>
      <c r="Q89" s="18"/>
      <c r="R89" s="18"/>
      <c r="S89" s="18"/>
      <c r="T89" s="18"/>
      <c r="U89" s="18"/>
      <c r="V89" s="18"/>
      <c r="W89" s="32"/>
      <c r="X89" s="32"/>
      <c r="Y89" s="32"/>
      <c r="Z89" s="32"/>
      <c r="AA89" s="32"/>
      <c r="AB89" s="32"/>
    </row>
    <row r="90" spans="1:28" ht="39.950000000000003" customHeight="1" x14ac:dyDescent="0.25">
      <c r="A90" s="169"/>
      <c r="B90" s="171"/>
      <c r="C90" s="48">
        <v>167</v>
      </c>
      <c r="D90" s="71" t="s">
        <v>292</v>
      </c>
      <c r="E90" s="108" t="s">
        <v>582</v>
      </c>
      <c r="F90" s="72" t="s">
        <v>13</v>
      </c>
      <c r="G90" s="72" t="s">
        <v>35</v>
      </c>
      <c r="H90" s="54">
        <v>7.17</v>
      </c>
      <c r="I90" s="19">
        <v>9</v>
      </c>
      <c r="J90" s="25">
        <f t="shared" si="2"/>
        <v>9</v>
      </c>
      <c r="K90" s="26" t="str">
        <f t="shared" si="3"/>
        <v>OK</v>
      </c>
      <c r="L90" s="18"/>
      <c r="M90" s="18"/>
      <c r="N90" s="18"/>
      <c r="O90" s="18"/>
      <c r="P90" s="18"/>
      <c r="Q90" s="18"/>
      <c r="R90" s="18"/>
      <c r="S90" s="18"/>
      <c r="T90" s="18"/>
      <c r="U90" s="18"/>
      <c r="V90" s="18"/>
      <c r="W90" s="32"/>
      <c r="X90" s="32"/>
      <c r="Y90" s="32"/>
      <c r="Z90" s="32"/>
      <c r="AA90" s="32"/>
      <c r="AB90" s="32"/>
    </row>
    <row r="91" spans="1:28" ht="39.950000000000003" customHeight="1" x14ac:dyDescent="0.25">
      <c r="A91" s="169"/>
      <c r="B91" s="171"/>
      <c r="C91" s="48">
        <v>168</v>
      </c>
      <c r="D91" s="71" t="s">
        <v>293</v>
      </c>
      <c r="E91" s="108" t="s">
        <v>583</v>
      </c>
      <c r="F91" s="72" t="s">
        <v>13</v>
      </c>
      <c r="G91" s="72" t="s">
        <v>35</v>
      </c>
      <c r="H91" s="54">
        <v>8.36</v>
      </c>
      <c r="I91" s="19">
        <v>8</v>
      </c>
      <c r="J91" s="25">
        <f t="shared" si="2"/>
        <v>8</v>
      </c>
      <c r="K91" s="26" t="str">
        <f t="shared" si="3"/>
        <v>OK</v>
      </c>
      <c r="L91" s="18"/>
      <c r="M91" s="18"/>
      <c r="N91" s="18"/>
      <c r="O91" s="18"/>
      <c r="P91" s="18"/>
      <c r="Q91" s="18"/>
      <c r="R91" s="18"/>
      <c r="S91" s="18"/>
      <c r="T91" s="18"/>
      <c r="U91" s="18"/>
      <c r="V91" s="18"/>
      <c r="W91" s="32"/>
      <c r="X91" s="32"/>
      <c r="Y91" s="32"/>
      <c r="Z91" s="32"/>
      <c r="AA91" s="32"/>
      <c r="AB91" s="32"/>
    </row>
    <row r="92" spans="1:28" ht="39.950000000000003" customHeight="1" x14ac:dyDescent="0.25">
      <c r="A92" s="169"/>
      <c r="B92" s="171"/>
      <c r="C92" s="48">
        <v>169</v>
      </c>
      <c r="D92" s="71" t="s">
        <v>294</v>
      </c>
      <c r="E92" s="108" t="s">
        <v>584</v>
      </c>
      <c r="F92" s="72" t="s">
        <v>13</v>
      </c>
      <c r="G92" s="72" t="s">
        <v>35</v>
      </c>
      <c r="H92" s="54">
        <v>10.06</v>
      </c>
      <c r="I92" s="19">
        <v>9</v>
      </c>
      <c r="J92" s="25">
        <f t="shared" si="2"/>
        <v>9</v>
      </c>
      <c r="K92" s="26" t="str">
        <f t="shared" si="3"/>
        <v>OK</v>
      </c>
      <c r="L92" s="18"/>
      <c r="M92" s="18"/>
      <c r="N92" s="18"/>
      <c r="O92" s="18"/>
      <c r="P92" s="18"/>
      <c r="Q92" s="18"/>
      <c r="R92" s="18"/>
      <c r="S92" s="18"/>
      <c r="T92" s="18"/>
      <c r="U92" s="18"/>
      <c r="V92" s="18"/>
      <c r="W92" s="32"/>
      <c r="X92" s="32"/>
      <c r="Y92" s="32"/>
      <c r="Z92" s="32"/>
      <c r="AA92" s="32"/>
      <c r="AB92" s="32"/>
    </row>
    <row r="93" spans="1:28" ht="39.950000000000003" customHeight="1" x14ac:dyDescent="0.25">
      <c r="A93" s="169"/>
      <c r="B93" s="171"/>
      <c r="C93" s="48">
        <v>170</v>
      </c>
      <c r="D93" s="79" t="s">
        <v>295</v>
      </c>
      <c r="E93" s="108" t="s">
        <v>585</v>
      </c>
      <c r="F93" s="97" t="s">
        <v>13</v>
      </c>
      <c r="G93" s="97" t="s">
        <v>35</v>
      </c>
      <c r="H93" s="54">
        <v>13.5</v>
      </c>
      <c r="I93" s="19">
        <v>8</v>
      </c>
      <c r="J93" s="25">
        <f t="shared" si="2"/>
        <v>8</v>
      </c>
      <c r="K93" s="26" t="str">
        <f t="shared" si="3"/>
        <v>OK</v>
      </c>
      <c r="L93" s="18"/>
      <c r="M93" s="18"/>
      <c r="N93" s="18"/>
      <c r="O93" s="18"/>
      <c r="P93" s="18"/>
      <c r="Q93" s="18"/>
      <c r="R93" s="18"/>
      <c r="S93" s="18"/>
      <c r="T93" s="18"/>
      <c r="U93" s="18"/>
      <c r="V93" s="18"/>
      <c r="W93" s="32"/>
      <c r="X93" s="32"/>
      <c r="Y93" s="32"/>
      <c r="Z93" s="32"/>
      <c r="AA93" s="32"/>
      <c r="AB93" s="32"/>
    </row>
    <row r="94" spans="1:28" ht="39.950000000000003" customHeight="1" x14ac:dyDescent="0.25">
      <c r="A94" s="169"/>
      <c r="B94" s="171"/>
      <c r="C94" s="48">
        <v>171</v>
      </c>
      <c r="D94" s="71" t="s">
        <v>168</v>
      </c>
      <c r="E94" s="108" t="s">
        <v>586</v>
      </c>
      <c r="F94" s="72" t="s">
        <v>13</v>
      </c>
      <c r="G94" s="72" t="s">
        <v>35</v>
      </c>
      <c r="H94" s="54">
        <v>7.84</v>
      </c>
      <c r="I94" s="19">
        <v>4</v>
      </c>
      <c r="J94" s="25">
        <f t="shared" si="2"/>
        <v>4</v>
      </c>
      <c r="K94" s="26" t="str">
        <f t="shared" si="3"/>
        <v>OK</v>
      </c>
      <c r="L94" s="18"/>
      <c r="M94" s="18"/>
      <c r="N94" s="18"/>
      <c r="O94" s="18"/>
      <c r="P94" s="18"/>
      <c r="Q94" s="18"/>
      <c r="R94" s="18"/>
      <c r="S94" s="18"/>
      <c r="T94" s="18"/>
      <c r="U94" s="18"/>
      <c r="V94" s="18"/>
      <c r="W94" s="32"/>
      <c r="X94" s="32"/>
      <c r="Y94" s="32"/>
      <c r="Z94" s="32"/>
      <c r="AA94" s="32"/>
      <c r="AB94" s="32"/>
    </row>
    <row r="95" spans="1:28" ht="39.950000000000003" customHeight="1" x14ac:dyDescent="0.25">
      <c r="A95" s="169"/>
      <c r="B95" s="171"/>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32"/>
      <c r="X95" s="32"/>
      <c r="Y95" s="32"/>
      <c r="Z95" s="32"/>
      <c r="AA95" s="32"/>
      <c r="AB95" s="32"/>
    </row>
    <row r="96" spans="1:28" ht="39.950000000000003" customHeight="1" x14ac:dyDescent="0.25">
      <c r="A96" s="169"/>
      <c r="B96" s="171"/>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32"/>
      <c r="X96" s="32"/>
      <c r="Y96" s="32"/>
      <c r="Z96" s="32"/>
      <c r="AA96" s="32"/>
      <c r="AB96" s="32"/>
    </row>
    <row r="97" spans="1:28" ht="39.950000000000003" customHeight="1" x14ac:dyDescent="0.25">
      <c r="A97" s="169"/>
      <c r="B97" s="171"/>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32"/>
      <c r="X97" s="32"/>
      <c r="Y97" s="32"/>
      <c r="Z97" s="32"/>
      <c r="AA97" s="32"/>
      <c r="AB97" s="32"/>
    </row>
    <row r="98" spans="1:28" ht="39.950000000000003" customHeight="1" x14ac:dyDescent="0.25">
      <c r="A98" s="169"/>
      <c r="B98" s="171"/>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32"/>
      <c r="X98" s="32"/>
      <c r="Y98" s="32"/>
      <c r="Z98" s="32"/>
      <c r="AA98" s="32"/>
      <c r="AB98" s="32"/>
    </row>
    <row r="99" spans="1:28" ht="39.950000000000003" customHeight="1" x14ac:dyDescent="0.25">
      <c r="A99" s="169"/>
      <c r="B99" s="171"/>
      <c r="C99" s="48">
        <v>176</v>
      </c>
      <c r="D99" s="71" t="s">
        <v>296</v>
      </c>
      <c r="E99" s="108" t="s">
        <v>591</v>
      </c>
      <c r="F99" s="72" t="s">
        <v>59</v>
      </c>
      <c r="G99" s="72" t="s">
        <v>35</v>
      </c>
      <c r="H99" s="54">
        <v>50.09</v>
      </c>
      <c r="I99" s="19">
        <v>10</v>
      </c>
      <c r="J99" s="25">
        <f t="shared" si="2"/>
        <v>9</v>
      </c>
      <c r="K99" s="26" t="str">
        <f t="shared" si="3"/>
        <v>OK</v>
      </c>
      <c r="L99" s="18"/>
      <c r="M99" s="18">
        <v>1</v>
      </c>
      <c r="N99" s="18"/>
      <c r="O99" s="18"/>
      <c r="P99" s="18"/>
      <c r="Q99" s="18"/>
      <c r="R99" s="18"/>
      <c r="S99" s="18"/>
      <c r="T99" s="18"/>
      <c r="U99" s="18"/>
      <c r="V99" s="18"/>
      <c r="W99" s="32"/>
      <c r="X99" s="32"/>
      <c r="Y99" s="32"/>
      <c r="Z99" s="32"/>
      <c r="AA99" s="32"/>
      <c r="AB99" s="32"/>
    </row>
    <row r="100" spans="1:28" ht="39.950000000000003" customHeight="1" x14ac:dyDescent="0.25">
      <c r="A100" s="169"/>
      <c r="B100" s="171"/>
      <c r="C100" s="48">
        <v>177</v>
      </c>
      <c r="D100" s="71" t="s">
        <v>100</v>
      </c>
      <c r="E100" s="108" t="s">
        <v>592</v>
      </c>
      <c r="F100" s="72" t="s">
        <v>13</v>
      </c>
      <c r="G100" s="72" t="s">
        <v>769</v>
      </c>
      <c r="H100" s="54">
        <v>22.53</v>
      </c>
      <c r="I100" s="19">
        <v>8</v>
      </c>
      <c r="J100" s="25">
        <f t="shared" si="2"/>
        <v>8</v>
      </c>
      <c r="K100" s="26" t="str">
        <f t="shared" si="3"/>
        <v>OK</v>
      </c>
      <c r="L100" s="18"/>
      <c r="M100" s="18"/>
      <c r="N100" s="18"/>
      <c r="O100" s="18"/>
      <c r="P100" s="18"/>
      <c r="Q100" s="18"/>
      <c r="R100" s="18"/>
      <c r="S100" s="18"/>
      <c r="T100" s="18"/>
      <c r="U100" s="18"/>
      <c r="V100" s="18"/>
      <c r="W100" s="32"/>
      <c r="X100" s="32"/>
      <c r="Y100" s="32"/>
      <c r="Z100" s="32"/>
      <c r="AA100" s="32"/>
      <c r="AB100" s="32"/>
    </row>
    <row r="101" spans="1:28" ht="39.950000000000003" customHeight="1" x14ac:dyDescent="0.25">
      <c r="A101" s="169"/>
      <c r="B101" s="171"/>
      <c r="C101" s="48">
        <v>178</v>
      </c>
      <c r="D101" s="71" t="s">
        <v>173</v>
      </c>
      <c r="E101" s="108" t="s">
        <v>593</v>
      </c>
      <c r="F101" s="72" t="s">
        <v>13</v>
      </c>
      <c r="G101" s="72" t="s">
        <v>35</v>
      </c>
      <c r="H101" s="54">
        <v>58.31</v>
      </c>
      <c r="I101" s="19">
        <v>5</v>
      </c>
      <c r="J101" s="25">
        <f t="shared" si="2"/>
        <v>4</v>
      </c>
      <c r="K101" s="26" t="str">
        <f t="shared" si="3"/>
        <v>OK</v>
      </c>
      <c r="L101" s="18"/>
      <c r="M101" s="18">
        <v>1</v>
      </c>
      <c r="N101" s="18"/>
      <c r="O101" s="18"/>
      <c r="P101" s="18"/>
      <c r="Q101" s="18"/>
      <c r="R101" s="18"/>
      <c r="S101" s="18"/>
      <c r="T101" s="18"/>
      <c r="U101" s="18"/>
      <c r="V101" s="18"/>
      <c r="W101" s="32"/>
      <c r="X101" s="32"/>
      <c r="Y101" s="32"/>
      <c r="Z101" s="32"/>
      <c r="AA101" s="32"/>
      <c r="AB101" s="32"/>
    </row>
    <row r="102" spans="1:28" ht="39.950000000000003" customHeight="1" x14ac:dyDescent="0.25">
      <c r="A102" s="169"/>
      <c r="B102" s="171"/>
      <c r="C102" s="48">
        <v>179</v>
      </c>
      <c r="D102" s="71" t="s">
        <v>174</v>
      </c>
      <c r="E102" s="108" t="s">
        <v>594</v>
      </c>
      <c r="F102" s="72" t="s">
        <v>13</v>
      </c>
      <c r="G102" s="72" t="s">
        <v>35</v>
      </c>
      <c r="H102" s="54">
        <v>221</v>
      </c>
      <c r="I102" s="19">
        <v>2</v>
      </c>
      <c r="J102" s="25">
        <f t="shared" si="2"/>
        <v>2</v>
      </c>
      <c r="K102" s="26" t="str">
        <f t="shared" si="3"/>
        <v>OK</v>
      </c>
      <c r="L102" s="18"/>
      <c r="M102" s="18"/>
      <c r="N102" s="18"/>
      <c r="O102" s="18"/>
      <c r="P102" s="18"/>
      <c r="Q102" s="18"/>
      <c r="R102" s="18"/>
      <c r="S102" s="18"/>
      <c r="T102" s="18"/>
      <c r="U102" s="18"/>
      <c r="V102" s="18"/>
      <c r="W102" s="32"/>
      <c r="X102" s="32"/>
      <c r="Y102" s="32"/>
      <c r="Z102" s="32"/>
      <c r="AA102" s="32"/>
      <c r="AB102" s="32"/>
    </row>
    <row r="103" spans="1:28" ht="39.950000000000003" customHeight="1" x14ac:dyDescent="0.25">
      <c r="A103" s="169"/>
      <c r="B103" s="171"/>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32"/>
      <c r="X103" s="32"/>
      <c r="Y103" s="32"/>
      <c r="Z103" s="32"/>
      <c r="AA103" s="32"/>
      <c r="AB103" s="32"/>
    </row>
    <row r="104" spans="1:28" ht="39.950000000000003" customHeight="1" x14ac:dyDescent="0.25">
      <c r="A104" s="169"/>
      <c r="B104" s="171"/>
      <c r="C104" s="48">
        <v>181</v>
      </c>
      <c r="D104" s="71" t="s">
        <v>176</v>
      </c>
      <c r="E104" s="108" t="s">
        <v>596</v>
      </c>
      <c r="F104" s="72" t="s">
        <v>59</v>
      </c>
      <c r="G104" s="72" t="s">
        <v>35</v>
      </c>
      <c r="H104" s="54">
        <v>48.75</v>
      </c>
      <c r="I104" s="19">
        <v>5</v>
      </c>
      <c r="J104" s="25">
        <f t="shared" si="2"/>
        <v>1</v>
      </c>
      <c r="K104" s="26" t="str">
        <f t="shared" si="3"/>
        <v>OK</v>
      </c>
      <c r="L104" s="18">
        <v>2</v>
      </c>
      <c r="M104" s="18">
        <v>2</v>
      </c>
      <c r="N104" s="18"/>
      <c r="O104" s="18"/>
      <c r="P104" s="18"/>
      <c r="Q104" s="18"/>
      <c r="R104" s="18"/>
      <c r="S104" s="18"/>
      <c r="T104" s="18"/>
      <c r="U104" s="18"/>
      <c r="V104" s="18"/>
      <c r="W104" s="32"/>
      <c r="X104" s="32"/>
      <c r="Y104" s="32"/>
      <c r="Z104" s="32"/>
      <c r="AA104" s="32"/>
      <c r="AB104" s="32"/>
    </row>
    <row r="105" spans="1:28" ht="39.950000000000003" customHeight="1" x14ac:dyDescent="0.25">
      <c r="A105" s="169"/>
      <c r="B105" s="171"/>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32"/>
      <c r="X105" s="32"/>
      <c r="Y105" s="32"/>
      <c r="Z105" s="32"/>
      <c r="AA105" s="32"/>
      <c r="AB105" s="32"/>
    </row>
    <row r="106" spans="1:28" ht="39.950000000000003" customHeight="1" x14ac:dyDescent="0.25">
      <c r="A106" s="169"/>
      <c r="B106" s="171"/>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32"/>
      <c r="X106" s="32"/>
      <c r="Y106" s="32"/>
      <c r="Z106" s="32"/>
      <c r="AA106" s="32"/>
      <c r="AB106" s="32"/>
    </row>
    <row r="107" spans="1:28" ht="39.950000000000003" customHeight="1" x14ac:dyDescent="0.25">
      <c r="A107" s="169"/>
      <c r="B107" s="171"/>
      <c r="C107" s="48">
        <v>184</v>
      </c>
      <c r="D107" s="71" t="s">
        <v>297</v>
      </c>
      <c r="E107" s="108" t="s">
        <v>599</v>
      </c>
      <c r="F107" s="72" t="s">
        <v>515</v>
      </c>
      <c r="G107" s="72" t="s">
        <v>35</v>
      </c>
      <c r="H107" s="54">
        <v>155.36000000000001</v>
      </c>
      <c r="I107" s="19"/>
      <c r="J107" s="25">
        <f t="shared" si="2"/>
        <v>0</v>
      </c>
      <c r="K107" s="26" t="str">
        <f t="shared" si="3"/>
        <v>OK</v>
      </c>
      <c r="L107" s="18"/>
      <c r="M107" s="18"/>
      <c r="N107" s="18"/>
      <c r="O107" s="18"/>
      <c r="P107" s="18"/>
      <c r="Q107" s="18"/>
      <c r="R107" s="18"/>
      <c r="S107" s="18"/>
      <c r="T107" s="18"/>
      <c r="U107" s="18"/>
      <c r="V107" s="18"/>
      <c r="W107" s="32"/>
      <c r="X107" s="32"/>
      <c r="Y107" s="32"/>
      <c r="Z107" s="32"/>
      <c r="AA107" s="32"/>
      <c r="AB107" s="32"/>
    </row>
    <row r="108" spans="1:28" ht="39.950000000000003" customHeight="1" x14ac:dyDescent="0.25">
      <c r="A108" s="169"/>
      <c r="B108" s="171"/>
      <c r="C108" s="48">
        <v>185</v>
      </c>
      <c r="D108" s="71" t="s">
        <v>298</v>
      </c>
      <c r="E108" s="108" t="s">
        <v>600</v>
      </c>
      <c r="F108" s="72" t="s">
        <v>515</v>
      </c>
      <c r="G108" s="72" t="s">
        <v>35</v>
      </c>
      <c r="H108" s="54">
        <v>273.45</v>
      </c>
      <c r="I108" s="19"/>
      <c r="J108" s="25">
        <f t="shared" si="2"/>
        <v>0</v>
      </c>
      <c r="K108" s="26" t="str">
        <f t="shared" si="3"/>
        <v>OK</v>
      </c>
      <c r="L108" s="18"/>
      <c r="M108" s="18"/>
      <c r="N108" s="18"/>
      <c r="O108" s="18"/>
      <c r="P108" s="18"/>
      <c r="Q108" s="18"/>
      <c r="R108" s="18"/>
      <c r="S108" s="18"/>
      <c r="T108" s="18"/>
      <c r="U108" s="18"/>
      <c r="V108" s="18"/>
      <c r="W108" s="32"/>
      <c r="X108" s="32"/>
      <c r="Y108" s="32"/>
      <c r="Z108" s="32"/>
      <c r="AA108" s="32"/>
      <c r="AB108" s="32"/>
    </row>
    <row r="109" spans="1:28" ht="39.950000000000003" customHeight="1" x14ac:dyDescent="0.25">
      <c r="A109" s="169"/>
      <c r="B109" s="171"/>
      <c r="C109" s="48">
        <v>186</v>
      </c>
      <c r="D109" s="71" t="s">
        <v>299</v>
      </c>
      <c r="E109" s="108" t="s">
        <v>601</v>
      </c>
      <c r="F109" s="72" t="s">
        <v>515</v>
      </c>
      <c r="G109" s="72" t="s">
        <v>35</v>
      </c>
      <c r="H109" s="54">
        <v>153.99</v>
      </c>
      <c r="I109" s="19"/>
      <c r="J109" s="25">
        <f t="shared" si="2"/>
        <v>0</v>
      </c>
      <c r="K109" s="26" t="str">
        <f t="shared" si="3"/>
        <v>OK</v>
      </c>
      <c r="L109" s="18"/>
      <c r="M109" s="18"/>
      <c r="N109" s="18"/>
      <c r="O109" s="18"/>
      <c r="P109" s="18"/>
      <c r="Q109" s="18"/>
      <c r="R109" s="18"/>
      <c r="S109" s="18"/>
      <c r="T109" s="18"/>
      <c r="U109" s="18"/>
      <c r="V109" s="18"/>
      <c r="W109" s="32"/>
      <c r="X109" s="32"/>
      <c r="Y109" s="32"/>
      <c r="Z109" s="32"/>
      <c r="AA109" s="32"/>
      <c r="AB109" s="32"/>
    </row>
    <row r="110" spans="1:28" ht="39.950000000000003" customHeight="1" x14ac:dyDescent="0.25">
      <c r="A110" s="169"/>
      <c r="B110" s="171"/>
      <c r="C110" s="48">
        <v>187</v>
      </c>
      <c r="D110" s="71" t="s">
        <v>300</v>
      </c>
      <c r="E110" s="108" t="s">
        <v>602</v>
      </c>
      <c r="F110" s="96" t="s">
        <v>102</v>
      </c>
      <c r="G110" s="96" t="s">
        <v>35</v>
      </c>
      <c r="H110" s="54">
        <v>227</v>
      </c>
      <c r="I110" s="19"/>
      <c r="J110" s="25">
        <f t="shared" si="2"/>
        <v>0</v>
      </c>
      <c r="K110" s="26" t="str">
        <f t="shared" si="3"/>
        <v>OK</v>
      </c>
      <c r="L110" s="18"/>
      <c r="M110" s="18"/>
      <c r="N110" s="18"/>
      <c r="O110" s="18"/>
      <c r="P110" s="18"/>
      <c r="Q110" s="18"/>
      <c r="R110" s="18"/>
      <c r="S110" s="18"/>
      <c r="T110" s="18"/>
      <c r="U110" s="18"/>
      <c r="V110" s="18"/>
      <c r="W110" s="32"/>
      <c r="X110" s="32"/>
      <c r="Y110" s="32"/>
      <c r="Z110" s="32"/>
      <c r="AA110" s="32"/>
      <c r="AB110" s="32"/>
    </row>
    <row r="111" spans="1:28" ht="39.950000000000003" customHeight="1" x14ac:dyDescent="0.25">
      <c r="A111" s="169"/>
      <c r="B111" s="171"/>
      <c r="C111" s="48">
        <v>188</v>
      </c>
      <c r="D111" s="71" t="s">
        <v>179</v>
      </c>
      <c r="E111" s="108" t="s">
        <v>603</v>
      </c>
      <c r="F111" s="72" t="s">
        <v>516</v>
      </c>
      <c r="G111" s="72" t="s">
        <v>35</v>
      </c>
      <c r="H111" s="54">
        <v>251</v>
      </c>
      <c r="I111" s="19"/>
      <c r="J111" s="25">
        <f t="shared" si="2"/>
        <v>0</v>
      </c>
      <c r="K111" s="26" t="str">
        <f t="shared" si="3"/>
        <v>OK</v>
      </c>
      <c r="L111" s="18"/>
      <c r="M111" s="18"/>
      <c r="N111" s="18"/>
      <c r="O111" s="18"/>
      <c r="P111" s="18"/>
      <c r="Q111" s="18"/>
      <c r="R111" s="18"/>
      <c r="S111" s="18"/>
      <c r="T111" s="18"/>
      <c r="U111" s="18"/>
      <c r="V111" s="18"/>
      <c r="W111" s="32"/>
      <c r="X111" s="32"/>
      <c r="Y111" s="32"/>
      <c r="Z111" s="32"/>
      <c r="AA111" s="32"/>
      <c r="AB111" s="32"/>
    </row>
    <row r="112" spans="1:28" ht="39.950000000000003" customHeight="1" x14ac:dyDescent="0.25">
      <c r="A112" s="169"/>
      <c r="B112" s="171"/>
      <c r="C112" s="48">
        <v>189</v>
      </c>
      <c r="D112" s="71" t="s">
        <v>301</v>
      </c>
      <c r="E112" s="108" t="s">
        <v>604</v>
      </c>
      <c r="F112" s="72" t="s">
        <v>59</v>
      </c>
      <c r="G112" s="72" t="s">
        <v>35</v>
      </c>
      <c r="H112" s="54">
        <v>68.8</v>
      </c>
      <c r="I112" s="19"/>
      <c r="J112" s="25">
        <f t="shared" si="2"/>
        <v>0</v>
      </c>
      <c r="K112" s="26" t="str">
        <f t="shared" si="3"/>
        <v>OK</v>
      </c>
      <c r="L112" s="18"/>
      <c r="M112" s="18"/>
      <c r="N112" s="18"/>
      <c r="O112" s="18"/>
      <c r="P112" s="18"/>
      <c r="Q112" s="18"/>
      <c r="R112" s="18"/>
      <c r="S112" s="18"/>
      <c r="T112" s="18"/>
      <c r="U112" s="18"/>
      <c r="V112" s="18"/>
      <c r="W112" s="32"/>
      <c r="X112" s="32"/>
      <c r="Y112" s="32"/>
      <c r="Z112" s="32"/>
      <c r="AA112" s="32"/>
      <c r="AB112" s="32"/>
    </row>
    <row r="113" spans="1:28" ht="78.75" x14ac:dyDescent="0.25">
      <c r="A113" s="68">
        <v>5</v>
      </c>
      <c r="B113" s="65" t="s">
        <v>218</v>
      </c>
      <c r="C113" s="47">
        <v>258</v>
      </c>
      <c r="D113" s="66" t="s">
        <v>219</v>
      </c>
      <c r="E113" s="35" t="s">
        <v>220</v>
      </c>
      <c r="F113" s="35" t="s">
        <v>221</v>
      </c>
      <c r="G113" s="35" t="s">
        <v>15</v>
      </c>
      <c r="H113" s="52">
        <v>120.57</v>
      </c>
      <c r="I113" s="19">
        <v>450</v>
      </c>
      <c r="J113" s="25">
        <f t="shared" si="2"/>
        <v>450</v>
      </c>
      <c r="K113" s="26" t="str">
        <f t="shared" si="3"/>
        <v>OK</v>
      </c>
      <c r="L113" s="18"/>
      <c r="M113" s="18"/>
      <c r="N113" s="18"/>
      <c r="O113" s="18"/>
      <c r="P113" s="18"/>
      <c r="Q113" s="18"/>
      <c r="R113" s="18"/>
      <c r="S113" s="18"/>
      <c r="T113" s="18"/>
      <c r="U113" s="18"/>
      <c r="V113" s="18"/>
      <c r="W113" s="32"/>
      <c r="X113" s="32"/>
      <c r="Y113" s="32"/>
      <c r="Z113" s="32"/>
      <c r="AA113" s="32"/>
      <c r="AB113" s="32"/>
    </row>
    <row r="114" spans="1:28" ht="39.950000000000003" customHeight="1" x14ac:dyDescent="0.25">
      <c r="A114" s="168">
        <v>6</v>
      </c>
      <c r="B114" s="170"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32"/>
      <c r="X114" s="32"/>
      <c r="Y114" s="32"/>
      <c r="Z114" s="32"/>
      <c r="AA114" s="32"/>
      <c r="AB114" s="32"/>
    </row>
    <row r="115" spans="1:28" ht="39.950000000000003" customHeight="1" x14ac:dyDescent="0.25">
      <c r="A115" s="169"/>
      <c r="B115" s="171"/>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32"/>
      <c r="X115" s="32"/>
      <c r="Y115" s="32"/>
      <c r="Z115" s="32"/>
      <c r="AA115" s="32"/>
      <c r="AB115" s="32"/>
    </row>
    <row r="116" spans="1:28" ht="39.950000000000003" customHeight="1" x14ac:dyDescent="0.25">
      <c r="A116" s="169"/>
      <c r="B116" s="171"/>
      <c r="C116" s="48">
        <v>261</v>
      </c>
      <c r="D116" s="71" t="s">
        <v>304</v>
      </c>
      <c r="E116" s="110" t="s">
        <v>607</v>
      </c>
      <c r="F116" s="72" t="s">
        <v>13</v>
      </c>
      <c r="G116" s="72" t="s">
        <v>15</v>
      </c>
      <c r="H116" s="54">
        <v>9.24</v>
      </c>
      <c r="I116" s="19">
        <v>20</v>
      </c>
      <c r="J116" s="25">
        <f t="shared" si="2"/>
        <v>20</v>
      </c>
      <c r="K116" s="26" t="str">
        <f t="shared" si="3"/>
        <v>OK</v>
      </c>
      <c r="L116" s="18"/>
      <c r="M116" s="18"/>
      <c r="N116" s="18"/>
      <c r="O116" s="18"/>
      <c r="P116" s="18"/>
      <c r="Q116" s="18"/>
      <c r="R116" s="18"/>
      <c r="S116" s="18"/>
      <c r="T116" s="18"/>
      <c r="U116" s="18"/>
      <c r="V116" s="18"/>
      <c r="W116" s="32"/>
      <c r="X116" s="32"/>
      <c r="Y116" s="32"/>
      <c r="Z116" s="32"/>
      <c r="AA116" s="32"/>
      <c r="AB116" s="32"/>
    </row>
    <row r="117" spans="1:28" ht="39.950000000000003" customHeight="1" x14ac:dyDescent="0.25">
      <c r="A117" s="169"/>
      <c r="B117" s="171"/>
      <c r="C117" s="48">
        <v>262</v>
      </c>
      <c r="D117" s="71" t="s">
        <v>305</v>
      </c>
      <c r="E117" s="110" t="s">
        <v>608</v>
      </c>
      <c r="F117" s="72" t="s">
        <v>13</v>
      </c>
      <c r="G117" s="72" t="s">
        <v>15</v>
      </c>
      <c r="H117" s="54">
        <v>10.119999999999999</v>
      </c>
      <c r="I117" s="19">
        <v>20</v>
      </c>
      <c r="J117" s="25">
        <f t="shared" si="2"/>
        <v>20</v>
      </c>
      <c r="K117" s="26" t="str">
        <f t="shared" si="3"/>
        <v>OK</v>
      </c>
      <c r="L117" s="18"/>
      <c r="M117" s="18"/>
      <c r="N117" s="18"/>
      <c r="O117" s="18"/>
      <c r="P117" s="18"/>
      <c r="Q117" s="18"/>
      <c r="R117" s="18"/>
      <c r="S117" s="18"/>
      <c r="T117" s="18"/>
      <c r="U117" s="18"/>
      <c r="V117" s="18"/>
      <c r="W117" s="32"/>
      <c r="X117" s="32"/>
      <c r="Y117" s="32"/>
      <c r="Z117" s="32"/>
      <c r="AA117" s="32"/>
      <c r="AB117" s="32"/>
    </row>
    <row r="118" spans="1:28" ht="39.950000000000003" customHeight="1" x14ac:dyDescent="0.25">
      <c r="A118" s="169"/>
      <c r="B118" s="171"/>
      <c r="C118" s="48">
        <v>263</v>
      </c>
      <c r="D118" s="71" t="s">
        <v>306</v>
      </c>
      <c r="E118" s="110" t="s">
        <v>608</v>
      </c>
      <c r="F118" s="72" t="s">
        <v>13</v>
      </c>
      <c r="G118" s="72" t="s">
        <v>15</v>
      </c>
      <c r="H118" s="54">
        <v>22.25</v>
      </c>
      <c r="I118" s="19">
        <v>20</v>
      </c>
      <c r="J118" s="25">
        <f t="shared" si="2"/>
        <v>20</v>
      </c>
      <c r="K118" s="26" t="str">
        <f t="shared" si="3"/>
        <v>OK</v>
      </c>
      <c r="L118" s="18"/>
      <c r="M118" s="18"/>
      <c r="N118" s="18"/>
      <c r="O118" s="18"/>
      <c r="P118" s="18"/>
      <c r="Q118" s="18"/>
      <c r="R118" s="18"/>
      <c r="S118" s="18"/>
      <c r="T118" s="18"/>
      <c r="U118" s="18"/>
      <c r="V118" s="18"/>
      <c r="W118" s="32"/>
      <c r="X118" s="32"/>
      <c r="Y118" s="32"/>
      <c r="Z118" s="32"/>
      <c r="AA118" s="32"/>
      <c r="AB118" s="32"/>
    </row>
    <row r="119" spans="1:28" ht="39.950000000000003" customHeight="1" x14ac:dyDescent="0.25">
      <c r="A119" s="169"/>
      <c r="B119" s="171"/>
      <c r="C119" s="48">
        <v>264</v>
      </c>
      <c r="D119" s="71" t="s">
        <v>307</v>
      </c>
      <c r="E119" s="110" t="s">
        <v>608</v>
      </c>
      <c r="F119" s="72" t="s">
        <v>13</v>
      </c>
      <c r="G119" s="72" t="s">
        <v>15</v>
      </c>
      <c r="H119" s="54">
        <v>25.31</v>
      </c>
      <c r="I119" s="19">
        <v>15</v>
      </c>
      <c r="J119" s="25">
        <f t="shared" si="2"/>
        <v>15</v>
      </c>
      <c r="K119" s="26" t="str">
        <f t="shared" si="3"/>
        <v>OK</v>
      </c>
      <c r="L119" s="18"/>
      <c r="M119" s="18"/>
      <c r="N119" s="18"/>
      <c r="O119" s="18"/>
      <c r="P119" s="18"/>
      <c r="Q119" s="18"/>
      <c r="R119" s="18"/>
      <c r="S119" s="18"/>
      <c r="T119" s="18"/>
      <c r="U119" s="18"/>
      <c r="V119" s="18"/>
      <c r="W119" s="32"/>
      <c r="X119" s="32"/>
      <c r="Y119" s="32"/>
      <c r="Z119" s="32"/>
      <c r="AA119" s="32"/>
      <c r="AB119" s="32"/>
    </row>
    <row r="120" spans="1:28" ht="39.950000000000003" customHeight="1" x14ac:dyDescent="0.25">
      <c r="A120" s="169"/>
      <c r="B120" s="171"/>
      <c r="C120" s="48">
        <v>265</v>
      </c>
      <c r="D120" s="71" t="s">
        <v>308</v>
      </c>
      <c r="E120" s="111" t="s">
        <v>606</v>
      </c>
      <c r="F120" s="72" t="s">
        <v>13</v>
      </c>
      <c r="G120" s="72" t="s">
        <v>15</v>
      </c>
      <c r="H120" s="54">
        <v>4.8099999999999996</v>
      </c>
      <c r="I120" s="19">
        <v>20</v>
      </c>
      <c r="J120" s="25">
        <f t="shared" si="2"/>
        <v>20</v>
      </c>
      <c r="K120" s="26" t="str">
        <f t="shared" si="3"/>
        <v>OK</v>
      </c>
      <c r="L120" s="18"/>
      <c r="M120" s="18"/>
      <c r="N120" s="18"/>
      <c r="O120" s="18"/>
      <c r="P120" s="18"/>
      <c r="Q120" s="18"/>
      <c r="R120" s="18"/>
      <c r="S120" s="18"/>
      <c r="T120" s="18"/>
      <c r="U120" s="18"/>
      <c r="V120" s="18"/>
      <c r="W120" s="32"/>
      <c r="X120" s="32"/>
      <c r="Y120" s="32"/>
      <c r="Z120" s="32"/>
      <c r="AA120" s="32"/>
      <c r="AB120" s="32"/>
    </row>
    <row r="121" spans="1:28" ht="39.950000000000003" customHeight="1" x14ac:dyDescent="0.25">
      <c r="A121" s="169"/>
      <c r="B121" s="171"/>
      <c r="C121" s="48">
        <v>266</v>
      </c>
      <c r="D121" s="71" t="s">
        <v>309</v>
      </c>
      <c r="E121" s="111" t="s">
        <v>606</v>
      </c>
      <c r="F121" s="72" t="s">
        <v>13</v>
      </c>
      <c r="G121" s="72" t="s">
        <v>15</v>
      </c>
      <c r="H121" s="54">
        <v>0.84</v>
      </c>
      <c r="I121" s="19">
        <v>20</v>
      </c>
      <c r="J121" s="25">
        <f t="shared" si="2"/>
        <v>20</v>
      </c>
      <c r="K121" s="26" t="str">
        <f t="shared" si="3"/>
        <v>OK</v>
      </c>
      <c r="L121" s="18"/>
      <c r="M121" s="18"/>
      <c r="N121" s="18"/>
      <c r="O121" s="18"/>
      <c r="P121" s="18"/>
      <c r="Q121" s="18"/>
      <c r="R121" s="18"/>
      <c r="S121" s="18"/>
      <c r="T121" s="18"/>
      <c r="U121" s="18"/>
      <c r="V121" s="18"/>
      <c r="W121" s="32"/>
      <c r="X121" s="32"/>
      <c r="Y121" s="32"/>
      <c r="Z121" s="32"/>
      <c r="AA121" s="32"/>
      <c r="AB121" s="32"/>
    </row>
    <row r="122" spans="1:28" ht="39.950000000000003" customHeight="1" x14ac:dyDescent="0.25">
      <c r="A122" s="169"/>
      <c r="B122" s="171"/>
      <c r="C122" s="48">
        <v>267</v>
      </c>
      <c r="D122" s="71" t="s">
        <v>310</v>
      </c>
      <c r="E122" s="111" t="s">
        <v>606</v>
      </c>
      <c r="F122" s="72" t="s">
        <v>13</v>
      </c>
      <c r="G122" s="72" t="s">
        <v>15</v>
      </c>
      <c r="H122" s="54">
        <v>3.79</v>
      </c>
      <c r="I122" s="19">
        <v>15</v>
      </c>
      <c r="J122" s="25">
        <f t="shared" si="2"/>
        <v>15</v>
      </c>
      <c r="K122" s="26" t="str">
        <f t="shared" si="3"/>
        <v>OK</v>
      </c>
      <c r="L122" s="18"/>
      <c r="M122" s="18"/>
      <c r="N122" s="18"/>
      <c r="O122" s="18"/>
      <c r="P122" s="18"/>
      <c r="Q122" s="18"/>
      <c r="R122" s="18"/>
      <c r="S122" s="18"/>
      <c r="T122" s="18"/>
      <c r="U122" s="18"/>
      <c r="V122" s="18"/>
      <c r="W122" s="32"/>
      <c r="X122" s="32"/>
      <c r="Y122" s="32"/>
      <c r="Z122" s="32"/>
      <c r="AA122" s="32"/>
      <c r="AB122" s="32"/>
    </row>
    <row r="123" spans="1:28" ht="39.950000000000003" customHeight="1" x14ac:dyDescent="0.25">
      <c r="A123" s="169"/>
      <c r="B123" s="171"/>
      <c r="C123" s="48">
        <v>268</v>
      </c>
      <c r="D123" s="71" t="s">
        <v>311</v>
      </c>
      <c r="E123" s="111" t="s">
        <v>606</v>
      </c>
      <c r="F123" s="72" t="s">
        <v>13</v>
      </c>
      <c r="G123" s="72" t="s">
        <v>15</v>
      </c>
      <c r="H123" s="54">
        <v>1.82</v>
      </c>
      <c r="I123" s="19">
        <v>20</v>
      </c>
      <c r="J123" s="25">
        <f t="shared" si="2"/>
        <v>20</v>
      </c>
      <c r="K123" s="26" t="str">
        <f t="shared" si="3"/>
        <v>OK</v>
      </c>
      <c r="L123" s="18"/>
      <c r="M123" s="18"/>
      <c r="N123" s="18"/>
      <c r="O123" s="18"/>
      <c r="P123" s="18"/>
      <c r="Q123" s="18"/>
      <c r="R123" s="18"/>
      <c r="S123" s="18"/>
      <c r="T123" s="18"/>
      <c r="U123" s="18"/>
      <c r="V123" s="18"/>
      <c r="W123" s="32"/>
      <c r="X123" s="32"/>
      <c r="Y123" s="32"/>
      <c r="Z123" s="32"/>
      <c r="AA123" s="32"/>
      <c r="AB123" s="32"/>
    </row>
    <row r="124" spans="1:28" ht="39.950000000000003" customHeight="1" x14ac:dyDescent="0.25">
      <c r="A124" s="169"/>
      <c r="B124" s="171"/>
      <c r="C124" s="48">
        <v>269</v>
      </c>
      <c r="D124" s="71" t="s">
        <v>312</v>
      </c>
      <c r="E124" s="111" t="s">
        <v>606</v>
      </c>
      <c r="F124" s="72" t="s">
        <v>13</v>
      </c>
      <c r="G124" s="72" t="s">
        <v>15</v>
      </c>
      <c r="H124" s="54">
        <v>1.1299999999999999</v>
      </c>
      <c r="I124" s="19">
        <v>20</v>
      </c>
      <c r="J124" s="25">
        <f t="shared" si="2"/>
        <v>20</v>
      </c>
      <c r="K124" s="26" t="str">
        <f t="shared" si="3"/>
        <v>OK</v>
      </c>
      <c r="L124" s="18"/>
      <c r="M124" s="18"/>
      <c r="N124" s="18"/>
      <c r="O124" s="18"/>
      <c r="P124" s="18"/>
      <c r="Q124" s="18"/>
      <c r="R124" s="18"/>
      <c r="S124" s="18"/>
      <c r="T124" s="18"/>
      <c r="U124" s="18"/>
      <c r="V124" s="18"/>
      <c r="W124" s="32"/>
      <c r="X124" s="32"/>
      <c r="Y124" s="32"/>
      <c r="Z124" s="32"/>
      <c r="AA124" s="32"/>
      <c r="AB124" s="32"/>
    </row>
    <row r="125" spans="1:28" ht="39.950000000000003" customHeight="1" x14ac:dyDescent="0.25">
      <c r="A125" s="169"/>
      <c r="B125" s="171"/>
      <c r="C125" s="48">
        <v>270</v>
      </c>
      <c r="D125" s="71" t="s">
        <v>313</v>
      </c>
      <c r="E125" s="111" t="s">
        <v>606</v>
      </c>
      <c r="F125" s="72" t="s">
        <v>13</v>
      </c>
      <c r="G125" s="72" t="s">
        <v>15</v>
      </c>
      <c r="H125" s="54">
        <v>1.53</v>
      </c>
      <c r="I125" s="19">
        <v>15</v>
      </c>
      <c r="J125" s="25">
        <f t="shared" si="2"/>
        <v>15</v>
      </c>
      <c r="K125" s="26" t="str">
        <f t="shared" si="3"/>
        <v>OK</v>
      </c>
      <c r="L125" s="18"/>
      <c r="M125" s="18"/>
      <c r="N125" s="18"/>
      <c r="O125" s="18"/>
      <c r="P125" s="18"/>
      <c r="Q125" s="18"/>
      <c r="R125" s="18"/>
      <c r="S125" s="18"/>
      <c r="T125" s="18"/>
      <c r="U125" s="18"/>
      <c r="V125" s="18"/>
      <c r="W125" s="32"/>
      <c r="X125" s="32"/>
      <c r="Y125" s="32"/>
      <c r="Z125" s="32"/>
      <c r="AA125" s="32"/>
      <c r="AB125" s="32"/>
    </row>
    <row r="126" spans="1:28" ht="39.950000000000003" customHeight="1" x14ac:dyDescent="0.25">
      <c r="A126" s="169"/>
      <c r="B126" s="171"/>
      <c r="C126" s="48">
        <v>271</v>
      </c>
      <c r="D126" s="71" t="s">
        <v>314</v>
      </c>
      <c r="E126" s="111" t="s">
        <v>606</v>
      </c>
      <c r="F126" s="72" t="s">
        <v>13</v>
      </c>
      <c r="G126" s="72" t="s">
        <v>15</v>
      </c>
      <c r="H126" s="54">
        <v>2.87</v>
      </c>
      <c r="I126" s="19">
        <v>15</v>
      </c>
      <c r="J126" s="25">
        <f t="shared" si="2"/>
        <v>15</v>
      </c>
      <c r="K126" s="26" t="str">
        <f t="shared" si="3"/>
        <v>OK</v>
      </c>
      <c r="L126" s="18"/>
      <c r="M126" s="18"/>
      <c r="N126" s="18"/>
      <c r="O126" s="18"/>
      <c r="P126" s="18"/>
      <c r="Q126" s="18"/>
      <c r="R126" s="18"/>
      <c r="S126" s="18"/>
      <c r="T126" s="18"/>
      <c r="U126" s="18"/>
      <c r="V126" s="18"/>
      <c r="W126" s="32"/>
      <c r="X126" s="32"/>
      <c r="Y126" s="32"/>
      <c r="Z126" s="32"/>
      <c r="AA126" s="32"/>
      <c r="AB126" s="32"/>
    </row>
    <row r="127" spans="1:28" ht="39.950000000000003" customHeight="1" x14ac:dyDescent="0.25">
      <c r="A127" s="169"/>
      <c r="B127" s="171"/>
      <c r="C127" s="48">
        <v>272</v>
      </c>
      <c r="D127" s="71" t="s">
        <v>315</v>
      </c>
      <c r="E127" s="111" t="s">
        <v>606</v>
      </c>
      <c r="F127" s="72" t="s">
        <v>59</v>
      </c>
      <c r="G127" s="72" t="s">
        <v>15</v>
      </c>
      <c r="H127" s="54">
        <v>50.66</v>
      </c>
      <c r="I127" s="19">
        <v>10</v>
      </c>
      <c r="J127" s="25">
        <f t="shared" si="2"/>
        <v>10</v>
      </c>
      <c r="K127" s="26" t="str">
        <f t="shared" si="3"/>
        <v>OK</v>
      </c>
      <c r="L127" s="18"/>
      <c r="M127" s="18"/>
      <c r="N127" s="18"/>
      <c r="O127" s="18"/>
      <c r="P127" s="18"/>
      <c r="Q127" s="18"/>
      <c r="R127" s="18"/>
      <c r="S127" s="18"/>
      <c r="T127" s="18"/>
      <c r="U127" s="18"/>
      <c r="V127" s="18"/>
      <c r="W127" s="32"/>
      <c r="X127" s="32"/>
      <c r="Y127" s="32"/>
      <c r="Z127" s="32"/>
      <c r="AA127" s="32"/>
      <c r="AB127" s="32"/>
    </row>
    <row r="128" spans="1:28" ht="39.950000000000003" customHeight="1" x14ac:dyDescent="0.25">
      <c r="A128" s="169"/>
      <c r="B128" s="171"/>
      <c r="C128" s="48">
        <v>273</v>
      </c>
      <c r="D128" s="71" t="s">
        <v>316</v>
      </c>
      <c r="E128" s="111" t="s">
        <v>606</v>
      </c>
      <c r="F128" s="72" t="s">
        <v>13</v>
      </c>
      <c r="G128" s="72" t="s">
        <v>15</v>
      </c>
      <c r="H128" s="54">
        <v>6.08</v>
      </c>
      <c r="I128" s="19">
        <v>15</v>
      </c>
      <c r="J128" s="25">
        <f t="shared" si="2"/>
        <v>15</v>
      </c>
      <c r="K128" s="26" t="str">
        <f t="shared" si="3"/>
        <v>OK</v>
      </c>
      <c r="L128" s="18"/>
      <c r="M128" s="18"/>
      <c r="N128" s="18"/>
      <c r="O128" s="18"/>
      <c r="P128" s="18"/>
      <c r="Q128" s="18"/>
      <c r="R128" s="18"/>
      <c r="S128" s="18"/>
      <c r="T128" s="18"/>
      <c r="U128" s="18"/>
      <c r="V128" s="18"/>
      <c r="W128" s="32"/>
      <c r="X128" s="32"/>
      <c r="Y128" s="32"/>
      <c r="Z128" s="32"/>
      <c r="AA128" s="32"/>
      <c r="AB128" s="32"/>
    </row>
    <row r="129" spans="1:28" ht="39.950000000000003" customHeight="1" x14ac:dyDescent="0.25">
      <c r="A129" s="169"/>
      <c r="B129" s="171"/>
      <c r="C129" s="48">
        <v>274</v>
      </c>
      <c r="D129" s="71" t="s">
        <v>317</v>
      </c>
      <c r="E129" s="111" t="s">
        <v>606</v>
      </c>
      <c r="F129" s="72" t="s">
        <v>13</v>
      </c>
      <c r="G129" s="72" t="s">
        <v>15</v>
      </c>
      <c r="H129" s="54">
        <v>4.8499999999999996</v>
      </c>
      <c r="I129" s="19">
        <v>15</v>
      </c>
      <c r="J129" s="25">
        <f t="shared" si="2"/>
        <v>15</v>
      </c>
      <c r="K129" s="26" t="str">
        <f t="shared" si="3"/>
        <v>OK</v>
      </c>
      <c r="L129" s="18"/>
      <c r="M129" s="18"/>
      <c r="N129" s="18"/>
      <c r="O129" s="18"/>
      <c r="P129" s="18"/>
      <c r="Q129" s="18"/>
      <c r="R129" s="18"/>
      <c r="S129" s="18"/>
      <c r="T129" s="18"/>
      <c r="U129" s="18"/>
      <c r="V129" s="18"/>
      <c r="W129" s="32"/>
      <c r="X129" s="32"/>
      <c r="Y129" s="32"/>
      <c r="Z129" s="32"/>
      <c r="AA129" s="32"/>
      <c r="AB129" s="32"/>
    </row>
    <row r="130" spans="1:28" ht="39.950000000000003" customHeight="1" x14ac:dyDescent="0.25">
      <c r="A130" s="169"/>
      <c r="B130" s="171"/>
      <c r="C130" s="48">
        <v>275</v>
      </c>
      <c r="D130" s="71" t="s">
        <v>318</v>
      </c>
      <c r="E130" s="111" t="s">
        <v>606</v>
      </c>
      <c r="F130" s="72" t="s">
        <v>13</v>
      </c>
      <c r="G130" s="72" t="s">
        <v>15</v>
      </c>
      <c r="H130" s="54">
        <v>11.69</v>
      </c>
      <c r="I130" s="19">
        <v>10</v>
      </c>
      <c r="J130" s="25">
        <f t="shared" si="2"/>
        <v>10</v>
      </c>
      <c r="K130" s="26" t="str">
        <f t="shared" si="3"/>
        <v>OK</v>
      </c>
      <c r="L130" s="18"/>
      <c r="M130" s="18"/>
      <c r="N130" s="18"/>
      <c r="O130" s="18"/>
      <c r="P130" s="18"/>
      <c r="Q130" s="18"/>
      <c r="R130" s="18"/>
      <c r="S130" s="18"/>
      <c r="T130" s="18"/>
      <c r="U130" s="18"/>
      <c r="V130" s="18"/>
      <c r="W130" s="32"/>
      <c r="X130" s="32"/>
      <c r="Y130" s="32"/>
      <c r="Z130" s="32"/>
      <c r="AA130" s="32"/>
      <c r="AB130" s="32"/>
    </row>
    <row r="131" spans="1:28" ht="39.950000000000003" customHeight="1" x14ac:dyDescent="0.25">
      <c r="A131" s="169"/>
      <c r="B131" s="171"/>
      <c r="C131" s="48">
        <v>276</v>
      </c>
      <c r="D131" s="71" t="s">
        <v>319</v>
      </c>
      <c r="E131" s="111" t="s">
        <v>606</v>
      </c>
      <c r="F131" s="72" t="s">
        <v>13</v>
      </c>
      <c r="G131" s="72" t="s">
        <v>15</v>
      </c>
      <c r="H131" s="54">
        <v>21.08</v>
      </c>
      <c r="I131" s="19">
        <v>10</v>
      </c>
      <c r="J131" s="25">
        <f t="shared" si="2"/>
        <v>10</v>
      </c>
      <c r="K131" s="26" t="str">
        <f t="shared" si="3"/>
        <v>OK</v>
      </c>
      <c r="L131" s="18"/>
      <c r="M131" s="18"/>
      <c r="N131" s="18"/>
      <c r="O131" s="18"/>
      <c r="P131" s="18"/>
      <c r="Q131" s="18"/>
      <c r="R131" s="18"/>
      <c r="S131" s="18"/>
      <c r="T131" s="18"/>
      <c r="U131" s="18"/>
      <c r="V131" s="18"/>
      <c r="W131" s="32"/>
      <c r="X131" s="32"/>
      <c r="Y131" s="32"/>
      <c r="Z131" s="32"/>
      <c r="AA131" s="32"/>
      <c r="AB131" s="32"/>
    </row>
    <row r="132" spans="1:28" ht="39.950000000000003" customHeight="1" x14ac:dyDescent="0.25">
      <c r="A132" s="169"/>
      <c r="B132" s="171"/>
      <c r="C132" s="48">
        <v>277</v>
      </c>
      <c r="D132" s="80" t="s">
        <v>320</v>
      </c>
      <c r="E132" s="111" t="s">
        <v>606</v>
      </c>
      <c r="F132" s="72" t="s">
        <v>59</v>
      </c>
      <c r="G132" s="72" t="s">
        <v>15</v>
      </c>
      <c r="H132" s="54">
        <v>33</v>
      </c>
      <c r="I132" s="19"/>
      <c r="J132" s="25">
        <f t="shared" ref="J132:J195" si="4">I132-(SUM(L132:AB132))</f>
        <v>0</v>
      </c>
      <c r="K132" s="26" t="str">
        <f t="shared" si="3"/>
        <v>OK</v>
      </c>
      <c r="L132" s="18"/>
      <c r="M132" s="18"/>
      <c r="N132" s="18"/>
      <c r="O132" s="18"/>
      <c r="P132" s="18"/>
      <c r="Q132" s="18"/>
      <c r="R132" s="18"/>
      <c r="S132" s="18"/>
      <c r="T132" s="18"/>
      <c r="U132" s="18"/>
      <c r="V132" s="18"/>
      <c r="W132" s="32"/>
      <c r="X132" s="32"/>
      <c r="Y132" s="32"/>
      <c r="Z132" s="32"/>
      <c r="AA132" s="32"/>
      <c r="AB132" s="32"/>
    </row>
    <row r="133" spans="1:28" ht="39.950000000000003" customHeight="1" x14ac:dyDescent="0.25">
      <c r="A133" s="169"/>
      <c r="B133" s="171"/>
      <c r="C133" s="48">
        <v>278</v>
      </c>
      <c r="D133" s="71" t="s">
        <v>321</v>
      </c>
      <c r="E133" s="111" t="s">
        <v>606</v>
      </c>
      <c r="F133" s="72" t="s">
        <v>13</v>
      </c>
      <c r="G133" s="72" t="s">
        <v>15</v>
      </c>
      <c r="H133" s="54">
        <v>3.82</v>
      </c>
      <c r="I133" s="19">
        <v>15</v>
      </c>
      <c r="J133" s="25">
        <f t="shared" si="4"/>
        <v>15</v>
      </c>
      <c r="K133" s="26" t="str">
        <f t="shared" ref="K133:K287" si="5">IF(J133&lt;0,"ATENÇÃO","OK")</f>
        <v>OK</v>
      </c>
      <c r="L133" s="18"/>
      <c r="M133" s="18"/>
      <c r="N133" s="18"/>
      <c r="O133" s="18"/>
      <c r="P133" s="18"/>
      <c r="Q133" s="18"/>
      <c r="R133" s="18"/>
      <c r="S133" s="18"/>
      <c r="T133" s="18"/>
      <c r="U133" s="18"/>
      <c r="V133" s="18"/>
      <c r="W133" s="32"/>
      <c r="X133" s="32"/>
      <c r="Y133" s="32"/>
      <c r="Z133" s="32"/>
      <c r="AA133" s="32"/>
      <c r="AB133" s="32"/>
    </row>
    <row r="134" spans="1:28" ht="39.950000000000003" customHeight="1" x14ac:dyDescent="0.25">
      <c r="A134" s="169"/>
      <c r="B134" s="171"/>
      <c r="C134" s="48">
        <v>279</v>
      </c>
      <c r="D134" s="71" t="s">
        <v>322</v>
      </c>
      <c r="E134" s="111" t="s">
        <v>606</v>
      </c>
      <c r="F134" s="72" t="s">
        <v>13</v>
      </c>
      <c r="G134" s="72" t="s">
        <v>15</v>
      </c>
      <c r="H134" s="54">
        <v>3.71</v>
      </c>
      <c r="I134" s="19">
        <v>10</v>
      </c>
      <c r="J134" s="25">
        <f t="shared" si="4"/>
        <v>10</v>
      </c>
      <c r="K134" s="26" t="str">
        <f t="shared" si="5"/>
        <v>OK</v>
      </c>
      <c r="L134" s="18"/>
      <c r="M134" s="18"/>
      <c r="N134" s="18"/>
      <c r="O134" s="18"/>
      <c r="P134" s="18"/>
      <c r="Q134" s="18"/>
      <c r="R134" s="18"/>
      <c r="S134" s="18"/>
      <c r="T134" s="18"/>
      <c r="U134" s="18"/>
      <c r="V134" s="18"/>
      <c r="W134" s="32"/>
      <c r="X134" s="32"/>
      <c r="Y134" s="32"/>
      <c r="Z134" s="32"/>
      <c r="AA134" s="32"/>
      <c r="AB134" s="32"/>
    </row>
    <row r="135" spans="1:28" ht="39.950000000000003" customHeight="1" x14ac:dyDescent="0.25">
      <c r="A135" s="169"/>
      <c r="B135" s="171"/>
      <c r="C135" s="48">
        <v>280</v>
      </c>
      <c r="D135" s="71" t="s">
        <v>323</v>
      </c>
      <c r="E135" s="111" t="s">
        <v>606</v>
      </c>
      <c r="F135" s="72" t="s">
        <v>13</v>
      </c>
      <c r="G135" s="72" t="s">
        <v>15</v>
      </c>
      <c r="H135" s="54">
        <v>2.59</v>
      </c>
      <c r="I135" s="19">
        <v>15</v>
      </c>
      <c r="J135" s="25">
        <f t="shared" si="4"/>
        <v>15</v>
      </c>
      <c r="K135" s="26" t="str">
        <f t="shared" si="5"/>
        <v>OK</v>
      </c>
      <c r="L135" s="18"/>
      <c r="M135" s="18"/>
      <c r="N135" s="18"/>
      <c r="O135" s="18"/>
      <c r="P135" s="18"/>
      <c r="Q135" s="18"/>
      <c r="R135" s="18"/>
      <c r="S135" s="18"/>
      <c r="T135" s="18"/>
      <c r="U135" s="18"/>
      <c r="V135" s="18"/>
      <c r="W135" s="32"/>
      <c r="X135" s="32"/>
      <c r="Y135" s="32"/>
      <c r="Z135" s="32"/>
      <c r="AA135" s="32"/>
      <c r="AB135" s="32"/>
    </row>
    <row r="136" spans="1:28" ht="39.950000000000003" customHeight="1" x14ac:dyDescent="0.25">
      <c r="A136" s="169"/>
      <c r="B136" s="171"/>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32"/>
      <c r="X136" s="32"/>
      <c r="Y136" s="32"/>
      <c r="Z136" s="32"/>
      <c r="AA136" s="32"/>
      <c r="AB136" s="32"/>
    </row>
    <row r="137" spans="1:28" ht="39.950000000000003" customHeight="1" x14ac:dyDescent="0.25">
      <c r="A137" s="169"/>
      <c r="B137" s="171"/>
      <c r="C137" s="48">
        <v>282</v>
      </c>
      <c r="D137" s="71" t="s">
        <v>325</v>
      </c>
      <c r="E137" s="111" t="s">
        <v>606</v>
      </c>
      <c r="F137" s="72" t="s">
        <v>13</v>
      </c>
      <c r="G137" s="72" t="s">
        <v>15</v>
      </c>
      <c r="H137" s="54">
        <v>4.75</v>
      </c>
      <c r="I137" s="19">
        <v>15</v>
      </c>
      <c r="J137" s="25">
        <f t="shared" si="4"/>
        <v>15</v>
      </c>
      <c r="K137" s="26" t="str">
        <f t="shared" si="5"/>
        <v>OK</v>
      </c>
      <c r="L137" s="18"/>
      <c r="M137" s="18"/>
      <c r="N137" s="18"/>
      <c r="O137" s="18"/>
      <c r="P137" s="18"/>
      <c r="Q137" s="18"/>
      <c r="R137" s="18"/>
      <c r="S137" s="18"/>
      <c r="T137" s="18"/>
      <c r="U137" s="18"/>
      <c r="V137" s="18"/>
      <c r="W137" s="32"/>
      <c r="X137" s="32"/>
      <c r="Y137" s="32"/>
      <c r="Z137" s="32"/>
      <c r="AA137" s="32"/>
      <c r="AB137" s="32"/>
    </row>
    <row r="138" spans="1:28" ht="39.950000000000003" customHeight="1" x14ac:dyDescent="0.25">
      <c r="A138" s="169"/>
      <c r="B138" s="171"/>
      <c r="C138" s="48">
        <v>283</v>
      </c>
      <c r="D138" s="71" t="s">
        <v>326</v>
      </c>
      <c r="E138" s="111" t="s">
        <v>606</v>
      </c>
      <c r="F138" s="72" t="s">
        <v>13</v>
      </c>
      <c r="G138" s="72" t="s">
        <v>15</v>
      </c>
      <c r="H138" s="54">
        <v>2.84</v>
      </c>
      <c r="I138" s="19">
        <v>10</v>
      </c>
      <c r="J138" s="25">
        <f t="shared" si="4"/>
        <v>10</v>
      </c>
      <c r="K138" s="26" t="str">
        <f t="shared" si="5"/>
        <v>OK</v>
      </c>
      <c r="L138" s="18"/>
      <c r="M138" s="18"/>
      <c r="N138" s="18"/>
      <c r="O138" s="18"/>
      <c r="P138" s="18"/>
      <c r="Q138" s="18"/>
      <c r="R138" s="18"/>
      <c r="S138" s="18"/>
      <c r="T138" s="18"/>
      <c r="U138" s="18"/>
      <c r="V138" s="18"/>
      <c r="W138" s="32"/>
      <c r="X138" s="32"/>
      <c r="Y138" s="32"/>
      <c r="Z138" s="32"/>
      <c r="AA138" s="32"/>
      <c r="AB138" s="32"/>
    </row>
    <row r="139" spans="1:28" ht="39.950000000000003" customHeight="1" x14ac:dyDescent="0.25">
      <c r="A139" s="169"/>
      <c r="B139" s="171"/>
      <c r="C139" s="48">
        <v>284</v>
      </c>
      <c r="D139" s="71" t="s">
        <v>327</v>
      </c>
      <c r="E139" s="111" t="s">
        <v>606</v>
      </c>
      <c r="F139" s="72" t="s">
        <v>13</v>
      </c>
      <c r="G139" s="72" t="s">
        <v>15</v>
      </c>
      <c r="H139" s="54">
        <v>6.49</v>
      </c>
      <c r="I139" s="19">
        <v>10</v>
      </c>
      <c r="J139" s="25">
        <f t="shared" si="4"/>
        <v>10</v>
      </c>
      <c r="K139" s="26" t="str">
        <f t="shared" si="5"/>
        <v>OK</v>
      </c>
      <c r="L139" s="18"/>
      <c r="M139" s="18"/>
      <c r="N139" s="18"/>
      <c r="O139" s="18"/>
      <c r="P139" s="18"/>
      <c r="Q139" s="18"/>
      <c r="R139" s="18"/>
      <c r="S139" s="18"/>
      <c r="T139" s="18"/>
      <c r="U139" s="18"/>
      <c r="V139" s="18"/>
      <c r="W139" s="32"/>
      <c r="X139" s="32"/>
      <c r="Y139" s="32"/>
      <c r="Z139" s="32"/>
      <c r="AA139" s="32"/>
      <c r="AB139" s="32"/>
    </row>
    <row r="140" spans="1:28" ht="39.950000000000003" customHeight="1" x14ac:dyDescent="0.25">
      <c r="A140" s="169"/>
      <c r="B140" s="171"/>
      <c r="C140" s="48">
        <v>285</v>
      </c>
      <c r="D140" s="71" t="s">
        <v>328</v>
      </c>
      <c r="E140" s="111" t="s">
        <v>606</v>
      </c>
      <c r="F140" s="72" t="s">
        <v>13</v>
      </c>
      <c r="G140" s="72" t="s">
        <v>15</v>
      </c>
      <c r="H140" s="54">
        <v>2.2799999999999998</v>
      </c>
      <c r="I140" s="19">
        <v>15</v>
      </c>
      <c r="J140" s="25">
        <f t="shared" si="4"/>
        <v>15</v>
      </c>
      <c r="K140" s="26" t="str">
        <f t="shared" si="5"/>
        <v>OK</v>
      </c>
      <c r="L140" s="18"/>
      <c r="M140" s="18"/>
      <c r="N140" s="18"/>
      <c r="O140" s="18"/>
      <c r="P140" s="18"/>
      <c r="Q140" s="18"/>
      <c r="R140" s="18"/>
      <c r="S140" s="18"/>
      <c r="T140" s="18"/>
      <c r="U140" s="18"/>
      <c r="V140" s="18"/>
      <c r="W140" s="32"/>
      <c r="X140" s="32"/>
      <c r="Y140" s="32"/>
      <c r="Z140" s="32"/>
      <c r="AA140" s="32"/>
      <c r="AB140" s="32"/>
    </row>
    <row r="141" spans="1:28" ht="39.950000000000003" customHeight="1" x14ac:dyDescent="0.25">
      <c r="A141" s="169"/>
      <c r="B141" s="171"/>
      <c r="C141" s="48">
        <v>286</v>
      </c>
      <c r="D141" s="71" t="s">
        <v>329</v>
      </c>
      <c r="E141" s="111" t="s">
        <v>606</v>
      </c>
      <c r="F141" s="72" t="s">
        <v>3</v>
      </c>
      <c r="G141" s="72" t="s">
        <v>15</v>
      </c>
      <c r="H141" s="54">
        <v>21.43</v>
      </c>
      <c r="I141" s="19">
        <v>15</v>
      </c>
      <c r="J141" s="25">
        <f t="shared" si="4"/>
        <v>15</v>
      </c>
      <c r="K141" s="26" t="str">
        <f t="shared" si="5"/>
        <v>OK</v>
      </c>
      <c r="L141" s="18"/>
      <c r="M141" s="18"/>
      <c r="N141" s="18"/>
      <c r="O141" s="18"/>
      <c r="P141" s="18"/>
      <c r="Q141" s="18"/>
      <c r="R141" s="18"/>
      <c r="S141" s="18"/>
      <c r="T141" s="18"/>
      <c r="U141" s="18"/>
      <c r="V141" s="18"/>
      <c r="W141" s="32"/>
      <c r="X141" s="32"/>
      <c r="Y141" s="32"/>
      <c r="Z141" s="32"/>
      <c r="AA141" s="32"/>
      <c r="AB141" s="32"/>
    </row>
    <row r="142" spans="1:28" ht="39.950000000000003" customHeight="1" x14ac:dyDescent="0.25">
      <c r="A142" s="169"/>
      <c r="B142" s="171"/>
      <c r="C142" s="48">
        <v>287</v>
      </c>
      <c r="D142" s="71" t="s">
        <v>330</v>
      </c>
      <c r="E142" s="111" t="s">
        <v>606</v>
      </c>
      <c r="F142" s="72" t="s">
        <v>13</v>
      </c>
      <c r="G142" s="72" t="s">
        <v>15</v>
      </c>
      <c r="H142" s="54">
        <v>2.77</v>
      </c>
      <c r="I142" s="19">
        <v>20</v>
      </c>
      <c r="J142" s="25">
        <f t="shared" si="4"/>
        <v>20</v>
      </c>
      <c r="K142" s="26" t="str">
        <f t="shared" si="5"/>
        <v>OK</v>
      </c>
      <c r="L142" s="18"/>
      <c r="M142" s="18"/>
      <c r="N142" s="18"/>
      <c r="O142" s="18"/>
      <c r="P142" s="18"/>
      <c r="Q142" s="18"/>
      <c r="R142" s="18"/>
      <c r="S142" s="18"/>
      <c r="T142" s="18"/>
      <c r="U142" s="18"/>
      <c r="V142" s="18"/>
      <c r="W142" s="32"/>
      <c r="X142" s="32"/>
      <c r="Y142" s="32"/>
      <c r="Z142" s="32"/>
      <c r="AA142" s="32"/>
      <c r="AB142" s="32"/>
    </row>
    <row r="143" spans="1:28" ht="39.950000000000003" customHeight="1" x14ac:dyDescent="0.25">
      <c r="A143" s="169"/>
      <c r="B143" s="171"/>
      <c r="C143" s="48">
        <v>288</v>
      </c>
      <c r="D143" s="71" t="s">
        <v>331</v>
      </c>
      <c r="E143" s="111" t="s">
        <v>606</v>
      </c>
      <c r="F143" s="72" t="s">
        <v>13</v>
      </c>
      <c r="G143" s="72" t="s">
        <v>15</v>
      </c>
      <c r="H143" s="54">
        <v>2.54</v>
      </c>
      <c r="I143" s="19">
        <v>20</v>
      </c>
      <c r="J143" s="25">
        <f t="shared" si="4"/>
        <v>20</v>
      </c>
      <c r="K143" s="26" t="str">
        <f t="shared" si="5"/>
        <v>OK</v>
      </c>
      <c r="L143" s="18"/>
      <c r="M143" s="18"/>
      <c r="N143" s="18"/>
      <c r="O143" s="18"/>
      <c r="P143" s="18"/>
      <c r="Q143" s="18"/>
      <c r="R143" s="18"/>
      <c r="S143" s="18"/>
      <c r="T143" s="18"/>
      <c r="U143" s="18"/>
      <c r="V143" s="18"/>
      <c r="W143" s="32"/>
      <c r="X143" s="32"/>
      <c r="Y143" s="32"/>
      <c r="Z143" s="32"/>
      <c r="AA143" s="32"/>
      <c r="AB143" s="32"/>
    </row>
    <row r="144" spans="1:28" ht="39.950000000000003" customHeight="1" x14ac:dyDescent="0.25">
      <c r="A144" s="169"/>
      <c r="B144" s="171"/>
      <c r="C144" s="48">
        <v>289</v>
      </c>
      <c r="D144" s="71" t="s">
        <v>332</v>
      </c>
      <c r="E144" s="111" t="s">
        <v>606</v>
      </c>
      <c r="F144" s="72" t="s">
        <v>13</v>
      </c>
      <c r="G144" s="72" t="s">
        <v>15</v>
      </c>
      <c r="H144" s="54">
        <v>4.41</v>
      </c>
      <c r="I144" s="19">
        <v>20</v>
      </c>
      <c r="J144" s="25">
        <f t="shared" si="4"/>
        <v>20</v>
      </c>
      <c r="K144" s="26" t="str">
        <f t="shared" si="5"/>
        <v>OK</v>
      </c>
      <c r="L144" s="18"/>
      <c r="M144" s="18"/>
      <c r="N144" s="18"/>
      <c r="O144" s="18"/>
      <c r="P144" s="18"/>
      <c r="Q144" s="18"/>
      <c r="R144" s="18"/>
      <c r="S144" s="18"/>
      <c r="T144" s="18"/>
      <c r="U144" s="18"/>
      <c r="V144" s="18"/>
      <c r="W144" s="32"/>
      <c r="X144" s="32"/>
      <c r="Y144" s="32"/>
      <c r="Z144" s="32"/>
      <c r="AA144" s="32"/>
      <c r="AB144" s="32"/>
    </row>
    <row r="145" spans="1:28" ht="39.950000000000003" customHeight="1" x14ac:dyDescent="0.25">
      <c r="A145" s="169"/>
      <c r="B145" s="171"/>
      <c r="C145" s="48">
        <v>290</v>
      </c>
      <c r="D145" s="71" t="s">
        <v>333</v>
      </c>
      <c r="E145" s="111" t="s">
        <v>606</v>
      </c>
      <c r="F145" s="72" t="s">
        <v>13</v>
      </c>
      <c r="G145" s="72" t="s">
        <v>15</v>
      </c>
      <c r="H145" s="54">
        <v>0.5</v>
      </c>
      <c r="I145" s="19">
        <v>20</v>
      </c>
      <c r="J145" s="25">
        <f t="shared" si="4"/>
        <v>20</v>
      </c>
      <c r="K145" s="26" t="str">
        <f t="shared" si="5"/>
        <v>OK</v>
      </c>
      <c r="L145" s="18"/>
      <c r="M145" s="18"/>
      <c r="N145" s="18"/>
      <c r="O145" s="18"/>
      <c r="P145" s="18"/>
      <c r="Q145" s="18"/>
      <c r="R145" s="18"/>
      <c r="S145" s="18"/>
      <c r="T145" s="18"/>
      <c r="U145" s="18"/>
      <c r="V145" s="18"/>
      <c r="W145" s="32"/>
      <c r="X145" s="32"/>
      <c r="Y145" s="32"/>
      <c r="Z145" s="32"/>
      <c r="AA145" s="32"/>
      <c r="AB145" s="32"/>
    </row>
    <row r="146" spans="1:28" ht="39.950000000000003" customHeight="1" x14ac:dyDescent="0.25">
      <c r="A146" s="169"/>
      <c r="B146" s="171"/>
      <c r="C146" s="48">
        <v>291</v>
      </c>
      <c r="D146" s="71" t="s">
        <v>334</v>
      </c>
      <c r="E146" s="111" t="s">
        <v>606</v>
      </c>
      <c r="F146" s="72" t="s">
        <v>13</v>
      </c>
      <c r="G146" s="72" t="s">
        <v>15</v>
      </c>
      <c r="H146" s="54">
        <v>2.73</v>
      </c>
      <c r="I146" s="19">
        <v>15</v>
      </c>
      <c r="J146" s="25">
        <f t="shared" si="4"/>
        <v>15</v>
      </c>
      <c r="K146" s="26" t="str">
        <f t="shared" si="5"/>
        <v>OK</v>
      </c>
      <c r="L146" s="18"/>
      <c r="M146" s="18"/>
      <c r="N146" s="18"/>
      <c r="O146" s="18"/>
      <c r="P146" s="18"/>
      <c r="Q146" s="18"/>
      <c r="R146" s="18"/>
      <c r="S146" s="18"/>
      <c r="T146" s="18"/>
      <c r="U146" s="18"/>
      <c r="V146" s="18"/>
      <c r="W146" s="32"/>
      <c r="X146" s="32"/>
      <c r="Y146" s="32"/>
      <c r="Z146" s="32"/>
      <c r="AA146" s="32"/>
      <c r="AB146" s="32"/>
    </row>
    <row r="147" spans="1:28" ht="39.950000000000003" customHeight="1" x14ac:dyDescent="0.25">
      <c r="A147" s="169"/>
      <c r="B147" s="171"/>
      <c r="C147" s="48">
        <v>292</v>
      </c>
      <c r="D147" s="71" t="s">
        <v>335</v>
      </c>
      <c r="E147" s="111" t="s">
        <v>606</v>
      </c>
      <c r="F147" s="72" t="s">
        <v>13</v>
      </c>
      <c r="G147" s="72" t="s">
        <v>15</v>
      </c>
      <c r="H147" s="54">
        <v>5.48</v>
      </c>
      <c r="I147" s="19">
        <v>15</v>
      </c>
      <c r="J147" s="25">
        <f t="shared" si="4"/>
        <v>15</v>
      </c>
      <c r="K147" s="26" t="str">
        <f t="shared" si="5"/>
        <v>OK</v>
      </c>
      <c r="L147" s="18"/>
      <c r="M147" s="18"/>
      <c r="N147" s="18"/>
      <c r="O147" s="18"/>
      <c r="P147" s="18"/>
      <c r="Q147" s="18"/>
      <c r="R147" s="18"/>
      <c r="S147" s="18"/>
      <c r="T147" s="18"/>
      <c r="U147" s="18"/>
      <c r="V147" s="18"/>
      <c r="W147" s="32"/>
      <c r="X147" s="32"/>
      <c r="Y147" s="32"/>
      <c r="Z147" s="32"/>
      <c r="AA147" s="32"/>
      <c r="AB147" s="32"/>
    </row>
    <row r="148" spans="1:28" ht="39.950000000000003" customHeight="1" x14ac:dyDescent="0.25">
      <c r="A148" s="169"/>
      <c r="B148" s="171"/>
      <c r="C148" s="48">
        <v>293</v>
      </c>
      <c r="D148" s="71" t="s">
        <v>336</v>
      </c>
      <c r="E148" s="111" t="s">
        <v>606</v>
      </c>
      <c r="F148" s="72" t="s">
        <v>13</v>
      </c>
      <c r="G148" s="72" t="s">
        <v>15</v>
      </c>
      <c r="H148" s="54">
        <v>6.62</v>
      </c>
      <c r="I148" s="19">
        <v>20</v>
      </c>
      <c r="J148" s="25">
        <f t="shared" si="4"/>
        <v>20</v>
      </c>
      <c r="K148" s="26" t="str">
        <f t="shared" si="5"/>
        <v>OK</v>
      </c>
      <c r="L148" s="18"/>
      <c r="M148" s="18"/>
      <c r="N148" s="18"/>
      <c r="O148" s="18"/>
      <c r="P148" s="18"/>
      <c r="Q148" s="18"/>
      <c r="R148" s="18"/>
      <c r="S148" s="18"/>
      <c r="T148" s="18"/>
      <c r="U148" s="18"/>
      <c r="V148" s="18"/>
      <c r="W148" s="32"/>
      <c r="X148" s="32"/>
      <c r="Y148" s="32"/>
      <c r="Z148" s="32"/>
      <c r="AA148" s="32"/>
      <c r="AB148" s="32"/>
    </row>
    <row r="149" spans="1:28" ht="39.950000000000003" customHeight="1" x14ac:dyDescent="0.25">
      <c r="A149" s="169"/>
      <c r="B149" s="171"/>
      <c r="C149" s="48">
        <v>294</v>
      </c>
      <c r="D149" s="71" t="s">
        <v>337</v>
      </c>
      <c r="E149" s="111" t="s">
        <v>606</v>
      </c>
      <c r="F149" s="72" t="s">
        <v>13</v>
      </c>
      <c r="G149" s="72" t="s">
        <v>15</v>
      </c>
      <c r="H149" s="54">
        <v>8.5500000000000007</v>
      </c>
      <c r="I149" s="19">
        <v>15</v>
      </c>
      <c r="J149" s="25">
        <f t="shared" si="4"/>
        <v>15</v>
      </c>
      <c r="K149" s="26" t="str">
        <f t="shared" si="5"/>
        <v>OK</v>
      </c>
      <c r="L149" s="18"/>
      <c r="M149" s="18"/>
      <c r="N149" s="18"/>
      <c r="O149" s="18"/>
      <c r="P149" s="18"/>
      <c r="Q149" s="18"/>
      <c r="R149" s="18"/>
      <c r="S149" s="18"/>
      <c r="T149" s="18"/>
      <c r="U149" s="18"/>
      <c r="V149" s="18"/>
      <c r="W149" s="32"/>
      <c r="X149" s="32"/>
      <c r="Y149" s="32"/>
      <c r="Z149" s="32"/>
      <c r="AA149" s="32"/>
      <c r="AB149" s="32"/>
    </row>
    <row r="150" spans="1:28" ht="39.950000000000003" customHeight="1" x14ac:dyDescent="0.25">
      <c r="A150" s="169"/>
      <c r="B150" s="171"/>
      <c r="C150" s="48">
        <v>295</v>
      </c>
      <c r="D150" s="71" t="s">
        <v>338</v>
      </c>
      <c r="E150" s="111" t="s">
        <v>606</v>
      </c>
      <c r="F150" s="72" t="s">
        <v>13</v>
      </c>
      <c r="G150" s="72" t="s">
        <v>15</v>
      </c>
      <c r="H150" s="54">
        <v>5.56</v>
      </c>
      <c r="I150" s="19">
        <v>15</v>
      </c>
      <c r="J150" s="25">
        <f t="shared" si="4"/>
        <v>15</v>
      </c>
      <c r="K150" s="26" t="str">
        <f t="shared" si="5"/>
        <v>OK</v>
      </c>
      <c r="L150" s="18"/>
      <c r="M150" s="18"/>
      <c r="N150" s="18"/>
      <c r="O150" s="18"/>
      <c r="P150" s="18"/>
      <c r="Q150" s="18"/>
      <c r="R150" s="18"/>
      <c r="S150" s="18"/>
      <c r="T150" s="18"/>
      <c r="U150" s="18"/>
      <c r="V150" s="18"/>
      <c r="W150" s="32"/>
      <c r="X150" s="32"/>
      <c r="Y150" s="32"/>
      <c r="Z150" s="32"/>
      <c r="AA150" s="32"/>
      <c r="AB150" s="32"/>
    </row>
    <row r="151" spans="1:28" ht="39.950000000000003" customHeight="1" x14ac:dyDescent="0.25">
      <c r="A151" s="169"/>
      <c r="B151" s="171"/>
      <c r="C151" s="48">
        <v>296</v>
      </c>
      <c r="D151" s="71" t="s">
        <v>339</v>
      </c>
      <c r="E151" s="111" t="s">
        <v>606</v>
      </c>
      <c r="F151" s="72" t="s">
        <v>13</v>
      </c>
      <c r="G151" s="72" t="s">
        <v>15</v>
      </c>
      <c r="H151" s="54">
        <v>6.62</v>
      </c>
      <c r="I151" s="19">
        <v>20</v>
      </c>
      <c r="J151" s="25">
        <f t="shared" si="4"/>
        <v>20</v>
      </c>
      <c r="K151" s="26" t="str">
        <f t="shared" si="5"/>
        <v>OK</v>
      </c>
      <c r="L151" s="18"/>
      <c r="M151" s="18"/>
      <c r="N151" s="18"/>
      <c r="O151" s="18"/>
      <c r="P151" s="18"/>
      <c r="Q151" s="18"/>
      <c r="R151" s="18"/>
      <c r="S151" s="18"/>
      <c r="T151" s="18"/>
      <c r="U151" s="18"/>
      <c r="V151" s="18"/>
      <c r="W151" s="32"/>
      <c r="X151" s="32"/>
      <c r="Y151" s="32"/>
      <c r="Z151" s="32"/>
      <c r="AA151" s="32"/>
      <c r="AB151" s="32"/>
    </row>
    <row r="152" spans="1:28" ht="39.950000000000003" customHeight="1" x14ac:dyDescent="0.25">
      <c r="A152" s="169"/>
      <c r="B152" s="171"/>
      <c r="C152" s="48">
        <v>297</v>
      </c>
      <c r="D152" s="71" t="s">
        <v>340</v>
      </c>
      <c r="E152" s="111" t="s">
        <v>606</v>
      </c>
      <c r="F152" s="72" t="s">
        <v>13</v>
      </c>
      <c r="G152" s="72" t="s">
        <v>15</v>
      </c>
      <c r="H152" s="54">
        <v>3.08</v>
      </c>
      <c r="I152" s="19">
        <v>20</v>
      </c>
      <c r="J152" s="25">
        <f t="shared" si="4"/>
        <v>20</v>
      </c>
      <c r="K152" s="26" t="str">
        <f t="shared" si="5"/>
        <v>OK</v>
      </c>
      <c r="L152" s="18"/>
      <c r="M152" s="18"/>
      <c r="N152" s="18"/>
      <c r="O152" s="18"/>
      <c r="P152" s="18"/>
      <c r="Q152" s="18"/>
      <c r="R152" s="18"/>
      <c r="S152" s="18"/>
      <c r="T152" s="18"/>
      <c r="U152" s="18"/>
      <c r="V152" s="18"/>
      <c r="W152" s="32"/>
      <c r="X152" s="32"/>
      <c r="Y152" s="32"/>
      <c r="Z152" s="32"/>
      <c r="AA152" s="32"/>
      <c r="AB152" s="32"/>
    </row>
    <row r="153" spans="1:28" ht="39.950000000000003" customHeight="1" x14ac:dyDescent="0.25">
      <c r="A153" s="169"/>
      <c r="B153" s="171"/>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32"/>
      <c r="X153" s="32"/>
      <c r="Y153" s="32"/>
      <c r="Z153" s="32"/>
      <c r="AA153" s="32"/>
      <c r="AB153" s="32"/>
    </row>
    <row r="154" spans="1:28" ht="39.950000000000003" customHeight="1" x14ac:dyDescent="0.25">
      <c r="A154" s="169"/>
      <c r="B154" s="171"/>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32"/>
      <c r="X154" s="32"/>
      <c r="Y154" s="32"/>
      <c r="Z154" s="32"/>
      <c r="AA154" s="32"/>
      <c r="AB154" s="32"/>
    </row>
    <row r="155" spans="1:28" ht="39.950000000000003" customHeight="1" x14ac:dyDescent="0.25">
      <c r="A155" s="169"/>
      <c r="B155" s="171"/>
      <c r="C155" s="48">
        <v>300</v>
      </c>
      <c r="D155" s="71" t="s">
        <v>343</v>
      </c>
      <c r="E155" s="111" t="s">
        <v>606</v>
      </c>
      <c r="F155" s="72" t="s">
        <v>13</v>
      </c>
      <c r="G155" s="72" t="s">
        <v>15</v>
      </c>
      <c r="H155" s="54">
        <v>12.39</v>
      </c>
      <c r="I155" s="19">
        <v>10</v>
      </c>
      <c r="J155" s="25">
        <f t="shared" si="4"/>
        <v>10</v>
      </c>
      <c r="K155" s="26" t="str">
        <f t="shared" si="5"/>
        <v>OK</v>
      </c>
      <c r="L155" s="18"/>
      <c r="M155" s="18"/>
      <c r="N155" s="18"/>
      <c r="O155" s="18"/>
      <c r="P155" s="18"/>
      <c r="Q155" s="18"/>
      <c r="R155" s="18"/>
      <c r="S155" s="18"/>
      <c r="T155" s="18"/>
      <c r="U155" s="18"/>
      <c r="V155" s="18"/>
      <c r="W155" s="32"/>
      <c r="X155" s="32"/>
      <c r="Y155" s="32"/>
      <c r="Z155" s="32"/>
      <c r="AA155" s="32"/>
      <c r="AB155" s="32"/>
    </row>
    <row r="156" spans="1:28" ht="39.950000000000003" customHeight="1" x14ac:dyDescent="0.25">
      <c r="A156" s="169"/>
      <c r="B156" s="171"/>
      <c r="C156" s="48">
        <v>301</v>
      </c>
      <c r="D156" s="71" t="s">
        <v>344</v>
      </c>
      <c r="E156" s="111" t="s">
        <v>606</v>
      </c>
      <c r="F156" s="72" t="s">
        <v>13</v>
      </c>
      <c r="G156" s="72" t="s">
        <v>15</v>
      </c>
      <c r="H156" s="54">
        <v>9.15</v>
      </c>
      <c r="I156" s="19">
        <v>15</v>
      </c>
      <c r="J156" s="25">
        <f t="shared" si="4"/>
        <v>15</v>
      </c>
      <c r="K156" s="26" t="str">
        <f t="shared" si="5"/>
        <v>OK</v>
      </c>
      <c r="L156" s="18"/>
      <c r="M156" s="18"/>
      <c r="N156" s="18"/>
      <c r="O156" s="18"/>
      <c r="P156" s="18"/>
      <c r="Q156" s="18"/>
      <c r="R156" s="18"/>
      <c r="S156" s="18"/>
      <c r="T156" s="18"/>
      <c r="U156" s="18"/>
      <c r="V156" s="18"/>
      <c r="W156" s="32"/>
      <c r="X156" s="32"/>
      <c r="Y156" s="32"/>
      <c r="Z156" s="32"/>
      <c r="AA156" s="32"/>
      <c r="AB156" s="32"/>
    </row>
    <row r="157" spans="1:28" ht="39.950000000000003" customHeight="1" x14ac:dyDescent="0.25">
      <c r="A157" s="169"/>
      <c r="B157" s="171"/>
      <c r="C157" s="48">
        <v>302</v>
      </c>
      <c r="D157" s="71" t="s">
        <v>345</v>
      </c>
      <c r="E157" s="111" t="s">
        <v>606</v>
      </c>
      <c r="F157" s="72" t="s">
        <v>13</v>
      </c>
      <c r="G157" s="72" t="s">
        <v>15</v>
      </c>
      <c r="H157" s="54">
        <v>11.33</v>
      </c>
      <c r="I157" s="19">
        <v>20</v>
      </c>
      <c r="J157" s="25">
        <f t="shared" si="4"/>
        <v>20</v>
      </c>
      <c r="K157" s="26" t="str">
        <f t="shared" si="5"/>
        <v>OK</v>
      </c>
      <c r="L157" s="18"/>
      <c r="M157" s="18"/>
      <c r="N157" s="18"/>
      <c r="O157" s="18"/>
      <c r="P157" s="18"/>
      <c r="Q157" s="18"/>
      <c r="R157" s="18"/>
      <c r="S157" s="18"/>
      <c r="T157" s="18"/>
      <c r="U157" s="18"/>
      <c r="V157" s="18"/>
      <c r="W157" s="32"/>
      <c r="X157" s="32"/>
      <c r="Y157" s="32"/>
      <c r="Z157" s="32"/>
      <c r="AA157" s="32"/>
      <c r="AB157" s="32"/>
    </row>
    <row r="158" spans="1:28" ht="39.950000000000003" customHeight="1" x14ac:dyDescent="0.25">
      <c r="A158" s="169"/>
      <c r="B158" s="171"/>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32"/>
      <c r="X158" s="32"/>
      <c r="Y158" s="32"/>
      <c r="Z158" s="32"/>
      <c r="AA158" s="32"/>
      <c r="AB158" s="32"/>
    </row>
    <row r="159" spans="1:28" ht="39.950000000000003" customHeight="1" x14ac:dyDescent="0.25">
      <c r="A159" s="169"/>
      <c r="B159" s="171"/>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32"/>
      <c r="X159" s="32"/>
      <c r="Y159" s="32"/>
      <c r="Z159" s="32"/>
      <c r="AA159" s="32"/>
      <c r="AB159" s="32"/>
    </row>
    <row r="160" spans="1:28" ht="39.950000000000003" customHeight="1" x14ac:dyDescent="0.25">
      <c r="A160" s="169"/>
      <c r="B160" s="171"/>
      <c r="C160" s="49">
        <v>305</v>
      </c>
      <c r="D160" s="71" t="s">
        <v>348</v>
      </c>
      <c r="E160" s="111" t="s">
        <v>606</v>
      </c>
      <c r="F160" s="72" t="s">
        <v>13</v>
      </c>
      <c r="G160" s="72" t="s">
        <v>15</v>
      </c>
      <c r="H160" s="54">
        <v>1.61</v>
      </c>
      <c r="I160" s="19">
        <v>20</v>
      </c>
      <c r="J160" s="25">
        <f t="shared" si="4"/>
        <v>20</v>
      </c>
      <c r="K160" s="26" t="str">
        <f t="shared" si="5"/>
        <v>OK</v>
      </c>
      <c r="L160" s="18"/>
      <c r="M160" s="18"/>
      <c r="N160" s="18"/>
      <c r="O160" s="18"/>
      <c r="P160" s="18"/>
      <c r="Q160" s="18"/>
      <c r="R160" s="18"/>
      <c r="S160" s="18"/>
      <c r="T160" s="18"/>
      <c r="U160" s="18"/>
      <c r="V160" s="18"/>
      <c r="W160" s="32"/>
      <c r="X160" s="32"/>
      <c r="Y160" s="32"/>
      <c r="Z160" s="32"/>
      <c r="AA160" s="32"/>
      <c r="AB160" s="32"/>
    </row>
    <row r="161" spans="1:28" ht="39.950000000000003" customHeight="1" x14ac:dyDescent="0.25">
      <c r="A161" s="169"/>
      <c r="B161" s="171"/>
      <c r="C161" s="49">
        <v>306</v>
      </c>
      <c r="D161" s="71" t="s">
        <v>349</v>
      </c>
      <c r="E161" s="111" t="s">
        <v>606</v>
      </c>
      <c r="F161" s="72" t="s">
        <v>13</v>
      </c>
      <c r="G161" s="72" t="s">
        <v>15</v>
      </c>
      <c r="H161" s="54">
        <v>2.25</v>
      </c>
      <c r="I161" s="19">
        <v>15</v>
      </c>
      <c r="J161" s="25">
        <f t="shared" si="4"/>
        <v>15</v>
      </c>
      <c r="K161" s="26" t="str">
        <f t="shared" si="5"/>
        <v>OK</v>
      </c>
      <c r="L161" s="18"/>
      <c r="M161" s="18"/>
      <c r="N161" s="18"/>
      <c r="O161" s="18"/>
      <c r="P161" s="18"/>
      <c r="Q161" s="18"/>
      <c r="R161" s="18"/>
      <c r="S161" s="18"/>
      <c r="T161" s="18"/>
      <c r="U161" s="18"/>
      <c r="V161" s="18"/>
      <c r="W161" s="32"/>
      <c r="X161" s="32"/>
      <c r="Y161" s="32"/>
      <c r="Z161" s="32"/>
      <c r="AA161" s="32"/>
      <c r="AB161" s="32"/>
    </row>
    <row r="162" spans="1:28" ht="39.950000000000003" customHeight="1" x14ac:dyDescent="0.25">
      <c r="A162" s="169"/>
      <c r="B162" s="171"/>
      <c r="C162" s="48">
        <v>307</v>
      </c>
      <c r="D162" s="71" t="s">
        <v>350</v>
      </c>
      <c r="E162" s="111" t="s">
        <v>606</v>
      </c>
      <c r="F162" s="72" t="s">
        <v>13</v>
      </c>
      <c r="G162" s="72" t="s">
        <v>15</v>
      </c>
      <c r="H162" s="54">
        <v>8.58</v>
      </c>
      <c r="I162" s="19">
        <v>10</v>
      </c>
      <c r="J162" s="25">
        <f t="shared" si="4"/>
        <v>10</v>
      </c>
      <c r="K162" s="26" t="str">
        <f t="shared" si="5"/>
        <v>OK</v>
      </c>
      <c r="L162" s="18"/>
      <c r="M162" s="18"/>
      <c r="N162" s="18"/>
      <c r="O162" s="18"/>
      <c r="P162" s="18"/>
      <c r="Q162" s="18"/>
      <c r="R162" s="18"/>
      <c r="S162" s="18"/>
      <c r="T162" s="18"/>
      <c r="U162" s="18"/>
      <c r="V162" s="18"/>
      <c r="W162" s="32"/>
      <c r="X162" s="32"/>
      <c r="Y162" s="32"/>
      <c r="Z162" s="32"/>
      <c r="AA162" s="32"/>
      <c r="AB162" s="32"/>
    </row>
    <row r="163" spans="1:28" ht="39.950000000000003" customHeight="1" x14ac:dyDescent="0.25">
      <c r="A163" s="169"/>
      <c r="B163" s="171"/>
      <c r="C163" s="48">
        <v>308</v>
      </c>
      <c r="D163" s="71" t="s">
        <v>351</v>
      </c>
      <c r="E163" s="111" t="s">
        <v>606</v>
      </c>
      <c r="F163" s="72" t="s">
        <v>13</v>
      </c>
      <c r="G163" s="72" t="s">
        <v>15</v>
      </c>
      <c r="H163" s="54">
        <v>1.48</v>
      </c>
      <c r="I163" s="19">
        <v>15</v>
      </c>
      <c r="J163" s="25">
        <f t="shared" si="4"/>
        <v>15</v>
      </c>
      <c r="K163" s="26" t="str">
        <f t="shared" si="5"/>
        <v>OK</v>
      </c>
      <c r="L163" s="18"/>
      <c r="M163" s="18"/>
      <c r="N163" s="18"/>
      <c r="O163" s="18"/>
      <c r="P163" s="18"/>
      <c r="Q163" s="18"/>
      <c r="R163" s="18"/>
      <c r="S163" s="18"/>
      <c r="T163" s="18"/>
      <c r="U163" s="18"/>
      <c r="V163" s="18"/>
      <c r="W163" s="32"/>
      <c r="X163" s="32"/>
      <c r="Y163" s="32"/>
      <c r="Z163" s="32"/>
      <c r="AA163" s="32"/>
      <c r="AB163" s="32"/>
    </row>
    <row r="164" spans="1:28" ht="39.950000000000003" customHeight="1" x14ac:dyDescent="0.25">
      <c r="A164" s="169"/>
      <c r="B164" s="171"/>
      <c r="C164" s="48">
        <v>309</v>
      </c>
      <c r="D164" s="71" t="s">
        <v>352</v>
      </c>
      <c r="E164" s="111" t="s">
        <v>606</v>
      </c>
      <c r="F164" s="72" t="s">
        <v>13</v>
      </c>
      <c r="G164" s="72" t="s">
        <v>15</v>
      </c>
      <c r="H164" s="54">
        <v>1.3</v>
      </c>
      <c r="I164" s="19">
        <v>20</v>
      </c>
      <c r="J164" s="25">
        <f t="shared" si="4"/>
        <v>20</v>
      </c>
      <c r="K164" s="26" t="str">
        <f t="shared" si="5"/>
        <v>OK</v>
      </c>
      <c r="L164" s="18"/>
      <c r="M164" s="18"/>
      <c r="N164" s="18"/>
      <c r="O164" s="18"/>
      <c r="P164" s="18"/>
      <c r="Q164" s="18"/>
      <c r="R164" s="18"/>
      <c r="S164" s="18"/>
      <c r="T164" s="18"/>
      <c r="U164" s="18"/>
      <c r="V164" s="18"/>
      <c r="W164" s="32"/>
      <c r="X164" s="32"/>
      <c r="Y164" s="32"/>
      <c r="Z164" s="32"/>
      <c r="AA164" s="32"/>
      <c r="AB164" s="32"/>
    </row>
    <row r="165" spans="1:28" ht="39.950000000000003" customHeight="1" x14ac:dyDescent="0.25">
      <c r="A165" s="169"/>
      <c r="B165" s="171"/>
      <c r="C165" s="48">
        <v>310</v>
      </c>
      <c r="D165" s="71" t="s">
        <v>353</v>
      </c>
      <c r="E165" s="111" t="s">
        <v>606</v>
      </c>
      <c r="F165" s="72" t="s">
        <v>13</v>
      </c>
      <c r="G165" s="72" t="s">
        <v>15</v>
      </c>
      <c r="H165" s="54">
        <v>1.68</v>
      </c>
      <c r="I165" s="19">
        <v>20</v>
      </c>
      <c r="J165" s="25">
        <f t="shared" si="4"/>
        <v>20</v>
      </c>
      <c r="K165" s="26" t="str">
        <f t="shared" si="5"/>
        <v>OK</v>
      </c>
      <c r="L165" s="18"/>
      <c r="M165" s="18"/>
      <c r="N165" s="18"/>
      <c r="O165" s="18"/>
      <c r="P165" s="18"/>
      <c r="Q165" s="18"/>
      <c r="R165" s="18"/>
      <c r="S165" s="18"/>
      <c r="T165" s="18"/>
      <c r="U165" s="18"/>
      <c r="V165" s="18"/>
      <c r="W165" s="32"/>
      <c r="X165" s="32"/>
      <c r="Y165" s="32"/>
      <c r="Z165" s="32"/>
      <c r="AA165" s="32"/>
      <c r="AB165" s="32"/>
    </row>
    <row r="166" spans="1:28" ht="39.950000000000003" customHeight="1" x14ac:dyDescent="0.25">
      <c r="A166" s="169"/>
      <c r="B166" s="171"/>
      <c r="C166" s="48">
        <v>311</v>
      </c>
      <c r="D166" s="71" t="s">
        <v>354</v>
      </c>
      <c r="E166" s="111" t="s">
        <v>606</v>
      </c>
      <c r="F166" s="72" t="s">
        <v>13</v>
      </c>
      <c r="G166" s="72" t="s">
        <v>15</v>
      </c>
      <c r="H166" s="54">
        <v>3.31</v>
      </c>
      <c r="I166" s="19">
        <v>15</v>
      </c>
      <c r="J166" s="25">
        <f t="shared" si="4"/>
        <v>15</v>
      </c>
      <c r="K166" s="26" t="str">
        <f t="shared" si="5"/>
        <v>OK</v>
      </c>
      <c r="L166" s="18"/>
      <c r="M166" s="18"/>
      <c r="N166" s="18"/>
      <c r="O166" s="18"/>
      <c r="P166" s="18"/>
      <c r="Q166" s="18"/>
      <c r="R166" s="18"/>
      <c r="S166" s="18"/>
      <c r="T166" s="18"/>
      <c r="U166" s="18"/>
      <c r="V166" s="18"/>
      <c r="W166" s="32"/>
      <c r="X166" s="32"/>
      <c r="Y166" s="32"/>
      <c r="Z166" s="32"/>
      <c r="AA166" s="32"/>
      <c r="AB166" s="32"/>
    </row>
    <row r="167" spans="1:28" ht="39.950000000000003" customHeight="1" x14ac:dyDescent="0.25">
      <c r="A167" s="169"/>
      <c r="B167" s="171"/>
      <c r="C167" s="48">
        <v>312</v>
      </c>
      <c r="D167" s="71" t="s">
        <v>355</v>
      </c>
      <c r="E167" s="111" t="s">
        <v>606</v>
      </c>
      <c r="F167" s="72" t="s">
        <v>13</v>
      </c>
      <c r="G167" s="72" t="s">
        <v>15</v>
      </c>
      <c r="H167" s="54">
        <v>6.22</v>
      </c>
      <c r="I167" s="19">
        <v>10</v>
      </c>
      <c r="J167" s="25">
        <f t="shared" si="4"/>
        <v>10</v>
      </c>
      <c r="K167" s="26" t="str">
        <f t="shared" si="5"/>
        <v>OK</v>
      </c>
      <c r="L167" s="18"/>
      <c r="M167" s="18"/>
      <c r="N167" s="18"/>
      <c r="O167" s="18"/>
      <c r="P167" s="18"/>
      <c r="Q167" s="18"/>
      <c r="R167" s="18"/>
      <c r="S167" s="18"/>
      <c r="T167" s="18"/>
      <c r="U167" s="18"/>
      <c r="V167" s="18"/>
      <c r="W167" s="32"/>
      <c r="X167" s="32"/>
      <c r="Y167" s="32"/>
      <c r="Z167" s="32"/>
      <c r="AA167" s="32"/>
      <c r="AB167" s="32"/>
    </row>
    <row r="168" spans="1:28" ht="39.950000000000003" customHeight="1" x14ac:dyDescent="0.25">
      <c r="A168" s="169"/>
      <c r="B168" s="171"/>
      <c r="C168" s="48">
        <v>313</v>
      </c>
      <c r="D168" s="71" t="s">
        <v>356</v>
      </c>
      <c r="E168" s="111" t="s">
        <v>606</v>
      </c>
      <c r="F168" s="72" t="s">
        <v>13</v>
      </c>
      <c r="G168" s="72" t="s">
        <v>15</v>
      </c>
      <c r="H168" s="54">
        <v>0.8</v>
      </c>
      <c r="I168" s="19">
        <v>25</v>
      </c>
      <c r="J168" s="25">
        <f t="shared" si="4"/>
        <v>25</v>
      </c>
      <c r="K168" s="26" t="str">
        <f t="shared" si="5"/>
        <v>OK</v>
      </c>
      <c r="L168" s="18"/>
      <c r="M168" s="18"/>
      <c r="N168" s="18"/>
      <c r="O168" s="18"/>
      <c r="P168" s="18"/>
      <c r="Q168" s="18"/>
      <c r="R168" s="18"/>
      <c r="S168" s="18"/>
      <c r="T168" s="18"/>
      <c r="U168" s="18"/>
      <c r="V168" s="18"/>
      <c r="W168" s="32"/>
      <c r="X168" s="32"/>
      <c r="Y168" s="32"/>
      <c r="Z168" s="32"/>
      <c r="AA168" s="32"/>
      <c r="AB168" s="32"/>
    </row>
    <row r="169" spans="1:28" ht="39.950000000000003" customHeight="1" x14ac:dyDescent="0.25">
      <c r="A169" s="169"/>
      <c r="B169" s="171"/>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32"/>
      <c r="X169" s="32"/>
      <c r="Y169" s="32"/>
      <c r="Z169" s="32"/>
      <c r="AA169" s="32"/>
      <c r="AB169" s="32"/>
    </row>
    <row r="170" spans="1:28" ht="39.950000000000003" customHeight="1" x14ac:dyDescent="0.25">
      <c r="A170" s="169"/>
      <c r="B170" s="171"/>
      <c r="C170" s="48">
        <v>315</v>
      </c>
      <c r="D170" s="71" t="s">
        <v>358</v>
      </c>
      <c r="E170" s="111" t="s">
        <v>606</v>
      </c>
      <c r="F170" s="72" t="s">
        <v>13</v>
      </c>
      <c r="G170" s="72" t="s">
        <v>15</v>
      </c>
      <c r="H170" s="54">
        <v>7.03</v>
      </c>
      <c r="I170" s="19">
        <v>20</v>
      </c>
      <c r="J170" s="25">
        <f t="shared" si="4"/>
        <v>20</v>
      </c>
      <c r="K170" s="26" t="str">
        <f t="shared" si="5"/>
        <v>OK</v>
      </c>
      <c r="L170" s="18"/>
      <c r="M170" s="18"/>
      <c r="N170" s="18"/>
      <c r="O170" s="18"/>
      <c r="P170" s="18"/>
      <c r="Q170" s="18"/>
      <c r="R170" s="18"/>
      <c r="S170" s="18"/>
      <c r="T170" s="18"/>
      <c r="U170" s="18"/>
      <c r="V170" s="18"/>
      <c r="W170" s="32"/>
      <c r="X170" s="32"/>
      <c r="Y170" s="32"/>
      <c r="Z170" s="32"/>
      <c r="AA170" s="32"/>
      <c r="AB170" s="32"/>
    </row>
    <row r="171" spans="1:28" ht="39.950000000000003" customHeight="1" x14ac:dyDescent="0.25">
      <c r="A171" s="169"/>
      <c r="B171" s="171"/>
      <c r="C171" s="48">
        <v>316</v>
      </c>
      <c r="D171" s="71" t="s">
        <v>359</v>
      </c>
      <c r="E171" s="111" t="s">
        <v>606</v>
      </c>
      <c r="F171" s="72" t="s">
        <v>13</v>
      </c>
      <c r="G171" s="72" t="s">
        <v>15</v>
      </c>
      <c r="H171" s="54">
        <v>5.83</v>
      </c>
      <c r="I171" s="19">
        <v>20</v>
      </c>
      <c r="J171" s="25">
        <f t="shared" si="4"/>
        <v>20</v>
      </c>
      <c r="K171" s="26" t="str">
        <f t="shared" si="5"/>
        <v>OK</v>
      </c>
      <c r="L171" s="18"/>
      <c r="M171" s="18"/>
      <c r="N171" s="18"/>
      <c r="O171" s="18"/>
      <c r="P171" s="18"/>
      <c r="Q171" s="18"/>
      <c r="R171" s="18"/>
      <c r="S171" s="18"/>
      <c r="T171" s="18"/>
      <c r="U171" s="18"/>
      <c r="V171" s="18"/>
      <c r="W171" s="32"/>
      <c r="X171" s="32"/>
      <c r="Y171" s="32"/>
      <c r="Z171" s="32"/>
      <c r="AA171" s="32"/>
      <c r="AB171" s="32"/>
    </row>
    <row r="172" spans="1:28" ht="39.950000000000003" customHeight="1" x14ac:dyDescent="0.25">
      <c r="A172" s="169"/>
      <c r="B172" s="171"/>
      <c r="C172" s="48">
        <v>317</v>
      </c>
      <c r="D172" s="71" t="s">
        <v>360</v>
      </c>
      <c r="E172" s="111" t="s">
        <v>606</v>
      </c>
      <c r="F172" s="72" t="s">
        <v>13</v>
      </c>
      <c r="G172" s="72" t="s">
        <v>15</v>
      </c>
      <c r="H172" s="54">
        <v>6.02</v>
      </c>
      <c r="I172" s="19">
        <v>20</v>
      </c>
      <c r="J172" s="25">
        <f t="shared" si="4"/>
        <v>20</v>
      </c>
      <c r="K172" s="26" t="str">
        <f t="shared" si="5"/>
        <v>OK</v>
      </c>
      <c r="L172" s="18"/>
      <c r="M172" s="18"/>
      <c r="N172" s="18"/>
      <c r="O172" s="18"/>
      <c r="P172" s="18"/>
      <c r="Q172" s="18"/>
      <c r="R172" s="18"/>
      <c r="S172" s="18"/>
      <c r="T172" s="18"/>
      <c r="U172" s="18"/>
      <c r="V172" s="18"/>
      <c r="W172" s="32"/>
      <c r="X172" s="32"/>
      <c r="Y172" s="32"/>
      <c r="Z172" s="32"/>
      <c r="AA172" s="32"/>
      <c r="AB172" s="32"/>
    </row>
    <row r="173" spans="1:28" ht="39.950000000000003" customHeight="1" x14ac:dyDescent="0.25">
      <c r="A173" s="169"/>
      <c r="B173" s="171"/>
      <c r="C173" s="48">
        <v>318</v>
      </c>
      <c r="D173" s="71" t="s">
        <v>361</v>
      </c>
      <c r="E173" s="111" t="s">
        <v>606</v>
      </c>
      <c r="F173" s="72" t="s">
        <v>13</v>
      </c>
      <c r="G173" s="72" t="s">
        <v>15</v>
      </c>
      <c r="H173" s="54">
        <v>1.6</v>
      </c>
      <c r="I173" s="19">
        <v>20</v>
      </c>
      <c r="J173" s="25">
        <f t="shared" si="4"/>
        <v>20</v>
      </c>
      <c r="K173" s="26" t="str">
        <f t="shared" si="5"/>
        <v>OK</v>
      </c>
      <c r="L173" s="18"/>
      <c r="M173" s="18"/>
      <c r="N173" s="18"/>
      <c r="O173" s="18"/>
      <c r="P173" s="18"/>
      <c r="Q173" s="18"/>
      <c r="R173" s="18"/>
      <c r="S173" s="18"/>
      <c r="T173" s="18"/>
      <c r="U173" s="18"/>
      <c r="V173" s="18"/>
      <c r="W173" s="32"/>
      <c r="X173" s="32"/>
      <c r="Y173" s="32"/>
      <c r="Z173" s="32"/>
      <c r="AA173" s="32"/>
      <c r="AB173" s="32"/>
    </row>
    <row r="174" spans="1:28" ht="39.950000000000003" customHeight="1" x14ac:dyDescent="0.25">
      <c r="A174" s="169"/>
      <c r="B174" s="171"/>
      <c r="C174" s="48">
        <v>319</v>
      </c>
      <c r="D174" s="71" t="s">
        <v>362</v>
      </c>
      <c r="E174" s="111" t="s">
        <v>606</v>
      </c>
      <c r="F174" s="72" t="s">
        <v>13</v>
      </c>
      <c r="G174" s="72" t="s">
        <v>15</v>
      </c>
      <c r="H174" s="54">
        <v>2.11</v>
      </c>
      <c r="I174" s="19">
        <v>20</v>
      </c>
      <c r="J174" s="25">
        <f t="shared" si="4"/>
        <v>20</v>
      </c>
      <c r="K174" s="26" t="str">
        <f t="shared" si="5"/>
        <v>OK</v>
      </c>
      <c r="L174" s="18"/>
      <c r="M174" s="18"/>
      <c r="N174" s="18"/>
      <c r="O174" s="18"/>
      <c r="P174" s="18"/>
      <c r="Q174" s="18"/>
      <c r="R174" s="18"/>
      <c r="S174" s="18"/>
      <c r="T174" s="18"/>
      <c r="U174" s="18"/>
      <c r="V174" s="18"/>
      <c r="W174" s="32"/>
      <c r="X174" s="32"/>
      <c r="Y174" s="32"/>
      <c r="Z174" s="32"/>
      <c r="AA174" s="32"/>
      <c r="AB174" s="32"/>
    </row>
    <row r="175" spans="1:28" ht="39.950000000000003" customHeight="1" x14ac:dyDescent="0.25">
      <c r="A175" s="169"/>
      <c r="B175" s="171"/>
      <c r="C175" s="48">
        <v>320</v>
      </c>
      <c r="D175" s="71" t="s">
        <v>363</v>
      </c>
      <c r="E175" s="111" t="s">
        <v>606</v>
      </c>
      <c r="F175" s="72" t="s">
        <v>13</v>
      </c>
      <c r="G175" s="72" t="s">
        <v>15</v>
      </c>
      <c r="H175" s="54">
        <v>2.04</v>
      </c>
      <c r="I175" s="19">
        <v>20</v>
      </c>
      <c r="J175" s="25">
        <f t="shared" si="4"/>
        <v>20</v>
      </c>
      <c r="K175" s="26" t="str">
        <f t="shared" si="5"/>
        <v>OK</v>
      </c>
      <c r="L175" s="18"/>
      <c r="M175" s="18"/>
      <c r="N175" s="18"/>
      <c r="O175" s="18"/>
      <c r="P175" s="18"/>
      <c r="Q175" s="18"/>
      <c r="R175" s="18"/>
      <c r="S175" s="18"/>
      <c r="T175" s="18"/>
      <c r="U175" s="18"/>
      <c r="V175" s="18"/>
      <c r="W175" s="32"/>
      <c r="X175" s="32"/>
      <c r="Y175" s="32"/>
      <c r="Z175" s="32"/>
      <c r="AA175" s="32"/>
      <c r="AB175" s="32"/>
    </row>
    <row r="176" spans="1:28" ht="39.950000000000003" customHeight="1" x14ac:dyDescent="0.25">
      <c r="A176" s="169"/>
      <c r="B176" s="171"/>
      <c r="C176" s="48">
        <v>321</v>
      </c>
      <c r="D176" s="71" t="s">
        <v>364</v>
      </c>
      <c r="E176" s="111" t="s">
        <v>606</v>
      </c>
      <c r="F176" s="72" t="s">
        <v>13</v>
      </c>
      <c r="G176" s="72" t="s">
        <v>15</v>
      </c>
      <c r="H176" s="54">
        <v>1.56</v>
      </c>
      <c r="I176" s="19">
        <v>20</v>
      </c>
      <c r="J176" s="25">
        <f t="shared" si="4"/>
        <v>20</v>
      </c>
      <c r="K176" s="26" t="str">
        <f t="shared" si="5"/>
        <v>OK</v>
      </c>
      <c r="L176" s="18"/>
      <c r="M176" s="18"/>
      <c r="N176" s="18"/>
      <c r="O176" s="18"/>
      <c r="P176" s="18"/>
      <c r="Q176" s="18"/>
      <c r="R176" s="18"/>
      <c r="S176" s="18"/>
      <c r="T176" s="18"/>
      <c r="U176" s="18"/>
      <c r="V176" s="18"/>
      <c r="W176" s="32"/>
      <c r="X176" s="32"/>
      <c r="Y176" s="32"/>
      <c r="Z176" s="32"/>
      <c r="AA176" s="32"/>
      <c r="AB176" s="32"/>
    </row>
    <row r="177" spans="1:28" ht="39.950000000000003" customHeight="1" x14ac:dyDescent="0.25">
      <c r="A177" s="169"/>
      <c r="B177" s="171"/>
      <c r="C177" s="48">
        <v>322</v>
      </c>
      <c r="D177" s="71" t="s">
        <v>365</v>
      </c>
      <c r="E177" s="111" t="s">
        <v>606</v>
      </c>
      <c r="F177" s="72" t="s">
        <v>13</v>
      </c>
      <c r="G177" s="72" t="s">
        <v>15</v>
      </c>
      <c r="H177" s="54">
        <v>1.82</v>
      </c>
      <c r="I177" s="19">
        <v>20</v>
      </c>
      <c r="J177" s="25">
        <f t="shared" si="4"/>
        <v>20</v>
      </c>
      <c r="K177" s="26" t="str">
        <f t="shared" si="5"/>
        <v>OK</v>
      </c>
      <c r="L177" s="18"/>
      <c r="M177" s="18"/>
      <c r="N177" s="18"/>
      <c r="O177" s="18"/>
      <c r="P177" s="18"/>
      <c r="Q177" s="18"/>
      <c r="R177" s="18"/>
      <c r="S177" s="18"/>
      <c r="T177" s="18"/>
      <c r="U177" s="18"/>
      <c r="V177" s="18"/>
      <c r="W177" s="32"/>
      <c r="X177" s="32"/>
      <c r="Y177" s="32"/>
      <c r="Z177" s="32"/>
      <c r="AA177" s="32"/>
      <c r="AB177" s="32"/>
    </row>
    <row r="178" spans="1:28" ht="39.950000000000003" customHeight="1" x14ac:dyDescent="0.25">
      <c r="A178" s="169"/>
      <c r="B178" s="171"/>
      <c r="C178" s="48">
        <v>323</v>
      </c>
      <c r="D178" s="71" t="s">
        <v>366</v>
      </c>
      <c r="E178" s="111" t="s">
        <v>606</v>
      </c>
      <c r="F178" s="72" t="s">
        <v>13</v>
      </c>
      <c r="G178" s="72" t="s">
        <v>15</v>
      </c>
      <c r="H178" s="54">
        <v>8.18</v>
      </c>
      <c r="I178" s="19">
        <v>10</v>
      </c>
      <c r="J178" s="25">
        <f t="shared" si="4"/>
        <v>10</v>
      </c>
      <c r="K178" s="26" t="str">
        <f t="shared" si="5"/>
        <v>OK</v>
      </c>
      <c r="L178" s="18"/>
      <c r="M178" s="18"/>
      <c r="N178" s="18"/>
      <c r="O178" s="18"/>
      <c r="P178" s="18"/>
      <c r="Q178" s="18"/>
      <c r="R178" s="18"/>
      <c r="S178" s="18"/>
      <c r="T178" s="18"/>
      <c r="U178" s="18"/>
      <c r="V178" s="18"/>
      <c r="W178" s="32"/>
      <c r="X178" s="32"/>
      <c r="Y178" s="32"/>
      <c r="Z178" s="32"/>
      <c r="AA178" s="32"/>
      <c r="AB178" s="32"/>
    </row>
    <row r="179" spans="1:28" ht="39.950000000000003" customHeight="1" x14ac:dyDescent="0.25">
      <c r="A179" s="169"/>
      <c r="B179" s="171"/>
      <c r="C179" s="48">
        <v>324</v>
      </c>
      <c r="D179" s="71" t="s">
        <v>367</v>
      </c>
      <c r="E179" s="109" t="s">
        <v>609</v>
      </c>
      <c r="F179" s="98" t="s">
        <v>13</v>
      </c>
      <c r="G179" s="72" t="s">
        <v>15</v>
      </c>
      <c r="H179" s="54">
        <v>59.41</v>
      </c>
      <c r="I179" s="19">
        <v>10</v>
      </c>
      <c r="J179" s="25">
        <f t="shared" si="4"/>
        <v>10</v>
      </c>
      <c r="K179" s="26" t="str">
        <f t="shared" si="5"/>
        <v>OK</v>
      </c>
      <c r="L179" s="18"/>
      <c r="M179" s="18"/>
      <c r="N179" s="18"/>
      <c r="O179" s="18"/>
      <c r="P179" s="18"/>
      <c r="Q179" s="18"/>
      <c r="R179" s="18"/>
      <c r="S179" s="18"/>
      <c r="T179" s="18"/>
      <c r="U179" s="18"/>
      <c r="V179" s="18"/>
      <c r="W179" s="32"/>
      <c r="X179" s="32"/>
      <c r="Y179" s="32"/>
      <c r="Z179" s="32"/>
      <c r="AA179" s="32"/>
      <c r="AB179" s="32"/>
    </row>
    <row r="180" spans="1:28" ht="39.950000000000003" customHeight="1" x14ac:dyDescent="0.25">
      <c r="A180" s="169"/>
      <c r="B180" s="171"/>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32"/>
      <c r="X180" s="32"/>
      <c r="Y180" s="32"/>
      <c r="Z180" s="32"/>
      <c r="AA180" s="32"/>
      <c r="AB180" s="32"/>
    </row>
    <row r="181" spans="1:28" ht="39.950000000000003" customHeight="1" x14ac:dyDescent="0.25">
      <c r="A181" s="169"/>
      <c r="B181" s="171"/>
      <c r="C181" s="48">
        <v>326</v>
      </c>
      <c r="D181" s="71" t="s">
        <v>369</v>
      </c>
      <c r="E181" s="110" t="s">
        <v>608</v>
      </c>
      <c r="F181" s="72" t="s">
        <v>13</v>
      </c>
      <c r="G181" s="72" t="s">
        <v>15</v>
      </c>
      <c r="H181" s="54">
        <v>15.09</v>
      </c>
      <c r="I181" s="19">
        <v>10</v>
      </c>
      <c r="J181" s="25">
        <f t="shared" si="4"/>
        <v>10</v>
      </c>
      <c r="K181" s="26" t="str">
        <f t="shared" si="5"/>
        <v>OK</v>
      </c>
      <c r="L181" s="18"/>
      <c r="M181" s="18"/>
      <c r="N181" s="18"/>
      <c r="O181" s="18"/>
      <c r="P181" s="18"/>
      <c r="Q181" s="18"/>
      <c r="R181" s="18"/>
      <c r="S181" s="18"/>
      <c r="T181" s="18"/>
      <c r="U181" s="18"/>
      <c r="V181" s="18"/>
      <c r="W181" s="32"/>
      <c r="X181" s="32"/>
      <c r="Y181" s="32"/>
      <c r="Z181" s="32"/>
      <c r="AA181" s="32"/>
      <c r="AB181" s="32"/>
    </row>
    <row r="182" spans="1:28" ht="39.950000000000003" customHeight="1" x14ac:dyDescent="0.25">
      <c r="A182" s="169"/>
      <c r="B182" s="171"/>
      <c r="C182" s="48">
        <v>327</v>
      </c>
      <c r="D182" s="71" t="s">
        <v>370</v>
      </c>
      <c r="E182" s="110" t="s">
        <v>608</v>
      </c>
      <c r="F182" s="72" t="s">
        <v>13</v>
      </c>
      <c r="G182" s="72" t="s">
        <v>15</v>
      </c>
      <c r="H182" s="54">
        <v>25.35</v>
      </c>
      <c r="I182" s="19">
        <v>15</v>
      </c>
      <c r="J182" s="25">
        <f t="shared" si="4"/>
        <v>15</v>
      </c>
      <c r="K182" s="26" t="str">
        <f t="shared" si="5"/>
        <v>OK</v>
      </c>
      <c r="L182" s="18"/>
      <c r="M182" s="18"/>
      <c r="N182" s="18"/>
      <c r="O182" s="18"/>
      <c r="P182" s="18"/>
      <c r="Q182" s="18"/>
      <c r="R182" s="18"/>
      <c r="S182" s="18"/>
      <c r="T182" s="18"/>
      <c r="U182" s="18"/>
      <c r="V182" s="18"/>
      <c r="W182" s="32"/>
      <c r="X182" s="32"/>
      <c r="Y182" s="32"/>
      <c r="Z182" s="32"/>
      <c r="AA182" s="32"/>
      <c r="AB182" s="32"/>
    </row>
    <row r="183" spans="1:28" ht="39.950000000000003" customHeight="1" x14ac:dyDescent="0.25">
      <c r="A183" s="169"/>
      <c r="B183" s="171"/>
      <c r="C183" s="48">
        <v>328</v>
      </c>
      <c r="D183" s="71" t="s">
        <v>371</v>
      </c>
      <c r="E183" s="110" t="s">
        <v>608</v>
      </c>
      <c r="F183" s="72" t="s">
        <v>13</v>
      </c>
      <c r="G183" s="72" t="s">
        <v>15</v>
      </c>
      <c r="H183" s="54">
        <v>7.56</v>
      </c>
      <c r="I183" s="19">
        <v>15</v>
      </c>
      <c r="J183" s="25">
        <f t="shared" si="4"/>
        <v>15</v>
      </c>
      <c r="K183" s="26" t="str">
        <f t="shared" si="5"/>
        <v>OK</v>
      </c>
      <c r="L183" s="18"/>
      <c r="M183" s="18"/>
      <c r="N183" s="18"/>
      <c r="O183" s="18"/>
      <c r="P183" s="18"/>
      <c r="Q183" s="18"/>
      <c r="R183" s="18"/>
      <c r="S183" s="18"/>
      <c r="T183" s="18"/>
      <c r="U183" s="18"/>
      <c r="V183" s="18"/>
      <c r="W183" s="32"/>
      <c r="X183" s="32"/>
      <c r="Y183" s="32"/>
      <c r="Z183" s="32"/>
      <c r="AA183" s="32"/>
      <c r="AB183" s="32"/>
    </row>
    <row r="184" spans="1:28" ht="39.950000000000003" customHeight="1" x14ac:dyDescent="0.25">
      <c r="A184" s="169"/>
      <c r="B184" s="171"/>
      <c r="C184" s="48">
        <v>329</v>
      </c>
      <c r="D184" s="71" t="s">
        <v>372</v>
      </c>
      <c r="E184" s="110" t="s">
        <v>608</v>
      </c>
      <c r="F184" s="72" t="s">
        <v>13</v>
      </c>
      <c r="G184" s="72" t="s">
        <v>15</v>
      </c>
      <c r="H184" s="54">
        <v>18</v>
      </c>
      <c r="I184" s="19">
        <v>20</v>
      </c>
      <c r="J184" s="25">
        <f t="shared" si="4"/>
        <v>20</v>
      </c>
      <c r="K184" s="26" t="str">
        <f t="shared" si="5"/>
        <v>OK</v>
      </c>
      <c r="L184" s="18"/>
      <c r="M184" s="18"/>
      <c r="N184" s="18"/>
      <c r="O184" s="18"/>
      <c r="P184" s="18"/>
      <c r="Q184" s="18"/>
      <c r="R184" s="18"/>
      <c r="S184" s="18"/>
      <c r="T184" s="18"/>
      <c r="U184" s="18"/>
      <c r="V184" s="18"/>
      <c r="W184" s="32"/>
      <c r="X184" s="32"/>
      <c r="Y184" s="32"/>
      <c r="Z184" s="32"/>
      <c r="AA184" s="32"/>
      <c r="AB184" s="32"/>
    </row>
    <row r="185" spans="1:28" ht="39.950000000000003" customHeight="1" x14ac:dyDescent="0.25">
      <c r="A185" s="169"/>
      <c r="B185" s="171"/>
      <c r="C185" s="48">
        <v>330</v>
      </c>
      <c r="D185" s="71" t="s">
        <v>373</v>
      </c>
      <c r="E185" s="110" t="s">
        <v>608</v>
      </c>
      <c r="F185" s="72" t="s">
        <v>13</v>
      </c>
      <c r="G185" s="72" t="s">
        <v>15</v>
      </c>
      <c r="H185" s="54">
        <v>10.67</v>
      </c>
      <c r="I185" s="19">
        <v>15</v>
      </c>
      <c r="J185" s="25">
        <f t="shared" si="4"/>
        <v>15</v>
      </c>
      <c r="K185" s="26" t="str">
        <f t="shared" si="5"/>
        <v>OK</v>
      </c>
      <c r="L185" s="18"/>
      <c r="M185" s="18"/>
      <c r="N185" s="18"/>
      <c r="O185" s="18"/>
      <c r="P185" s="18"/>
      <c r="Q185" s="18"/>
      <c r="R185" s="18"/>
      <c r="S185" s="18"/>
      <c r="T185" s="18"/>
      <c r="U185" s="18"/>
      <c r="V185" s="18"/>
      <c r="W185" s="32"/>
      <c r="X185" s="32"/>
      <c r="Y185" s="32"/>
      <c r="Z185" s="32"/>
      <c r="AA185" s="32"/>
      <c r="AB185" s="32"/>
    </row>
    <row r="186" spans="1:28" ht="39.950000000000003" customHeight="1" x14ac:dyDescent="0.25">
      <c r="A186" s="169"/>
      <c r="B186" s="171"/>
      <c r="C186" s="48">
        <v>331</v>
      </c>
      <c r="D186" s="71" t="s">
        <v>374</v>
      </c>
      <c r="E186" s="110" t="s">
        <v>608</v>
      </c>
      <c r="F186" s="72" t="s">
        <v>13</v>
      </c>
      <c r="G186" s="72" t="s">
        <v>15</v>
      </c>
      <c r="H186" s="54">
        <v>19.41</v>
      </c>
      <c r="I186" s="19">
        <v>15</v>
      </c>
      <c r="J186" s="25">
        <f t="shared" si="4"/>
        <v>15</v>
      </c>
      <c r="K186" s="26" t="str">
        <f t="shared" si="5"/>
        <v>OK</v>
      </c>
      <c r="L186" s="18"/>
      <c r="M186" s="18"/>
      <c r="N186" s="18"/>
      <c r="O186" s="18"/>
      <c r="P186" s="18"/>
      <c r="Q186" s="18"/>
      <c r="R186" s="18"/>
      <c r="S186" s="18"/>
      <c r="T186" s="18"/>
      <c r="U186" s="18"/>
      <c r="V186" s="18"/>
      <c r="W186" s="32"/>
      <c r="X186" s="32"/>
      <c r="Y186" s="32"/>
      <c r="Z186" s="32"/>
      <c r="AA186" s="32"/>
      <c r="AB186" s="32"/>
    </row>
    <row r="187" spans="1:28" ht="39.950000000000003" customHeight="1" x14ac:dyDescent="0.25">
      <c r="A187" s="169"/>
      <c r="B187" s="171"/>
      <c r="C187" s="48">
        <v>332</v>
      </c>
      <c r="D187" s="71" t="s">
        <v>375</v>
      </c>
      <c r="E187" s="110" t="s">
        <v>608</v>
      </c>
      <c r="F187" s="72" t="s">
        <v>13</v>
      </c>
      <c r="G187" s="72" t="s">
        <v>15</v>
      </c>
      <c r="H187" s="54">
        <v>21.09</v>
      </c>
      <c r="I187" s="19">
        <v>10</v>
      </c>
      <c r="J187" s="25">
        <f t="shared" si="4"/>
        <v>10</v>
      </c>
      <c r="K187" s="26" t="str">
        <f t="shared" si="5"/>
        <v>OK</v>
      </c>
      <c r="L187" s="18"/>
      <c r="M187" s="18"/>
      <c r="N187" s="18"/>
      <c r="O187" s="18"/>
      <c r="P187" s="18"/>
      <c r="Q187" s="18"/>
      <c r="R187" s="18"/>
      <c r="S187" s="18"/>
      <c r="T187" s="18"/>
      <c r="U187" s="18"/>
      <c r="V187" s="18"/>
      <c r="W187" s="32"/>
      <c r="X187" s="32"/>
      <c r="Y187" s="32"/>
      <c r="Z187" s="32"/>
      <c r="AA187" s="32"/>
      <c r="AB187" s="32"/>
    </row>
    <row r="188" spans="1:28" ht="39.950000000000003" customHeight="1" x14ac:dyDescent="0.25">
      <c r="A188" s="169"/>
      <c r="B188" s="171"/>
      <c r="C188" s="48">
        <v>333</v>
      </c>
      <c r="D188" s="71" t="s">
        <v>376</v>
      </c>
      <c r="E188" s="110" t="s">
        <v>610</v>
      </c>
      <c r="F188" s="72" t="s">
        <v>13</v>
      </c>
      <c r="G188" s="72" t="s">
        <v>15</v>
      </c>
      <c r="H188" s="54">
        <v>42.23</v>
      </c>
      <c r="I188" s="19">
        <v>10</v>
      </c>
      <c r="J188" s="25">
        <f t="shared" si="4"/>
        <v>10</v>
      </c>
      <c r="K188" s="26" t="str">
        <f t="shared" si="5"/>
        <v>OK</v>
      </c>
      <c r="L188" s="18"/>
      <c r="M188" s="18"/>
      <c r="N188" s="18"/>
      <c r="O188" s="18"/>
      <c r="P188" s="18"/>
      <c r="Q188" s="18"/>
      <c r="R188" s="18"/>
      <c r="S188" s="18"/>
      <c r="T188" s="18"/>
      <c r="U188" s="18"/>
      <c r="V188" s="18"/>
      <c r="W188" s="32"/>
      <c r="X188" s="32"/>
      <c r="Y188" s="32"/>
      <c r="Z188" s="32"/>
      <c r="AA188" s="32"/>
      <c r="AB188" s="32"/>
    </row>
    <row r="189" spans="1:28" ht="39.950000000000003" customHeight="1" x14ac:dyDescent="0.25">
      <c r="A189" s="169"/>
      <c r="B189" s="171"/>
      <c r="C189" s="48">
        <v>334</v>
      </c>
      <c r="D189" s="71" t="s">
        <v>377</v>
      </c>
      <c r="E189" s="110" t="s">
        <v>610</v>
      </c>
      <c r="F189" s="72" t="s">
        <v>13</v>
      </c>
      <c r="G189" s="72" t="s">
        <v>15</v>
      </c>
      <c r="H189" s="54">
        <v>35.26</v>
      </c>
      <c r="I189" s="19">
        <v>10</v>
      </c>
      <c r="J189" s="25">
        <f t="shared" si="4"/>
        <v>10</v>
      </c>
      <c r="K189" s="26" t="str">
        <f t="shared" si="5"/>
        <v>OK</v>
      </c>
      <c r="L189" s="18"/>
      <c r="M189" s="18"/>
      <c r="N189" s="18"/>
      <c r="O189" s="18"/>
      <c r="P189" s="18"/>
      <c r="Q189" s="18"/>
      <c r="R189" s="18"/>
      <c r="S189" s="18"/>
      <c r="T189" s="18"/>
      <c r="U189" s="18"/>
      <c r="V189" s="18"/>
      <c r="W189" s="32"/>
      <c r="X189" s="32"/>
      <c r="Y189" s="32"/>
      <c r="Z189" s="32"/>
      <c r="AA189" s="32"/>
      <c r="AB189" s="32"/>
    </row>
    <row r="190" spans="1:28" ht="39.950000000000003" customHeight="1" x14ac:dyDescent="0.25">
      <c r="A190" s="169"/>
      <c r="B190" s="171"/>
      <c r="C190" s="48">
        <v>335</v>
      </c>
      <c r="D190" s="81" t="s">
        <v>378</v>
      </c>
      <c r="E190" s="110" t="s">
        <v>607</v>
      </c>
      <c r="F190" s="72" t="s">
        <v>13</v>
      </c>
      <c r="G190" s="72" t="s">
        <v>15</v>
      </c>
      <c r="H190" s="54">
        <v>36.33</v>
      </c>
      <c r="I190" s="19">
        <v>10</v>
      </c>
      <c r="J190" s="25">
        <f t="shared" si="4"/>
        <v>10</v>
      </c>
      <c r="K190" s="26" t="str">
        <f t="shared" si="5"/>
        <v>OK</v>
      </c>
      <c r="L190" s="18"/>
      <c r="M190" s="18"/>
      <c r="N190" s="18"/>
      <c r="O190" s="18"/>
      <c r="P190" s="18"/>
      <c r="Q190" s="18"/>
      <c r="R190" s="18"/>
      <c r="S190" s="18"/>
      <c r="T190" s="18"/>
      <c r="U190" s="18"/>
      <c r="V190" s="18"/>
      <c r="W190" s="32"/>
      <c r="X190" s="32"/>
      <c r="Y190" s="32"/>
      <c r="Z190" s="32"/>
      <c r="AA190" s="32"/>
      <c r="AB190" s="32"/>
    </row>
    <row r="191" spans="1:28" ht="39.950000000000003" customHeight="1" x14ac:dyDescent="0.25">
      <c r="A191" s="169"/>
      <c r="B191" s="171"/>
      <c r="C191" s="48">
        <v>336</v>
      </c>
      <c r="D191" s="81" t="s">
        <v>379</v>
      </c>
      <c r="E191" s="110" t="s">
        <v>607</v>
      </c>
      <c r="F191" s="72" t="s">
        <v>13</v>
      </c>
      <c r="G191" s="72" t="s">
        <v>15</v>
      </c>
      <c r="H191" s="54">
        <v>33.840000000000003</v>
      </c>
      <c r="I191" s="19">
        <v>10</v>
      </c>
      <c r="J191" s="25">
        <f t="shared" si="4"/>
        <v>10</v>
      </c>
      <c r="K191" s="26" t="str">
        <f t="shared" si="5"/>
        <v>OK</v>
      </c>
      <c r="L191" s="18"/>
      <c r="M191" s="18"/>
      <c r="N191" s="18"/>
      <c r="O191" s="18"/>
      <c r="P191" s="18"/>
      <c r="Q191" s="18"/>
      <c r="R191" s="18"/>
      <c r="S191" s="18"/>
      <c r="T191" s="18"/>
      <c r="U191" s="18"/>
      <c r="V191" s="18"/>
      <c r="W191" s="32"/>
      <c r="X191" s="32"/>
      <c r="Y191" s="32"/>
      <c r="Z191" s="32"/>
      <c r="AA191" s="32"/>
      <c r="AB191" s="32"/>
    </row>
    <row r="192" spans="1:28" ht="39.950000000000003" customHeight="1" x14ac:dyDescent="0.25">
      <c r="A192" s="169"/>
      <c r="B192" s="171"/>
      <c r="C192" s="48">
        <v>337</v>
      </c>
      <c r="D192" s="71" t="s">
        <v>380</v>
      </c>
      <c r="E192" s="110" t="s">
        <v>607</v>
      </c>
      <c r="F192" s="72" t="s">
        <v>13</v>
      </c>
      <c r="G192" s="72" t="s">
        <v>15</v>
      </c>
      <c r="H192" s="54">
        <v>118.96</v>
      </c>
      <c r="I192" s="19">
        <v>15</v>
      </c>
      <c r="J192" s="25">
        <f t="shared" si="4"/>
        <v>15</v>
      </c>
      <c r="K192" s="26" t="str">
        <f t="shared" si="5"/>
        <v>OK</v>
      </c>
      <c r="L192" s="18"/>
      <c r="M192" s="18"/>
      <c r="N192" s="18"/>
      <c r="O192" s="18"/>
      <c r="P192" s="18"/>
      <c r="Q192" s="18"/>
      <c r="R192" s="18"/>
      <c r="S192" s="18"/>
      <c r="T192" s="18"/>
      <c r="U192" s="18"/>
      <c r="V192" s="18"/>
      <c r="W192" s="32"/>
      <c r="X192" s="32"/>
      <c r="Y192" s="32"/>
      <c r="Z192" s="32"/>
      <c r="AA192" s="32"/>
      <c r="AB192" s="32"/>
    </row>
    <row r="193" spans="1:28" ht="39.950000000000003" customHeight="1" x14ac:dyDescent="0.25">
      <c r="A193" s="169"/>
      <c r="B193" s="171"/>
      <c r="C193" s="48">
        <v>338</v>
      </c>
      <c r="D193" s="71" t="s">
        <v>381</v>
      </c>
      <c r="E193" s="110" t="s">
        <v>611</v>
      </c>
      <c r="F193" s="72" t="s">
        <v>13</v>
      </c>
      <c r="G193" s="72" t="s">
        <v>15</v>
      </c>
      <c r="H193" s="54">
        <v>67.12</v>
      </c>
      <c r="I193" s="19">
        <v>15</v>
      </c>
      <c r="J193" s="25">
        <f t="shared" si="4"/>
        <v>15</v>
      </c>
      <c r="K193" s="26" t="str">
        <f t="shared" si="5"/>
        <v>OK</v>
      </c>
      <c r="L193" s="18"/>
      <c r="M193" s="18"/>
      <c r="N193" s="18"/>
      <c r="O193" s="18"/>
      <c r="P193" s="18"/>
      <c r="Q193" s="18"/>
      <c r="R193" s="18"/>
      <c r="S193" s="18"/>
      <c r="T193" s="18"/>
      <c r="U193" s="18"/>
      <c r="V193" s="18"/>
      <c r="W193" s="32"/>
      <c r="X193" s="32"/>
      <c r="Y193" s="32"/>
      <c r="Z193" s="32"/>
      <c r="AA193" s="32"/>
      <c r="AB193" s="32"/>
    </row>
    <row r="194" spans="1:28" ht="39.950000000000003" customHeight="1" x14ac:dyDescent="0.25">
      <c r="A194" s="169"/>
      <c r="B194" s="171"/>
      <c r="C194" s="48">
        <v>339</v>
      </c>
      <c r="D194" s="71" t="s">
        <v>382</v>
      </c>
      <c r="E194" s="110" t="s">
        <v>607</v>
      </c>
      <c r="F194" s="72"/>
      <c r="G194" s="72" t="s">
        <v>15</v>
      </c>
      <c r="H194" s="54">
        <v>19.84</v>
      </c>
      <c r="I194" s="19">
        <v>15</v>
      </c>
      <c r="J194" s="25">
        <f t="shared" si="4"/>
        <v>15</v>
      </c>
      <c r="K194" s="26" t="str">
        <f t="shared" si="5"/>
        <v>OK</v>
      </c>
      <c r="L194" s="18"/>
      <c r="M194" s="18"/>
      <c r="N194" s="18"/>
      <c r="O194" s="18"/>
      <c r="P194" s="18"/>
      <c r="Q194" s="18"/>
      <c r="R194" s="18"/>
      <c r="S194" s="18"/>
      <c r="T194" s="18"/>
      <c r="U194" s="18"/>
      <c r="V194" s="18"/>
      <c r="W194" s="32"/>
      <c r="X194" s="32"/>
      <c r="Y194" s="32"/>
      <c r="Z194" s="32"/>
      <c r="AA194" s="32"/>
      <c r="AB194" s="32"/>
    </row>
    <row r="195" spans="1:28" ht="39.950000000000003" customHeight="1" x14ac:dyDescent="0.25">
      <c r="A195" s="169"/>
      <c r="B195" s="171"/>
      <c r="C195" s="48">
        <v>340</v>
      </c>
      <c r="D195" s="71" t="s">
        <v>383</v>
      </c>
      <c r="E195" s="110" t="s">
        <v>607</v>
      </c>
      <c r="F195" s="72" t="s">
        <v>13</v>
      </c>
      <c r="G195" s="72" t="s">
        <v>15</v>
      </c>
      <c r="H195" s="54">
        <v>51.59</v>
      </c>
      <c r="I195" s="19">
        <v>15</v>
      </c>
      <c r="J195" s="25">
        <f t="shared" si="4"/>
        <v>15</v>
      </c>
      <c r="K195" s="26" t="str">
        <f t="shared" si="5"/>
        <v>OK</v>
      </c>
      <c r="L195" s="18"/>
      <c r="M195" s="18"/>
      <c r="N195" s="18"/>
      <c r="O195" s="18"/>
      <c r="P195" s="18"/>
      <c r="Q195" s="18"/>
      <c r="R195" s="18"/>
      <c r="S195" s="18"/>
      <c r="T195" s="18"/>
      <c r="U195" s="18"/>
      <c r="V195" s="18"/>
      <c r="W195" s="32"/>
      <c r="X195" s="32"/>
      <c r="Y195" s="32"/>
      <c r="Z195" s="32"/>
      <c r="AA195" s="32"/>
      <c r="AB195" s="32"/>
    </row>
    <row r="196" spans="1:28" ht="39.950000000000003" customHeight="1" x14ac:dyDescent="0.25">
      <c r="A196" s="169"/>
      <c r="B196" s="171"/>
      <c r="C196" s="48">
        <v>341</v>
      </c>
      <c r="D196" s="71" t="s">
        <v>384</v>
      </c>
      <c r="E196" s="111" t="s">
        <v>606</v>
      </c>
      <c r="F196" s="72" t="s">
        <v>13</v>
      </c>
      <c r="G196" s="72" t="s">
        <v>15</v>
      </c>
      <c r="H196" s="54">
        <v>5.69</v>
      </c>
      <c r="I196" s="19">
        <v>10</v>
      </c>
      <c r="J196" s="25">
        <f t="shared" ref="J196:J259" si="6">I196-(SUM(L196:AB196))</f>
        <v>10</v>
      </c>
      <c r="K196" s="26" t="str">
        <f t="shared" si="5"/>
        <v>OK</v>
      </c>
      <c r="L196" s="18"/>
      <c r="M196" s="18"/>
      <c r="N196" s="18"/>
      <c r="O196" s="18"/>
      <c r="P196" s="18"/>
      <c r="Q196" s="18"/>
      <c r="R196" s="18"/>
      <c r="S196" s="18"/>
      <c r="T196" s="18"/>
      <c r="U196" s="18"/>
      <c r="V196" s="18"/>
      <c r="W196" s="32"/>
      <c r="X196" s="32"/>
      <c r="Y196" s="32"/>
      <c r="Z196" s="32"/>
      <c r="AA196" s="32"/>
      <c r="AB196" s="32"/>
    </row>
    <row r="197" spans="1:28" ht="39.950000000000003" customHeight="1" x14ac:dyDescent="0.25">
      <c r="A197" s="169"/>
      <c r="B197" s="171"/>
      <c r="C197" s="48">
        <v>342</v>
      </c>
      <c r="D197" s="71" t="s">
        <v>385</v>
      </c>
      <c r="E197" s="111" t="s">
        <v>606</v>
      </c>
      <c r="F197" s="72" t="s">
        <v>13</v>
      </c>
      <c r="G197" s="72" t="s">
        <v>15</v>
      </c>
      <c r="H197" s="54">
        <v>9.73</v>
      </c>
      <c r="I197" s="19">
        <v>10</v>
      </c>
      <c r="J197" s="25">
        <f t="shared" si="6"/>
        <v>10</v>
      </c>
      <c r="K197" s="26" t="str">
        <f t="shared" si="5"/>
        <v>OK</v>
      </c>
      <c r="L197" s="18"/>
      <c r="M197" s="18"/>
      <c r="N197" s="18"/>
      <c r="O197" s="18"/>
      <c r="P197" s="18"/>
      <c r="Q197" s="18"/>
      <c r="R197" s="18"/>
      <c r="S197" s="18"/>
      <c r="T197" s="18"/>
      <c r="U197" s="18"/>
      <c r="V197" s="18"/>
      <c r="W197" s="32"/>
      <c r="X197" s="32"/>
      <c r="Y197" s="32"/>
      <c r="Z197" s="32"/>
      <c r="AA197" s="32"/>
      <c r="AB197" s="32"/>
    </row>
    <row r="198" spans="1:28" ht="39.950000000000003" customHeight="1" x14ac:dyDescent="0.25">
      <c r="A198" s="169"/>
      <c r="B198" s="171"/>
      <c r="C198" s="48">
        <v>343</v>
      </c>
      <c r="D198" s="71" t="s">
        <v>386</v>
      </c>
      <c r="E198" s="111" t="s">
        <v>606</v>
      </c>
      <c r="F198" s="72" t="s">
        <v>13</v>
      </c>
      <c r="G198" s="72" t="s">
        <v>15</v>
      </c>
      <c r="H198" s="54">
        <v>11.65</v>
      </c>
      <c r="I198" s="19">
        <v>10</v>
      </c>
      <c r="J198" s="25">
        <f t="shared" si="6"/>
        <v>10</v>
      </c>
      <c r="K198" s="26" t="str">
        <f t="shared" si="5"/>
        <v>OK</v>
      </c>
      <c r="L198" s="18"/>
      <c r="M198" s="18"/>
      <c r="N198" s="18"/>
      <c r="O198" s="18"/>
      <c r="P198" s="18"/>
      <c r="Q198" s="18"/>
      <c r="R198" s="18"/>
      <c r="S198" s="18"/>
      <c r="T198" s="18"/>
      <c r="U198" s="18"/>
      <c r="V198" s="18"/>
      <c r="W198" s="32"/>
      <c r="X198" s="32"/>
      <c r="Y198" s="32"/>
      <c r="Z198" s="32"/>
      <c r="AA198" s="32"/>
      <c r="AB198" s="32"/>
    </row>
    <row r="199" spans="1:28" ht="39.950000000000003" customHeight="1" x14ac:dyDescent="0.25">
      <c r="A199" s="169"/>
      <c r="B199" s="171"/>
      <c r="C199" s="48">
        <v>344</v>
      </c>
      <c r="D199" s="71" t="s">
        <v>387</v>
      </c>
      <c r="E199" s="111" t="s">
        <v>606</v>
      </c>
      <c r="F199" s="72" t="s">
        <v>13</v>
      </c>
      <c r="G199" s="72" t="s">
        <v>15</v>
      </c>
      <c r="H199" s="54">
        <v>4.68</v>
      </c>
      <c r="I199" s="19">
        <v>10</v>
      </c>
      <c r="J199" s="25">
        <f t="shared" si="6"/>
        <v>10</v>
      </c>
      <c r="K199" s="26" t="str">
        <f t="shared" si="5"/>
        <v>OK</v>
      </c>
      <c r="L199" s="18"/>
      <c r="M199" s="18"/>
      <c r="N199" s="18"/>
      <c r="O199" s="18"/>
      <c r="P199" s="18"/>
      <c r="Q199" s="18"/>
      <c r="R199" s="18"/>
      <c r="S199" s="18"/>
      <c r="T199" s="18"/>
      <c r="U199" s="18"/>
      <c r="V199" s="18"/>
      <c r="W199" s="32"/>
      <c r="X199" s="32"/>
      <c r="Y199" s="32"/>
      <c r="Z199" s="32"/>
      <c r="AA199" s="32"/>
      <c r="AB199" s="32"/>
    </row>
    <row r="200" spans="1:28" ht="39.950000000000003" customHeight="1" x14ac:dyDescent="0.25">
      <c r="A200" s="169"/>
      <c r="B200" s="171"/>
      <c r="C200" s="48">
        <v>345</v>
      </c>
      <c r="D200" s="71" t="s">
        <v>388</v>
      </c>
      <c r="E200" s="111" t="s">
        <v>606</v>
      </c>
      <c r="F200" s="72" t="s">
        <v>13</v>
      </c>
      <c r="G200" s="72" t="s">
        <v>15</v>
      </c>
      <c r="H200" s="54">
        <v>2.72</v>
      </c>
      <c r="I200" s="19">
        <v>10</v>
      </c>
      <c r="J200" s="25">
        <f t="shared" si="6"/>
        <v>10</v>
      </c>
      <c r="K200" s="26" t="str">
        <f t="shared" si="5"/>
        <v>OK</v>
      </c>
      <c r="L200" s="18"/>
      <c r="M200" s="18"/>
      <c r="N200" s="18"/>
      <c r="O200" s="18"/>
      <c r="P200" s="18"/>
      <c r="Q200" s="18"/>
      <c r="R200" s="18"/>
      <c r="S200" s="18"/>
      <c r="T200" s="18"/>
      <c r="U200" s="18"/>
      <c r="V200" s="18"/>
      <c r="W200" s="32"/>
      <c r="X200" s="32"/>
      <c r="Y200" s="32"/>
      <c r="Z200" s="32"/>
      <c r="AA200" s="32"/>
      <c r="AB200" s="32"/>
    </row>
    <row r="201" spans="1:28" ht="39.950000000000003" customHeight="1" x14ac:dyDescent="0.25">
      <c r="A201" s="169"/>
      <c r="B201" s="171"/>
      <c r="C201" s="48">
        <v>346</v>
      </c>
      <c r="D201" s="71" t="s">
        <v>389</v>
      </c>
      <c r="E201" s="111" t="s">
        <v>606</v>
      </c>
      <c r="F201" s="72" t="s">
        <v>13</v>
      </c>
      <c r="G201" s="72" t="s">
        <v>15</v>
      </c>
      <c r="H201" s="54">
        <v>6.19</v>
      </c>
      <c r="I201" s="19">
        <v>15</v>
      </c>
      <c r="J201" s="25">
        <f t="shared" si="6"/>
        <v>15</v>
      </c>
      <c r="K201" s="26" t="str">
        <f t="shared" si="5"/>
        <v>OK</v>
      </c>
      <c r="L201" s="18"/>
      <c r="M201" s="18"/>
      <c r="N201" s="18"/>
      <c r="O201" s="18"/>
      <c r="P201" s="18"/>
      <c r="Q201" s="18"/>
      <c r="R201" s="18"/>
      <c r="S201" s="18"/>
      <c r="T201" s="18"/>
      <c r="U201" s="18"/>
      <c r="V201" s="18"/>
      <c r="W201" s="32"/>
      <c r="X201" s="32"/>
      <c r="Y201" s="32"/>
      <c r="Z201" s="32"/>
      <c r="AA201" s="32"/>
      <c r="AB201" s="32"/>
    </row>
    <row r="202" spans="1:28" ht="39.950000000000003" customHeight="1" x14ac:dyDescent="0.25">
      <c r="A202" s="169"/>
      <c r="B202" s="171"/>
      <c r="C202" s="48">
        <v>347</v>
      </c>
      <c r="D202" s="71" t="s">
        <v>390</v>
      </c>
      <c r="E202" s="111" t="s">
        <v>606</v>
      </c>
      <c r="F202" s="72" t="s">
        <v>13</v>
      </c>
      <c r="G202" s="72" t="s">
        <v>15</v>
      </c>
      <c r="H202" s="54">
        <v>10.49</v>
      </c>
      <c r="I202" s="19">
        <v>20</v>
      </c>
      <c r="J202" s="25">
        <f t="shared" si="6"/>
        <v>20</v>
      </c>
      <c r="K202" s="26" t="str">
        <f t="shared" si="5"/>
        <v>OK</v>
      </c>
      <c r="L202" s="18"/>
      <c r="M202" s="18"/>
      <c r="N202" s="18"/>
      <c r="O202" s="18"/>
      <c r="P202" s="18"/>
      <c r="Q202" s="18"/>
      <c r="R202" s="18"/>
      <c r="S202" s="18"/>
      <c r="T202" s="18"/>
      <c r="U202" s="18"/>
      <c r="V202" s="18"/>
      <c r="W202" s="32"/>
      <c r="X202" s="32"/>
      <c r="Y202" s="32"/>
      <c r="Z202" s="32"/>
      <c r="AA202" s="32"/>
      <c r="AB202" s="32"/>
    </row>
    <row r="203" spans="1:28" ht="39.950000000000003" customHeight="1" x14ac:dyDescent="0.25">
      <c r="A203" s="169"/>
      <c r="B203" s="171"/>
      <c r="C203" s="48">
        <v>348</v>
      </c>
      <c r="D203" s="71" t="s">
        <v>391</v>
      </c>
      <c r="E203" s="111" t="s">
        <v>606</v>
      </c>
      <c r="F203" s="72" t="s">
        <v>13</v>
      </c>
      <c r="G203" s="72" t="s">
        <v>15</v>
      </c>
      <c r="H203" s="54">
        <v>6.39</v>
      </c>
      <c r="I203" s="19">
        <v>20</v>
      </c>
      <c r="J203" s="25">
        <f t="shared" si="6"/>
        <v>20</v>
      </c>
      <c r="K203" s="26" t="str">
        <f t="shared" si="5"/>
        <v>OK</v>
      </c>
      <c r="L203" s="18"/>
      <c r="M203" s="18"/>
      <c r="N203" s="18"/>
      <c r="O203" s="18"/>
      <c r="P203" s="18"/>
      <c r="Q203" s="18"/>
      <c r="R203" s="18"/>
      <c r="S203" s="18"/>
      <c r="T203" s="18"/>
      <c r="U203" s="18"/>
      <c r="V203" s="18"/>
      <c r="W203" s="32"/>
      <c r="X203" s="32"/>
      <c r="Y203" s="32"/>
      <c r="Z203" s="32"/>
      <c r="AA203" s="32"/>
      <c r="AB203" s="32"/>
    </row>
    <row r="204" spans="1:28" ht="39.950000000000003" customHeight="1" x14ac:dyDescent="0.25">
      <c r="A204" s="169"/>
      <c r="B204" s="171"/>
      <c r="C204" s="48">
        <v>349</v>
      </c>
      <c r="D204" s="71" t="s">
        <v>392</v>
      </c>
      <c r="E204" s="111" t="s">
        <v>606</v>
      </c>
      <c r="F204" s="72" t="s">
        <v>13</v>
      </c>
      <c r="G204" s="72" t="s">
        <v>15</v>
      </c>
      <c r="H204" s="54">
        <v>9.56</v>
      </c>
      <c r="I204" s="19">
        <v>20</v>
      </c>
      <c r="J204" s="25">
        <f t="shared" si="6"/>
        <v>20</v>
      </c>
      <c r="K204" s="26" t="str">
        <f t="shared" si="5"/>
        <v>OK</v>
      </c>
      <c r="L204" s="18"/>
      <c r="M204" s="18"/>
      <c r="N204" s="18"/>
      <c r="O204" s="18"/>
      <c r="P204" s="18"/>
      <c r="Q204" s="18"/>
      <c r="R204" s="18"/>
      <c r="S204" s="18"/>
      <c r="T204" s="18"/>
      <c r="U204" s="18"/>
      <c r="V204" s="18"/>
      <c r="W204" s="32"/>
      <c r="X204" s="32"/>
      <c r="Y204" s="32"/>
      <c r="Z204" s="32"/>
      <c r="AA204" s="32"/>
      <c r="AB204" s="32"/>
    </row>
    <row r="205" spans="1:28" ht="39.950000000000003" customHeight="1" x14ac:dyDescent="0.25">
      <c r="A205" s="169"/>
      <c r="B205" s="171"/>
      <c r="C205" s="48">
        <v>350</v>
      </c>
      <c r="D205" s="71" t="s">
        <v>393</v>
      </c>
      <c r="E205" s="111" t="s">
        <v>606</v>
      </c>
      <c r="F205" s="72" t="s">
        <v>13</v>
      </c>
      <c r="G205" s="72" t="s">
        <v>15</v>
      </c>
      <c r="H205" s="54">
        <v>3.88</v>
      </c>
      <c r="I205" s="19">
        <v>15</v>
      </c>
      <c r="J205" s="25">
        <f t="shared" si="6"/>
        <v>15</v>
      </c>
      <c r="K205" s="26" t="str">
        <f t="shared" si="5"/>
        <v>OK</v>
      </c>
      <c r="L205" s="18"/>
      <c r="M205" s="18"/>
      <c r="N205" s="18"/>
      <c r="O205" s="18"/>
      <c r="P205" s="18"/>
      <c r="Q205" s="18"/>
      <c r="R205" s="18"/>
      <c r="S205" s="18"/>
      <c r="T205" s="18"/>
      <c r="U205" s="18"/>
      <c r="V205" s="18"/>
      <c r="W205" s="32"/>
      <c r="X205" s="32"/>
      <c r="Y205" s="32"/>
      <c r="Z205" s="32"/>
      <c r="AA205" s="32"/>
      <c r="AB205" s="32"/>
    </row>
    <row r="206" spans="1:28" ht="39.950000000000003" customHeight="1" x14ac:dyDescent="0.25">
      <c r="A206" s="169"/>
      <c r="B206" s="171"/>
      <c r="C206" s="48">
        <v>351</v>
      </c>
      <c r="D206" s="71" t="s">
        <v>394</v>
      </c>
      <c r="E206" s="111" t="s">
        <v>606</v>
      </c>
      <c r="F206" s="72" t="s">
        <v>13</v>
      </c>
      <c r="G206" s="72" t="s">
        <v>15</v>
      </c>
      <c r="H206" s="54">
        <v>8.5399999999999991</v>
      </c>
      <c r="I206" s="19">
        <v>15</v>
      </c>
      <c r="J206" s="25">
        <f t="shared" si="6"/>
        <v>15</v>
      </c>
      <c r="K206" s="26" t="str">
        <f t="shared" si="5"/>
        <v>OK</v>
      </c>
      <c r="L206" s="18"/>
      <c r="M206" s="18"/>
      <c r="N206" s="18"/>
      <c r="O206" s="18"/>
      <c r="P206" s="18"/>
      <c r="Q206" s="18"/>
      <c r="R206" s="18"/>
      <c r="S206" s="18"/>
      <c r="T206" s="18"/>
      <c r="U206" s="18"/>
      <c r="V206" s="18"/>
      <c r="W206" s="32"/>
      <c r="X206" s="32"/>
      <c r="Y206" s="32"/>
      <c r="Z206" s="32"/>
      <c r="AA206" s="32"/>
      <c r="AB206" s="32"/>
    </row>
    <row r="207" spans="1:28" ht="39.950000000000003" customHeight="1" x14ac:dyDescent="0.25">
      <c r="A207" s="169"/>
      <c r="B207" s="171"/>
      <c r="C207" s="48">
        <v>352</v>
      </c>
      <c r="D207" s="71" t="s">
        <v>395</v>
      </c>
      <c r="E207" s="111" t="s">
        <v>606</v>
      </c>
      <c r="F207" s="72" t="s">
        <v>13</v>
      </c>
      <c r="G207" s="72" t="s">
        <v>15</v>
      </c>
      <c r="H207" s="54">
        <v>1.36</v>
      </c>
      <c r="I207" s="19">
        <v>15</v>
      </c>
      <c r="J207" s="25">
        <f t="shared" si="6"/>
        <v>15</v>
      </c>
      <c r="K207" s="26" t="str">
        <f t="shared" si="5"/>
        <v>OK</v>
      </c>
      <c r="L207" s="18"/>
      <c r="M207" s="18"/>
      <c r="N207" s="18"/>
      <c r="O207" s="18"/>
      <c r="P207" s="18"/>
      <c r="Q207" s="18"/>
      <c r="R207" s="18"/>
      <c r="S207" s="18"/>
      <c r="T207" s="18"/>
      <c r="U207" s="18"/>
      <c r="V207" s="18"/>
      <c r="W207" s="32"/>
      <c r="X207" s="32"/>
      <c r="Y207" s="32"/>
      <c r="Z207" s="32"/>
      <c r="AA207" s="32"/>
      <c r="AB207" s="32"/>
    </row>
    <row r="208" spans="1:28" ht="39.950000000000003" customHeight="1" x14ac:dyDescent="0.25">
      <c r="A208" s="169"/>
      <c r="B208" s="171"/>
      <c r="C208" s="49">
        <v>353</v>
      </c>
      <c r="D208" s="82" t="s">
        <v>396</v>
      </c>
      <c r="E208" s="111" t="s">
        <v>606</v>
      </c>
      <c r="F208" s="97" t="s">
        <v>59</v>
      </c>
      <c r="G208" s="97" t="s">
        <v>15</v>
      </c>
      <c r="H208" s="54">
        <v>29.07</v>
      </c>
      <c r="I208" s="19"/>
      <c r="J208" s="25">
        <f t="shared" si="6"/>
        <v>0</v>
      </c>
      <c r="K208" s="26" t="str">
        <f t="shared" si="5"/>
        <v>OK</v>
      </c>
      <c r="L208" s="18"/>
      <c r="M208" s="18"/>
      <c r="N208" s="18"/>
      <c r="O208" s="18"/>
      <c r="P208" s="18"/>
      <c r="Q208" s="18"/>
      <c r="R208" s="18"/>
      <c r="S208" s="18"/>
      <c r="T208" s="18"/>
      <c r="U208" s="18"/>
      <c r="V208" s="18"/>
      <c r="W208" s="32"/>
      <c r="X208" s="32"/>
      <c r="Y208" s="32"/>
      <c r="Z208" s="32"/>
      <c r="AA208" s="32"/>
      <c r="AB208" s="32"/>
    </row>
    <row r="209" spans="1:28" ht="39.950000000000003" customHeight="1" x14ac:dyDescent="0.25">
      <c r="A209" s="169"/>
      <c r="B209" s="171"/>
      <c r="C209" s="49">
        <v>354</v>
      </c>
      <c r="D209" s="71" t="s">
        <v>397</v>
      </c>
      <c r="E209" s="111" t="s">
        <v>606</v>
      </c>
      <c r="F209" s="72" t="s">
        <v>13</v>
      </c>
      <c r="G209" s="72" t="s">
        <v>15</v>
      </c>
      <c r="H209" s="54">
        <v>33.86</v>
      </c>
      <c r="I209" s="19">
        <v>10</v>
      </c>
      <c r="J209" s="25">
        <f t="shared" si="6"/>
        <v>10</v>
      </c>
      <c r="K209" s="26" t="str">
        <f t="shared" si="5"/>
        <v>OK</v>
      </c>
      <c r="L209" s="18"/>
      <c r="M209" s="18"/>
      <c r="N209" s="18"/>
      <c r="O209" s="18"/>
      <c r="P209" s="18"/>
      <c r="Q209" s="18"/>
      <c r="R209" s="18"/>
      <c r="S209" s="18"/>
      <c r="T209" s="18"/>
      <c r="U209" s="18"/>
      <c r="V209" s="18"/>
      <c r="W209" s="32"/>
      <c r="X209" s="32"/>
      <c r="Y209" s="32"/>
      <c r="Z209" s="32"/>
      <c r="AA209" s="32"/>
      <c r="AB209" s="32"/>
    </row>
    <row r="210" spans="1:28" ht="39.950000000000003" customHeight="1" x14ac:dyDescent="0.25">
      <c r="A210" s="169"/>
      <c r="B210" s="171"/>
      <c r="C210" s="48">
        <v>355</v>
      </c>
      <c r="D210" s="71" t="s">
        <v>398</v>
      </c>
      <c r="E210" s="111" t="s">
        <v>606</v>
      </c>
      <c r="F210" s="72" t="s">
        <v>13</v>
      </c>
      <c r="G210" s="72" t="s">
        <v>15</v>
      </c>
      <c r="H210" s="54">
        <v>16.34</v>
      </c>
      <c r="I210" s="19">
        <v>20</v>
      </c>
      <c r="J210" s="25">
        <f t="shared" si="6"/>
        <v>20</v>
      </c>
      <c r="K210" s="26" t="str">
        <f t="shared" si="5"/>
        <v>OK</v>
      </c>
      <c r="L210" s="18"/>
      <c r="M210" s="18"/>
      <c r="N210" s="18"/>
      <c r="O210" s="18"/>
      <c r="P210" s="18"/>
      <c r="Q210" s="18"/>
      <c r="R210" s="18"/>
      <c r="S210" s="18"/>
      <c r="T210" s="18"/>
      <c r="U210" s="18"/>
      <c r="V210" s="18"/>
      <c r="W210" s="32"/>
      <c r="X210" s="32"/>
      <c r="Y210" s="32"/>
      <c r="Z210" s="32"/>
      <c r="AA210" s="32"/>
      <c r="AB210" s="32"/>
    </row>
    <row r="211" spans="1:28" ht="39.950000000000003" customHeight="1" x14ac:dyDescent="0.25">
      <c r="A211" s="169"/>
      <c r="B211" s="171"/>
      <c r="C211" s="48">
        <v>356</v>
      </c>
      <c r="D211" s="71" t="s">
        <v>399</v>
      </c>
      <c r="E211" s="111" t="s">
        <v>606</v>
      </c>
      <c r="F211" s="72" t="s">
        <v>13</v>
      </c>
      <c r="G211" s="72" t="s">
        <v>15</v>
      </c>
      <c r="H211" s="54">
        <v>50.61</v>
      </c>
      <c r="I211" s="19">
        <v>15</v>
      </c>
      <c r="J211" s="25">
        <f t="shared" si="6"/>
        <v>15</v>
      </c>
      <c r="K211" s="26" t="str">
        <f t="shared" si="5"/>
        <v>OK</v>
      </c>
      <c r="L211" s="18"/>
      <c r="M211" s="18"/>
      <c r="N211" s="18"/>
      <c r="O211" s="18"/>
      <c r="P211" s="18"/>
      <c r="Q211" s="18"/>
      <c r="R211" s="18"/>
      <c r="S211" s="18"/>
      <c r="T211" s="18"/>
      <c r="U211" s="18"/>
      <c r="V211" s="18"/>
      <c r="W211" s="32"/>
      <c r="X211" s="32"/>
      <c r="Y211" s="32"/>
      <c r="Z211" s="32"/>
      <c r="AA211" s="32"/>
      <c r="AB211" s="32"/>
    </row>
    <row r="212" spans="1:28" ht="39.950000000000003" customHeight="1" x14ac:dyDescent="0.25">
      <c r="A212" s="169"/>
      <c r="B212" s="171"/>
      <c r="C212" s="48">
        <v>357</v>
      </c>
      <c r="D212" s="71" t="s">
        <v>400</v>
      </c>
      <c r="E212" s="111" t="s">
        <v>606</v>
      </c>
      <c r="F212" s="72" t="s">
        <v>13</v>
      </c>
      <c r="G212" s="72" t="s">
        <v>15</v>
      </c>
      <c r="H212" s="54">
        <v>20.77</v>
      </c>
      <c r="I212" s="19">
        <v>10</v>
      </c>
      <c r="J212" s="25">
        <f t="shared" si="6"/>
        <v>10</v>
      </c>
      <c r="K212" s="26" t="str">
        <f t="shared" si="5"/>
        <v>OK</v>
      </c>
      <c r="L212" s="18"/>
      <c r="M212" s="18"/>
      <c r="N212" s="18"/>
      <c r="O212" s="18"/>
      <c r="P212" s="18"/>
      <c r="Q212" s="18"/>
      <c r="R212" s="18"/>
      <c r="S212" s="18"/>
      <c r="T212" s="18"/>
      <c r="U212" s="18"/>
      <c r="V212" s="18"/>
      <c r="W212" s="32"/>
      <c r="X212" s="32"/>
      <c r="Y212" s="32"/>
      <c r="Z212" s="32"/>
      <c r="AA212" s="32"/>
      <c r="AB212" s="32"/>
    </row>
    <row r="213" spans="1:28" ht="39.950000000000003" customHeight="1" x14ac:dyDescent="0.25">
      <c r="A213" s="169"/>
      <c r="B213" s="171"/>
      <c r="C213" s="48">
        <v>358</v>
      </c>
      <c r="D213" s="71" t="s">
        <v>401</v>
      </c>
      <c r="E213" s="111" t="s">
        <v>606</v>
      </c>
      <c r="F213" s="72" t="s">
        <v>13</v>
      </c>
      <c r="G213" s="72" t="s">
        <v>15</v>
      </c>
      <c r="H213" s="54">
        <v>30.55</v>
      </c>
      <c r="I213" s="19">
        <v>10</v>
      </c>
      <c r="J213" s="25">
        <f t="shared" si="6"/>
        <v>10</v>
      </c>
      <c r="K213" s="26" t="str">
        <f t="shared" si="5"/>
        <v>OK</v>
      </c>
      <c r="L213" s="18"/>
      <c r="M213" s="18"/>
      <c r="N213" s="18"/>
      <c r="O213" s="18"/>
      <c r="P213" s="18"/>
      <c r="Q213" s="18"/>
      <c r="R213" s="18"/>
      <c r="S213" s="18"/>
      <c r="T213" s="18"/>
      <c r="U213" s="18"/>
      <c r="V213" s="18"/>
      <c r="W213" s="32"/>
      <c r="X213" s="32"/>
      <c r="Y213" s="32"/>
      <c r="Z213" s="32"/>
      <c r="AA213" s="32"/>
      <c r="AB213" s="32"/>
    </row>
    <row r="214" spans="1:28" ht="39.950000000000003" customHeight="1" x14ac:dyDescent="0.25">
      <c r="A214" s="169"/>
      <c r="B214" s="171"/>
      <c r="C214" s="48">
        <v>359</v>
      </c>
      <c r="D214" s="71" t="s">
        <v>402</v>
      </c>
      <c r="E214" s="111" t="s">
        <v>606</v>
      </c>
      <c r="F214" s="72" t="s">
        <v>13</v>
      </c>
      <c r="G214" s="72" t="s">
        <v>15</v>
      </c>
      <c r="H214" s="54">
        <v>121.43</v>
      </c>
      <c r="I214" s="19">
        <v>10</v>
      </c>
      <c r="J214" s="25">
        <f t="shared" si="6"/>
        <v>10</v>
      </c>
      <c r="K214" s="26" t="str">
        <f t="shared" si="5"/>
        <v>OK</v>
      </c>
      <c r="L214" s="18"/>
      <c r="M214" s="18"/>
      <c r="N214" s="18"/>
      <c r="O214" s="18"/>
      <c r="P214" s="18"/>
      <c r="Q214" s="18"/>
      <c r="R214" s="18"/>
      <c r="S214" s="18"/>
      <c r="T214" s="18"/>
      <c r="U214" s="18"/>
      <c r="V214" s="18"/>
      <c r="W214" s="32"/>
      <c r="X214" s="32"/>
      <c r="Y214" s="32"/>
      <c r="Z214" s="32"/>
      <c r="AA214" s="32"/>
      <c r="AB214" s="32"/>
    </row>
    <row r="215" spans="1:28" ht="39.950000000000003" customHeight="1" x14ac:dyDescent="0.25">
      <c r="A215" s="169"/>
      <c r="B215" s="171"/>
      <c r="C215" s="48">
        <v>360</v>
      </c>
      <c r="D215" s="80" t="s">
        <v>403</v>
      </c>
      <c r="E215" s="111" t="s">
        <v>606</v>
      </c>
      <c r="F215" s="72" t="s">
        <v>59</v>
      </c>
      <c r="G215" s="72" t="s">
        <v>15</v>
      </c>
      <c r="H215" s="54">
        <v>1.78</v>
      </c>
      <c r="I215" s="19"/>
      <c r="J215" s="25">
        <f t="shared" si="6"/>
        <v>0</v>
      </c>
      <c r="K215" s="26" t="str">
        <f t="shared" si="5"/>
        <v>OK</v>
      </c>
      <c r="L215" s="18"/>
      <c r="M215" s="18"/>
      <c r="N215" s="18"/>
      <c r="O215" s="18"/>
      <c r="P215" s="18"/>
      <c r="Q215" s="18"/>
      <c r="R215" s="18"/>
      <c r="S215" s="18"/>
      <c r="T215" s="18"/>
      <c r="U215" s="18"/>
      <c r="V215" s="18"/>
      <c r="W215" s="32"/>
      <c r="X215" s="32"/>
      <c r="Y215" s="32"/>
      <c r="Z215" s="32"/>
      <c r="AA215" s="32"/>
      <c r="AB215" s="32"/>
    </row>
    <row r="216" spans="1:28" ht="39.950000000000003" customHeight="1" x14ac:dyDescent="0.25">
      <c r="A216" s="169"/>
      <c r="B216" s="171"/>
      <c r="C216" s="48">
        <v>361</v>
      </c>
      <c r="D216" s="80" t="s">
        <v>404</v>
      </c>
      <c r="E216" s="111" t="s">
        <v>606</v>
      </c>
      <c r="F216" s="72" t="s">
        <v>59</v>
      </c>
      <c r="G216" s="72" t="s">
        <v>15</v>
      </c>
      <c r="H216" s="54">
        <v>4.28</v>
      </c>
      <c r="I216" s="19"/>
      <c r="J216" s="25">
        <f t="shared" si="6"/>
        <v>0</v>
      </c>
      <c r="K216" s="26" t="str">
        <f t="shared" si="5"/>
        <v>OK</v>
      </c>
      <c r="L216" s="18"/>
      <c r="M216" s="18"/>
      <c r="N216" s="18"/>
      <c r="O216" s="18"/>
      <c r="P216" s="18"/>
      <c r="Q216" s="18"/>
      <c r="R216" s="18"/>
      <c r="S216" s="18"/>
      <c r="T216" s="18"/>
      <c r="U216" s="18"/>
      <c r="V216" s="18"/>
      <c r="W216" s="32"/>
      <c r="X216" s="32"/>
      <c r="Y216" s="32"/>
      <c r="Z216" s="32"/>
      <c r="AA216" s="32"/>
      <c r="AB216" s="32"/>
    </row>
    <row r="217" spans="1:28" ht="39.950000000000003" customHeight="1" x14ac:dyDescent="0.25">
      <c r="A217" s="169"/>
      <c r="B217" s="171"/>
      <c r="C217" s="48">
        <v>362</v>
      </c>
      <c r="D217" s="80" t="s">
        <v>405</v>
      </c>
      <c r="E217" s="111" t="s">
        <v>606</v>
      </c>
      <c r="F217" s="72" t="s">
        <v>59</v>
      </c>
      <c r="G217" s="72" t="s">
        <v>15</v>
      </c>
      <c r="H217" s="54">
        <v>0.89</v>
      </c>
      <c r="I217" s="19"/>
      <c r="J217" s="25">
        <f t="shared" si="6"/>
        <v>0</v>
      </c>
      <c r="K217" s="26" t="str">
        <f t="shared" si="5"/>
        <v>OK</v>
      </c>
      <c r="L217" s="18"/>
      <c r="M217" s="18"/>
      <c r="N217" s="18"/>
      <c r="O217" s="18"/>
      <c r="P217" s="18"/>
      <c r="Q217" s="18"/>
      <c r="R217" s="18"/>
      <c r="S217" s="18"/>
      <c r="T217" s="18"/>
      <c r="U217" s="18"/>
      <c r="V217" s="18"/>
      <c r="W217" s="32"/>
      <c r="X217" s="32"/>
      <c r="Y217" s="32"/>
      <c r="Z217" s="32"/>
      <c r="AA217" s="32"/>
      <c r="AB217" s="32"/>
    </row>
    <row r="218" spans="1:28" ht="39.950000000000003" customHeight="1" x14ac:dyDescent="0.25">
      <c r="A218" s="169"/>
      <c r="B218" s="171"/>
      <c r="C218" s="48">
        <v>363</v>
      </c>
      <c r="D218" s="80" t="s">
        <v>406</v>
      </c>
      <c r="E218" s="111" t="s">
        <v>606</v>
      </c>
      <c r="F218" s="72" t="s">
        <v>59</v>
      </c>
      <c r="G218" s="72" t="s">
        <v>15</v>
      </c>
      <c r="H218" s="54">
        <v>1.77</v>
      </c>
      <c r="I218" s="19"/>
      <c r="J218" s="25">
        <f t="shared" si="6"/>
        <v>0</v>
      </c>
      <c r="K218" s="26" t="str">
        <f t="shared" si="5"/>
        <v>OK</v>
      </c>
      <c r="L218" s="18"/>
      <c r="M218" s="18"/>
      <c r="N218" s="18"/>
      <c r="O218" s="18"/>
      <c r="P218" s="18"/>
      <c r="Q218" s="18"/>
      <c r="R218" s="18"/>
      <c r="S218" s="18"/>
      <c r="T218" s="18"/>
      <c r="U218" s="18"/>
      <c r="V218" s="18"/>
      <c r="W218" s="32"/>
      <c r="X218" s="32"/>
      <c r="Y218" s="32"/>
      <c r="Z218" s="32"/>
      <c r="AA218" s="32"/>
      <c r="AB218" s="32"/>
    </row>
    <row r="219" spans="1:28" ht="39.950000000000003" customHeight="1" x14ac:dyDescent="0.25">
      <c r="A219" s="169"/>
      <c r="B219" s="171"/>
      <c r="C219" s="48">
        <v>364</v>
      </c>
      <c r="D219" s="80" t="s">
        <v>407</v>
      </c>
      <c r="E219" s="111" t="s">
        <v>606</v>
      </c>
      <c r="F219" s="72" t="s">
        <v>59</v>
      </c>
      <c r="G219" s="72" t="s">
        <v>15</v>
      </c>
      <c r="H219" s="54">
        <v>0.99</v>
      </c>
      <c r="I219" s="19"/>
      <c r="J219" s="25">
        <f t="shared" si="6"/>
        <v>0</v>
      </c>
      <c r="K219" s="26" t="str">
        <f t="shared" si="5"/>
        <v>OK</v>
      </c>
      <c r="L219" s="18"/>
      <c r="M219" s="18"/>
      <c r="N219" s="18"/>
      <c r="O219" s="18"/>
      <c r="P219" s="18"/>
      <c r="Q219" s="18"/>
      <c r="R219" s="18"/>
      <c r="S219" s="18"/>
      <c r="T219" s="18"/>
      <c r="U219" s="18"/>
      <c r="V219" s="18"/>
      <c r="W219" s="32"/>
      <c r="X219" s="32"/>
      <c r="Y219" s="32"/>
      <c r="Z219" s="32"/>
      <c r="AA219" s="32"/>
      <c r="AB219" s="32"/>
    </row>
    <row r="220" spans="1:28" ht="39.950000000000003" customHeight="1" x14ac:dyDescent="0.25">
      <c r="A220" s="169"/>
      <c r="B220" s="171"/>
      <c r="C220" s="48">
        <v>365</v>
      </c>
      <c r="D220" s="80" t="s">
        <v>408</v>
      </c>
      <c r="E220" s="111" t="s">
        <v>606</v>
      </c>
      <c r="F220" s="72" t="s">
        <v>59</v>
      </c>
      <c r="G220" s="72" t="s">
        <v>15</v>
      </c>
      <c r="H220" s="54">
        <v>12.83</v>
      </c>
      <c r="I220" s="19"/>
      <c r="J220" s="25">
        <f t="shared" si="6"/>
        <v>0</v>
      </c>
      <c r="K220" s="26" t="str">
        <f t="shared" si="5"/>
        <v>OK</v>
      </c>
      <c r="L220" s="18"/>
      <c r="M220" s="18"/>
      <c r="N220" s="18"/>
      <c r="O220" s="18"/>
      <c r="P220" s="18"/>
      <c r="Q220" s="18"/>
      <c r="R220" s="18"/>
      <c r="S220" s="18"/>
      <c r="T220" s="18"/>
      <c r="U220" s="18"/>
      <c r="V220" s="18"/>
      <c r="W220" s="32"/>
      <c r="X220" s="32"/>
      <c r="Y220" s="32"/>
      <c r="Z220" s="32"/>
      <c r="AA220" s="32"/>
      <c r="AB220" s="32"/>
    </row>
    <row r="221" spans="1:28" ht="39.950000000000003" customHeight="1" x14ac:dyDescent="0.25">
      <c r="A221" s="169"/>
      <c r="B221" s="171"/>
      <c r="C221" s="48">
        <v>366</v>
      </c>
      <c r="D221" s="71" t="s">
        <v>409</v>
      </c>
      <c r="E221" s="111" t="s">
        <v>606</v>
      </c>
      <c r="F221" s="96" t="s">
        <v>13</v>
      </c>
      <c r="G221" s="96" t="s">
        <v>15</v>
      </c>
      <c r="H221" s="54">
        <v>6.87</v>
      </c>
      <c r="I221" s="19"/>
      <c r="J221" s="25">
        <f t="shared" si="6"/>
        <v>0</v>
      </c>
      <c r="K221" s="26" t="str">
        <f t="shared" si="5"/>
        <v>OK</v>
      </c>
      <c r="L221" s="18"/>
      <c r="M221" s="18"/>
      <c r="N221" s="18"/>
      <c r="O221" s="18"/>
      <c r="P221" s="18"/>
      <c r="Q221" s="18"/>
      <c r="R221" s="18"/>
      <c r="S221" s="18"/>
      <c r="T221" s="18"/>
      <c r="U221" s="18"/>
      <c r="V221" s="18"/>
      <c r="W221" s="32"/>
      <c r="X221" s="32"/>
      <c r="Y221" s="32"/>
      <c r="Z221" s="32"/>
      <c r="AA221" s="32"/>
      <c r="AB221" s="32"/>
    </row>
    <row r="222" spans="1:28" ht="39.950000000000003" customHeight="1" x14ac:dyDescent="0.25">
      <c r="A222" s="169"/>
      <c r="B222" s="171"/>
      <c r="C222" s="48">
        <v>367</v>
      </c>
      <c r="D222" s="71" t="s">
        <v>83</v>
      </c>
      <c r="E222" s="111" t="s">
        <v>606</v>
      </c>
      <c r="F222" s="72" t="s">
        <v>59</v>
      </c>
      <c r="G222" s="72" t="s">
        <v>15</v>
      </c>
      <c r="H222" s="54">
        <v>1.96</v>
      </c>
      <c r="I222" s="19"/>
      <c r="J222" s="25">
        <f t="shared" si="6"/>
        <v>0</v>
      </c>
      <c r="K222" s="26" t="str">
        <f t="shared" si="5"/>
        <v>OK</v>
      </c>
      <c r="L222" s="18"/>
      <c r="M222" s="18"/>
      <c r="N222" s="18"/>
      <c r="O222" s="18"/>
      <c r="P222" s="18"/>
      <c r="Q222" s="18"/>
      <c r="R222" s="18"/>
      <c r="S222" s="18"/>
      <c r="T222" s="18"/>
      <c r="U222" s="18"/>
      <c r="V222" s="18"/>
      <c r="W222" s="32"/>
      <c r="X222" s="32"/>
      <c r="Y222" s="32"/>
      <c r="Z222" s="32"/>
      <c r="AA222" s="32"/>
      <c r="AB222" s="32"/>
    </row>
    <row r="223" spans="1:28" ht="39.950000000000003" customHeight="1" x14ac:dyDescent="0.25">
      <c r="A223" s="169"/>
      <c r="B223" s="171"/>
      <c r="C223" s="48">
        <v>368</v>
      </c>
      <c r="D223" s="71" t="s">
        <v>410</v>
      </c>
      <c r="E223" s="111" t="s">
        <v>606</v>
      </c>
      <c r="F223" s="72" t="s">
        <v>59</v>
      </c>
      <c r="G223" s="72" t="s">
        <v>15</v>
      </c>
      <c r="H223" s="54">
        <v>1.43</v>
      </c>
      <c r="I223" s="19"/>
      <c r="J223" s="25">
        <f t="shared" si="6"/>
        <v>0</v>
      </c>
      <c r="K223" s="26" t="str">
        <f t="shared" si="5"/>
        <v>OK</v>
      </c>
      <c r="L223" s="18"/>
      <c r="M223" s="18"/>
      <c r="N223" s="18"/>
      <c r="O223" s="18"/>
      <c r="P223" s="18"/>
      <c r="Q223" s="18"/>
      <c r="R223" s="18"/>
      <c r="S223" s="18"/>
      <c r="T223" s="18"/>
      <c r="U223" s="18"/>
      <c r="V223" s="18"/>
      <c r="W223" s="32"/>
      <c r="X223" s="32"/>
      <c r="Y223" s="32"/>
      <c r="Z223" s="32"/>
      <c r="AA223" s="32"/>
      <c r="AB223" s="32"/>
    </row>
    <row r="224" spans="1:28" ht="39.950000000000003" customHeight="1" x14ac:dyDescent="0.25">
      <c r="A224" s="169"/>
      <c r="B224" s="171"/>
      <c r="C224" s="48">
        <v>369</v>
      </c>
      <c r="D224" s="71" t="s">
        <v>71</v>
      </c>
      <c r="E224" s="110" t="s">
        <v>608</v>
      </c>
      <c r="F224" s="72" t="s">
        <v>59</v>
      </c>
      <c r="G224" s="72" t="s">
        <v>15</v>
      </c>
      <c r="H224" s="54">
        <v>9.01</v>
      </c>
      <c r="I224" s="19"/>
      <c r="J224" s="25">
        <f t="shared" si="6"/>
        <v>0</v>
      </c>
      <c r="K224" s="26" t="str">
        <f t="shared" si="5"/>
        <v>OK</v>
      </c>
      <c r="L224" s="18"/>
      <c r="M224" s="18"/>
      <c r="N224" s="18"/>
      <c r="O224" s="18"/>
      <c r="P224" s="18"/>
      <c r="Q224" s="18"/>
      <c r="R224" s="18"/>
      <c r="S224" s="18"/>
      <c r="T224" s="18"/>
      <c r="U224" s="18"/>
      <c r="V224" s="18"/>
      <c r="W224" s="32"/>
      <c r="X224" s="32"/>
      <c r="Y224" s="32"/>
      <c r="Z224" s="32"/>
      <c r="AA224" s="32"/>
      <c r="AB224" s="32"/>
    </row>
    <row r="225" spans="1:28" ht="39.950000000000003" customHeight="1" x14ac:dyDescent="0.25">
      <c r="A225" s="169"/>
      <c r="B225" s="171"/>
      <c r="C225" s="48">
        <v>370</v>
      </c>
      <c r="D225" s="71" t="s">
        <v>70</v>
      </c>
      <c r="E225" s="110" t="s">
        <v>608</v>
      </c>
      <c r="F225" s="72" t="s">
        <v>59</v>
      </c>
      <c r="G225" s="72" t="s">
        <v>15</v>
      </c>
      <c r="H225" s="54">
        <v>19.96</v>
      </c>
      <c r="I225" s="19"/>
      <c r="J225" s="25">
        <f t="shared" si="6"/>
        <v>0</v>
      </c>
      <c r="K225" s="26" t="str">
        <f t="shared" si="5"/>
        <v>OK</v>
      </c>
      <c r="L225" s="18"/>
      <c r="M225" s="18"/>
      <c r="N225" s="18"/>
      <c r="O225" s="18"/>
      <c r="P225" s="18"/>
      <c r="Q225" s="18"/>
      <c r="R225" s="18"/>
      <c r="S225" s="18"/>
      <c r="T225" s="18"/>
      <c r="U225" s="18"/>
      <c r="V225" s="18"/>
      <c r="W225" s="32"/>
      <c r="X225" s="32"/>
      <c r="Y225" s="32"/>
      <c r="Z225" s="32"/>
      <c r="AA225" s="32"/>
      <c r="AB225" s="32"/>
    </row>
    <row r="226" spans="1:28" ht="39.950000000000003" customHeight="1" x14ac:dyDescent="0.25">
      <c r="A226" s="169"/>
      <c r="B226" s="171"/>
      <c r="C226" s="48">
        <v>371</v>
      </c>
      <c r="D226" s="71" t="s">
        <v>137</v>
      </c>
      <c r="E226" s="110" t="s">
        <v>607</v>
      </c>
      <c r="F226" s="72" t="s">
        <v>59</v>
      </c>
      <c r="G226" s="72" t="s">
        <v>15</v>
      </c>
      <c r="H226" s="54">
        <v>41.67</v>
      </c>
      <c r="I226" s="19"/>
      <c r="J226" s="25">
        <f t="shared" si="6"/>
        <v>0</v>
      </c>
      <c r="K226" s="26" t="str">
        <f t="shared" si="5"/>
        <v>OK</v>
      </c>
      <c r="L226" s="18"/>
      <c r="M226" s="18"/>
      <c r="N226" s="18"/>
      <c r="O226" s="18"/>
      <c r="P226" s="18"/>
      <c r="Q226" s="18"/>
      <c r="R226" s="18"/>
      <c r="S226" s="18"/>
      <c r="T226" s="18"/>
      <c r="U226" s="18"/>
      <c r="V226" s="18"/>
      <c r="W226" s="32"/>
      <c r="X226" s="32"/>
      <c r="Y226" s="32"/>
      <c r="Z226" s="32"/>
      <c r="AA226" s="32"/>
      <c r="AB226" s="32"/>
    </row>
    <row r="227" spans="1:28" ht="39.950000000000003" customHeight="1" x14ac:dyDescent="0.25">
      <c r="A227" s="169"/>
      <c r="B227" s="171"/>
      <c r="C227" s="48">
        <v>372</v>
      </c>
      <c r="D227" s="71" t="s">
        <v>136</v>
      </c>
      <c r="E227" s="110" t="s">
        <v>607</v>
      </c>
      <c r="F227" s="72" t="s">
        <v>59</v>
      </c>
      <c r="G227" s="72" t="s">
        <v>15</v>
      </c>
      <c r="H227" s="54">
        <v>58.02</v>
      </c>
      <c r="I227" s="19"/>
      <c r="J227" s="25">
        <f t="shared" si="6"/>
        <v>0</v>
      </c>
      <c r="K227" s="26" t="str">
        <f t="shared" si="5"/>
        <v>OK</v>
      </c>
      <c r="L227" s="18"/>
      <c r="M227" s="18"/>
      <c r="N227" s="18"/>
      <c r="O227" s="18"/>
      <c r="P227" s="18"/>
      <c r="Q227" s="18"/>
      <c r="R227" s="18"/>
      <c r="S227" s="18"/>
      <c r="T227" s="18"/>
      <c r="U227" s="18"/>
      <c r="V227" s="18"/>
      <c r="W227" s="32"/>
      <c r="X227" s="32"/>
      <c r="Y227" s="32"/>
      <c r="Z227" s="32"/>
      <c r="AA227" s="32"/>
      <c r="AB227" s="32"/>
    </row>
    <row r="228" spans="1:28" ht="39.950000000000003" customHeight="1" x14ac:dyDescent="0.25">
      <c r="A228" s="169"/>
      <c r="B228" s="171"/>
      <c r="C228" s="48">
        <v>373</v>
      </c>
      <c r="D228" s="71" t="s">
        <v>84</v>
      </c>
      <c r="E228" s="111" t="s">
        <v>606</v>
      </c>
      <c r="F228" s="72" t="s">
        <v>59</v>
      </c>
      <c r="G228" s="72" t="s">
        <v>15</v>
      </c>
      <c r="H228" s="54">
        <v>3.69</v>
      </c>
      <c r="I228" s="19"/>
      <c r="J228" s="25">
        <f t="shared" si="6"/>
        <v>0</v>
      </c>
      <c r="K228" s="26" t="str">
        <f t="shared" si="5"/>
        <v>OK</v>
      </c>
      <c r="L228" s="18"/>
      <c r="M228" s="18"/>
      <c r="N228" s="18"/>
      <c r="O228" s="18"/>
      <c r="P228" s="18"/>
      <c r="Q228" s="18"/>
      <c r="R228" s="18"/>
      <c r="S228" s="18"/>
      <c r="T228" s="18"/>
      <c r="U228" s="18"/>
      <c r="V228" s="18"/>
      <c r="W228" s="32"/>
      <c r="X228" s="32"/>
      <c r="Y228" s="32"/>
      <c r="Z228" s="32"/>
      <c r="AA228" s="32"/>
      <c r="AB228" s="32"/>
    </row>
    <row r="229" spans="1:28" ht="39.950000000000003" customHeight="1" x14ac:dyDescent="0.25">
      <c r="A229" s="169"/>
      <c r="B229" s="171"/>
      <c r="C229" s="48">
        <v>374</v>
      </c>
      <c r="D229" s="71" t="s">
        <v>72</v>
      </c>
      <c r="E229" s="111" t="s">
        <v>606</v>
      </c>
      <c r="F229" s="72" t="s">
        <v>59</v>
      </c>
      <c r="G229" s="72" t="s">
        <v>15</v>
      </c>
      <c r="H229" s="54">
        <v>3.96</v>
      </c>
      <c r="I229" s="19"/>
      <c r="J229" s="25">
        <f t="shared" si="6"/>
        <v>0</v>
      </c>
      <c r="K229" s="26" t="str">
        <f t="shared" si="5"/>
        <v>OK</v>
      </c>
      <c r="L229" s="18"/>
      <c r="M229" s="18"/>
      <c r="N229" s="18"/>
      <c r="O229" s="18"/>
      <c r="P229" s="18"/>
      <c r="Q229" s="18"/>
      <c r="R229" s="18"/>
      <c r="S229" s="18"/>
      <c r="T229" s="18"/>
      <c r="U229" s="18"/>
      <c r="V229" s="18"/>
      <c r="W229" s="32"/>
      <c r="X229" s="32"/>
      <c r="Y229" s="32"/>
      <c r="Z229" s="32"/>
      <c r="AA229" s="32"/>
      <c r="AB229" s="32"/>
    </row>
    <row r="230" spans="1:28" ht="39.950000000000003" customHeight="1" x14ac:dyDescent="0.25">
      <c r="A230" s="169"/>
      <c r="B230" s="171"/>
      <c r="C230" s="48">
        <v>375</v>
      </c>
      <c r="D230" s="71" t="s">
        <v>73</v>
      </c>
      <c r="E230" s="111" t="s">
        <v>606</v>
      </c>
      <c r="F230" s="72" t="s">
        <v>59</v>
      </c>
      <c r="G230" s="72" t="s">
        <v>15</v>
      </c>
      <c r="H230" s="54">
        <v>7.01</v>
      </c>
      <c r="I230" s="19"/>
      <c r="J230" s="25">
        <f t="shared" si="6"/>
        <v>0</v>
      </c>
      <c r="K230" s="26" t="str">
        <f t="shared" si="5"/>
        <v>OK</v>
      </c>
      <c r="L230" s="18"/>
      <c r="M230" s="18"/>
      <c r="N230" s="18"/>
      <c r="O230" s="18"/>
      <c r="P230" s="18"/>
      <c r="Q230" s="18"/>
      <c r="R230" s="18"/>
      <c r="S230" s="18"/>
      <c r="T230" s="18"/>
      <c r="U230" s="18"/>
      <c r="V230" s="18"/>
      <c r="W230" s="32"/>
      <c r="X230" s="32"/>
      <c r="Y230" s="32"/>
      <c r="Z230" s="32"/>
      <c r="AA230" s="32"/>
      <c r="AB230" s="32"/>
    </row>
    <row r="231" spans="1:28" ht="39.950000000000003" customHeight="1" x14ac:dyDescent="0.25">
      <c r="A231" s="169"/>
      <c r="B231" s="171"/>
      <c r="C231" s="48">
        <v>376</v>
      </c>
      <c r="D231" s="71" t="s">
        <v>85</v>
      </c>
      <c r="E231" s="110" t="s">
        <v>612</v>
      </c>
      <c r="F231" s="72" t="s">
        <v>59</v>
      </c>
      <c r="G231" s="72" t="s">
        <v>15</v>
      </c>
      <c r="H231" s="54">
        <v>39.83</v>
      </c>
      <c r="I231" s="19"/>
      <c r="J231" s="25">
        <f t="shared" si="6"/>
        <v>0</v>
      </c>
      <c r="K231" s="26" t="str">
        <f t="shared" si="5"/>
        <v>OK</v>
      </c>
      <c r="L231" s="18"/>
      <c r="M231" s="18"/>
      <c r="N231" s="18"/>
      <c r="O231" s="18"/>
      <c r="P231" s="18"/>
      <c r="Q231" s="18"/>
      <c r="R231" s="18"/>
      <c r="S231" s="18"/>
      <c r="T231" s="18"/>
      <c r="U231" s="18"/>
      <c r="V231" s="18"/>
      <c r="W231" s="32"/>
      <c r="X231" s="32"/>
      <c r="Y231" s="32"/>
      <c r="Z231" s="32"/>
      <c r="AA231" s="32"/>
      <c r="AB231" s="32"/>
    </row>
    <row r="232" spans="1:28" ht="39.950000000000003" customHeight="1" x14ac:dyDescent="0.25">
      <c r="A232" s="169"/>
      <c r="B232" s="171"/>
      <c r="C232" s="48">
        <v>377</v>
      </c>
      <c r="D232" s="71" t="s">
        <v>74</v>
      </c>
      <c r="E232" s="111" t="s">
        <v>606</v>
      </c>
      <c r="F232" s="72" t="s">
        <v>59</v>
      </c>
      <c r="G232" s="72" t="s">
        <v>15</v>
      </c>
      <c r="H232" s="54">
        <v>9.58</v>
      </c>
      <c r="I232" s="19"/>
      <c r="J232" s="25">
        <f t="shared" si="6"/>
        <v>0</v>
      </c>
      <c r="K232" s="26" t="str">
        <f t="shared" si="5"/>
        <v>OK</v>
      </c>
      <c r="L232" s="18"/>
      <c r="M232" s="18"/>
      <c r="N232" s="18"/>
      <c r="O232" s="18"/>
      <c r="P232" s="18"/>
      <c r="Q232" s="18"/>
      <c r="R232" s="18"/>
      <c r="S232" s="18"/>
      <c r="T232" s="18"/>
      <c r="U232" s="18"/>
      <c r="V232" s="18"/>
      <c r="W232" s="32"/>
      <c r="X232" s="32"/>
      <c r="Y232" s="32"/>
      <c r="Z232" s="32"/>
      <c r="AA232" s="32"/>
      <c r="AB232" s="32"/>
    </row>
    <row r="233" spans="1:28" ht="39.950000000000003" customHeight="1" x14ac:dyDescent="0.25">
      <c r="A233" s="169"/>
      <c r="B233" s="171"/>
      <c r="C233" s="48">
        <v>378</v>
      </c>
      <c r="D233" s="71" t="s">
        <v>75</v>
      </c>
      <c r="E233" s="111" t="s">
        <v>606</v>
      </c>
      <c r="F233" s="72" t="s">
        <v>59</v>
      </c>
      <c r="G233" s="72" t="s">
        <v>15</v>
      </c>
      <c r="H233" s="54">
        <v>11.51</v>
      </c>
      <c r="I233" s="19"/>
      <c r="J233" s="25">
        <f t="shared" si="6"/>
        <v>0</v>
      </c>
      <c r="K233" s="26" t="str">
        <f t="shared" si="5"/>
        <v>OK</v>
      </c>
      <c r="L233" s="18"/>
      <c r="M233" s="18"/>
      <c r="N233" s="18"/>
      <c r="O233" s="18"/>
      <c r="P233" s="18"/>
      <c r="Q233" s="18"/>
      <c r="R233" s="18"/>
      <c r="S233" s="18"/>
      <c r="T233" s="18"/>
      <c r="U233" s="18"/>
      <c r="V233" s="18"/>
      <c r="W233" s="32"/>
      <c r="X233" s="32"/>
      <c r="Y233" s="32"/>
      <c r="Z233" s="32"/>
      <c r="AA233" s="32"/>
      <c r="AB233" s="32"/>
    </row>
    <row r="234" spans="1:28" ht="39.950000000000003" customHeight="1" x14ac:dyDescent="0.25">
      <c r="A234" s="169"/>
      <c r="B234" s="171"/>
      <c r="C234" s="48">
        <v>379</v>
      </c>
      <c r="D234" s="71" t="s">
        <v>76</v>
      </c>
      <c r="E234" s="111" t="s">
        <v>606</v>
      </c>
      <c r="F234" s="72" t="s">
        <v>59</v>
      </c>
      <c r="G234" s="72" t="s">
        <v>15</v>
      </c>
      <c r="H234" s="54">
        <v>13.93</v>
      </c>
      <c r="I234" s="19"/>
      <c r="J234" s="25">
        <f t="shared" si="6"/>
        <v>0</v>
      </c>
      <c r="K234" s="26" t="str">
        <f t="shared" si="5"/>
        <v>OK</v>
      </c>
      <c r="L234" s="18"/>
      <c r="M234" s="18"/>
      <c r="N234" s="18"/>
      <c r="O234" s="18"/>
      <c r="P234" s="18"/>
      <c r="Q234" s="18"/>
      <c r="R234" s="18"/>
      <c r="S234" s="18"/>
      <c r="T234" s="18"/>
      <c r="U234" s="18"/>
      <c r="V234" s="18"/>
      <c r="W234" s="32"/>
      <c r="X234" s="32"/>
      <c r="Y234" s="32"/>
      <c r="Z234" s="32"/>
      <c r="AA234" s="32"/>
      <c r="AB234" s="32"/>
    </row>
    <row r="235" spans="1:28" ht="39.950000000000003" customHeight="1" x14ac:dyDescent="0.25">
      <c r="A235" s="169"/>
      <c r="B235" s="171"/>
      <c r="C235" s="48">
        <v>380</v>
      </c>
      <c r="D235" s="71" t="s">
        <v>77</v>
      </c>
      <c r="E235" s="111" t="s">
        <v>606</v>
      </c>
      <c r="F235" s="72" t="s">
        <v>59</v>
      </c>
      <c r="G235" s="72" t="s">
        <v>15</v>
      </c>
      <c r="H235" s="54">
        <v>2.95</v>
      </c>
      <c r="I235" s="19"/>
      <c r="J235" s="25">
        <f t="shared" si="6"/>
        <v>0</v>
      </c>
      <c r="K235" s="26" t="str">
        <f t="shared" si="5"/>
        <v>OK</v>
      </c>
      <c r="L235" s="18"/>
      <c r="M235" s="18"/>
      <c r="N235" s="18"/>
      <c r="O235" s="18"/>
      <c r="P235" s="18"/>
      <c r="Q235" s="18"/>
      <c r="R235" s="18"/>
      <c r="S235" s="18"/>
      <c r="T235" s="18"/>
      <c r="U235" s="18"/>
      <c r="V235" s="18"/>
      <c r="W235" s="32"/>
      <c r="X235" s="32"/>
      <c r="Y235" s="32"/>
      <c r="Z235" s="32"/>
      <c r="AA235" s="32"/>
      <c r="AB235" s="32"/>
    </row>
    <row r="236" spans="1:28" ht="39.950000000000003" customHeight="1" x14ac:dyDescent="0.25">
      <c r="A236" s="169"/>
      <c r="B236" s="171"/>
      <c r="C236" s="48">
        <v>381</v>
      </c>
      <c r="D236" s="71" t="s">
        <v>78</v>
      </c>
      <c r="E236" s="111" t="s">
        <v>606</v>
      </c>
      <c r="F236" s="72" t="s">
        <v>59</v>
      </c>
      <c r="G236" s="72" t="s">
        <v>15</v>
      </c>
      <c r="H236" s="54">
        <v>7.63</v>
      </c>
      <c r="I236" s="19"/>
      <c r="J236" s="25">
        <f t="shared" si="6"/>
        <v>0</v>
      </c>
      <c r="K236" s="26" t="str">
        <f t="shared" si="5"/>
        <v>OK</v>
      </c>
      <c r="L236" s="18"/>
      <c r="M236" s="18"/>
      <c r="N236" s="18"/>
      <c r="O236" s="18"/>
      <c r="P236" s="18"/>
      <c r="Q236" s="18"/>
      <c r="R236" s="18"/>
      <c r="S236" s="18"/>
      <c r="T236" s="18"/>
      <c r="U236" s="18"/>
      <c r="V236" s="18"/>
      <c r="W236" s="32"/>
      <c r="X236" s="32"/>
      <c r="Y236" s="32"/>
      <c r="Z236" s="32"/>
      <c r="AA236" s="32"/>
      <c r="AB236" s="32"/>
    </row>
    <row r="237" spans="1:28" ht="39.950000000000003" customHeight="1" x14ac:dyDescent="0.25">
      <c r="A237" s="169"/>
      <c r="B237" s="171"/>
      <c r="C237" s="48">
        <v>382</v>
      </c>
      <c r="D237" s="71" t="s">
        <v>79</v>
      </c>
      <c r="E237" s="111" t="s">
        <v>606</v>
      </c>
      <c r="F237" s="72" t="s">
        <v>59</v>
      </c>
      <c r="G237" s="72" t="s">
        <v>15</v>
      </c>
      <c r="H237" s="54">
        <v>3</v>
      </c>
      <c r="I237" s="19"/>
      <c r="J237" s="25">
        <f t="shared" si="6"/>
        <v>0</v>
      </c>
      <c r="K237" s="26" t="str">
        <f t="shared" si="5"/>
        <v>OK</v>
      </c>
      <c r="L237" s="18"/>
      <c r="M237" s="18"/>
      <c r="N237" s="18"/>
      <c r="O237" s="18"/>
      <c r="P237" s="18"/>
      <c r="Q237" s="18"/>
      <c r="R237" s="18"/>
      <c r="S237" s="18"/>
      <c r="T237" s="18"/>
      <c r="U237" s="18"/>
      <c r="V237" s="18"/>
      <c r="W237" s="32"/>
      <c r="X237" s="32"/>
      <c r="Y237" s="32"/>
      <c r="Z237" s="32"/>
      <c r="AA237" s="32"/>
      <c r="AB237" s="32"/>
    </row>
    <row r="238" spans="1:28" ht="39.950000000000003" customHeight="1" x14ac:dyDescent="0.25">
      <c r="A238" s="169"/>
      <c r="B238" s="171"/>
      <c r="C238" s="48">
        <v>383</v>
      </c>
      <c r="D238" s="71" t="s">
        <v>80</v>
      </c>
      <c r="E238" s="111" t="s">
        <v>606</v>
      </c>
      <c r="F238" s="72" t="s">
        <v>59</v>
      </c>
      <c r="G238" s="72" t="s">
        <v>15</v>
      </c>
      <c r="H238" s="54">
        <v>28.66</v>
      </c>
      <c r="I238" s="19"/>
      <c r="J238" s="25">
        <f t="shared" si="6"/>
        <v>0</v>
      </c>
      <c r="K238" s="26" t="str">
        <f t="shared" si="5"/>
        <v>OK</v>
      </c>
      <c r="L238" s="18"/>
      <c r="M238" s="18"/>
      <c r="N238" s="18"/>
      <c r="O238" s="18"/>
      <c r="P238" s="18"/>
      <c r="Q238" s="18"/>
      <c r="R238" s="18"/>
      <c r="S238" s="18"/>
      <c r="T238" s="18"/>
      <c r="U238" s="18"/>
      <c r="V238" s="18"/>
      <c r="W238" s="32"/>
      <c r="X238" s="32"/>
      <c r="Y238" s="32"/>
      <c r="Z238" s="32"/>
      <c r="AA238" s="32"/>
      <c r="AB238" s="32"/>
    </row>
    <row r="239" spans="1:28" ht="39.950000000000003" customHeight="1" x14ac:dyDescent="0.25">
      <c r="A239" s="169"/>
      <c r="B239" s="171"/>
      <c r="C239" s="48">
        <v>384</v>
      </c>
      <c r="D239" s="71" t="s">
        <v>81</v>
      </c>
      <c r="E239" s="111" t="s">
        <v>606</v>
      </c>
      <c r="F239" s="72" t="s">
        <v>59</v>
      </c>
      <c r="G239" s="72" t="s">
        <v>15</v>
      </c>
      <c r="H239" s="54">
        <v>34.65</v>
      </c>
      <c r="I239" s="19"/>
      <c r="J239" s="25">
        <f t="shared" si="6"/>
        <v>0</v>
      </c>
      <c r="K239" s="26" t="str">
        <f t="shared" si="5"/>
        <v>OK</v>
      </c>
      <c r="L239" s="18"/>
      <c r="M239" s="18"/>
      <c r="N239" s="18"/>
      <c r="O239" s="18"/>
      <c r="P239" s="18"/>
      <c r="Q239" s="18"/>
      <c r="R239" s="18"/>
      <c r="S239" s="18"/>
      <c r="T239" s="18"/>
      <c r="U239" s="18"/>
      <c r="V239" s="18"/>
      <c r="W239" s="32"/>
      <c r="X239" s="32"/>
      <c r="Y239" s="32"/>
      <c r="Z239" s="32"/>
      <c r="AA239" s="32"/>
      <c r="AB239" s="32"/>
    </row>
    <row r="240" spans="1:28" ht="39.950000000000003" customHeight="1" x14ac:dyDescent="0.25">
      <c r="A240" s="169"/>
      <c r="B240" s="171"/>
      <c r="C240" s="48">
        <v>385</v>
      </c>
      <c r="D240" s="71" t="s">
        <v>82</v>
      </c>
      <c r="E240" s="111" t="s">
        <v>606</v>
      </c>
      <c r="F240" s="72" t="s">
        <v>59</v>
      </c>
      <c r="G240" s="72" t="s">
        <v>15</v>
      </c>
      <c r="H240" s="54">
        <v>14.94</v>
      </c>
      <c r="I240" s="19"/>
      <c r="J240" s="25">
        <f t="shared" si="6"/>
        <v>0</v>
      </c>
      <c r="K240" s="26" t="str">
        <f t="shared" si="5"/>
        <v>OK</v>
      </c>
      <c r="L240" s="18"/>
      <c r="M240" s="18"/>
      <c r="N240" s="18"/>
      <c r="O240" s="18"/>
      <c r="P240" s="18"/>
      <c r="Q240" s="18"/>
      <c r="R240" s="18"/>
      <c r="S240" s="18"/>
      <c r="T240" s="18"/>
      <c r="U240" s="18"/>
      <c r="V240" s="18"/>
      <c r="W240" s="32"/>
      <c r="X240" s="32"/>
      <c r="Y240" s="32"/>
      <c r="Z240" s="32"/>
      <c r="AA240" s="32"/>
      <c r="AB240" s="32"/>
    </row>
    <row r="241" spans="1:28" ht="39.950000000000003" customHeight="1" x14ac:dyDescent="0.25">
      <c r="A241" s="169"/>
      <c r="B241" s="171"/>
      <c r="C241" s="48">
        <v>386</v>
      </c>
      <c r="D241" s="71" t="s">
        <v>67</v>
      </c>
      <c r="E241" s="111" t="s">
        <v>606</v>
      </c>
      <c r="F241" s="72" t="s">
        <v>59</v>
      </c>
      <c r="G241" s="72" t="s">
        <v>15</v>
      </c>
      <c r="H241" s="55">
        <v>17.73</v>
      </c>
      <c r="I241" s="19"/>
      <c r="J241" s="25">
        <f t="shared" si="6"/>
        <v>0</v>
      </c>
      <c r="K241" s="26" t="str">
        <f t="shared" si="5"/>
        <v>OK</v>
      </c>
      <c r="L241" s="18"/>
      <c r="M241" s="18"/>
      <c r="N241" s="18"/>
      <c r="O241" s="18"/>
      <c r="P241" s="18"/>
      <c r="Q241" s="18"/>
      <c r="R241" s="18"/>
      <c r="S241" s="18"/>
      <c r="T241" s="18"/>
      <c r="U241" s="18"/>
      <c r="V241" s="18"/>
      <c r="W241" s="32"/>
      <c r="X241" s="32"/>
      <c r="Y241" s="32"/>
      <c r="Z241" s="32"/>
      <c r="AA241" s="32"/>
      <c r="AB241" s="32"/>
    </row>
    <row r="242" spans="1:28" ht="39.950000000000003" customHeight="1" x14ac:dyDescent="0.25">
      <c r="A242" s="169"/>
      <c r="B242" s="171"/>
      <c r="C242" s="48">
        <v>387</v>
      </c>
      <c r="D242" s="71" t="s">
        <v>68</v>
      </c>
      <c r="E242" s="111" t="s">
        <v>606</v>
      </c>
      <c r="F242" s="72" t="s">
        <v>59</v>
      </c>
      <c r="G242" s="72" t="s">
        <v>15</v>
      </c>
      <c r="H242" s="55">
        <v>83.09</v>
      </c>
      <c r="I242" s="19"/>
      <c r="J242" s="25">
        <f t="shared" si="6"/>
        <v>0</v>
      </c>
      <c r="K242" s="26" t="str">
        <f t="shared" si="5"/>
        <v>OK</v>
      </c>
      <c r="L242" s="18"/>
      <c r="M242" s="18"/>
      <c r="N242" s="18"/>
      <c r="O242" s="18"/>
      <c r="P242" s="18"/>
      <c r="Q242" s="18"/>
      <c r="R242" s="18"/>
      <c r="S242" s="18"/>
      <c r="T242" s="18"/>
      <c r="U242" s="18"/>
      <c r="V242" s="18"/>
      <c r="W242" s="32"/>
      <c r="X242" s="32"/>
      <c r="Y242" s="32"/>
      <c r="Z242" s="32"/>
      <c r="AA242" s="32"/>
      <c r="AB242" s="32"/>
    </row>
    <row r="243" spans="1:28" ht="39.950000000000003" customHeight="1" x14ac:dyDescent="0.25">
      <c r="A243" s="169"/>
      <c r="B243" s="171"/>
      <c r="C243" s="48">
        <v>388</v>
      </c>
      <c r="D243" s="71" t="s">
        <v>135</v>
      </c>
      <c r="E243" s="111" t="s">
        <v>606</v>
      </c>
      <c r="F243" s="72" t="s">
        <v>59</v>
      </c>
      <c r="G243" s="72" t="s">
        <v>15</v>
      </c>
      <c r="H243" s="55">
        <v>35.4</v>
      </c>
      <c r="I243" s="19"/>
      <c r="J243" s="25">
        <f t="shared" si="6"/>
        <v>0</v>
      </c>
      <c r="K243" s="26" t="str">
        <f t="shared" si="5"/>
        <v>OK</v>
      </c>
      <c r="L243" s="18"/>
      <c r="M243" s="18"/>
      <c r="N243" s="18"/>
      <c r="O243" s="18"/>
      <c r="P243" s="18"/>
      <c r="Q243" s="18"/>
      <c r="R243" s="18"/>
      <c r="S243" s="18"/>
      <c r="T243" s="18"/>
      <c r="U243" s="18"/>
      <c r="V243" s="18"/>
      <c r="W243" s="32"/>
      <c r="X243" s="32"/>
      <c r="Y243" s="32"/>
      <c r="Z243" s="32"/>
      <c r="AA243" s="32"/>
      <c r="AB243" s="32"/>
    </row>
    <row r="244" spans="1:28" ht="39.950000000000003" customHeight="1" x14ac:dyDescent="0.25">
      <c r="A244" s="169"/>
      <c r="B244" s="171"/>
      <c r="C244" s="49">
        <v>389</v>
      </c>
      <c r="D244" s="71" t="s">
        <v>186</v>
      </c>
      <c r="E244" s="111" t="s">
        <v>606</v>
      </c>
      <c r="F244" s="72" t="s">
        <v>59</v>
      </c>
      <c r="G244" s="72" t="s">
        <v>15</v>
      </c>
      <c r="H244" s="55">
        <v>44.03</v>
      </c>
      <c r="I244" s="19"/>
      <c r="J244" s="25">
        <f t="shared" si="6"/>
        <v>0</v>
      </c>
      <c r="K244" s="26" t="str">
        <f t="shared" si="5"/>
        <v>OK</v>
      </c>
      <c r="L244" s="18"/>
      <c r="M244" s="18"/>
      <c r="N244" s="18"/>
      <c r="O244" s="18"/>
      <c r="P244" s="18"/>
      <c r="Q244" s="18"/>
      <c r="R244" s="18"/>
      <c r="S244" s="18"/>
      <c r="T244" s="18"/>
      <c r="U244" s="18"/>
      <c r="V244" s="18"/>
      <c r="W244" s="32"/>
      <c r="X244" s="32"/>
      <c r="Y244" s="32"/>
      <c r="Z244" s="32"/>
      <c r="AA244" s="32"/>
      <c r="AB244" s="32"/>
    </row>
    <row r="245" spans="1:28" ht="39.950000000000003" customHeight="1" x14ac:dyDescent="0.25">
      <c r="A245" s="169"/>
      <c r="B245" s="171"/>
      <c r="C245" s="49">
        <v>390</v>
      </c>
      <c r="D245" s="71" t="s">
        <v>69</v>
      </c>
      <c r="E245" s="111" t="s">
        <v>606</v>
      </c>
      <c r="F245" s="72" t="s">
        <v>59</v>
      </c>
      <c r="G245" s="72" t="s">
        <v>15</v>
      </c>
      <c r="H245" s="55">
        <v>87.8</v>
      </c>
      <c r="I245" s="19"/>
      <c r="J245" s="25">
        <f t="shared" si="6"/>
        <v>0</v>
      </c>
      <c r="K245" s="26" t="str">
        <f t="shared" si="5"/>
        <v>OK</v>
      </c>
      <c r="L245" s="18"/>
      <c r="M245" s="18"/>
      <c r="N245" s="18"/>
      <c r="O245" s="18"/>
      <c r="P245" s="18"/>
      <c r="Q245" s="18"/>
      <c r="R245" s="18"/>
      <c r="S245" s="18"/>
      <c r="T245" s="18"/>
      <c r="U245" s="18"/>
      <c r="V245" s="18"/>
      <c r="W245" s="32"/>
      <c r="X245" s="32"/>
      <c r="Y245" s="32"/>
      <c r="Z245" s="32"/>
      <c r="AA245" s="32"/>
      <c r="AB245" s="32"/>
    </row>
    <row r="246" spans="1:28" ht="39.950000000000003" customHeight="1" x14ac:dyDescent="0.25">
      <c r="A246" s="169"/>
      <c r="B246" s="171"/>
      <c r="C246" s="48">
        <v>391</v>
      </c>
      <c r="D246" s="71" t="s">
        <v>411</v>
      </c>
      <c r="E246" s="111" t="s">
        <v>606</v>
      </c>
      <c r="F246" s="72" t="s">
        <v>59</v>
      </c>
      <c r="G246" s="72" t="s">
        <v>15</v>
      </c>
      <c r="H246" s="55">
        <v>106.28</v>
      </c>
      <c r="I246" s="19"/>
      <c r="J246" s="25">
        <f t="shared" si="6"/>
        <v>0</v>
      </c>
      <c r="K246" s="26" t="str">
        <f t="shared" si="5"/>
        <v>OK</v>
      </c>
      <c r="L246" s="18"/>
      <c r="M246" s="18"/>
      <c r="N246" s="18"/>
      <c r="O246" s="18"/>
      <c r="P246" s="18"/>
      <c r="Q246" s="18"/>
      <c r="R246" s="18"/>
      <c r="S246" s="18"/>
      <c r="T246" s="18"/>
      <c r="U246" s="18"/>
      <c r="V246" s="18"/>
      <c r="W246" s="32"/>
      <c r="X246" s="32"/>
      <c r="Y246" s="32"/>
      <c r="Z246" s="32"/>
      <c r="AA246" s="32"/>
      <c r="AB246" s="32"/>
    </row>
    <row r="247" spans="1:28" ht="39.950000000000003" customHeight="1" x14ac:dyDescent="0.25">
      <c r="A247" s="172"/>
      <c r="B247" s="173"/>
      <c r="C247" s="48">
        <v>392</v>
      </c>
      <c r="D247" s="71" t="s">
        <v>86</v>
      </c>
      <c r="E247" s="110" t="s">
        <v>612</v>
      </c>
      <c r="F247" s="72" t="s">
        <v>59</v>
      </c>
      <c r="G247" s="72" t="s">
        <v>15</v>
      </c>
      <c r="H247" s="55">
        <v>46.93</v>
      </c>
      <c r="I247" s="19"/>
      <c r="J247" s="25">
        <f t="shared" si="6"/>
        <v>0</v>
      </c>
      <c r="K247" s="26" t="str">
        <f t="shared" si="5"/>
        <v>OK</v>
      </c>
      <c r="L247" s="18"/>
      <c r="M247" s="18"/>
      <c r="N247" s="18"/>
      <c r="O247" s="18"/>
      <c r="P247" s="18"/>
      <c r="Q247" s="18"/>
      <c r="R247" s="18"/>
      <c r="S247" s="18"/>
      <c r="T247" s="18"/>
      <c r="U247" s="18"/>
      <c r="V247" s="18"/>
      <c r="W247" s="32"/>
      <c r="X247" s="32"/>
      <c r="Y247" s="32"/>
      <c r="Z247" s="32"/>
      <c r="AA247" s="32"/>
      <c r="AB247" s="32"/>
    </row>
    <row r="248" spans="1:28" ht="39.950000000000003" customHeight="1" x14ac:dyDescent="0.25">
      <c r="A248" s="160">
        <v>7</v>
      </c>
      <c r="B248" s="162" t="s">
        <v>216</v>
      </c>
      <c r="C248" s="47">
        <v>393</v>
      </c>
      <c r="D248" s="66" t="s">
        <v>412</v>
      </c>
      <c r="E248" s="106" t="s">
        <v>613</v>
      </c>
      <c r="F248" s="34" t="s">
        <v>13</v>
      </c>
      <c r="G248" s="34" t="s">
        <v>15</v>
      </c>
      <c r="H248" s="53">
        <v>35.880000000000003</v>
      </c>
      <c r="I248" s="19">
        <v>50</v>
      </c>
      <c r="J248" s="25">
        <f t="shared" si="6"/>
        <v>50</v>
      </c>
      <c r="K248" s="26" t="str">
        <f t="shared" si="5"/>
        <v>OK</v>
      </c>
      <c r="L248" s="18"/>
      <c r="M248" s="18"/>
      <c r="N248" s="18"/>
      <c r="O248" s="18"/>
      <c r="P248" s="18"/>
      <c r="Q248" s="18"/>
      <c r="R248" s="18"/>
      <c r="S248" s="18"/>
      <c r="T248" s="18"/>
      <c r="U248" s="18"/>
      <c r="V248" s="18"/>
      <c r="W248" s="32"/>
      <c r="X248" s="32"/>
      <c r="Y248" s="32"/>
      <c r="Z248" s="32"/>
      <c r="AA248" s="32"/>
      <c r="AB248" s="32"/>
    </row>
    <row r="249" spans="1:28" ht="39.950000000000003" customHeight="1" x14ac:dyDescent="0.25">
      <c r="A249" s="161"/>
      <c r="B249" s="163"/>
      <c r="C249" s="47">
        <v>394</v>
      </c>
      <c r="D249" s="66" t="s">
        <v>413</v>
      </c>
      <c r="E249" s="106" t="s">
        <v>614</v>
      </c>
      <c r="F249" s="34" t="s">
        <v>13</v>
      </c>
      <c r="G249" s="34" t="s">
        <v>15</v>
      </c>
      <c r="H249" s="53">
        <v>76.27</v>
      </c>
      <c r="I249" s="19">
        <v>30</v>
      </c>
      <c r="J249" s="25">
        <f t="shared" si="6"/>
        <v>30</v>
      </c>
      <c r="K249" s="26" t="str">
        <f t="shared" si="5"/>
        <v>OK</v>
      </c>
      <c r="L249" s="18"/>
      <c r="M249" s="18"/>
      <c r="N249" s="18"/>
      <c r="O249" s="18"/>
      <c r="P249" s="18"/>
      <c r="Q249" s="18"/>
      <c r="R249" s="18"/>
      <c r="S249" s="18"/>
      <c r="T249" s="18"/>
      <c r="U249" s="18"/>
      <c r="V249" s="18"/>
      <c r="W249" s="32"/>
      <c r="X249" s="32"/>
      <c r="Y249" s="32"/>
      <c r="Z249" s="32"/>
      <c r="AA249" s="32"/>
      <c r="AB249" s="32"/>
    </row>
    <row r="250" spans="1:28" ht="39.950000000000003" customHeight="1" x14ac:dyDescent="0.25">
      <c r="A250" s="161"/>
      <c r="B250" s="163"/>
      <c r="C250" s="47">
        <v>395</v>
      </c>
      <c r="D250" s="66" t="s">
        <v>189</v>
      </c>
      <c r="E250" s="106" t="s">
        <v>615</v>
      </c>
      <c r="F250" s="35" t="s">
        <v>59</v>
      </c>
      <c r="G250" s="35" t="s">
        <v>15</v>
      </c>
      <c r="H250" s="53">
        <v>38</v>
      </c>
      <c r="I250" s="19">
        <v>8</v>
      </c>
      <c r="J250" s="25">
        <f t="shared" si="6"/>
        <v>8</v>
      </c>
      <c r="K250" s="26" t="str">
        <f t="shared" si="5"/>
        <v>OK</v>
      </c>
      <c r="L250" s="18"/>
      <c r="M250" s="18"/>
      <c r="N250" s="18"/>
      <c r="O250" s="18"/>
      <c r="P250" s="18"/>
      <c r="Q250" s="18"/>
      <c r="R250" s="18"/>
      <c r="S250" s="18"/>
      <c r="T250" s="18"/>
      <c r="U250" s="18"/>
      <c r="V250" s="18"/>
      <c r="W250" s="32"/>
      <c r="X250" s="32"/>
      <c r="Y250" s="32"/>
      <c r="Z250" s="32"/>
      <c r="AA250" s="32"/>
      <c r="AB250" s="32"/>
    </row>
    <row r="251" spans="1:28" ht="39.950000000000003" customHeight="1" x14ac:dyDescent="0.25">
      <c r="A251" s="161"/>
      <c r="B251" s="163"/>
      <c r="C251" s="47">
        <v>396</v>
      </c>
      <c r="D251" s="83" t="s">
        <v>190</v>
      </c>
      <c r="E251" s="106" t="s">
        <v>616</v>
      </c>
      <c r="F251" s="35" t="s">
        <v>59</v>
      </c>
      <c r="G251" s="35" t="s">
        <v>15</v>
      </c>
      <c r="H251" s="53">
        <v>74</v>
      </c>
      <c r="I251" s="19">
        <v>6</v>
      </c>
      <c r="J251" s="25">
        <f t="shared" si="6"/>
        <v>6</v>
      </c>
      <c r="K251" s="26" t="str">
        <f t="shared" si="5"/>
        <v>OK</v>
      </c>
      <c r="L251" s="18"/>
      <c r="M251" s="18"/>
      <c r="N251" s="18"/>
      <c r="O251" s="18"/>
      <c r="P251" s="18"/>
      <c r="Q251" s="18"/>
      <c r="R251" s="18"/>
      <c r="S251" s="18"/>
      <c r="T251" s="18"/>
      <c r="U251" s="18"/>
      <c r="V251" s="18"/>
      <c r="W251" s="32"/>
      <c r="X251" s="32"/>
      <c r="Y251" s="32"/>
      <c r="Z251" s="32"/>
      <c r="AA251" s="32"/>
      <c r="AB251" s="32"/>
    </row>
    <row r="252" spans="1:28" ht="39.950000000000003" customHeight="1" x14ac:dyDescent="0.25">
      <c r="A252" s="161"/>
      <c r="B252" s="163"/>
      <c r="C252" s="47">
        <v>397</v>
      </c>
      <c r="D252" s="83" t="s">
        <v>191</v>
      </c>
      <c r="E252" s="106" t="s">
        <v>617</v>
      </c>
      <c r="F252" s="35" t="s">
        <v>59</v>
      </c>
      <c r="G252" s="35" t="s">
        <v>15</v>
      </c>
      <c r="H252" s="53">
        <v>21</v>
      </c>
      <c r="I252" s="19">
        <v>10</v>
      </c>
      <c r="J252" s="25">
        <f t="shared" si="6"/>
        <v>10</v>
      </c>
      <c r="K252" s="26" t="str">
        <f t="shared" si="5"/>
        <v>OK</v>
      </c>
      <c r="L252" s="18"/>
      <c r="M252" s="18"/>
      <c r="N252" s="18"/>
      <c r="O252" s="18"/>
      <c r="P252" s="18"/>
      <c r="Q252" s="18"/>
      <c r="R252" s="18"/>
      <c r="S252" s="18"/>
      <c r="T252" s="18"/>
      <c r="U252" s="18"/>
      <c r="V252" s="18"/>
      <c r="W252" s="32"/>
      <c r="X252" s="32"/>
      <c r="Y252" s="32"/>
      <c r="Z252" s="32"/>
      <c r="AA252" s="32"/>
      <c r="AB252" s="32"/>
    </row>
    <row r="253" spans="1:28" ht="39.950000000000003" customHeight="1" x14ac:dyDescent="0.25">
      <c r="A253" s="161"/>
      <c r="B253" s="163"/>
      <c r="C253" s="47">
        <v>398</v>
      </c>
      <c r="D253" s="66" t="s">
        <v>414</v>
      </c>
      <c r="E253" s="106" t="s">
        <v>187</v>
      </c>
      <c r="F253" s="34" t="s">
        <v>13</v>
      </c>
      <c r="G253" s="34" t="s">
        <v>771</v>
      </c>
      <c r="H253" s="53">
        <v>2.58</v>
      </c>
      <c r="I253" s="19">
        <v>30</v>
      </c>
      <c r="J253" s="25">
        <f t="shared" si="6"/>
        <v>30</v>
      </c>
      <c r="K253" s="26" t="str">
        <f t="shared" si="5"/>
        <v>OK</v>
      </c>
      <c r="L253" s="18"/>
      <c r="M253" s="18"/>
      <c r="N253" s="18"/>
      <c r="O253" s="18"/>
      <c r="P253" s="18"/>
      <c r="Q253" s="18"/>
      <c r="R253" s="18"/>
      <c r="S253" s="18"/>
      <c r="T253" s="18"/>
      <c r="U253" s="18"/>
      <c r="V253" s="18"/>
      <c r="W253" s="32"/>
      <c r="X253" s="32"/>
      <c r="Y253" s="32"/>
      <c r="Z253" s="32"/>
      <c r="AA253" s="32"/>
      <c r="AB253" s="32"/>
    </row>
    <row r="254" spans="1:28" ht="39.950000000000003" customHeight="1" x14ac:dyDescent="0.25">
      <c r="A254" s="161"/>
      <c r="B254" s="163"/>
      <c r="C254" s="47">
        <v>399</v>
      </c>
      <c r="D254" s="66" t="s">
        <v>415</v>
      </c>
      <c r="E254" s="106" t="s">
        <v>188</v>
      </c>
      <c r="F254" s="34" t="s">
        <v>13</v>
      </c>
      <c r="G254" s="34" t="s">
        <v>771</v>
      </c>
      <c r="H254" s="53">
        <v>3.7</v>
      </c>
      <c r="I254" s="19">
        <v>30</v>
      </c>
      <c r="J254" s="25">
        <f t="shared" si="6"/>
        <v>30</v>
      </c>
      <c r="K254" s="26" t="str">
        <f t="shared" si="5"/>
        <v>OK</v>
      </c>
      <c r="L254" s="18"/>
      <c r="M254" s="18"/>
      <c r="N254" s="18"/>
      <c r="O254" s="18"/>
      <c r="P254" s="18"/>
      <c r="Q254" s="18"/>
      <c r="R254" s="18"/>
      <c r="S254" s="18"/>
      <c r="T254" s="18"/>
      <c r="U254" s="18"/>
      <c r="V254" s="18"/>
      <c r="W254" s="32"/>
      <c r="X254" s="32"/>
      <c r="Y254" s="32"/>
      <c r="Z254" s="32"/>
      <c r="AA254" s="32"/>
      <c r="AB254" s="32"/>
    </row>
    <row r="255" spans="1:28" ht="39.950000000000003" customHeight="1" x14ac:dyDescent="0.25">
      <c r="A255" s="161"/>
      <c r="B255" s="163"/>
      <c r="C255" s="47">
        <v>400</v>
      </c>
      <c r="D255" s="66" t="s">
        <v>416</v>
      </c>
      <c r="E255" s="106" t="s">
        <v>618</v>
      </c>
      <c r="F255" s="34" t="s">
        <v>18</v>
      </c>
      <c r="G255" s="34" t="s">
        <v>15</v>
      </c>
      <c r="H255" s="53">
        <v>91</v>
      </c>
      <c r="I255" s="19">
        <v>10</v>
      </c>
      <c r="J255" s="25">
        <f t="shared" si="6"/>
        <v>10</v>
      </c>
      <c r="K255" s="26" t="str">
        <f t="shared" si="5"/>
        <v>OK</v>
      </c>
      <c r="L255" s="18"/>
      <c r="M255" s="18"/>
      <c r="N255" s="18"/>
      <c r="O255" s="18"/>
      <c r="P255" s="18"/>
      <c r="Q255" s="18"/>
      <c r="R255" s="18"/>
      <c r="S255" s="18"/>
      <c r="T255" s="18"/>
      <c r="U255" s="18"/>
      <c r="V255" s="18"/>
      <c r="W255" s="32"/>
      <c r="X255" s="32"/>
      <c r="Y255" s="32"/>
      <c r="Z255" s="32"/>
      <c r="AA255" s="32"/>
      <c r="AB255" s="32"/>
    </row>
    <row r="256" spans="1:28" ht="39.950000000000003" customHeight="1" x14ac:dyDescent="0.25">
      <c r="A256" s="161"/>
      <c r="B256" s="163"/>
      <c r="C256" s="47">
        <v>401</v>
      </c>
      <c r="D256" s="66" t="s">
        <v>417</v>
      </c>
      <c r="E256" s="106" t="s">
        <v>185</v>
      </c>
      <c r="F256" s="34" t="s">
        <v>18</v>
      </c>
      <c r="G256" s="34" t="s">
        <v>15</v>
      </c>
      <c r="H256" s="53">
        <v>77</v>
      </c>
      <c r="I256" s="19">
        <v>10</v>
      </c>
      <c r="J256" s="25">
        <f t="shared" si="6"/>
        <v>10</v>
      </c>
      <c r="K256" s="26" t="str">
        <f t="shared" si="5"/>
        <v>OK</v>
      </c>
      <c r="L256" s="18"/>
      <c r="M256" s="18"/>
      <c r="N256" s="18"/>
      <c r="O256" s="18"/>
      <c r="P256" s="18"/>
      <c r="Q256" s="18"/>
      <c r="R256" s="18"/>
      <c r="S256" s="18"/>
      <c r="T256" s="18"/>
      <c r="U256" s="18"/>
      <c r="V256" s="18"/>
      <c r="W256" s="32"/>
      <c r="X256" s="32"/>
      <c r="Y256" s="32"/>
      <c r="Z256" s="32"/>
      <c r="AA256" s="32"/>
      <c r="AB256" s="32"/>
    </row>
    <row r="257" spans="1:28" ht="39.950000000000003" customHeight="1" x14ac:dyDescent="0.25">
      <c r="A257" s="161"/>
      <c r="B257" s="163"/>
      <c r="C257" s="47">
        <v>402</v>
      </c>
      <c r="D257" s="66" t="s">
        <v>192</v>
      </c>
      <c r="E257" s="106" t="s">
        <v>619</v>
      </c>
      <c r="F257" s="34" t="s">
        <v>59</v>
      </c>
      <c r="G257" s="34" t="s">
        <v>15</v>
      </c>
      <c r="H257" s="53">
        <v>8</v>
      </c>
      <c r="I257" s="19"/>
      <c r="J257" s="25">
        <f t="shared" si="6"/>
        <v>0</v>
      </c>
      <c r="K257" s="26" t="str">
        <f t="shared" si="5"/>
        <v>OK</v>
      </c>
      <c r="L257" s="18"/>
      <c r="M257" s="18"/>
      <c r="N257" s="18"/>
      <c r="O257" s="18"/>
      <c r="P257" s="18"/>
      <c r="Q257" s="18"/>
      <c r="R257" s="18"/>
      <c r="S257" s="18"/>
      <c r="T257" s="18"/>
      <c r="U257" s="18"/>
      <c r="V257" s="18"/>
      <c r="W257" s="32"/>
      <c r="X257" s="32"/>
      <c r="Y257" s="32"/>
      <c r="Z257" s="32"/>
      <c r="AA257" s="32"/>
      <c r="AB257" s="32"/>
    </row>
    <row r="258" spans="1:28" ht="39.950000000000003" customHeight="1" x14ac:dyDescent="0.25">
      <c r="A258" s="161"/>
      <c r="B258" s="163"/>
      <c r="C258" s="47">
        <v>403</v>
      </c>
      <c r="D258" s="66" t="s">
        <v>418</v>
      </c>
      <c r="E258" s="106" t="s">
        <v>620</v>
      </c>
      <c r="F258" s="34" t="s">
        <v>59</v>
      </c>
      <c r="G258" s="34" t="s">
        <v>15</v>
      </c>
      <c r="H258" s="53">
        <v>5</v>
      </c>
      <c r="I258" s="19"/>
      <c r="J258" s="25">
        <f t="shared" si="6"/>
        <v>0</v>
      </c>
      <c r="K258" s="26" t="str">
        <f t="shared" si="5"/>
        <v>OK</v>
      </c>
      <c r="L258" s="18"/>
      <c r="M258" s="18"/>
      <c r="N258" s="18"/>
      <c r="O258" s="18"/>
      <c r="P258" s="18"/>
      <c r="Q258" s="18"/>
      <c r="R258" s="18"/>
      <c r="S258" s="18"/>
      <c r="T258" s="18"/>
      <c r="U258" s="18"/>
      <c r="V258" s="18"/>
      <c r="W258" s="32"/>
      <c r="X258" s="32"/>
      <c r="Y258" s="32"/>
      <c r="Z258" s="32"/>
      <c r="AA258" s="32"/>
      <c r="AB258" s="32"/>
    </row>
    <row r="259" spans="1:28" ht="39.950000000000003" customHeight="1" x14ac:dyDescent="0.25">
      <c r="A259" s="161"/>
      <c r="B259" s="163"/>
      <c r="C259" s="47">
        <v>404</v>
      </c>
      <c r="D259" s="66" t="s">
        <v>193</v>
      </c>
      <c r="E259" s="106" t="s">
        <v>620</v>
      </c>
      <c r="F259" s="34" t="s">
        <v>59</v>
      </c>
      <c r="G259" s="34" t="s">
        <v>15</v>
      </c>
      <c r="H259" s="53">
        <v>4.4000000000000004</v>
      </c>
      <c r="I259" s="19"/>
      <c r="J259" s="25">
        <f t="shared" si="6"/>
        <v>0</v>
      </c>
      <c r="K259" s="26" t="str">
        <f t="shared" si="5"/>
        <v>OK</v>
      </c>
      <c r="L259" s="18"/>
      <c r="M259" s="18"/>
      <c r="N259" s="18"/>
      <c r="O259" s="18"/>
      <c r="P259" s="18"/>
      <c r="Q259" s="18"/>
      <c r="R259" s="18"/>
      <c r="S259" s="18"/>
      <c r="T259" s="18"/>
      <c r="U259" s="18"/>
      <c r="V259" s="18"/>
      <c r="W259" s="32"/>
      <c r="X259" s="32"/>
      <c r="Y259" s="32"/>
      <c r="Z259" s="32"/>
      <c r="AA259" s="32"/>
      <c r="AB259" s="32"/>
    </row>
    <row r="260" spans="1:28" ht="39.950000000000003" customHeight="1" x14ac:dyDescent="0.25">
      <c r="A260" s="161"/>
      <c r="B260" s="163"/>
      <c r="C260" s="47">
        <v>405</v>
      </c>
      <c r="D260" s="66" t="s">
        <v>419</v>
      </c>
      <c r="E260" s="106" t="s">
        <v>621</v>
      </c>
      <c r="F260" s="34" t="s">
        <v>13</v>
      </c>
      <c r="G260" s="34" t="s">
        <v>15</v>
      </c>
      <c r="H260" s="53">
        <v>1.64</v>
      </c>
      <c r="I260" s="19">
        <v>50</v>
      </c>
      <c r="J260" s="25">
        <f t="shared" ref="J260:J323" si="7">I260-(SUM(L260:AB260))</f>
        <v>50</v>
      </c>
      <c r="K260" s="26" t="str">
        <f t="shared" si="5"/>
        <v>OK</v>
      </c>
      <c r="L260" s="18"/>
      <c r="M260" s="18"/>
      <c r="N260" s="18"/>
      <c r="O260" s="18"/>
      <c r="P260" s="18"/>
      <c r="Q260" s="18"/>
      <c r="R260" s="18"/>
      <c r="S260" s="18"/>
      <c r="T260" s="18"/>
      <c r="U260" s="18"/>
      <c r="V260" s="18"/>
      <c r="W260" s="32"/>
      <c r="X260" s="32"/>
      <c r="Y260" s="32"/>
      <c r="Z260" s="32"/>
      <c r="AA260" s="32"/>
      <c r="AB260" s="32"/>
    </row>
    <row r="261" spans="1:28" ht="39.950000000000003" customHeight="1" x14ac:dyDescent="0.25">
      <c r="A261" s="161"/>
      <c r="B261" s="163"/>
      <c r="C261" s="47">
        <v>406</v>
      </c>
      <c r="D261" s="66" t="s">
        <v>420</v>
      </c>
      <c r="E261" s="106" t="s">
        <v>180</v>
      </c>
      <c r="F261" s="34" t="s">
        <v>13</v>
      </c>
      <c r="G261" s="34" t="s">
        <v>15</v>
      </c>
      <c r="H261" s="53">
        <v>70</v>
      </c>
      <c r="I261" s="19">
        <v>6</v>
      </c>
      <c r="J261" s="25">
        <f t="shared" si="7"/>
        <v>6</v>
      </c>
      <c r="K261" s="26" t="str">
        <f t="shared" si="5"/>
        <v>OK</v>
      </c>
      <c r="L261" s="18"/>
      <c r="M261" s="18"/>
      <c r="N261" s="18"/>
      <c r="O261" s="18"/>
      <c r="P261" s="18"/>
      <c r="Q261" s="18"/>
      <c r="R261" s="18"/>
      <c r="S261" s="18"/>
      <c r="T261" s="18"/>
      <c r="U261" s="18"/>
      <c r="V261" s="18"/>
      <c r="W261" s="32"/>
      <c r="X261" s="32"/>
      <c r="Y261" s="32"/>
      <c r="Z261" s="32"/>
      <c r="AA261" s="32"/>
      <c r="AB261" s="32"/>
    </row>
    <row r="262" spans="1:28" ht="39.950000000000003" customHeight="1" x14ac:dyDescent="0.25">
      <c r="A262" s="161"/>
      <c r="B262" s="163"/>
      <c r="C262" s="47">
        <v>407</v>
      </c>
      <c r="D262" s="66" t="s">
        <v>421</v>
      </c>
      <c r="E262" s="106" t="s">
        <v>181</v>
      </c>
      <c r="F262" s="34" t="s">
        <v>13</v>
      </c>
      <c r="G262" s="34" t="s">
        <v>15</v>
      </c>
      <c r="H262" s="53">
        <v>24.13</v>
      </c>
      <c r="I262" s="19">
        <v>10</v>
      </c>
      <c r="J262" s="25">
        <f t="shared" si="7"/>
        <v>9</v>
      </c>
      <c r="K262" s="26" t="str">
        <f t="shared" si="5"/>
        <v>OK</v>
      </c>
      <c r="L262" s="18"/>
      <c r="M262" s="18"/>
      <c r="N262" s="18"/>
      <c r="O262" s="18"/>
      <c r="P262" s="18">
        <v>1</v>
      </c>
      <c r="Q262" s="18"/>
      <c r="R262" s="18"/>
      <c r="S262" s="18"/>
      <c r="T262" s="18"/>
      <c r="U262" s="18"/>
      <c r="V262" s="18"/>
      <c r="W262" s="32"/>
      <c r="X262" s="32"/>
      <c r="Y262" s="32"/>
      <c r="Z262" s="32"/>
      <c r="AA262" s="32"/>
      <c r="AB262" s="32"/>
    </row>
    <row r="263" spans="1:28" ht="39.950000000000003" customHeight="1" x14ac:dyDescent="0.25">
      <c r="A263" s="161"/>
      <c r="B263" s="163"/>
      <c r="C263" s="47">
        <v>408</v>
      </c>
      <c r="D263" s="66" t="s">
        <v>422</v>
      </c>
      <c r="E263" s="106" t="s">
        <v>182</v>
      </c>
      <c r="F263" s="34" t="s">
        <v>13</v>
      </c>
      <c r="G263" s="34" t="s">
        <v>15</v>
      </c>
      <c r="H263" s="53">
        <v>72.739999999999995</v>
      </c>
      <c r="I263" s="19">
        <v>25</v>
      </c>
      <c r="J263" s="25">
        <f t="shared" si="7"/>
        <v>25</v>
      </c>
      <c r="K263" s="26" t="str">
        <f t="shared" si="5"/>
        <v>OK</v>
      </c>
      <c r="L263" s="18"/>
      <c r="M263" s="18"/>
      <c r="N263" s="18"/>
      <c r="O263" s="18"/>
      <c r="P263" s="18"/>
      <c r="Q263" s="18"/>
      <c r="R263" s="18"/>
      <c r="S263" s="18"/>
      <c r="T263" s="18"/>
      <c r="U263" s="18"/>
      <c r="V263" s="18"/>
      <c r="W263" s="32"/>
      <c r="X263" s="32"/>
      <c r="Y263" s="32"/>
      <c r="Z263" s="32"/>
      <c r="AA263" s="32"/>
      <c r="AB263" s="32"/>
    </row>
    <row r="264" spans="1:28" ht="39.950000000000003" customHeight="1" x14ac:dyDescent="0.25">
      <c r="A264" s="161"/>
      <c r="B264" s="163"/>
      <c r="C264" s="47">
        <v>409</v>
      </c>
      <c r="D264" s="66" t="s">
        <v>63</v>
      </c>
      <c r="E264" s="106" t="s">
        <v>622</v>
      </c>
      <c r="F264" s="34" t="s">
        <v>59</v>
      </c>
      <c r="G264" s="34" t="s">
        <v>15</v>
      </c>
      <c r="H264" s="53">
        <v>80</v>
      </c>
      <c r="I264" s="19"/>
      <c r="J264" s="25">
        <f t="shared" si="7"/>
        <v>0</v>
      </c>
      <c r="K264" s="26" t="str">
        <f t="shared" si="5"/>
        <v>OK</v>
      </c>
      <c r="L264" s="18"/>
      <c r="M264" s="18"/>
      <c r="N264" s="18"/>
      <c r="O264" s="18"/>
      <c r="P264" s="18"/>
      <c r="Q264" s="18"/>
      <c r="R264" s="18"/>
      <c r="S264" s="18"/>
      <c r="T264" s="18"/>
      <c r="U264" s="18"/>
      <c r="V264" s="18"/>
      <c r="W264" s="32"/>
      <c r="X264" s="32"/>
      <c r="Y264" s="32"/>
      <c r="Z264" s="32"/>
      <c r="AA264" s="32"/>
      <c r="AB264" s="32"/>
    </row>
    <row r="265" spans="1:28" ht="39.950000000000003" customHeight="1" x14ac:dyDescent="0.25">
      <c r="A265" s="161"/>
      <c r="B265" s="163"/>
      <c r="C265" s="47">
        <v>410</v>
      </c>
      <c r="D265" s="66" t="s">
        <v>62</v>
      </c>
      <c r="E265" s="106" t="s">
        <v>623</v>
      </c>
      <c r="F265" s="34" t="s">
        <v>59</v>
      </c>
      <c r="G265" s="34" t="s">
        <v>15</v>
      </c>
      <c r="H265" s="53">
        <v>98.15</v>
      </c>
      <c r="I265" s="19"/>
      <c r="J265" s="25">
        <f t="shared" si="7"/>
        <v>0</v>
      </c>
      <c r="K265" s="26" t="str">
        <f t="shared" si="5"/>
        <v>OK</v>
      </c>
      <c r="L265" s="18"/>
      <c r="M265" s="18"/>
      <c r="N265" s="18"/>
      <c r="O265" s="18"/>
      <c r="P265" s="18"/>
      <c r="Q265" s="18"/>
      <c r="R265" s="18"/>
      <c r="S265" s="18"/>
      <c r="T265" s="18"/>
      <c r="U265" s="18"/>
      <c r="V265" s="18"/>
      <c r="W265" s="32"/>
      <c r="X265" s="32"/>
      <c r="Y265" s="32"/>
      <c r="Z265" s="32"/>
      <c r="AA265" s="32"/>
      <c r="AB265" s="32"/>
    </row>
    <row r="266" spans="1:28" ht="39.950000000000003" customHeight="1" x14ac:dyDescent="0.25">
      <c r="A266" s="161"/>
      <c r="B266" s="163"/>
      <c r="C266" s="47">
        <v>411</v>
      </c>
      <c r="D266" s="66" t="s">
        <v>64</v>
      </c>
      <c r="E266" s="106" t="s">
        <v>624</v>
      </c>
      <c r="F266" s="34" t="s">
        <v>59</v>
      </c>
      <c r="G266" s="34" t="s">
        <v>15</v>
      </c>
      <c r="H266" s="53">
        <v>50</v>
      </c>
      <c r="I266" s="19"/>
      <c r="J266" s="25">
        <f t="shared" si="7"/>
        <v>-1</v>
      </c>
      <c r="K266" s="26" t="str">
        <f t="shared" si="5"/>
        <v>ATENÇÃO</v>
      </c>
      <c r="L266" s="18"/>
      <c r="M266" s="18"/>
      <c r="N266" s="18"/>
      <c r="O266" s="18"/>
      <c r="P266" s="18">
        <v>1</v>
      </c>
      <c r="Q266" s="18"/>
      <c r="R266" s="18"/>
      <c r="S266" s="18"/>
      <c r="T266" s="18"/>
      <c r="U266" s="18"/>
      <c r="V266" s="18"/>
      <c r="W266" s="32"/>
      <c r="X266" s="32"/>
      <c r="Y266" s="32"/>
      <c r="Z266" s="32"/>
      <c r="AA266" s="32"/>
      <c r="AB266" s="32"/>
    </row>
    <row r="267" spans="1:28" ht="39.950000000000003" customHeight="1" x14ac:dyDescent="0.25">
      <c r="A267" s="161"/>
      <c r="B267" s="163"/>
      <c r="C267" s="47">
        <v>412</v>
      </c>
      <c r="D267" s="66" t="s">
        <v>65</v>
      </c>
      <c r="E267" s="106" t="s">
        <v>182</v>
      </c>
      <c r="F267" s="34" t="s">
        <v>59</v>
      </c>
      <c r="G267" s="34" t="s">
        <v>15</v>
      </c>
      <c r="H267" s="53">
        <v>99.96</v>
      </c>
      <c r="I267" s="19"/>
      <c r="J267" s="25">
        <f t="shared" si="7"/>
        <v>0</v>
      </c>
      <c r="K267" s="26" t="str">
        <f t="shared" si="5"/>
        <v>OK</v>
      </c>
      <c r="L267" s="18"/>
      <c r="M267" s="18"/>
      <c r="N267" s="18"/>
      <c r="O267" s="18"/>
      <c r="P267" s="18"/>
      <c r="Q267" s="18"/>
      <c r="R267" s="18"/>
      <c r="S267" s="18"/>
      <c r="T267" s="18"/>
      <c r="U267" s="18"/>
      <c r="V267" s="18"/>
      <c r="W267" s="32"/>
      <c r="X267" s="32"/>
      <c r="Y267" s="32"/>
      <c r="Z267" s="32"/>
      <c r="AA267" s="32"/>
      <c r="AB267" s="32"/>
    </row>
    <row r="268" spans="1:28" ht="39.950000000000003" customHeight="1" x14ac:dyDescent="0.25">
      <c r="A268" s="161"/>
      <c r="B268" s="163"/>
      <c r="C268" s="47">
        <v>413</v>
      </c>
      <c r="D268" s="66" t="s">
        <v>66</v>
      </c>
      <c r="E268" s="106" t="s">
        <v>625</v>
      </c>
      <c r="F268" s="34" t="s">
        <v>13</v>
      </c>
      <c r="G268" s="34" t="s">
        <v>15</v>
      </c>
      <c r="H268" s="53">
        <v>9.25</v>
      </c>
      <c r="I268" s="19">
        <v>40</v>
      </c>
      <c r="J268" s="25">
        <f t="shared" si="7"/>
        <v>40</v>
      </c>
      <c r="K268" s="26" t="str">
        <f t="shared" si="5"/>
        <v>OK</v>
      </c>
      <c r="L268" s="18"/>
      <c r="M268" s="18"/>
      <c r="N268" s="18"/>
      <c r="O268" s="18"/>
      <c r="P268" s="18"/>
      <c r="Q268" s="18"/>
      <c r="R268" s="18"/>
      <c r="S268" s="18"/>
      <c r="T268" s="18"/>
      <c r="U268" s="18"/>
      <c r="V268" s="18"/>
      <c r="W268" s="32"/>
      <c r="X268" s="32"/>
      <c r="Y268" s="32"/>
      <c r="Z268" s="32"/>
      <c r="AA268" s="32"/>
      <c r="AB268" s="32"/>
    </row>
    <row r="269" spans="1:28" ht="39.950000000000003" customHeight="1" x14ac:dyDescent="0.25">
      <c r="A269" s="161"/>
      <c r="B269" s="163"/>
      <c r="C269" s="47">
        <v>414</v>
      </c>
      <c r="D269" s="66" t="s">
        <v>134</v>
      </c>
      <c r="E269" s="106" t="s">
        <v>183</v>
      </c>
      <c r="F269" s="34" t="s">
        <v>13</v>
      </c>
      <c r="G269" s="34" t="s">
        <v>15</v>
      </c>
      <c r="H269" s="53">
        <v>56</v>
      </c>
      <c r="I269" s="19">
        <v>10</v>
      </c>
      <c r="J269" s="25">
        <f t="shared" si="7"/>
        <v>5</v>
      </c>
      <c r="K269" s="26" t="str">
        <f t="shared" si="5"/>
        <v>OK</v>
      </c>
      <c r="L269" s="18">
        <v>5</v>
      </c>
      <c r="M269" s="18"/>
      <c r="N269" s="18"/>
      <c r="O269" s="18"/>
      <c r="P269" s="18"/>
      <c r="Q269" s="18"/>
      <c r="R269" s="18"/>
      <c r="S269" s="18"/>
      <c r="T269" s="18"/>
      <c r="U269" s="18"/>
      <c r="V269" s="18"/>
      <c r="W269" s="32"/>
      <c r="X269" s="32"/>
      <c r="Y269" s="32"/>
      <c r="Z269" s="32"/>
      <c r="AA269" s="32"/>
      <c r="AB269" s="32"/>
    </row>
    <row r="270" spans="1:28" ht="39.950000000000003" customHeight="1" x14ac:dyDescent="0.25">
      <c r="A270" s="161"/>
      <c r="B270" s="163"/>
      <c r="C270" s="47">
        <v>415</v>
      </c>
      <c r="D270" s="66" t="s">
        <v>423</v>
      </c>
      <c r="E270" s="106" t="s">
        <v>626</v>
      </c>
      <c r="F270" s="34" t="s">
        <v>13</v>
      </c>
      <c r="G270" s="34" t="s">
        <v>15</v>
      </c>
      <c r="H270" s="53">
        <v>93</v>
      </c>
      <c r="I270" s="19">
        <v>20</v>
      </c>
      <c r="J270" s="25">
        <f t="shared" si="7"/>
        <v>20</v>
      </c>
      <c r="K270" s="26" t="str">
        <f t="shared" si="5"/>
        <v>OK</v>
      </c>
      <c r="L270" s="18"/>
      <c r="M270" s="18"/>
      <c r="N270" s="18"/>
      <c r="O270" s="18"/>
      <c r="P270" s="18"/>
      <c r="Q270" s="18"/>
      <c r="R270" s="18"/>
      <c r="S270" s="18"/>
      <c r="T270" s="18"/>
      <c r="U270" s="18"/>
      <c r="V270" s="18"/>
      <c r="W270" s="32"/>
      <c r="X270" s="32"/>
      <c r="Y270" s="32"/>
      <c r="Z270" s="32"/>
      <c r="AA270" s="32"/>
      <c r="AB270" s="32"/>
    </row>
    <row r="271" spans="1:28" ht="39.950000000000003" customHeight="1" x14ac:dyDescent="0.25">
      <c r="A271" s="161"/>
      <c r="B271" s="163"/>
      <c r="C271" s="47">
        <v>416</v>
      </c>
      <c r="D271" s="66" t="s">
        <v>424</v>
      </c>
      <c r="E271" s="106" t="s">
        <v>626</v>
      </c>
      <c r="F271" s="34" t="s">
        <v>13</v>
      </c>
      <c r="G271" s="34" t="s">
        <v>15</v>
      </c>
      <c r="H271" s="53">
        <v>93</v>
      </c>
      <c r="I271" s="19">
        <v>20</v>
      </c>
      <c r="J271" s="25">
        <f t="shared" si="7"/>
        <v>15</v>
      </c>
      <c r="K271" s="26" t="str">
        <f t="shared" si="5"/>
        <v>OK</v>
      </c>
      <c r="L271" s="18">
        <v>5</v>
      </c>
      <c r="M271" s="18"/>
      <c r="N271" s="18"/>
      <c r="O271" s="18"/>
      <c r="P271" s="18"/>
      <c r="Q271" s="18"/>
      <c r="R271" s="18"/>
      <c r="S271" s="18"/>
      <c r="T271" s="18"/>
      <c r="U271" s="18"/>
      <c r="V271" s="18"/>
      <c r="W271" s="32"/>
      <c r="X271" s="32"/>
      <c r="Y271" s="32"/>
      <c r="Z271" s="32"/>
      <c r="AA271" s="32"/>
      <c r="AB271" s="32"/>
    </row>
    <row r="272" spans="1:28" ht="39.950000000000003" customHeight="1" x14ac:dyDescent="0.25">
      <c r="A272" s="161"/>
      <c r="B272" s="163"/>
      <c r="C272" s="47">
        <v>417</v>
      </c>
      <c r="D272" s="66" t="s">
        <v>425</v>
      </c>
      <c r="E272" s="106" t="s">
        <v>627</v>
      </c>
      <c r="F272" s="34" t="s">
        <v>13</v>
      </c>
      <c r="G272" s="34" t="s">
        <v>15</v>
      </c>
      <c r="H272" s="53">
        <v>60.83</v>
      </c>
      <c r="I272" s="19">
        <v>20</v>
      </c>
      <c r="J272" s="25">
        <f t="shared" si="7"/>
        <v>20</v>
      </c>
      <c r="K272" s="26" t="str">
        <f t="shared" si="5"/>
        <v>OK</v>
      </c>
      <c r="L272" s="18"/>
      <c r="M272" s="18"/>
      <c r="N272" s="18"/>
      <c r="O272" s="18"/>
      <c r="P272" s="18"/>
      <c r="Q272" s="18"/>
      <c r="R272" s="18"/>
      <c r="S272" s="18"/>
      <c r="T272" s="18"/>
      <c r="U272" s="18"/>
      <c r="V272" s="18"/>
      <c r="W272" s="32"/>
      <c r="X272" s="32"/>
      <c r="Y272" s="32"/>
      <c r="Z272" s="32"/>
      <c r="AA272" s="32"/>
      <c r="AB272" s="32"/>
    </row>
    <row r="273" spans="1:28" ht="39.950000000000003" customHeight="1" x14ac:dyDescent="0.25">
      <c r="A273" s="161"/>
      <c r="B273" s="163"/>
      <c r="C273" s="47">
        <v>418</v>
      </c>
      <c r="D273" s="66" t="s">
        <v>426</v>
      </c>
      <c r="E273" s="106" t="s">
        <v>184</v>
      </c>
      <c r="F273" s="34" t="s">
        <v>13</v>
      </c>
      <c r="G273" s="34" t="s">
        <v>15</v>
      </c>
      <c r="H273" s="53">
        <v>8.6999999999999993</v>
      </c>
      <c r="I273" s="19">
        <v>15</v>
      </c>
      <c r="J273" s="25">
        <f t="shared" si="7"/>
        <v>15</v>
      </c>
      <c r="K273" s="26" t="str">
        <f t="shared" si="5"/>
        <v>OK</v>
      </c>
      <c r="L273" s="18"/>
      <c r="M273" s="18"/>
      <c r="N273" s="18"/>
      <c r="O273" s="18"/>
      <c r="P273" s="18"/>
      <c r="Q273" s="18"/>
      <c r="R273" s="18"/>
      <c r="S273" s="18"/>
      <c r="T273" s="18"/>
      <c r="U273" s="18"/>
      <c r="V273" s="18"/>
      <c r="W273" s="32"/>
      <c r="X273" s="32"/>
      <c r="Y273" s="32"/>
      <c r="Z273" s="32"/>
      <c r="AA273" s="32"/>
      <c r="AB273" s="32"/>
    </row>
    <row r="274" spans="1:28" ht="39.950000000000003" customHeight="1" x14ac:dyDescent="0.25">
      <c r="A274" s="161"/>
      <c r="B274" s="163"/>
      <c r="C274" s="47">
        <v>419</v>
      </c>
      <c r="D274" s="66" t="s">
        <v>427</v>
      </c>
      <c r="E274" s="106" t="s">
        <v>628</v>
      </c>
      <c r="F274" s="34" t="s">
        <v>13</v>
      </c>
      <c r="G274" s="34" t="s">
        <v>15</v>
      </c>
      <c r="H274" s="53">
        <v>5.83</v>
      </c>
      <c r="I274" s="19">
        <v>10</v>
      </c>
      <c r="J274" s="25">
        <f t="shared" si="7"/>
        <v>10</v>
      </c>
      <c r="K274" s="26" t="str">
        <f t="shared" si="5"/>
        <v>OK</v>
      </c>
      <c r="L274" s="18"/>
      <c r="M274" s="18"/>
      <c r="N274" s="18"/>
      <c r="O274" s="18"/>
      <c r="P274" s="18"/>
      <c r="Q274" s="18"/>
      <c r="R274" s="18"/>
      <c r="S274" s="18"/>
      <c r="T274" s="18"/>
      <c r="U274" s="18"/>
      <c r="V274" s="18"/>
      <c r="W274" s="32"/>
      <c r="X274" s="32"/>
      <c r="Y274" s="32"/>
      <c r="Z274" s="32"/>
      <c r="AA274" s="32"/>
      <c r="AB274" s="32"/>
    </row>
    <row r="275" spans="1:28" ht="39.950000000000003" customHeight="1" x14ac:dyDescent="0.25">
      <c r="A275" s="161"/>
      <c r="B275" s="163"/>
      <c r="C275" s="47">
        <v>420</v>
      </c>
      <c r="D275" s="66" t="s">
        <v>428</v>
      </c>
      <c r="E275" s="106" t="s">
        <v>629</v>
      </c>
      <c r="F275" s="34" t="s">
        <v>13</v>
      </c>
      <c r="G275" s="34" t="s">
        <v>15</v>
      </c>
      <c r="H275" s="53">
        <v>4.3499999999999996</v>
      </c>
      <c r="I275" s="19">
        <v>10</v>
      </c>
      <c r="J275" s="25">
        <f t="shared" si="7"/>
        <v>10</v>
      </c>
      <c r="K275" s="26" t="str">
        <f t="shared" si="5"/>
        <v>OK</v>
      </c>
      <c r="L275" s="18"/>
      <c r="M275" s="18"/>
      <c r="N275" s="18"/>
      <c r="O275" s="18"/>
      <c r="P275" s="18"/>
      <c r="Q275" s="18"/>
      <c r="R275" s="18"/>
      <c r="S275" s="18"/>
      <c r="T275" s="18"/>
      <c r="U275" s="18"/>
      <c r="V275" s="18"/>
      <c r="W275" s="32"/>
      <c r="X275" s="32"/>
      <c r="Y275" s="32"/>
      <c r="Z275" s="32"/>
      <c r="AA275" s="32"/>
      <c r="AB275" s="32"/>
    </row>
    <row r="276" spans="1:28" ht="39.950000000000003" customHeight="1" x14ac:dyDescent="0.25">
      <c r="A276" s="161"/>
      <c r="B276" s="163"/>
      <c r="C276" s="47">
        <v>421</v>
      </c>
      <c r="D276" s="66" t="s">
        <v>126</v>
      </c>
      <c r="E276" s="106" t="s">
        <v>630</v>
      </c>
      <c r="F276" s="34" t="s">
        <v>59</v>
      </c>
      <c r="G276" s="35" t="s">
        <v>15</v>
      </c>
      <c r="H276" s="53">
        <v>11.97</v>
      </c>
      <c r="I276" s="19">
        <v>20</v>
      </c>
      <c r="J276" s="25">
        <f t="shared" si="7"/>
        <v>20</v>
      </c>
      <c r="K276" s="26" t="str">
        <f t="shared" si="5"/>
        <v>OK</v>
      </c>
      <c r="L276" s="18"/>
      <c r="M276" s="18"/>
      <c r="N276" s="18"/>
      <c r="O276" s="18"/>
      <c r="P276" s="18"/>
      <c r="Q276" s="18"/>
      <c r="R276" s="18"/>
      <c r="S276" s="18"/>
      <c r="T276" s="18"/>
      <c r="U276" s="18"/>
      <c r="V276" s="18"/>
      <c r="W276" s="32"/>
      <c r="X276" s="32"/>
      <c r="Y276" s="32"/>
      <c r="Z276" s="32"/>
      <c r="AA276" s="32"/>
      <c r="AB276" s="32"/>
    </row>
    <row r="277" spans="1:28" ht="39.950000000000003" customHeight="1" x14ac:dyDescent="0.25">
      <c r="A277" s="161"/>
      <c r="B277" s="163"/>
      <c r="C277" s="47">
        <v>422</v>
      </c>
      <c r="D277" s="66" t="s">
        <v>429</v>
      </c>
      <c r="E277" s="106" t="s">
        <v>631</v>
      </c>
      <c r="F277" s="34" t="s">
        <v>13</v>
      </c>
      <c r="G277" s="34" t="s">
        <v>15</v>
      </c>
      <c r="H277" s="53">
        <v>65.010000000000005</v>
      </c>
      <c r="I277" s="19">
        <v>10</v>
      </c>
      <c r="J277" s="25">
        <f t="shared" si="7"/>
        <v>10</v>
      </c>
      <c r="K277" s="26" t="str">
        <f t="shared" si="5"/>
        <v>OK</v>
      </c>
      <c r="L277" s="18"/>
      <c r="M277" s="18"/>
      <c r="N277" s="18"/>
      <c r="O277" s="18"/>
      <c r="P277" s="18"/>
      <c r="Q277" s="18"/>
      <c r="R277" s="18"/>
      <c r="S277" s="18"/>
      <c r="T277" s="18"/>
      <c r="U277" s="18"/>
      <c r="V277" s="18"/>
      <c r="W277" s="32"/>
      <c r="X277" s="32"/>
      <c r="Y277" s="32"/>
      <c r="Z277" s="32"/>
      <c r="AA277" s="32"/>
      <c r="AB277" s="32"/>
    </row>
    <row r="278" spans="1:28" ht="39.950000000000003" customHeight="1" x14ac:dyDescent="0.25">
      <c r="A278" s="161"/>
      <c r="B278" s="163"/>
      <c r="C278" s="47">
        <v>423</v>
      </c>
      <c r="D278" s="66" t="s">
        <v>430</v>
      </c>
      <c r="E278" s="106" t="s">
        <v>632</v>
      </c>
      <c r="F278" s="34" t="s">
        <v>18</v>
      </c>
      <c r="G278" s="34" t="s">
        <v>15</v>
      </c>
      <c r="H278" s="53">
        <v>6.63</v>
      </c>
      <c r="I278" s="19">
        <v>10</v>
      </c>
      <c r="J278" s="25">
        <f t="shared" si="7"/>
        <v>10</v>
      </c>
      <c r="K278" s="26" t="str">
        <f t="shared" si="5"/>
        <v>OK</v>
      </c>
      <c r="L278" s="18"/>
      <c r="M278" s="18"/>
      <c r="N278" s="18"/>
      <c r="O278" s="18"/>
      <c r="P278" s="18"/>
      <c r="Q278" s="18"/>
      <c r="R278" s="18"/>
      <c r="S278" s="18"/>
      <c r="T278" s="18"/>
      <c r="U278" s="18"/>
      <c r="V278" s="18"/>
      <c r="W278" s="32"/>
      <c r="X278" s="32"/>
      <c r="Y278" s="32"/>
      <c r="Z278" s="32"/>
      <c r="AA278" s="32"/>
      <c r="AB278" s="32"/>
    </row>
    <row r="279" spans="1:28" ht="39.950000000000003" customHeight="1" x14ac:dyDescent="0.25">
      <c r="A279" s="161"/>
      <c r="B279" s="163"/>
      <c r="C279" s="47">
        <v>424</v>
      </c>
      <c r="D279" s="66" t="s">
        <v>431</v>
      </c>
      <c r="E279" s="106" t="s">
        <v>633</v>
      </c>
      <c r="F279" s="34" t="s">
        <v>18</v>
      </c>
      <c r="G279" s="34" t="s">
        <v>15</v>
      </c>
      <c r="H279" s="53">
        <v>24.05</v>
      </c>
      <c r="I279" s="19">
        <v>30</v>
      </c>
      <c r="J279" s="25">
        <f t="shared" si="7"/>
        <v>30</v>
      </c>
      <c r="K279" s="26" t="str">
        <f t="shared" si="5"/>
        <v>OK</v>
      </c>
      <c r="L279" s="18"/>
      <c r="M279" s="18"/>
      <c r="N279" s="18"/>
      <c r="O279" s="18"/>
      <c r="P279" s="18"/>
      <c r="Q279" s="18"/>
      <c r="R279" s="18"/>
      <c r="S279" s="18"/>
      <c r="T279" s="18"/>
      <c r="U279" s="18"/>
      <c r="V279" s="18"/>
      <c r="W279" s="32"/>
      <c r="X279" s="32"/>
      <c r="Y279" s="32"/>
      <c r="Z279" s="32"/>
      <c r="AA279" s="32"/>
      <c r="AB279" s="32"/>
    </row>
    <row r="280" spans="1:28" ht="39.950000000000003" customHeight="1" x14ac:dyDescent="0.25">
      <c r="A280" s="168">
        <v>8</v>
      </c>
      <c r="B280" s="170" t="s">
        <v>216</v>
      </c>
      <c r="C280" s="48">
        <v>425</v>
      </c>
      <c r="D280" s="71" t="s">
        <v>432</v>
      </c>
      <c r="E280" s="108" t="s">
        <v>634</v>
      </c>
      <c r="F280" s="72" t="s">
        <v>13</v>
      </c>
      <c r="G280" s="72" t="s">
        <v>35</v>
      </c>
      <c r="H280" s="54">
        <v>19.71</v>
      </c>
      <c r="I280" s="19">
        <v>3</v>
      </c>
      <c r="J280" s="25">
        <f t="shared" si="7"/>
        <v>3</v>
      </c>
      <c r="K280" s="26" t="str">
        <f t="shared" si="5"/>
        <v>OK</v>
      </c>
      <c r="L280" s="18"/>
      <c r="M280" s="18"/>
      <c r="N280" s="18"/>
      <c r="O280" s="18"/>
      <c r="P280" s="18"/>
      <c r="Q280" s="18"/>
      <c r="R280" s="18"/>
      <c r="S280" s="18"/>
      <c r="T280" s="18"/>
      <c r="U280" s="18"/>
      <c r="V280" s="18"/>
      <c r="W280" s="32"/>
      <c r="X280" s="32"/>
      <c r="Y280" s="32"/>
      <c r="Z280" s="32"/>
      <c r="AA280" s="32"/>
      <c r="AB280" s="32"/>
    </row>
    <row r="281" spans="1:28" ht="39.950000000000003" customHeight="1" x14ac:dyDescent="0.25">
      <c r="A281" s="169"/>
      <c r="B281" s="171"/>
      <c r="C281" s="48">
        <v>426</v>
      </c>
      <c r="D281" s="71" t="s">
        <v>433</v>
      </c>
      <c r="E281" s="108" t="s">
        <v>635</v>
      </c>
      <c r="F281" s="72" t="s">
        <v>13</v>
      </c>
      <c r="G281" s="72" t="s">
        <v>35</v>
      </c>
      <c r="H281" s="54">
        <v>13.8</v>
      </c>
      <c r="I281" s="19">
        <v>3</v>
      </c>
      <c r="J281" s="25">
        <f t="shared" si="7"/>
        <v>3</v>
      </c>
      <c r="K281" s="26" t="str">
        <f t="shared" si="5"/>
        <v>OK</v>
      </c>
      <c r="L281" s="18"/>
      <c r="M281" s="18"/>
      <c r="N281" s="18"/>
      <c r="O281" s="18"/>
      <c r="P281" s="18"/>
      <c r="Q281" s="18"/>
      <c r="R281" s="18"/>
      <c r="S281" s="18"/>
      <c r="T281" s="18"/>
      <c r="U281" s="18"/>
      <c r="V281" s="18"/>
      <c r="W281" s="32"/>
      <c r="X281" s="32"/>
      <c r="Y281" s="32"/>
      <c r="Z281" s="32"/>
      <c r="AA281" s="32"/>
      <c r="AB281" s="32"/>
    </row>
    <row r="282" spans="1:28" ht="39.950000000000003" customHeight="1" x14ac:dyDescent="0.25">
      <c r="A282" s="169"/>
      <c r="B282" s="171"/>
      <c r="C282" s="48">
        <v>427</v>
      </c>
      <c r="D282" s="71" t="s">
        <v>434</v>
      </c>
      <c r="E282" s="108" t="s">
        <v>636</v>
      </c>
      <c r="F282" s="72" t="s">
        <v>13</v>
      </c>
      <c r="G282" s="72" t="s">
        <v>35</v>
      </c>
      <c r="H282" s="54">
        <v>8.32</v>
      </c>
      <c r="I282" s="19">
        <v>2</v>
      </c>
      <c r="J282" s="25">
        <f t="shared" si="7"/>
        <v>2</v>
      </c>
      <c r="K282" s="26" t="str">
        <f t="shared" si="5"/>
        <v>OK</v>
      </c>
      <c r="L282" s="18"/>
      <c r="M282" s="18"/>
      <c r="N282" s="18"/>
      <c r="O282" s="18"/>
      <c r="P282" s="18"/>
      <c r="Q282" s="18"/>
      <c r="R282" s="18"/>
      <c r="S282" s="18"/>
      <c r="T282" s="18"/>
      <c r="U282" s="18"/>
      <c r="V282" s="18"/>
      <c r="W282" s="32"/>
      <c r="X282" s="32"/>
      <c r="Y282" s="32"/>
      <c r="Z282" s="32"/>
      <c r="AA282" s="32"/>
      <c r="AB282" s="32"/>
    </row>
    <row r="283" spans="1:28" ht="39.950000000000003" customHeight="1" x14ac:dyDescent="0.25">
      <c r="A283" s="169"/>
      <c r="B283" s="171"/>
      <c r="C283" s="48">
        <v>428</v>
      </c>
      <c r="D283" s="71" t="s">
        <v>435</v>
      </c>
      <c r="E283" s="108" t="s">
        <v>637</v>
      </c>
      <c r="F283" s="72" t="s">
        <v>13</v>
      </c>
      <c r="G283" s="72" t="s">
        <v>35</v>
      </c>
      <c r="H283" s="54">
        <v>10.35</v>
      </c>
      <c r="I283" s="19">
        <v>5</v>
      </c>
      <c r="J283" s="25">
        <f t="shared" si="7"/>
        <v>3</v>
      </c>
      <c r="K283" s="26" t="str">
        <f t="shared" si="5"/>
        <v>OK</v>
      </c>
      <c r="L283" s="18"/>
      <c r="M283" s="18">
        <v>2</v>
      </c>
      <c r="N283" s="18"/>
      <c r="O283" s="18"/>
      <c r="P283" s="18"/>
      <c r="Q283" s="18"/>
      <c r="R283" s="18"/>
      <c r="S283" s="18"/>
      <c r="T283" s="18"/>
      <c r="U283" s="18"/>
      <c r="V283" s="18"/>
      <c r="W283" s="32"/>
      <c r="X283" s="32"/>
      <c r="Y283" s="32"/>
      <c r="Z283" s="32"/>
      <c r="AA283" s="32"/>
      <c r="AB283" s="32"/>
    </row>
    <row r="284" spans="1:28" ht="39.950000000000003" customHeight="1" x14ac:dyDescent="0.25">
      <c r="A284" s="169"/>
      <c r="B284" s="171"/>
      <c r="C284" s="48">
        <v>429</v>
      </c>
      <c r="D284" s="71" t="s">
        <v>436</v>
      </c>
      <c r="E284" s="108" t="s">
        <v>637</v>
      </c>
      <c r="F284" s="72" t="s">
        <v>13</v>
      </c>
      <c r="G284" s="72" t="s">
        <v>35</v>
      </c>
      <c r="H284" s="54">
        <v>2.59</v>
      </c>
      <c r="I284" s="19">
        <v>3</v>
      </c>
      <c r="J284" s="25">
        <f t="shared" si="7"/>
        <v>0</v>
      </c>
      <c r="K284" s="26" t="str">
        <f t="shared" si="5"/>
        <v>OK</v>
      </c>
      <c r="L284" s="18"/>
      <c r="M284" s="18">
        <v>3</v>
      </c>
      <c r="N284" s="18"/>
      <c r="O284" s="18"/>
      <c r="P284" s="18"/>
      <c r="Q284" s="18"/>
      <c r="R284" s="18"/>
      <c r="S284" s="18"/>
      <c r="T284" s="18"/>
      <c r="U284" s="18"/>
      <c r="V284" s="18"/>
      <c r="W284" s="32"/>
      <c r="X284" s="32"/>
      <c r="Y284" s="32"/>
      <c r="Z284" s="32"/>
      <c r="AA284" s="32"/>
      <c r="AB284" s="32"/>
    </row>
    <row r="285" spans="1:28" ht="39.950000000000003" customHeight="1" x14ac:dyDescent="0.25">
      <c r="A285" s="169"/>
      <c r="B285" s="171"/>
      <c r="C285" s="48">
        <v>430</v>
      </c>
      <c r="D285" s="71" t="s">
        <v>437</v>
      </c>
      <c r="E285" s="108" t="s">
        <v>637</v>
      </c>
      <c r="F285" s="72" t="s">
        <v>13</v>
      </c>
      <c r="G285" s="72" t="s">
        <v>35</v>
      </c>
      <c r="H285" s="54">
        <v>2.5</v>
      </c>
      <c r="I285" s="19">
        <v>3</v>
      </c>
      <c r="J285" s="25">
        <f t="shared" si="7"/>
        <v>0</v>
      </c>
      <c r="K285" s="26" t="str">
        <f t="shared" si="5"/>
        <v>OK</v>
      </c>
      <c r="L285" s="18"/>
      <c r="M285" s="18">
        <v>3</v>
      </c>
      <c r="N285" s="18"/>
      <c r="O285" s="18"/>
      <c r="P285" s="18"/>
      <c r="Q285" s="18"/>
      <c r="R285" s="18"/>
      <c r="S285" s="18"/>
      <c r="T285" s="18"/>
      <c r="U285" s="18"/>
      <c r="V285" s="18"/>
      <c r="W285" s="32"/>
      <c r="X285" s="32"/>
      <c r="Y285" s="32"/>
      <c r="Z285" s="32"/>
      <c r="AA285" s="32"/>
      <c r="AB285" s="32"/>
    </row>
    <row r="286" spans="1:28" ht="39.950000000000003" customHeight="1" x14ac:dyDescent="0.25">
      <c r="A286" s="169"/>
      <c r="B286" s="171"/>
      <c r="C286" s="48">
        <v>431</v>
      </c>
      <c r="D286" s="71" t="s">
        <v>438</v>
      </c>
      <c r="E286" s="108" t="s">
        <v>637</v>
      </c>
      <c r="F286" s="72" t="s">
        <v>13</v>
      </c>
      <c r="G286" s="72" t="s">
        <v>35</v>
      </c>
      <c r="H286" s="54">
        <v>4.88</v>
      </c>
      <c r="I286" s="19">
        <v>3</v>
      </c>
      <c r="J286" s="25">
        <f t="shared" si="7"/>
        <v>0</v>
      </c>
      <c r="K286" s="26" t="str">
        <f t="shared" si="5"/>
        <v>OK</v>
      </c>
      <c r="L286" s="18"/>
      <c r="M286" s="18">
        <v>3</v>
      </c>
      <c r="N286" s="18"/>
      <c r="O286" s="18"/>
      <c r="P286" s="18"/>
      <c r="Q286" s="18"/>
      <c r="R286" s="18"/>
      <c r="S286" s="18"/>
      <c r="T286" s="18"/>
      <c r="U286" s="18"/>
      <c r="V286" s="18"/>
      <c r="W286" s="32"/>
      <c r="X286" s="32"/>
      <c r="Y286" s="32"/>
      <c r="Z286" s="32"/>
      <c r="AA286" s="32"/>
      <c r="AB286" s="32"/>
    </row>
    <row r="287" spans="1:28" ht="39.950000000000003" customHeight="1" x14ac:dyDescent="0.25">
      <c r="A287" s="169"/>
      <c r="B287" s="171"/>
      <c r="C287" s="48">
        <v>432</v>
      </c>
      <c r="D287" s="71" t="s">
        <v>439</v>
      </c>
      <c r="E287" s="108" t="s">
        <v>637</v>
      </c>
      <c r="F287" s="72" t="s">
        <v>13</v>
      </c>
      <c r="G287" s="72" t="s">
        <v>35</v>
      </c>
      <c r="H287" s="54">
        <v>4.6399999999999997</v>
      </c>
      <c r="I287" s="19">
        <v>3</v>
      </c>
      <c r="J287" s="25">
        <f t="shared" si="7"/>
        <v>0</v>
      </c>
      <c r="K287" s="26" t="str">
        <f t="shared" si="5"/>
        <v>OK</v>
      </c>
      <c r="L287" s="18"/>
      <c r="M287" s="18">
        <v>3</v>
      </c>
      <c r="N287" s="18"/>
      <c r="O287" s="18"/>
      <c r="P287" s="18"/>
      <c r="Q287" s="18"/>
      <c r="R287" s="18"/>
      <c r="S287" s="18"/>
      <c r="T287" s="18"/>
      <c r="U287" s="18"/>
      <c r="V287" s="18"/>
      <c r="W287" s="32"/>
      <c r="X287" s="32"/>
      <c r="Y287" s="32"/>
      <c r="Z287" s="32"/>
      <c r="AA287" s="32"/>
      <c r="AB287" s="32"/>
    </row>
    <row r="288" spans="1:28" ht="39.950000000000003" customHeight="1" x14ac:dyDescent="0.25">
      <c r="A288" s="169"/>
      <c r="B288" s="171"/>
      <c r="C288" s="48">
        <v>433</v>
      </c>
      <c r="D288" s="71" t="s">
        <v>440</v>
      </c>
      <c r="E288" s="108" t="s">
        <v>637</v>
      </c>
      <c r="F288" s="72" t="s">
        <v>13</v>
      </c>
      <c r="G288" s="72" t="s">
        <v>35</v>
      </c>
      <c r="H288" s="54">
        <v>6.75</v>
      </c>
      <c r="I288" s="19">
        <v>10</v>
      </c>
      <c r="J288" s="25">
        <f t="shared" si="7"/>
        <v>5</v>
      </c>
      <c r="K288" s="26" t="str">
        <f t="shared" ref="K288:K391" si="8">IF(J288&lt;0,"ATENÇÃO","OK")</f>
        <v>OK</v>
      </c>
      <c r="L288" s="18"/>
      <c r="M288" s="18">
        <v>5</v>
      </c>
      <c r="N288" s="18"/>
      <c r="O288" s="18"/>
      <c r="P288" s="18"/>
      <c r="Q288" s="18"/>
      <c r="R288" s="18"/>
      <c r="S288" s="18"/>
      <c r="T288" s="18"/>
      <c r="U288" s="18"/>
      <c r="V288" s="18"/>
      <c r="W288" s="32"/>
      <c r="X288" s="32"/>
      <c r="Y288" s="32"/>
      <c r="Z288" s="32"/>
      <c r="AA288" s="32"/>
      <c r="AB288" s="32"/>
    </row>
    <row r="289" spans="1:28" ht="39.950000000000003" customHeight="1" x14ac:dyDescent="0.25">
      <c r="A289" s="169"/>
      <c r="B289" s="171"/>
      <c r="C289" s="48">
        <v>434</v>
      </c>
      <c r="D289" s="71" t="s">
        <v>441</v>
      </c>
      <c r="E289" s="108" t="s">
        <v>637</v>
      </c>
      <c r="F289" s="72" t="s">
        <v>13</v>
      </c>
      <c r="G289" s="72" t="s">
        <v>35</v>
      </c>
      <c r="H289" s="54">
        <v>10.84</v>
      </c>
      <c r="I289" s="19">
        <v>10</v>
      </c>
      <c r="J289" s="25">
        <f t="shared" si="7"/>
        <v>5</v>
      </c>
      <c r="K289" s="26" t="str">
        <f t="shared" si="8"/>
        <v>OK</v>
      </c>
      <c r="L289" s="18"/>
      <c r="M289" s="18">
        <v>5</v>
      </c>
      <c r="N289" s="18"/>
      <c r="O289" s="18"/>
      <c r="P289" s="18"/>
      <c r="Q289" s="18"/>
      <c r="R289" s="18"/>
      <c r="S289" s="18"/>
      <c r="T289" s="18"/>
      <c r="U289" s="18"/>
      <c r="V289" s="18"/>
      <c r="W289" s="32"/>
      <c r="X289" s="32"/>
      <c r="Y289" s="32"/>
      <c r="Z289" s="32"/>
      <c r="AA289" s="32"/>
      <c r="AB289" s="32"/>
    </row>
    <row r="290" spans="1:28" ht="39.950000000000003" customHeight="1" x14ac:dyDescent="0.25">
      <c r="A290" s="169"/>
      <c r="B290" s="171"/>
      <c r="C290" s="48">
        <v>435</v>
      </c>
      <c r="D290" s="71" t="s">
        <v>442</v>
      </c>
      <c r="E290" s="108" t="s">
        <v>638</v>
      </c>
      <c r="F290" s="72" t="s">
        <v>13</v>
      </c>
      <c r="G290" s="72" t="s">
        <v>35</v>
      </c>
      <c r="H290" s="54">
        <v>9.06</v>
      </c>
      <c r="I290" s="19">
        <v>10</v>
      </c>
      <c r="J290" s="25">
        <f t="shared" si="7"/>
        <v>10</v>
      </c>
      <c r="K290" s="26" t="str">
        <f t="shared" si="8"/>
        <v>OK</v>
      </c>
      <c r="L290" s="18"/>
      <c r="M290" s="18"/>
      <c r="N290" s="18"/>
      <c r="O290" s="18"/>
      <c r="P290" s="18"/>
      <c r="Q290" s="18"/>
      <c r="R290" s="18"/>
      <c r="S290" s="18"/>
      <c r="T290" s="18"/>
      <c r="U290" s="18"/>
      <c r="V290" s="18"/>
      <c r="W290" s="32"/>
      <c r="X290" s="32"/>
      <c r="Y290" s="32"/>
      <c r="Z290" s="32"/>
      <c r="AA290" s="32"/>
      <c r="AB290" s="32"/>
    </row>
    <row r="291" spans="1:28" ht="39.950000000000003" customHeight="1" x14ac:dyDescent="0.25">
      <c r="A291" s="169"/>
      <c r="B291" s="171"/>
      <c r="C291" s="48">
        <v>436</v>
      </c>
      <c r="D291" s="71" t="s">
        <v>443</v>
      </c>
      <c r="E291" s="108" t="s">
        <v>638</v>
      </c>
      <c r="F291" s="72" t="s">
        <v>13</v>
      </c>
      <c r="G291" s="72" t="s">
        <v>35</v>
      </c>
      <c r="H291" s="54">
        <v>4.9400000000000004</v>
      </c>
      <c r="I291" s="19">
        <v>3</v>
      </c>
      <c r="J291" s="25">
        <f t="shared" si="7"/>
        <v>3</v>
      </c>
      <c r="K291" s="26" t="str">
        <f t="shared" si="8"/>
        <v>OK</v>
      </c>
      <c r="L291" s="18"/>
      <c r="M291" s="18"/>
      <c r="N291" s="18"/>
      <c r="O291" s="18"/>
      <c r="P291" s="18"/>
      <c r="Q291" s="18"/>
      <c r="R291" s="18"/>
      <c r="S291" s="18"/>
      <c r="T291" s="18"/>
      <c r="U291" s="18"/>
      <c r="V291" s="18"/>
      <c r="W291" s="32"/>
      <c r="X291" s="32"/>
      <c r="Y291" s="32"/>
      <c r="Z291" s="32"/>
      <c r="AA291" s="32"/>
      <c r="AB291" s="32"/>
    </row>
    <row r="292" spans="1:28" ht="39.950000000000003" customHeight="1" x14ac:dyDescent="0.25">
      <c r="A292" s="169"/>
      <c r="B292" s="171"/>
      <c r="C292" s="48">
        <v>437</v>
      </c>
      <c r="D292" s="71" t="s">
        <v>444</v>
      </c>
      <c r="E292" s="108" t="s">
        <v>638</v>
      </c>
      <c r="F292" s="72" t="s">
        <v>13</v>
      </c>
      <c r="G292" s="72" t="s">
        <v>35</v>
      </c>
      <c r="H292" s="54">
        <v>6.3</v>
      </c>
      <c r="I292" s="19">
        <v>3</v>
      </c>
      <c r="J292" s="25">
        <f t="shared" si="7"/>
        <v>3</v>
      </c>
      <c r="K292" s="26" t="str">
        <f t="shared" si="8"/>
        <v>OK</v>
      </c>
      <c r="L292" s="18"/>
      <c r="M292" s="18"/>
      <c r="N292" s="18"/>
      <c r="O292" s="18"/>
      <c r="P292" s="18"/>
      <c r="Q292" s="18"/>
      <c r="R292" s="18"/>
      <c r="S292" s="18"/>
      <c r="T292" s="18"/>
      <c r="U292" s="18"/>
      <c r="V292" s="18"/>
      <c r="W292" s="32"/>
      <c r="X292" s="32"/>
      <c r="Y292" s="32"/>
      <c r="Z292" s="32"/>
      <c r="AA292" s="32"/>
      <c r="AB292" s="32"/>
    </row>
    <row r="293" spans="1:28" ht="39.950000000000003" customHeight="1" x14ac:dyDescent="0.25">
      <c r="A293" s="169"/>
      <c r="B293" s="171"/>
      <c r="C293" s="48">
        <v>438</v>
      </c>
      <c r="D293" s="78" t="s">
        <v>445</v>
      </c>
      <c r="E293" s="108" t="s">
        <v>638</v>
      </c>
      <c r="F293" s="95" t="s">
        <v>13</v>
      </c>
      <c r="G293" s="95" t="s">
        <v>35</v>
      </c>
      <c r="H293" s="54">
        <v>7.28</v>
      </c>
      <c r="I293" s="19">
        <v>10</v>
      </c>
      <c r="J293" s="25">
        <f t="shared" si="7"/>
        <v>10</v>
      </c>
      <c r="K293" s="26" t="str">
        <f t="shared" si="8"/>
        <v>OK</v>
      </c>
      <c r="L293" s="18"/>
      <c r="M293" s="18"/>
      <c r="N293" s="18"/>
      <c r="O293" s="18"/>
      <c r="P293" s="18"/>
      <c r="Q293" s="18"/>
      <c r="R293" s="18"/>
      <c r="S293" s="18"/>
      <c r="T293" s="18"/>
      <c r="U293" s="18"/>
      <c r="V293" s="18"/>
      <c r="W293" s="32"/>
      <c r="X293" s="32"/>
      <c r="Y293" s="32"/>
      <c r="Z293" s="32"/>
      <c r="AA293" s="32"/>
      <c r="AB293" s="32"/>
    </row>
    <row r="294" spans="1:28" ht="39.950000000000003" customHeight="1" x14ac:dyDescent="0.25">
      <c r="A294" s="169"/>
      <c r="B294" s="171"/>
      <c r="C294" s="48">
        <v>439</v>
      </c>
      <c r="D294" s="71" t="s">
        <v>446</v>
      </c>
      <c r="E294" s="108" t="s">
        <v>638</v>
      </c>
      <c r="F294" s="72" t="s">
        <v>13</v>
      </c>
      <c r="G294" s="72" t="s">
        <v>35</v>
      </c>
      <c r="H294" s="54">
        <v>6.12</v>
      </c>
      <c r="I294" s="19">
        <v>8</v>
      </c>
      <c r="J294" s="25">
        <f t="shared" si="7"/>
        <v>8</v>
      </c>
      <c r="K294" s="26" t="str">
        <f t="shared" si="8"/>
        <v>OK</v>
      </c>
      <c r="L294" s="18"/>
      <c r="M294" s="18"/>
      <c r="N294" s="18"/>
      <c r="O294" s="18"/>
      <c r="P294" s="18"/>
      <c r="Q294" s="18"/>
      <c r="R294" s="18"/>
      <c r="S294" s="18"/>
      <c r="T294" s="18"/>
      <c r="U294" s="18"/>
      <c r="V294" s="18"/>
      <c r="W294" s="32"/>
      <c r="X294" s="32"/>
      <c r="Y294" s="32"/>
      <c r="Z294" s="32"/>
      <c r="AA294" s="32"/>
      <c r="AB294" s="32"/>
    </row>
    <row r="295" spans="1:28" ht="39.950000000000003" customHeight="1" x14ac:dyDescent="0.25">
      <c r="A295" s="169"/>
      <c r="B295" s="171"/>
      <c r="C295" s="48">
        <v>440</v>
      </c>
      <c r="D295" s="71" t="s">
        <v>447</v>
      </c>
      <c r="E295" s="108" t="s">
        <v>638</v>
      </c>
      <c r="F295" s="72" t="s">
        <v>13</v>
      </c>
      <c r="G295" s="72" t="s">
        <v>35</v>
      </c>
      <c r="H295" s="54">
        <v>9.34</v>
      </c>
      <c r="I295" s="19">
        <v>10</v>
      </c>
      <c r="J295" s="25">
        <f t="shared" si="7"/>
        <v>10</v>
      </c>
      <c r="K295" s="26" t="str">
        <f t="shared" si="8"/>
        <v>OK</v>
      </c>
      <c r="L295" s="18"/>
      <c r="M295" s="18"/>
      <c r="N295" s="18"/>
      <c r="O295" s="18"/>
      <c r="P295" s="18"/>
      <c r="Q295" s="18"/>
      <c r="R295" s="18"/>
      <c r="S295" s="18"/>
      <c r="T295" s="18"/>
      <c r="U295" s="18"/>
      <c r="V295" s="18"/>
      <c r="W295" s="32"/>
      <c r="X295" s="32"/>
      <c r="Y295" s="32"/>
      <c r="Z295" s="32"/>
      <c r="AA295" s="32"/>
      <c r="AB295" s="32"/>
    </row>
    <row r="296" spans="1:28" ht="39.950000000000003" customHeight="1" x14ac:dyDescent="0.25">
      <c r="A296" s="169"/>
      <c r="B296" s="171"/>
      <c r="C296" s="48">
        <v>441</v>
      </c>
      <c r="D296" s="71" t="s">
        <v>88</v>
      </c>
      <c r="E296" s="108" t="s">
        <v>639</v>
      </c>
      <c r="F296" s="72" t="s">
        <v>13</v>
      </c>
      <c r="G296" s="72" t="s">
        <v>35</v>
      </c>
      <c r="H296" s="54">
        <v>156.86000000000001</v>
      </c>
      <c r="I296" s="19">
        <v>4</v>
      </c>
      <c r="J296" s="25">
        <f t="shared" si="7"/>
        <v>4</v>
      </c>
      <c r="K296" s="26" t="str">
        <f t="shared" si="8"/>
        <v>OK</v>
      </c>
      <c r="L296" s="18"/>
      <c r="M296" s="18"/>
      <c r="N296" s="18"/>
      <c r="O296" s="18"/>
      <c r="P296" s="18"/>
      <c r="Q296" s="18"/>
      <c r="R296" s="18"/>
      <c r="S296" s="18"/>
      <c r="T296" s="18"/>
      <c r="U296" s="18"/>
      <c r="V296" s="18"/>
      <c r="W296" s="32"/>
      <c r="X296" s="32"/>
      <c r="Y296" s="32"/>
      <c r="Z296" s="32"/>
      <c r="AA296" s="32"/>
      <c r="AB296" s="32"/>
    </row>
    <row r="297" spans="1:28" ht="39.950000000000003" customHeight="1" x14ac:dyDescent="0.25">
      <c r="A297" s="169"/>
      <c r="B297" s="171"/>
      <c r="C297" s="48">
        <v>442</v>
      </c>
      <c r="D297" s="71" t="s">
        <v>91</v>
      </c>
      <c r="E297" s="108" t="s">
        <v>640</v>
      </c>
      <c r="F297" s="72" t="s">
        <v>13</v>
      </c>
      <c r="G297" s="72" t="s">
        <v>35</v>
      </c>
      <c r="H297" s="54">
        <v>24.06</v>
      </c>
      <c r="I297" s="19">
        <v>4</v>
      </c>
      <c r="J297" s="25">
        <f t="shared" si="7"/>
        <v>4</v>
      </c>
      <c r="K297" s="26" t="str">
        <f t="shared" si="8"/>
        <v>OK</v>
      </c>
      <c r="L297" s="18"/>
      <c r="M297" s="18"/>
      <c r="N297" s="18"/>
      <c r="O297" s="18"/>
      <c r="P297" s="18"/>
      <c r="Q297" s="18"/>
      <c r="R297" s="18"/>
      <c r="S297" s="18"/>
      <c r="T297" s="18"/>
      <c r="U297" s="18"/>
      <c r="V297" s="18"/>
      <c r="W297" s="32"/>
      <c r="X297" s="32"/>
      <c r="Y297" s="32"/>
      <c r="Z297" s="32"/>
      <c r="AA297" s="32"/>
      <c r="AB297" s="32"/>
    </row>
    <row r="298" spans="1:28" ht="39.950000000000003" customHeight="1" x14ac:dyDescent="0.25">
      <c r="A298" s="169"/>
      <c r="B298" s="171"/>
      <c r="C298" s="48">
        <v>443</v>
      </c>
      <c r="D298" s="71" t="s">
        <v>195</v>
      </c>
      <c r="E298" s="108" t="s">
        <v>641</v>
      </c>
      <c r="F298" s="72" t="s">
        <v>59</v>
      </c>
      <c r="G298" s="72" t="s">
        <v>35</v>
      </c>
      <c r="H298" s="54">
        <v>12.02</v>
      </c>
      <c r="I298" s="19"/>
      <c r="J298" s="25">
        <f t="shared" si="7"/>
        <v>0</v>
      </c>
      <c r="K298" s="26" t="str">
        <f t="shared" si="8"/>
        <v>OK</v>
      </c>
      <c r="L298" s="18"/>
      <c r="M298" s="18"/>
      <c r="N298" s="18"/>
      <c r="O298" s="18"/>
      <c r="P298" s="18"/>
      <c r="Q298" s="18"/>
      <c r="R298" s="18"/>
      <c r="S298" s="18"/>
      <c r="T298" s="18"/>
      <c r="U298" s="18"/>
      <c r="V298" s="18"/>
      <c r="W298" s="32"/>
      <c r="X298" s="32"/>
      <c r="Y298" s="32"/>
      <c r="Z298" s="32"/>
      <c r="AA298" s="32"/>
      <c r="AB298" s="32"/>
    </row>
    <row r="299" spans="1:28" ht="39.950000000000003" customHeight="1" x14ac:dyDescent="0.25">
      <c r="A299" s="169"/>
      <c r="B299" s="171"/>
      <c r="C299" s="48">
        <v>444</v>
      </c>
      <c r="D299" s="71" t="s">
        <v>140</v>
      </c>
      <c r="E299" s="108" t="s">
        <v>642</v>
      </c>
      <c r="F299" s="96" t="s">
        <v>59</v>
      </c>
      <c r="G299" s="72" t="s">
        <v>35</v>
      </c>
      <c r="H299" s="54">
        <v>7.53</v>
      </c>
      <c r="I299" s="19">
        <v>10</v>
      </c>
      <c r="J299" s="25">
        <f t="shared" si="7"/>
        <v>10</v>
      </c>
      <c r="K299" s="26" t="str">
        <f t="shared" si="8"/>
        <v>OK</v>
      </c>
      <c r="L299" s="18"/>
      <c r="M299" s="18"/>
      <c r="N299" s="18"/>
      <c r="O299" s="18"/>
      <c r="P299" s="18"/>
      <c r="Q299" s="18"/>
      <c r="R299" s="18"/>
      <c r="S299" s="18"/>
      <c r="T299" s="18"/>
      <c r="U299" s="18"/>
      <c r="V299" s="18"/>
      <c r="W299" s="32"/>
      <c r="X299" s="32"/>
      <c r="Y299" s="32"/>
      <c r="Z299" s="32"/>
      <c r="AA299" s="32"/>
      <c r="AB299" s="32"/>
    </row>
    <row r="300" spans="1:28" ht="39.950000000000003" customHeight="1" x14ac:dyDescent="0.25">
      <c r="A300" s="169"/>
      <c r="B300" s="171"/>
      <c r="C300" s="48">
        <v>445</v>
      </c>
      <c r="D300" s="71" t="s">
        <v>140</v>
      </c>
      <c r="E300" s="108" t="s">
        <v>642</v>
      </c>
      <c r="F300" s="72" t="s">
        <v>59</v>
      </c>
      <c r="G300" s="72" t="s">
        <v>35</v>
      </c>
      <c r="H300" s="54">
        <v>12.23</v>
      </c>
      <c r="I300" s="19"/>
      <c r="J300" s="25">
        <f t="shared" si="7"/>
        <v>0</v>
      </c>
      <c r="K300" s="26" t="str">
        <f t="shared" si="8"/>
        <v>OK</v>
      </c>
      <c r="L300" s="18"/>
      <c r="M300" s="18"/>
      <c r="N300" s="18"/>
      <c r="O300" s="18"/>
      <c r="P300" s="18"/>
      <c r="Q300" s="18"/>
      <c r="R300" s="18"/>
      <c r="S300" s="18"/>
      <c r="T300" s="18"/>
      <c r="U300" s="18"/>
      <c r="V300" s="18"/>
      <c r="W300" s="32"/>
      <c r="X300" s="32"/>
      <c r="Y300" s="32"/>
      <c r="Z300" s="32"/>
      <c r="AA300" s="32"/>
      <c r="AB300" s="32"/>
    </row>
    <row r="301" spans="1:28" ht="39.950000000000003" customHeight="1" x14ac:dyDescent="0.25">
      <c r="A301" s="169"/>
      <c r="B301" s="171"/>
      <c r="C301" s="48">
        <v>446</v>
      </c>
      <c r="D301" s="71" t="s">
        <v>196</v>
      </c>
      <c r="E301" s="108" t="s">
        <v>643</v>
      </c>
      <c r="F301" s="72" t="s">
        <v>59</v>
      </c>
      <c r="G301" s="72" t="s">
        <v>35</v>
      </c>
      <c r="H301" s="54">
        <v>1.7</v>
      </c>
      <c r="I301" s="19"/>
      <c r="J301" s="25">
        <f t="shared" si="7"/>
        <v>0</v>
      </c>
      <c r="K301" s="26" t="str">
        <f t="shared" si="8"/>
        <v>OK</v>
      </c>
      <c r="L301" s="18"/>
      <c r="M301" s="18"/>
      <c r="N301" s="18"/>
      <c r="O301" s="18"/>
      <c r="P301" s="18"/>
      <c r="Q301" s="18"/>
      <c r="R301" s="18"/>
      <c r="S301" s="18"/>
      <c r="T301" s="18"/>
      <c r="U301" s="18"/>
      <c r="V301" s="18"/>
      <c r="W301" s="32"/>
      <c r="X301" s="32"/>
      <c r="Y301" s="32"/>
      <c r="Z301" s="32"/>
      <c r="AA301" s="32"/>
      <c r="AB301" s="32"/>
    </row>
    <row r="302" spans="1:28" ht="39.950000000000003" customHeight="1" x14ac:dyDescent="0.25">
      <c r="A302" s="169"/>
      <c r="B302" s="171"/>
      <c r="C302" s="48">
        <v>447</v>
      </c>
      <c r="D302" s="71" t="s">
        <v>197</v>
      </c>
      <c r="E302" s="108" t="s">
        <v>644</v>
      </c>
      <c r="F302" s="72" t="s">
        <v>59</v>
      </c>
      <c r="G302" s="72" t="s">
        <v>35</v>
      </c>
      <c r="H302" s="54">
        <v>202.9</v>
      </c>
      <c r="I302" s="19"/>
      <c r="J302" s="25">
        <f t="shared" si="7"/>
        <v>0</v>
      </c>
      <c r="K302" s="26" t="str">
        <f t="shared" si="8"/>
        <v>OK</v>
      </c>
      <c r="L302" s="18"/>
      <c r="M302" s="18"/>
      <c r="N302" s="18"/>
      <c r="O302" s="18"/>
      <c r="P302" s="18"/>
      <c r="Q302" s="18"/>
      <c r="R302" s="18"/>
      <c r="S302" s="18"/>
      <c r="T302" s="18"/>
      <c r="U302" s="18"/>
      <c r="V302" s="18"/>
      <c r="W302" s="32"/>
      <c r="X302" s="32"/>
      <c r="Y302" s="32"/>
      <c r="Z302" s="32"/>
      <c r="AA302" s="32"/>
      <c r="AB302" s="32"/>
    </row>
    <row r="303" spans="1:28" ht="39.950000000000003" customHeight="1" x14ac:dyDescent="0.25">
      <c r="A303" s="169"/>
      <c r="B303" s="171"/>
      <c r="C303" s="48">
        <v>448</v>
      </c>
      <c r="D303" s="71" t="s">
        <v>198</v>
      </c>
      <c r="E303" s="108" t="s">
        <v>645</v>
      </c>
      <c r="F303" s="72" t="s">
        <v>59</v>
      </c>
      <c r="G303" s="72" t="s">
        <v>35</v>
      </c>
      <c r="H303" s="54">
        <v>15.59</v>
      </c>
      <c r="I303" s="19"/>
      <c r="J303" s="25">
        <f t="shared" si="7"/>
        <v>0</v>
      </c>
      <c r="K303" s="26" t="str">
        <f t="shared" si="8"/>
        <v>OK</v>
      </c>
      <c r="L303" s="18"/>
      <c r="M303" s="18"/>
      <c r="N303" s="18"/>
      <c r="O303" s="18"/>
      <c r="P303" s="18"/>
      <c r="Q303" s="18"/>
      <c r="R303" s="18"/>
      <c r="S303" s="18"/>
      <c r="T303" s="18"/>
      <c r="U303" s="18"/>
      <c r="V303" s="18"/>
      <c r="W303" s="32"/>
      <c r="X303" s="32"/>
      <c r="Y303" s="32"/>
      <c r="Z303" s="32"/>
      <c r="AA303" s="32"/>
      <c r="AB303" s="32"/>
    </row>
    <row r="304" spans="1:28" ht="39.950000000000003" customHeight="1" x14ac:dyDescent="0.25">
      <c r="A304" s="169"/>
      <c r="B304" s="171"/>
      <c r="C304" s="48">
        <v>449</v>
      </c>
      <c r="D304" s="71" t="s">
        <v>448</v>
      </c>
      <c r="E304" s="108" t="s">
        <v>646</v>
      </c>
      <c r="F304" s="72" t="s">
        <v>13</v>
      </c>
      <c r="G304" s="72" t="s">
        <v>35</v>
      </c>
      <c r="H304" s="54">
        <v>30.77</v>
      </c>
      <c r="I304" s="19">
        <v>6</v>
      </c>
      <c r="J304" s="25">
        <f t="shared" si="7"/>
        <v>6</v>
      </c>
      <c r="K304" s="26" t="str">
        <f t="shared" si="8"/>
        <v>OK</v>
      </c>
      <c r="L304" s="18"/>
      <c r="M304" s="18"/>
      <c r="N304" s="18"/>
      <c r="O304" s="18"/>
      <c r="P304" s="18"/>
      <c r="Q304" s="18"/>
      <c r="R304" s="18"/>
      <c r="S304" s="18"/>
      <c r="T304" s="18"/>
      <c r="U304" s="18"/>
      <c r="V304" s="18"/>
      <c r="W304" s="32"/>
      <c r="X304" s="32"/>
      <c r="Y304" s="32"/>
      <c r="Z304" s="32"/>
      <c r="AA304" s="32"/>
      <c r="AB304" s="32"/>
    </row>
    <row r="305" spans="1:28" ht="39.950000000000003" customHeight="1" x14ac:dyDescent="0.25">
      <c r="A305" s="169"/>
      <c r="B305" s="171"/>
      <c r="C305" s="48">
        <v>450</v>
      </c>
      <c r="D305" s="71" t="s">
        <v>449</v>
      </c>
      <c r="E305" s="108" t="s">
        <v>647</v>
      </c>
      <c r="F305" s="72" t="s">
        <v>13</v>
      </c>
      <c r="G305" s="72" t="s">
        <v>35</v>
      </c>
      <c r="H305" s="54">
        <v>6.28</v>
      </c>
      <c r="I305" s="19">
        <v>6</v>
      </c>
      <c r="J305" s="25">
        <f t="shared" si="7"/>
        <v>6</v>
      </c>
      <c r="K305" s="26" t="str">
        <f t="shared" si="8"/>
        <v>OK</v>
      </c>
      <c r="L305" s="18"/>
      <c r="M305" s="18"/>
      <c r="N305" s="18"/>
      <c r="O305" s="18"/>
      <c r="P305" s="18"/>
      <c r="Q305" s="18"/>
      <c r="R305" s="18"/>
      <c r="S305" s="18"/>
      <c r="T305" s="18"/>
      <c r="U305" s="18"/>
      <c r="V305" s="18"/>
      <c r="W305" s="32"/>
      <c r="X305" s="32"/>
      <c r="Y305" s="32"/>
      <c r="Z305" s="32"/>
      <c r="AA305" s="32"/>
      <c r="AB305" s="32"/>
    </row>
    <row r="306" spans="1:28" ht="39.950000000000003" customHeight="1" x14ac:dyDescent="0.25">
      <c r="A306" s="169"/>
      <c r="B306" s="171"/>
      <c r="C306" s="48">
        <v>451</v>
      </c>
      <c r="D306" s="79" t="s">
        <v>199</v>
      </c>
      <c r="E306" s="108" t="s">
        <v>647</v>
      </c>
      <c r="F306" s="97" t="s">
        <v>59</v>
      </c>
      <c r="G306" s="97" t="s">
        <v>35</v>
      </c>
      <c r="H306" s="54">
        <v>7.77</v>
      </c>
      <c r="I306" s="19"/>
      <c r="J306" s="25">
        <f t="shared" si="7"/>
        <v>0</v>
      </c>
      <c r="K306" s="26" t="str">
        <f t="shared" si="8"/>
        <v>OK</v>
      </c>
      <c r="L306" s="18"/>
      <c r="M306" s="18"/>
      <c r="N306" s="18"/>
      <c r="O306" s="18"/>
      <c r="P306" s="18"/>
      <c r="Q306" s="18"/>
      <c r="R306" s="18"/>
      <c r="S306" s="18"/>
      <c r="T306" s="18"/>
      <c r="U306" s="18"/>
      <c r="V306" s="18"/>
      <c r="W306" s="32"/>
      <c r="X306" s="32"/>
      <c r="Y306" s="32"/>
      <c r="Z306" s="32"/>
      <c r="AA306" s="32"/>
      <c r="AB306" s="32"/>
    </row>
    <row r="307" spans="1:28" ht="39.950000000000003" customHeight="1" x14ac:dyDescent="0.25">
      <c r="A307" s="169"/>
      <c r="B307" s="171"/>
      <c r="C307" s="48">
        <v>452</v>
      </c>
      <c r="D307" s="84" t="s">
        <v>141</v>
      </c>
      <c r="E307" s="108" t="s">
        <v>648</v>
      </c>
      <c r="F307" s="99" t="s">
        <v>59</v>
      </c>
      <c r="G307" s="95" t="s">
        <v>35</v>
      </c>
      <c r="H307" s="54">
        <v>13.35</v>
      </c>
      <c r="I307" s="19">
        <v>10</v>
      </c>
      <c r="J307" s="25">
        <f t="shared" si="7"/>
        <v>10</v>
      </c>
      <c r="K307" s="26" t="str">
        <f t="shared" si="8"/>
        <v>OK</v>
      </c>
      <c r="L307" s="18"/>
      <c r="M307" s="18"/>
      <c r="N307" s="18"/>
      <c r="O307" s="18"/>
      <c r="P307" s="18"/>
      <c r="Q307" s="18"/>
      <c r="R307" s="18"/>
      <c r="S307" s="18"/>
      <c r="T307" s="18"/>
      <c r="U307" s="18"/>
      <c r="V307" s="18"/>
      <c r="W307" s="32"/>
      <c r="X307" s="32"/>
      <c r="Y307" s="32"/>
      <c r="Z307" s="32"/>
      <c r="AA307" s="32"/>
      <c r="AB307" s="32"/>
    </row>
    <row r="308" spans="1:28" ht="39.950000000000003" customHeight="1" x14ac:dyDescent="0.25">
      <c r="A308" s="169"/>
      <c r="B308" s="171"/>
      <c r="C308" s="48">
        <v>453</v>
      </c>
      <c r="D308" s="71" t="s">
        <v>200</v>
      </c>
      <c r="E308" s="108" t="s">
        <v>649</v>
      </c>
      <c r="F308" s="72" t="s">
        <v>59</v>
      </c>
      <c r="G308" s="72" t="s">
        <v>35</v>
      </c>
      <c r="H308" s="54">
        <v>14.59</v>
      </c>
      <c r="I308" s="19"/>
      <c r="J308" s="25">
        <f t="shared" si="7"/>
        <v>0</v>
      </c>
      <c r="K308" s="26" t="str">
        <f t="shared" si="8"/>
        <v>OK</v>
      </c>
      <c r="L308" s="18"/>
      <c r="M308" s="18"/>
      <c r="N308" s="18"/>
      <c r="O308" s="18"/>
      <c r="P308" s="18"/>
      <c r="Q308" s="18"/>
      <c r="R308" s="18"/>
      <c r="S308" s="18"/>
      <c r="T308" s="18"/>
      <c r="U308" s="18"/>
      <c r="V308" s="18"/>
      <c r="W308" s="32"/>
      <c r="X308" s="32"/>
      <c r="Y308" s="32"/>
      <c r="Z308" s="32"/>
      <c r="AA308" s="32"/>
      <c r="AB308" s="32"/>
    </row>
    <row r="309" spans="1:28" ht="39.950000000000003" customHeight="1" x14ac:dyDescent="0.25">
      <c r="A309" s="169"/>
      <c r="B309" s="171"/>
      <c r="C309" s="48">
        <v>454</v>
      </c>
      <c r="D309" s="71" t="s">
        <v>87</v>
      </c>
      <c r="E309" s="108" t="s">
        <v>650</v>
      </c>
      <c r="F309" s="72" t="s">
        <v>13</v>
      </c>
      <c r="G309" s="72" t="s">
        <v>35</v>
      </c>
      <c r="H309" s="54">
        <v>35.04</v>
      </c>
      <c r="I309" s="19">
        <v>5</v>
      </c>
      <c r="J309" s="25">
        <f t="shared" si="7"/>
        <v>5</v>
      </c>
      <c r="K309" s="26" t="str">
        <f t="shared" si="8"/>
        <v>OK</v>
      </c>
      <c r="L309" s="18"/>
      <c r="M309" s="18"/>
      <c r="N309" s="18"/>
      <c r="O309" s="18"/>
      <c r="P309" s="18"/>
      <c r="Q309" s="18"/>
      <c r="R309" s="18"/>
      <c r="S309" s="18"/>
      <c r="T309" s="18"/>
      <c r="U309" s="18"/>
      <c r="V309" s="18"/>
      <c r="W309" s="32"/>
      <c r="X309" s="32"/>
      <c r="Y309" s="32"/>
      <c r="Z309" s="32"/>
      <c r="AA309" s="32"/>
      <c r="AB309" s="32"/>
    </row>
    <row r="310" spans="1:28" ht="39.950000000000003" customHeight="1" x14ac:dyDescent="0.25">
      <c r="A310" s="169"/>
      <c r="B310" s="171"/>
      <c r="C310" s="48">
        <v>455</v>
      </c>
      <c r="D310" s="71" t="s">
        <v>139</v>
      </c>
      <c r="E310" s="108" t="s">
        <v>651</v>
      </c>
      <c r="F310" s="96" t="s">
        <v>59</v>
      </c>
      <c r="G310" s="72" t="s">
        <v>35</v>
      </c>
      <c r="H310" s="54">
        <v>11.4</v>
      </c>
      <c r="I310" s="19">
        <v>20</v>
      </c>
      <c r="J310" s="25">
        <f t="shared" si="7"/>
        <v>20</v>
      </c>
      <c r="K310" s="26" t="str">
        <f t="shared" si="8"/>
        <v>OK</v>
      </c>
      <c r="L310" s="18"/>
      <c r="M310" s="18"/>
      <c r="N310" s="18"/>
      <c r="O310" s="18"/>
      <c r="P310" s="18"/>
      <c r="Q310" s="18"/>
      <c r="R310" s="18"/>
      <c r="S310" s="18"/>
      <c r="T310" s="18"/>
      <c r="U310" s="18"/>
      <c r="V310" s="18"/>
      <c r="W310" s="32"/>
      <c r="X310" s="32"/>
      <c r="Y310" s="32"/>
      <c r="Z310" s="32"/>
      <c r="AA310" s="32"/>
      <c r="AB310" s="32"/>
    </row>
    <row r="311" spans="1:28" ht="39.950000000000003" customHeight="1" x14ac:dyDescent="0.25">
      <c r="A311" s="169"/>
      <c r="B311" s="171"/>
      <c r="C311" s="48">
        <v>456</v>
      </c>
      <c r="D311" s="71" t="s">
        <v>138</v>
      </c>
      <c r="E311" s="108" t="s">
        <v>651</v>
      </c>
      <c r="F311" s="96" t="s">
        <v>59</v>
      </c>
      <c r="G311" s="72" t="s">
        <v>35</v>
      </c>
      <c r="H311" s="54">
        <v>25.32</v>
      </c>
      <c r="I311" s="19">
        <v>15</v>
      </c>
      <c r="J311" s="25">
        <f t="shared" si="7"/>
        <v>15</v>
      </c>
      <c r="K311" s="26" t="str">
        <f t="shared" si="8"/>
        <v>OK</v>
      </c>
      <c r="L311" s="18"/>
      <c r="M311" s="18"/>
      <c r="N311" s="18"/>
      <c r="O311" s="18"/>
      <c r="P311" s="18"/>
      <c r="Q311" s="18"/>
      <c r="R311" s="18"/>
      <c r="S311" s="18"/>
      <c r="T311" s="18"/>
      <c r="U311" s="18"/>
      <c r="V311" s="18"/>
      <c r="W311" s="32"/>
      <c r="X311" s="32"/>
      <c r="Y311" s="32"/>
      <c r="Z311" s="32"/>
      <c r="AA311" s="32"/>
      <c r="AB311" s="32"/>
    </row>
    <row r="312" spans="1:28" ht="39.950000000000003" customHeight="1" x14ac:dyDescent="0.25">
      <c r="A312" s="169"/>
      <c r="B312" s="171"/>
      <c r="C312" s="48">
        <v>457</v>
      </c>
      <c r="D312" s="71" t="s">
        <v>93</v>
      </c>
      <c r="E312" s="108" t="s">
        <v>652</v>
      </c>
      <c r="F312" s="72" t="s">
        <v>13</v>
      </c>
      <c r="G312" s="72" t="s">
        <v>35</v>
      </c>
      <c r="H312" s="54">
        <v>20.95</v>
      </c>
      <c r="I312" s="19">
        <v>15</v>
      </c>
      <c r="J312" s="25">
        <f t="shared" si="7"/>
        <v>15</v>
      </c>
      <c r="K312" s="26" t="str">
        <f t="shared" si="8"/>
        <v>OK</v>
      </c>
      <c r="L312" s="18"/>
      <c r="M312" s="18"/>
      <c r="N312" s="18"/>
      <c r="O312" s="18"/>
      <c r="P312" s="18"/>
      <c r="Q312" s="18"/>
      <c r="R312" s="18"/>
      <c r="S312" s="18"/>
      <c r="T312" s="18"/>
      <c r="U312" s="18"/>
      <c r="V312" s="18"/>
      <c r="W312" s="32"/>
      <c r="X312" s="32"/>
      <c r="Y312" s="32"/>
      <c r="Z312" s="32"/>
      <c r="AA312" s="32"/>
      <c r="AB312" s="32"/>
    </row>
    <row r="313" spans="1:28" ht="39.950000000000003" customHeight="1" x14ac:dyDescent="0.25">
      <c r="A313" s="169"/>
      <c r="B313" s="171"/>
      <c r="C313" s="48">
        <v>458</v>
      </c>
      <c r="D313" s="71" t="s">
        <v>450</v>
      </c>
      <c r="E313" s="108" t="s">
        <v>653</v>
      </c>
      <c r="F313" s="72" t="s">
        <v>59</v>
      </c>
      <c r="G313" s="72" t="s">
        <v>35</v>
      </c>
      <c r="H313" s="54">
        <v>32.46</v>
      </c>
      <c r="I313" s="19">
        <v>3</v>
      </c>
      <c r="J313" s="25">
        <f t="shared" si="7"/>
        <v>3</v>
      </c>
      <c r="K313" s="26" t="str">
        <f t="shared" si="8"/>
        <v>OK</v>
      </c>
      <c r="L313" s="18"/>
      <c r="M313" s="18"/>
      <c r="N313" s="18"/>
      <c r="O313" s="18"/>
      <c r="P313" s="18"/>
      <c r="Q313" s="18"/>
      <c r="R313" s="18"/>
      <c r="S313" s="18"/>
      <c r="T313" s="18"/>
      <c r="U313" s="18"/>
      <c r="V313" s="18"/>
      <c r="W313" s="32"/>
      <c r="X313" s="32"/>
      <c r="Y313" s="32"/>
      <c r="Z313" s="32"/>
      <c r="AA313" s="32"/>
      <c r="AB313" s="32"/>
    </row>
    <row r="314" spans="1:28" ht="39.950000000000003" customHeight="1" x14ac:dyDescent="0.25">
      <c r="A314" s="169"/>
      <c r="B314" s="171"/>
      <c r="C314" s="48">
        <v>459</v>
      </c>
      <c r="D314" s="71" t="s">
        <v>207</v>
      </c>
      <c r="E314" s="108" t="s">
        <v>654</v>
      </c>
      <c r="F314" s="72" t="s">
        <v>13</v>
      </c>
      <c r="G314" s="72" t="s">
        <v>35</v>
      </c>
      <c r="H314" s="54">
        <v>204.15</v>
      </c>
      <c r="I314" s="19">
        <v>5</v>
      </c>
      <c r="J314" s="25">
        <f t="shared" si="7"/>
        <v>4</v>
      </c>
      <c r="K314" s="26" t="str">
        <f t="shared" si="8"/>
        <v>OK</v>
      </c>
      <c r="L314" s="18"/>
      <c r="M314" s="18">
        <v>1</v>
      </c>
      <c r="N314" s="18"/>
      <c r="O314" s="18"/>
      <c r="P314" s="18"/>
      <c r="Q314" s="18"/>
      <c r="R314" s="18"/>
      <c r="S314" s="18"/>
      <c r="T314" s="18"/>
      <c r="U314" s="18"/>
      <c r="V314" s="18"/>
      <c r="W314" s="32"/>
      <c r="X314" s="32"/>
      <c r="Y314" s="32"/>
      <c r="Z314" s="32"/>
      <c r="AA314" s="32"/>
      <c r="AB314" s="32"/>
    </row>
    <row r="315" spans="1:28" ht="39.950000000000003" customHeight="1" x14ac:dyDescent="0.25">
      <c r="A315" s="169"/>
      <c r="B315" s="171"/>
      <c r="C315" s="48">
        <v>460</v>
      </c>
      <c r="D315" s="71" t="s">
        <v>208</v>
      </c>
      <c r="E315" s="108" t="s">
        <v>654</v>
      </c>
      <c r="F315" s="72" t="s">
        <v>59</v>
      </c>
      <c r="G315" s="72" t="s">
        <v>117</v>
      </c>
      <c r="H315" s="54">
        <v>862.93</v>
      </c>
      <c r="I315" s="19">
        <v>2</v>
      </c>
      <c r="J315" s="25">
        <f t="shared" si="7"/>
        <v>2</v>
      </c>
      <c r="K315" s="26" t="str">
        <f t="shared" si="8"/>
        <v>OK</v>
      </c>
      <c r="L315" s="18"/>
      <c r="M315" s="18"/>
      <c r="N315" s="18"/>
      <c r="O315" s="18"/>
      <c r="P315" s="18"/>
      <c r="Q315" s="18"/>
      <c r="R315" s="18"/>
      <c r="S315" s="18"/>
      <c r="T315" s="18"/>
      <c r="U315" s="18"/>
      <c r="V315" s="18"/>
      <c r="W315" s="32"/>
      <c r="X315" s="32"/>
      <c r="Y315" s="32"/>
      <c r="Z315" s="32"/>
      <c r="AA315" s="32"/>
      <c r="AB315" s="32"/>
    </row>
    <row r="316" spans="1:28" ht="39.950000000000003" customHeight="1" x14ac:dyDescent="0.25">
      <c r="A316" s="169"/>
      <c r="B316" s="171"/>
      <c r="C316" s="48">
        <v>461</v>
      </c>
      <c r="D316" s="71" t="s">
        <v>38</v>
      </c>
      <c r="E316" s="108" t="s">
        <v>655</v>
      </c>
      <c r="F316" s="72" t="s">
        <v>13</v>
      </c>
      <c r="G316" s="72" t="s">
        <v>15</v>
      </c>
      <c r="H316" s="54">
        <v>6.46</v>
      </c>
      <c r="I316" s="19">
        <v>3</v>
      </c>
      <c r="J316" s="25">
        <f t="shared" si="7"/>
        <v>3</v>
      </c>
      <c r="K316" s="26" t="str">
        <f t="shared" si="8"/>
        <v>OK</v>
      </c>
      <c r="L316" s="18"/>
      <c r="M316" s="18"/>
      <c r="N316" s="18"/>
      <c r="O316" s="18"/>
      <c r="P316" s="18"/>
      <c r="Q316" s="18"/>
      <c r="R316" s="18"/>
      <c r="S316" s="18"/>
      <c r="T316" s="18"/>
      <c r="U316" s="18"/>
      <c r="V316" s="18"/>
      <c r="W316" s="32"/>
      <c r="X316" s="32"/>
      <c r="Y316" s="32"/>
      <c r="Z316" s="32"/>
      <c r="AA316" s="32"/>
      <c r="AB316" s="32"/>
    </row>
    <row r="317" spans="1:28" ht="39.950000000000003" customHeight="1" x14ac:dyDescent="0.25">
      <c r="A317" s="169"/>
      <c r="B317" s="171"/>
      <c r="C317" s="48">
        <v>462</v>
      </c>
      <c r="D317" s="71" t="s">
        <v>451</v>
      </c>
      <c r="E317" s="108" t="s">
        <v>656</v>
      </c>
      <c r="F317" s="72" t="s">
        <v>13</v>
      </c>
      <c r="G317" s="72" t="s">
        <v>35</v>
      </c>
      <c r="H317" s="54">
        <v>16.03</v>
      </c>
      <c r="I317" s="19">
        <v>3</v>
      </c>
      <c r="J317" s="25">
        <f t="shared" si="7"/>
        <v>3</v>
      </c>
      <c r="K317" s="26" t="str">
        <f t="shared" si="8"/>
        <v>OK</v>
      </c>
      <c r="L317" s="18"/>
      <c r="M317" s="18"/>
      <c r="N317" s="18"/>
      <c r="O317" s="18"/>
      <c r="P317" s="18"/>
      <c r="Q317" s="18"/>
      <c r="R317" s="18"/>
      <c r="S317" s="18"/>
      <c r="T317" s="18"/>
      <c r="U317" s="18"/>
      <c r="V317" s="18"/>
      <c r="W317" s="32"/>
      <c r="X317" s="32"/>
      <c r="Y317" s="32"/>
      <c r="Z317" s="32"/>
      <c r="AA317" s="32"/>
      <c r="AB317" s="32"/>
    </row>
    <row r="318" spans="1:28" ht="39.950000000000003" customHeight="1" x14ac:dyDescent="0.25">
      <c r="A318" s="169"/>
      <c r="B318" s="171"/>
      <c r="C318" s="48">
        <v>463</v>
      </c>
      <c r="D318" s="71" t="s">
        <v>452</v>
      </c>
      <c r="E318" s="108" t="s">
        <v>657</v>
      </c>
      <c r="F318" s="72" t="s">
        <v>12</v>
      </c>
      <c r="G318" s="72" t="s">
        <v>15</v>
      </c>
      <c r="H318" s="54">
        <v>18.5</v>
      </c>
      <c r="I318" s="19">
        <v>20</v>
      </c>
      <c r="J318" s="25">
        <f t="shared" si="7"/>
        <v>20</v>
      </c>
      <c r="K318" s="26" t="str">
        <f t="shared" si="8"/>
        <v>OK</v>
      </c>
      <c r="L318" s="18"/>
      <c r="M318" s="18"/>
      <c r="N318" s="18"/>
      <c r="O318" s="18"/>
      <c r="P318" s="18"/>
      <c r="Q318" s="18"/>
      <c r="R318" s="18"/>
      <c r="S318" s="18"/>
      <c r="T318" s="18"/>
      <c r="U318" s="18"/>
      <c r="V318" s="18"/>
      <c r="W318" s="32"/>
      <c r="X318" s="32"/>
      <c r="Y318" s="32"/>
      <c r="Z318" s="32"/>
      <c r="AA318" s="32"/>
      <c r="AB318" s="32"/>
    </row>
    <row r="319" spans="1:28" ht="39.950000000000003" customHeight="1" x14ac:dyDescent="0.25">
      <c r="A319" s="169"/>
      <c r="B319" s="171"/>
      <c r="C319" s="48">
        <v>464</v>
      </c>
      <c r="D319" s="71" t="s">
        <v>39</v>
      </c>
      <c r="E319" s="108" t="s">
        <v>658</v>
      </c>
      <c r="F319" s="72" t="s">
        <v>13</v>
      </c>
      <c r="G319" s="72" t="s">
        <v>35</v>
      </c>
      <c r="H319" s="54">
        <v>19.09</v>
      </c>
      <c r="I319" s="19">
        <v>3</v>
      </c>
      <c r="J319" s="25">
        <f t="shared" si="7"/>
        <v>3</v>
      </c>
      <c r="K319" s="26" t="str">
        <f t="shared" si="8"/>
        <v>OK</v>
      </c>
      <c r="L319" s="18"/>
      <c r="M319" s="18"/>
      <c r="N319" s="18"/>
      <c r="O319" s="18"/>
      <c r="P319" s="18"/>
      <c r="Q319" s="18"/>
      <c r="R319" s="18"/>
      <c r="S319" s="18"/>
      <c r="T319" s="18"/>
      <c r="U319" s="18"/>
      <c r="V319" s="18"/>
      <c r="W319" s="32"/>
      <c r="X319" s="32"/>
      <c r="Y319" s="32"/>
      <c r="Z319" s="32"/>
      <c r="AA319" s="32"/>
      <c r="AB319" s="32"/>
    </row>
    <row r="320" spans="1:28" ht="39.950000000000003" customHeight="1" x14ac:dyDescent="0.25">
      <c r="A320" s="169"/>
      <c r="B320" s="171"/>
      <c r="C320" s="48">
        <v>465</v>
      </c>
      <c r="D320" s="71" t="s">
        <v>40</v>
      </c>
      <c r="E320" s="108" t="s">
        <v>659</v>
      </c>
      <c r="F320" s="72" t="s">
        <v>13</v>
      </c>
      <c r="G320" s="72" t="s">
        <v>35</v>
      </c>
      <c r="H320" s="54">
        <v>23.63</v>
      </c>
      <c r="I320" s="19">
        <v>2</v>
      </c>
      <c r="J320" s="25">
        <f t="shared" si="7"/>
        <v>0</v>
      </c>
      <c r="K320" s="26" t="str">
        <f t="shared" si="8"/>
        <v>OK</v>
      </c>
      <c r="L320" s="18"/>
      <c r="M320" s="18">
        <v>2</v>
      </c>
      <c r="N320" s="18"/>
      <c r="O320" s="18"/>
      <c r="P320" s="18"/>
      <c r="Q320" s="18"/>
      <c r="R320" s="18"/>
      <c r="S320" s="18"/>
      <c r="T320" s="18"/>
      <c r="U320" s="18"/>
      <c r="V320" s="18"/>
      <c r="W320" s="32"/>
      <c r="X320" s="32"/>
      <c r="Y320" s="32"/>
      <c r="Z320" s="32"/>
      <c r="AA320" s="32"/>
      <c r="AB320" s="32"/>
    </row>
    <row r="321" spans="1:28" ht="39.950000000000003" customHeight="1" x14ac:dyDescent="0.25">
      <c r="A321" s="169"/>
      <c r="B321" s="171"/>
      <c r="C321" s="48">
        <v>466</v>
      </c>
      <c r="D321" s="71" t="s">
        <v>41</v>
      </c>
      <c r="E321" s="108" t="s">
        <v>660</v>
      </c>
      <c r="F321" s="72" t="s">
        <v>13</v>
      </c>
      <c r="G321" s="72" t="s">
        <v>35</v>
      </c>
      <c r="H321" s="54">
        <v>19.559999999999999</v>
      </c>
      <c r="I321" s="19">
        <v>2</v>
      </c>
      <c r="J321" s="25">
        <f t="shared" si="7"/>
        <v>0</v>
      </c>
      <c r="K321" s="26" t="str">
        <f t="shared" si="8"/>
        <v>OK</v>
      </c>
      <c r="L321" s="18"/>
      <c r="M321" s="18">
        <v>2</v>
      </c>
      <c r="N321" s="18"/>
      <c r="O321" s="18"/>
      <c r="P321" s="18"/>
      <c r="Q321" s="18"/>
      <c r="R321" s="18"/>
      <c r="S321" s="18"/>
      <c r="T321" s="18"/>
      <c r="U321" s="18"/>
      <c r="V321" s="18"/>
      <c r="W321" s="32"/>
      <c r="X321" s="32"/>
      <c r="Y321" s="32"/>
      <c r="Z321" s="32"/>
      <c r="AA321" s="32"/>
      <c r="AB321" s="32"/>
    </row>
    <row r="322" spans="1:28" ht="39.950000000000003" customHeight="1" x14ac:dyDescent="0.25">
      <c r="A322" s="169"/>
      <c r="B322" s="171"/>
      <c r="C322" s="48">
        <v>467</v>
      </c>
      <c r="D322" s="71" t="s">
        <v>42</v>
      </c>
      <c r="E322" s="108" t="s">
        <v>661</v>
      </c>
      <c r="F322" s="72" t="s">
        <v>13</v>
      </c>
      <c r="G322" s="72" t="s">
        <v>35</v>
      </c>
      <c r="H322" s="54">
        <v>34.82</v>
      </c>
      <c r="I322" s="19">
        <v>2</v>
      </c>
      <c r="J322" s="25">
        <f t="shared" si="7"/>
        <v>0</v>
      </c>
      <c r="K322" s="26" t="str">
        <f t="shared" si="8"/>
        <v>OK</v>
      </c>
      <c r="L322" s="18"/>
      <c r="M322" s="18">
        <v>2</v>
      </c>
      <c r="N322" s="18"/>
      <c r="O322" s="18"/>
      <c r="P322" s="18"/>
      <c r="Q322" s="18"/>
      <c r="R322" s="18"/>
      <c r="S322" s="18"/>
      <c r="T322" s="18"/>
      <c r="U322" s="18"/>
      <c r="V322" s="18"/>
      <c r="W322" s="32"/>
      <c r="X322" s="32"/>
      <c r="Y322" s="32"/>
      <c r="Z322" s="32"/>
      <c r="AA322" s="32"/>
      <c r="AB322" s="32"/>
    </row>
    <row r="323" spans="1:28" ht="39.950000000000003" customHeight="1" x14ac:dyDescent="0.25">
      <c r="A323" s="169"/>
      <c r="B323" s="171"/>
      <c r="C323" s="48">
        <v>468</v>
      </c>
      <c r="D323" s="71" t="s">
        <v>43</v>
      </c>
      <c r="E323" s="108" t="s">
        <v>662</v>
      </c>
      <c r="F323" s="72" t="s">
        <v>13</v>
      </c>
      <c r="G323" s="72" t="s">
        <v>35</v>
      </c>
      <c r="H323" s="54">
        <v>26.03</v>
      </c>
      <c r="I323" s="19">
        <v>2</v>
      </c>
      <c r="J323" s="25">
        <f t="shared" si="7"/>
        <v>0</v>
      </c>
      <c r="K323" s="26" t="str">
        <f t="shared" si="8"/>
        <v>OK</v>
      </c>
      <c r="L323" s="18"/>
      <c r="M323" s="18">
        <v>2</v>
      </c>
      <c r="N323" s="18"/>
      <c r="O323" s="18"/>
      <c r="P323" s="18"/>
      <c r="Q323" s="18"/>
      <c r="R323" s="18"/>
      <c r="S323" s="18"/>
      <c r="T323" s="18"/>
      <c r="U323" s="18"/>
      <c r="V323" s="18"/>
      <c r="W323" s="32"/>
      <c r="X323" s="32"/>
      <c r="Y323" s="32"/>
      <c r="Z323" s="32"/>
      <c r="AA323" s="32"/>
      <c r="AB323" s="32"/>
    </row>
    <row r="324" spans="1:28" ht="39.950000000000003" customHeight="1" x14ac:dyDescent="0.25">
      <c r="A324" s="169"/>
      <c r="B324" s="171"/>
      <c r="C324" s="48">
        <v>469</v>
      </c>
      <c r="D324" s="71" t="s">
        <v>44</v>
      </c>
      <c r="E324" s="108" t="s">
        <v>663</v>
      </c>
      <c r="F324" s="72" t="s">
        <v>13</v>
      </c>
      <c r="G324" s="72" t="s">
        <v>35</v>
      </c>
      <c r="H324" s="54">
        <v>33.86</v>
      </c>
      <c r="I324" s="19">
        <v>2</v>
      </c>
      <c r="J324" s="25">
        <f t="shared" ref="J324:J387" si="9">I324-(SUM(L324:AB324))</f>
        <v>0</v>
      </c>
      <c r="K324" s="26" t="str">
        <f t="shared" si="8"/>
        <v>OK</v>
      </c>
      <c r="L324" s="18"/>
      <c r="M324" s="18">
        <v>2</v>
      </c>
      <c r="N324" s="18"/>
      <c r="O324" s="18"/>
      <c r="P324" s="18"/>
      <c r="Q324" s="18"/>
      <c r="R324" s="18"/>
      <c r="S324" s="18"/>
      <c r="T324" s="18"/>
      <c r="U324" s="18"/>
      <c r="V324" s="18"/>
      <c r="W324" s="32"/>
      <c r="X324" s="32"/>
      <c r="Y324" s="32"/>
      <c r="Z324" s="32"/>
      <c r="AA324" s="32"/>
      <c r="AB324" s="32"/>
    </row>
    <row r="325" spans="1:28" ht="39.950000000000003" customHeight="1" x14ac:dyDescent="0.25">
      <c r="A325" s="169"/>
      <c r="B325" s="171"/>
      <c r="C325" s="48">
        <v>470</v>
      </c>
      <c r="D325" s="71" t="s">
        <v>453</v>
      </c>
      <c r="E325" s="108" t="s">
        <v>664</v>
      </c>
      <c r="F325" s="72" t="s">
        <v>133</v>
      </c>
      <c r="G325" s="72" t="s">
        <v>35</v>
      </c>
      <c r="H325" s="54">
        <v>156</v>
      </c>
      <c r="I325" s="19">
        <f>3-1</f>
        <v>2</v>
      </c>
      <c r="J325" s="25">
        <f t="shared" si="9"/>
        <v>0</v>
      </c>
      <c r="K325" s="26" t="str">
        <f t="shared" si="8"/>
        <v>OK</v>
      </c>
      <c r="L325" s="18"/>
      <c r="M325" s="18">
        <v>2</v>
      </c>
      <c r="N325" s="18"/>
      <c r="O325" s="18"/>
      <c r="P325" s="18"/>
      <c r="Q325" s="18"/>
      <c r="R325" s="18"/>
      <c r="S325" s="18"/>
      <c r="T325" s="18"/>
      <c r="U325" s="18"/>
      <c r="V325" s="18"/>
      <c r="W325" s="32"/>
      <c r="X325" s="32"/>
      <c r="Y325" s="32"/>
      <c r="Z325" s="32"/>
      <c r="AA325" s="32"/>
      <c r="AB325" s="32"/>
    </row>
    <row r="326" spans="1:28" ht="39.950000000000003" customHeight="1" x14ac:dyDescent="0.25">
      <c r="A326" s="169"/>
      <c r="B326" s="171"/>
      <c r="C326" s="48">
        <v>471</v>
      </c>
      <c r="D326" s="85" t="s">
        <v>454</v>
      </c>
      <c r="E326" s="108" t="s">
        <v>665</v>
      </c>
      <c r="F326" s="96" t="s">
        <v>133</v>
      </c>
      <c r="G326" s="72" t="s">
        <v>35</v>
      </c>
      <c r="H326" s="54">
        <v>136.63</v>
      </c>
      <c r="I326" s="19">
        <f>10-1</f>
        <v>9</v>
      </c>
      <c r="J326" s="25">
        <f t="shared" si="9"/>
        <v>4</v>
      </c>
      <c r="K326" s="26" t="str">
        <f t="shared" si="8"/>
        <v>OK</v>
      </c>
      <c r="L326" s="18"/>
      <c r="M326" s="18">
        <v>5</v>
      </c>
      <c r="N326" s="18"/>
      <c r="O326" s="18"/>
      <c r="P326" s="18"/>
      <c r="Q326" s="18"/>
      <c r="R326" s="18"/>
      <c r="S326" s="18"/>
      <c r="T326" s="18"/>
      <c r="U326" s="18"/>
      <c r="V326" s="18"/>
      <c r="W326" s="32"/>
      <c r="X326" s="32"/>
      <c r="Y326" s="32"/>
      <c r="Z326" s="32"/>
      <c r="AA326" s="32"/>
      <c r="AB326" s="32"/>
    </row>
    <row r="327" spans="1:28" ht="39.950000000000003" customHeight="1" x14ac:dyDescent="0.25">
      <c r="A327" s="169"/>
      <c r="B327" s="171"/>
      <c r="C327" s="48">
        <v>472</v>
      </c>
      <c r="D327" s="71" t="s">
        <v>455</v>
      </c>
      <c r="E327" s="108" t="s">
        <v>666</v>
      </c>
      <c r="F327" s="72" t="s">
        <v>13</v>
      </c>
      <c r="G327" s="72" t="s">
        <v>35</v>
      </c>
      <c r="H327" s="54">
        <v>21.04</v>
      </c>
      <c r="I327" s="19">
        <v>3</v>
      </c>
      <c r="J327" s="25">
        <f t="shared" si="9"/>
        <v>0</v>
      </c>
      <c r="K327" s="26" t="str">
        <f t="shared" si="8"/>
        <v>OK</v>
      </c>
      <c r="L327" s="18"/>
      <c r="M327" s="18">
        <v>3</v>
      </c>
      <c r="N327" s="18"/>
      <c r="O327" s="18"/>
      <c r="P327" s="18"/>
      <c r="Q327" s="18"/>
      <c r="R327" s="18"/>
      <c r="S327" s="18"/>
      <c r="T327" s="18"/>
      <c r="U327" s="18"/>
      <c r="V327" s="18"/>
      <c r="W327" s="32"/>
      <c r="X327" s="32"/>
      <c r="Y327" s="32"/>
      <c r="Z327" s="32"/>
      <c r="AA327" s="32"/>
      <c r="AB327" s="32"/>
    </row>
    <row r="328" spans="1:28" ht="39.950000000000003" customHeight="1" x14ac:dyDescent="0.25">
      <c r="A328" s="169"/>
      <c r="B328" s="171"/>
      <c r="C328" s="48">
        <v>473</v>
      </c>
      <c r="D328" s="71" t="s">
        <v>45</v>
      </c>
      <c r="E328" s="108" t="s">
        <v>666</v>
      </c>
      <c r="F328" s="72" t="s">
        <v>13</v>
      </c>
      <c r="G328" s="72" t="s">
        <v>35</v>
      </c>
      <c r="H328" s="54">
        <v>22.73</v>
      </c>
      <c r="I328" s="19">
        <v>3</v>
      </c>
      <c r="J328" s="25">
        <f t="shared" si="9"/>
        <v>0</v>
      </c>
      <c r="K328" s="26" t="str">
        <f t="shared" si="8"/>
        <v>OK</v>
      </c>
      <c r="L328" s="18"/>
      <c r="M328" s="18">
        <v>3</v>
      </c>
      <c r="N328" s="18"/>
      <c r="O328" s="18"/>
      <c r="P328" s="18"/>
      <c r="Q328" s="18"/>
      <c r="R328" s="18"/>
      <c r="S328" s="18"/>
      <c r="T328" s="18"/>
      <c r="U328" s="18"/>
      <c r="V328" s="18"/>
      <c r="W328" s="32"/>
      <c r="X328" s="32"/>
      <c r="Y328" s="32"/>
      <c r="Z328" s="32"/>
      <c r="AA328" s="32"/>
      <c r="AB328" s="32"/>
    </row>
    <row r="329" spans="1:28" ht="39.950000000000003" customHeight="1" x14ac:dyDescent="0.25">
      <c r="A329" s="169"/>
      <c r="B329" s="171"/>
      <c r="C329" s="48">
        <v>474</v>
      </c>
      <c r="D329" s="86" t="s">
        <v>456</v>
      </c>
      <c r="E329" s="108" t="s">
        <v>667</v>
      </c>
      <c r="F329" s="96" t="s">
        <v>515</v>
      </c>
      <c r="G329" s="72" t="s">
        <v>35</v>
      </c>
      <c r="H329" s="54">
        <v>197.2</v>
      </c>
      <c r="I329" s="19">
        <v>3</v>
      </c>
      <c r="J329" s="25">
        <f t="shared" si="9"/>
        <v>1</v>
      </c>
      <c r="K329" s="26" t="str">
        <f t="shared" si="8"/>
        <v>OK</v>
      </c>
      <c r="L329" s="18"/>
      <c r="M329" s="18">
        <v>2</v>
      </c>
      <c r="N329" s="18"/>
      <c r="O329" s="18"/>
      <c r="P329" s="18"/>
      <c r="Q329" s="18"/>
      <c r="R329" s="18"/>
      <c r="S329" s="18"/>
      <c r="T329" s="18"/>
      <c r="U329" s="18"/>
      <c r="V329" s="18"/>
      <c r="W329" s="32"/>
      <c r="X329" s="32"/>
      <c r="Y329" s="32"/>
      <c r="Z329" s="32"/>
      <c r="AA329" s="32"/>
      <c r="AB329" s="32"/>
    </row>
    <row r="330" spans="1:28" ht="39.950000000000003" customHeight="1" x14ac:dyDescent="0.25">
      <c r="A330" s="169"/>
      <c r="B330" s="171"/>
      <c r="C330" s="48">
        <v>475</v>
      </c>
      <c r="D330" s="71" t="s">
        <v>457</v>
      </c>
      <c r="E330" s="108" t="s">
        <v>668</v>
      </c>
      <c r="F330" s="96" t="s">
        <v>515</v>
      </c>
      <c r="G330" s="72" t="s">
        <v>35</v>
      </c>
      <c r="H330" s="54">
        <v>806.2</v>
      </c>
      <c r="I330" s="19">
        <v>3</v>
      </c>
      <c r="J330" s="25">
        <f t="shared" si="9"/>
        <v>1</v>
      </c>
      <c r="K330" s="26" t="str">
        <f t="shared" si="8"/>
        <v>OK</v>
      </c>
      <c r="L330" s="18"/>
      <c r="M330" s="18">
        <v>2</v>
      </c>
      <c r="N330" s="18"/>
      <c r="O330" s="18"/>
      <c r="P330" s="18"/>
      <c r="Q330" s="18"/>
      <c r="R330" s="18"/>
      <c r="S330" s="18"/>
      <c r="T330" s="18"/>
      <c r="U330" s="18"/>
      <c r="V330" s="18"/>
      <c r="W330" s="32"/>
      <c r="X330" s="32"/>
      <c r="Y330" s="32"/>
      <c r="Z330" s="32"/>
      <c r="AA330" s="32"/>
      <c r="AB330" s="32"/>
    </row>
    <row r="331" spans="1:28" ht="39.950000000000003" customHeight="1" x14ac:dyDescent="0.25">
      <c r="A331" s="169"/>
      <c r="B331" s="171"/>
      <c r="C331" s="48">
        <v>476</v>
      </c>
      <c r="D331" s="71" t="s">
        <v>46</v>
      </c>
      <c r="E331" s="108" t="s">
        <v>669</v>
      </c>
      <c r="F331" s="72" t="s">
        <v>13</v>
      </c>
      <c r="G331" s="72" t="s">
        <v>35</v>
      </c>
      <c r="H331" s="54">
        <v>8.1999999999999993</v>
      </c>
      <c r="I331" s="19">
        <v>10</v>
      </c>
      <c r="J331" s="25">
        <f t="shared" si="9"/>
        <v>10</v>
      </c>
      <c r="K331" s="26" t="str">
        <f t="shared" si="8"/>
        <v>OK</v>
      </c>
      <c r="L331" s="18"/>
      <c r="M331" s="18"/>
      <c r="N331" s="18"/>
      <c r="O331" s="18"/>
      <c r="P331" s="18"/>
      <c r="Q331" s="18"/>
      <c r="R331" s="18"/>
      <c r="S331" s="18"/>
      <c r="T331" s="18"/>
      <c r="U331" s="18"/>
      <c r="V331" s="18"/>
      <c r="W331" s="32"/>
      <c r="X331" s="32"/>
      <c r="Y331" s="32"/>
      <c r="Z331" s="32"/>
      <c r="AA331" s="32"/>
      <c r="AB331" s="32"/>
    </row>
    <row r="332" spans="1:28" ht="39.950000000000003" customHeight="1" x14ac:dyDescent="0.25">
      <c r="A332" s="169"/>
      <c r="B332" s="171"/>
      <c r="C332" s="48">
        <v>477</v>
      </c>
      <c r="D332" s="71" t="s">
        <v>47</v>
      </c>
      <c r="E332" s="109" t="s">
        <v>670</v>
      </c>
      <c r="F332" s="72" t="s">
        <v>13</v>
      </c>
      <c r="G332" s="72" t="s">
        <v>35</v>
      </c>
      <c r="H332" s="54">
        <v>10.029999999999999</v>
      </c>
      <c r="I332" s="19">
        <v>5</v>
      </c>
      <c r="J332" s="25">
        <f t="shared" si="9"/>
        <v>5</v>
      </c>
      <c r="K332" s="26" t="str">
        <f t="shared" si="8"/>
        <v>OK</v>
      </c>
      <c r="L332" s="18"/>
      <c r="M332" s="18"/>
      <c r="N332" s="18"/>
      <c r="O332" s="18"/>
      <c r="P332" s="18"/>
      <c r="Q332" s="18"/>
      <c r="R332" s="18"/>
      <c r="S332" s="18"/>
      <c r="T332" s="18"/>
      <c r="U332" s="18"/>
      <c r="V332" s="18"/>
      <c r="W332" s="32"/>
      <c r="X332" s="32"/>
      <c r="Y332" s="32"/>
      <c r="Z332" s="32"/>
      <c r="AA332" s="32"/>
      <c r="AB332" s="32"/>
    </row>
    <row r="333" spans="1:28" ht="39.950000000000003" customHeight="1" x14ac:dyDescent="0.25">
      <c r="A333" s="169"/>
      <c r="B333" s="171"/>
      <c r="C333" s="48">
        <v>478</v>
      </c>
      <c r="D333" s="71" t="s">
        <v>458</v>
      </c>
      <c r="E333" s="108" t="s">
        <v>669</v>
      </c>
      <c r="F333" s="72" t="s">
        <v>59</v>
      </c>
      <c r="G333" s="72" t="s">
        <v>35</v>
      </c>
      <c r="H333" s="54">
        <v>3.91</v>
      </c>
      <c r="I333" s="19">
        <v>8</v>
      </c>
      <c r="J333" s="25">
        <f t="shared" si="9"/>
        <v>8</v>
      </c>
      <c r="K333" s="26" t="str">
        <f t="shared" si="8"/>
        <v>OK</v>
      </c>
      <c r="L333" s="18"/>
      <c r="M333" s="18"/>
      <c r="N333" s="18"/>
      <c r="O333" s="18"/>
      <c r="P333" s="18"/>
      <c r="Q333" s="18"/>
      <c r="R333" s="18"/>
      <c r="S333" s="18"/>
      <c r="T333" s="18"/>
      <c r="U333" s="18"/>
      <c r="V333" s="18"/>
      <c r="W333" s="32"/>
      <c r="X333" s="32"/>
      <c r="Y333" s="32"/>
      <c r="Z333" s="32"/>
      <c r="AA333" s="32"/>
      <c r="AB333" s="32"/>
    </row>
    <row r="334" spans="1:28" ht="39.950000000000003" customHeight="1" x14ac:dyDescent="0.25">
      <c r="A334" s="169"/>
      <c r="B334" s="171"/>
      <c r="C334" s="48">
        <v>479</v>
      </c>
      <c r="D334" s="71" t="s">
        <v>36</v>
      </c>
      <c r="E334" s="108" t="s">
        <v>671</v>
      </c>
      <c r="F334" s="72" t="s">
        <v>13</v>
      </c>
      <c r="G334" s="72" t="s">
        <v>103</v>
      </c>
      <c r="H334" s="54">
        <v>1.21</v>
      </c>
      <c r="I334" s="19">
        <v>20</v>
      </c>
      <c r="J334" s="25">
        <f t="shared" si="9"/>
        <v>0</v>
      </c>
      <c r="K334" s="26" t="str">
        <f t="shared" si="8"/>
        <v>OK</v>
      </c>
      <c r="L334" s="18">
        <v>10</v>
      </c>
      <c r="M334" s="18">
        <v>10</v>
      </c>
      <c r="N334" s="18"/>
      <c r="O334" s="18"/>
      <c r="P334" s="18"/>
      <c r="Q334" s="18"/>
      <c r="R334" s="18"/>
      <c r="S334" s="18"/>
      <c r="T334" s="18"/>
      <c r="U334" s="18"/>
      <c r="V334" s="18"/>
      <c r="W334" s="32"/>
      <c r="X334" s="32"/>
      <c r="Y334" s="32"/>
      <c r="Z334" s="32"/>
      <c r="AA334" s="32"/>
      <c r="AB334" s="32"/>
    </row>
    <row r="335" spans="1:28" ht="39.950000000000003" customHeight="1" x14ac:dyDescent="0.25">
      <c r="A335" s="169"/>
      <c r="B335" s="171"/>
      <c r="C335" s="48">
        <v>480</v>
      </c>
      <c r="D335" s="71" t="s">
        <v>459</v>
      </c>
      <c r="E335" s="108" t="s">
        <v>672</v>
      </c>
      <c r="F335" s="72" t="s">
        <v>13</v>
      </c>
      <c r="G335" s="72" t="s">
        <v>35</v>
      </c>
      <c r="H335" s="54">
        <v>22.21</v>
      </c>
      <c r="I335" s="19">
        <v>3</v>
      </c>
      <c r="J335" s="25">
        <f t="shared" si="9"/>
        <v>3</v>
      </c>
      <c r="K335" s="26" t="str">
        <f t="shared" si="8"/>
        <v>OK</v>
      </c>
      <c r="L335" s="18"/>
      <c r="M335" s="18"/>
      <c r="N335" s="18"/>
      <c r="O335" s="18"/>
      <c r="P335" s="18"/>
      <c r="Q335" s="18"/>
      <c r="R335" s="18"/>
      <c r="S335" s="18"/>
      <c r="T335" s="18"/>
      <c r="U335" s="18"/>
      <c r="V335" s="18"/>
      <c r="W335" s="32"/>
      <c r="X335" s="32"/>
      <c r="Y335" s="32"/>
      <c r="Z335" s="32"/>
      <c r="AA335" s="32"/>
      <c r="AB335" s="32"/>
    </row>
    <row r="336" spans="1:28" ht="39.950000000000003" customHeight="1" x14ac:dyDescent="0.25">
      <c r="A336" s="169"/>
      <c r="B336" s="171"/>
      <c r="C336" s="48">
        <v>481</v>
      </c>
      <c r="D336" s="71" t="s">
        <v>57</v>
      </c>
      <c r="E336" s="108" t="s">
        <v>673</v>
      </c>
      <c r="F336" s="72" t="s">
        <v>13</v>
      </c>
      <c r="G336" s="72" t="s">
        <v>35</v>
      </c>
      <c r="H336" s="54">
        <v>44.17</v>
      </c>
      <c r="I336" s="19">
        <v>2</v>
      </c>
      <c r="J336" s="25">
        <f t="shared" si="9"/>
        <v>2</v>
      </c>
      <c r="K336" s="26" t="str">
        <f t="shared" si="8"/>
        <v>OK</v>
      </c>
      <c r="L336" s="18"/>
      <c r="M336" s="18"/>
      <c r="N336" s="18"/>
      <c r="O336" s="18"/>
      <c r="P336" s="18"/>
      <c r="Q336" s="18"/>
      <c r="R336" s="18"/>
      <c r="S336" s="18"/>
      <c r="T336" s="18"/>
      <c r="U336" s="18"/>
      <c r="V336" s="18"/>
      <c r="W336" s="32"/>
      <c r="X336" s="32"/>
      <c r="Y336" s="32"/>
      <c r="Z336" s="32"/>
      <c r="AA336" s="32"/>
      <c r="AB336" s="32"/>
    </row>
    <row r="337" spans="1:28" ht="39.950000000000003" customHeight="1" x14ac:dyDescent="0.25">
      <c r="A337" s="169"/>
      <c r="B337" s="171"/>
      <c r="C337" s="48">
        <v>482</v>
      </c>
      <c r="D337" s="71" t="s">
        <v>460</v>
      </c>
      <c r="E337" s="108" t="s">
        <v>674</v>
      </c>
      <c r="F337" s="72" t="s">
        <v>516</v>
      </c>
      <c r="G337" s="72" t="s">
        <v>35</v>
      </c>
      <c r="H337" s="54">
        <v>341.74</v>
      </c>
      <c r="I337" s="19"/>
      <c r="J337" s="25">
        <f t="shared" si="9"/>
        <v>0</v>
      </c>
      <c r="K337" s="26" t="str">
        <f t="shared" si="8"/>
        <v>OK</v>
      </c>
      <c r="L337" s="18"/>
      <c r="M337" s="18"/>
      <c r="N337" s="18"/>
      <c r="O337" s="18"/>
      <c r="P337" s="18"/>
      <c r="Q337" s="18"/>
      <c r="R337" s="18"/>
      <c r="S337" s="18"/>
      <c r="T337" s="18"/>
      <c r="U337" s="18"/>
      <c r="V337" s="18"/>
      <c r="W337" s="32"/>
      <c r="X337" s="32"/>
      <c r="Y337" s="32"/>
      <c r="Z337" s="32"/>
      <c r="AA337" s="32"/>
      <c r="AB337" s="32"/>
    </row>
    <row r="338" spans="1:28" ht="39.950000000000003" customHeight="1" x14ac:dyDescent="0.25">
      <c r="A338" s="169"/>
      <c r="B338" s="171"/>
      <c r="C338" s="48">
        <v>483</v>
      </c>
      <c r="D338" s="71" t="s">
        <v>48</v>
      </c>
      <c r="E338" s="108" t="s">
        <v>675</v>
      </c>
      <c r="F338" s="72" t="s">
        <v>13</v>
      </c>
      <c r="G338" s="72" t="s">
        <v>35</v>
      </c>
      <c r="H338" s="54">
        <v>52.27</v>
      </c>
      <c r="I338" s="19">
        <v>2</v>
      </c>
      <c r="J338" s="25">
        <f t="shared" si="9"/>
        <v>2</v>
      </c>
      <c r="K338" s="26" t="str">
        <f t="shared" si="8"/>
        <v>OK</v>
      </c>
      <c r="L338" s="18"/>
      <c r="M338" s="18"/>
      <c r="N338" s="18"/>
      <c r="O338" s="18"/>
      <c r="P338" s="18"/>
      <c r="Q338" s="18"/>
      <c r="R338" s="18"/>
      <c r="S338" s="18"/>
      <c r="T338" s="18"/>
      <c r="U338" s="18"/>
      <c r="V338" s="18"/>
      <c r="W338" s="32"/>
      <c r="X338" s="32"/>
      <c r="Y338" s="32"/>
      <c r="Z338" s="32"/>
      <c r="AA338" s="32"/>
      <c r="AB338" s="32"/>
    </row>
    <row r="339" spans="1:28" ht="39.950000000000003" customHeight="1" x14ac:dyDescent="0.25">
      <c r="A339" s="169"/>
      <c r="B339" s="171"/>
      <c r="C339" s="48">
        <v>484</v>
      </c>
      <c r="D339" s="71" t="s">
        <v>49</v>
      </c>
      <c r="E339" s="108" t="s">
        <v>676</v>
      </c>
      <c r="F339" s="72" t="s">
        <v>13</v>
      </c>
      <c r="G339" s="72" t="s">
        <v>15</v>
      </c>
      <c r="H339" s="54">
        <v>77.22</v>
      </c>
      <c r="I339" s="19">
        <v>2</v>
      </c>
      <c r="J339" s="25">
        <f t="shared" si="9"/>
        <v>2</v>
      </c>
      <c r="K339" s="26" t="str">
        <f t="shared" si="8"/>
        <v>OK</v>
      </c>
      <c r="L339" s="18"/>
      <c r="M339" s="18"/>
      <c r="N339" s="18"/>
      <c r="O339" s="18"/>
      <c r="P339" s="18"/>
      <c r="Q339" s="18"/>
      <c r="R339" s="18"/>
      <c r="S339" s="18"/>
      <c r="T339" s="18"/>
      <c r="U339" s="18"/>
      <c r="V339" s="18"/>
      <c r="W339" s="32"/>
      <c r="X339" s="32"/>
      <c r="Y339" s="32"/>
      <c r="Z339" s="32"/>
      <c r="AA339" s="32"/>
      <c r="AB339" s="32"/>
    </row>
    <row r="340" spans="1:28" ht="39.950000000000003" customHeight="1" x14ac:dyDescent="0.25">
      <c r="A340" s="169"/>
      <c r="B340" s="171"/>
      <c r="C340" s="48">
        <v>485</v>
      </c>
      <c r="D340" s="71" t="s">
        <v>50</v>
      </c>
      <c r="E340" s="108" t="s">
        <v>677</v>
      </c>
      <c r="F340" s="72" t="s">
        <v>13</v>
      </c>
      <c r="G340" s="72" t="s">
        <v>35</v>
      </c>
      <c r="H340" s="70">
        <v>19.09</v>
      </c>
      <c r="I340" s="19">
        <v>5</v>
      </c>
      <c r="J340" s="25">
        <f t="shared" si="9"/>
        <v>0</v>
      </c>
      <c r="K340" s="26" t="str">
        <f t="shared" si="8"/>
        <v>OK</v>
      </c>
      <c r="L340" s="18">
        <v>5</v>
      </c>
      <c r="M340" s="18"/>
      <c r="N340" s="18"/>
      <c r="O340" s="18"/>
      <c r="P340" s="18"/>
      <c r="Q340" s="18"/>
      <c r="R340" s="18"/>
      <c r="S340" s="18"/>
      <c r="T340" s="18"/>
      <c r="U340" s="18"/>
      <c r="V340" s="18"/>
      <c r="W340" s="32"/>
      <c r="X340" s="32"/>
      <c r="Y340" s="32"/>
      <c r="Z340" s="32"/>
      <c r="AA340" s="32"/>
      <c r="AB340" s="32"/>
    </row>
    <row r="341" spans="1:28" ht="39.950000000000003" customHeight="1" x14ac:dyDescent="0.25">
      <c r="A341" s="169"/>
      <c r="B341" s="171"/>
      <c r="C341" s="48">
        <v>486</v>
      </c>
      <c r="D341" s="71" t="s">
        <v>461</v>
      </c>
      <c r="E341" s="108" t="s">
        <v>678</v>
      </c>
      <c r="F341" s="72" t="s">
        <v>13</v>
      </c>
      <c r="G341" s="72" t="s">
        <v>35</v>
      </c>
      <c r="H341" s="54">
        <v>14.46</v>
      </c>
      <c r="I341" s="19">
        <v>4</v>
      </c>
      <c r="J341" s="25">
        <f t="shared" si="9"/>
        <v>4</v>
      </c>
      <c r="K341" s="26" t="str">
        <f t="shared" si="8"/>
        <v>OK</v>
      </c>
      <c r="L341" s="18"/>
      <c r="M341" s="18"/>
      <c r="N341" s="18"/>
      <c r="O341" s="18"/>
      <c r="P341" s="18"/>
      <c r="Q341" s="18"/>
      <c r="R341" s="18"/>
      <c r="S341" s="18"/>
      <c r="T341" s="18"/>
      <c r="U341" s="18"/>
      <c r="V341" s="18"/>
      <c r="W341" s="32"/>
      <c r="X341" s="32"/>
      <c r="Y341" s="32"/>
      <c r="Z341" s="32"/>
      <c r="AA341" s="32"/>
      <c r="AB341" s="32"/>
    </row>
    <row r="342" spans="1:28" ht="39.950000000000003" customHeight="1" x14ac:dyDescent="0.25">
      <c r="A342" s="169"/>
      <c r="B342" s="171"/>
      <c r="C342" s="48">
        <v>487</v>
      </c>
      <c r="D342" s="71" t="s">
        <v>51</v>
      </c>
      <c r="E342" s="108" t="s">
        <v>679</v>
      </c>
      <c r="F342" s="72" t="s">
        <v>13</v>
      </c>
      <c r="G342" s="72" t="s">
        <v>35</v>
      </c>
      <c r="H342" s="54">
        <v>15.29</v>
      </c>
      <c r="I342" s="19">
        <v>2</v>
      </c>
      <c r="J342" s="25">
        <f t="shared" si="9"/>
        <v>2</v>
      </c>
      <c r="K342" s="26" t="str">
        <f t="shared" si="8"/>
        <v>OK</v>
      </c>
      <c r="L342" s="18"/>
      <c r="M342" s="18"/>
      <c r="N342" s="18"/>
      <c r="O342" s="18"/>
      <c r="P342" s="18"/>
      <c r="Q342" s="18"/>
      <c r="R342" s="18"/>
      <c r="S342" s="18"/>
      <c r="T342" s="18"/>
      <c r="U342" s="18"/>
      <c r="V342" s="18"/>
      <c r="W342" s="32"/>
      <c r="X342" s="32"/>
      <c r="Y342" s="32"/>
      <c r="Z342" s="32"/>
      <c r="AA342" s="32"/>
      <c r="AB342" s="32"/>
    </row>
    <row r="343" spans="1:28" ht="39.950000000000003" customHeight="1" x14ac:dyDescent="0.25">
      <c r="A343" s="169"/>
      <c r="B343" s="171"/>
      <c r="C343" s="49">
        <v>488</v>
      </c>
      <c r="D343" s="71" t="s">
        <v>89</v>
      </c>
      <c r="E343" s="108" t="s">
        <v>680</v>
      </c>
      <c r="F343" s="72" t="s">
        <v>13</v>
      </c>
      <c r="G343" s="72" t="s">
        <v>35</v>
      </c>
      <c r="H343" s="54">
        <v>30.13</v>
      </c>
      <c r="I343" s="19">
        <v>5</v>
      </c>
      <c r="J343" s="25">
        <f t="shared" si="9"/>
        <v>5</v>
      </c>
      <c r="K343" s="26" t="str">
        <f t="shared" si="8"/>
        <v>OK</v>
      </c>
      <c r="L343" s="18"/>
      <c r="M343" s="18"/>
      <c r="N343" s="18"/>
      <c r="O343" s="18"/>
      <c r="P343" s="18"/>
      <c r="Q343" s="18"/>
      <c r="R343" s="18"/>
      <c r="S343" s="18"/>
      <c r="T343" s="18"/>
      <c r="U343" s="18"/>
      <c r="V343" s="18"/>
      <c r="W343" s="32"/>
      <c r="X343" s="32"/>
      <c r="Y343" s="32"/>
      <c r="Z343" s="32"/>
      <c r="AA343" s="32"/>
      <c r="AB343" s="32"/>
    </row>
    <row r="344" spans="1:28" ht="39.950000000000003" customHeight="1" x14ac:dyDescent="0.25">
      <c r="A344" s="169"/>
      <c r="B344" s="171"/>
      <c r="C344" s="49">
        <v>489</v>
      </c>
      <c r="D344" s="71" t="s">
        <v>115</v>
      </c>
      <c r="E344" s="108" t="s">
        <v>681</v>
      </c>
      <c r="F344" s="72" t="s">
        <v>59</v>
      </c>
      <c r="G344" s="72" t="s">
        <v>35</v>
      </c>
      <c r="H344" s="54">
        <v>26.33</v>
      </c>
      <c r="I344" s="19">
        <v>2</v>
      </c>
      <c r="J344" s="25">
        <f t="shared" si="9"/>
        <v>2</v>
      </c>
      <c r="K344" s="26" t="str">
        <f t="shared" si="8"/>
        <v>OK</v>
      </c>
      <c r="L344" s="18"/>
      <c r="M344" s="18"/>
      <c r="N344" s="18"/>
      <c r="O344" s="18"/>
      <c r="P344" s="18"/>
      <c r="Q344" s="18"/>
      <c r="R344" s="18"/>
      <c r="S344" s="18"/>
      <c r="T344" s="18"/>
      <c r="U344" s="18"/>
      <c r="V344" s="18"/>
      <c r="W344" s="32"/>
      <c r="X344" s="32"/>
      <c r="Y344" s="32"/>
      <c r="Z344" s="32"/>
      <c r="AA344" s="32"/>
      <c r="AB344" s="32"/>
    </row>
    <row r="345" spans="1:28" ht="39.950000000000003" customHeight="1" x14ac:dyDescent="0.25">
      <c r="A345" s="169"/>
      <c r="B345" s="171"/>
      <c r="C345" s="48">
        <v>490</v>
      </c>
      <c r="D345" s="71" t="s">
        <v>52</v>
      </c>
      <c r="E345" s="108" t="s">
        <v>682</v>
      </c>
      <c r="F345" s="72" t="s">
        <v>13</v>
      </c>
      <c r="G345" s="72" t="s">
        <v>35</v>
      </c>
      <c r="H345" s="54">
        <v>25.77</v>
      </c>
      <c r="I345" s="19">
        <v>15</v>
      </c>
      <c r="J345" s="25">
        <f t="shared" si="9"/>
        <v>15</v>
      </c>
      <c r="K345" s="26" t="str">
        <f t="shared" si="8"/>
        <v>OK</v>
      </c>
      <c r="L345" s="18"/>
      <c r="M345" s="18"/>
      <c r="N345" s="18"/>
      <c r="O345" s="18"/>
      <c r="P345" s="18"/>
      <c r="Q345" s="18"/>
      <c r="R345" s="18"/>
      <c r="S345" s="18"/>
      <c r="T345" s="18"/>
      <c r="U345" s="18"/>
      <c r="V345" s="18"/>
      <c r="W345" s="32"/>
      <c r="X345" s="32"/>
      <c r="Y345" s="32"/>
      <c r="Z345" s="32"/>
      <c r="AA345" s="32"/>
      <c r="AB345" s="32"/>
    </row>
    <row r="346" spans="1:28" ht="39.950000000000003" customHeight="1" x14ac:dyDescent="0.25">
      <c r="A346" s="169"/>
      <c r="B346" s="171"/>
      <c r="C346" s="48">
        <v>491</v>
      </c>
      <c r="D346" s="71" t="s">
        <v>462</v>
      </c>
      <c r="E346" s="108" t="s">
        <v>682</v>
      </c>
      <c r="F346" s="100" t="s">
        <v>59</v>
      </c>
      <c r="G346" s="72" t="s">
        <v>35</v>
      </c>
      <c r="H346" s="55">
        <v>30.36</v>
      </c>
      <c r="I346" s="19"/>
      <c r="J346" s="25">
        <f t="shared" si="9"/>
        <v>0</v>
      </c>
      <c r="K346" s="26" t="str">
        <f t="shared" si="8"/>
        <v>OK</v>
      </c>
      <c r="L346" s="18"/>
      <c r="M346" s="18"/>
      <c r="N346" s="18"/>
      <c r="O346" s="18"/>
      <c r="P346" s="18"/>
      <c r="Q346" s="18"/>
      <c r="R346" s="18"/>
      <c r="S346" s="18"/>
      <c r="T346" s="18"/>
      <c r="U346" s="18"/>
      <c r="V346" s="18"/>
      <c r="W346" s="32"/>
      <c r="X346" s="32"/>
      <c r="Y346" s="32"/>
      <c r="Z346" s="32"/>
      <c r="AA346" s="32"/>
      <c r="AB346" s="32"/>
    </row>
    <row r="347" spans="1:28" ht="39.950000000000003" customHeight="1" x14ac:dyDescent="0.25">
      <c r="A347" s="169"/>
      <c r="B347" s="171"/>
      <c r="C347" s="48">
        <v>492</v>
      </c>
      <c r="D347" s="71" t="s">
        <v>56</v>
      </c>
      <c r="E347" s="108" t="s">
        <v>683</v>
      </c>
      <c r="F347" s="100" t="s">
        <v>13</v>
      </c>
      <c r="G347" s="72" t="s">
        <v>35</v>
      </c>
      <c r="H347" s="55">
        <v>28.67</v>
      </c>
      <c r="I347" s="19">
        <v>10</v>
      </c>
      <c r="J347" s="25">
        <f t="shared" si="9"/>
        <v>10</v>
      </c>
      <c r="K347" s="26" t="str">
        <f t="shared" si="8"/>
        <v>OK</v>
      </c>
      <c r="L347" s="18"/>
      <c r="M347" s="18"/>
      <c r="N347" s="18"/>
      <c r="O347" s="18"/>
      <c r="P347" s="18"/>
      <c r="Q347" s="18"/>
      <c r="R347" s="18"/>
      <c r="S347" s="18"/>
      <c r="T347" s="18"/>
      <c r="U347" s="18"/>
      <c r="V347" s="18"/>
      <c r="W347" s="32"/>
      <c r="X347" s="32"/>
      <c r="Y347" s="32"/>
      <c r="Z347" s="32"/>
      <c r="AA347" s="32"/>
      <c r="AB347" s="32"/>
    </row>
    <row r="348" spans="1:28" ht="39.950000000000003" customHeight="1" x14ac:dyDescent="0.25">
      <c r="A348" s="169"/>
      <c r="B348" s="171"/>
      <c r="C348" s="48">
        <v>493</v>
      </c>
      <c r="D348" s="71" t="s">
        <v>53</v>
      </c>
      <c r="E348" s="108" t="s">
        <v>684</v>
      </c>
      <c r="F348" s="100" t="s">
        <v>13</v>
      </c>
      <c r="G348" s="72" t="s">
        <v>35</v>
      </c>
      <c r="H348" s="55">
        <v>54.7</v>
      </c>
      <c r="I348" s="19">
        <v>2</v>
      </c>
      <c r="J348" s="25">
        <f t="shared" si="9"/>
        <v>2</v>
      </c>
      <c r="K348" s="26" t="str">
        <f t="shared" si="8"/>
        <v>OK</v>
      </c>
      <c r="L348" s="18"/>
      <c r="M348" s="18"/>
      <c r="N348" s="18"/>
      <c r="O348" s="18"/>
      <c r="P348" s="18"/>
      <c r="Q348" s="18"/>
      <c r="R348" s="18"/>
      <c r="S348" s="18"/>
      <c r="T348" s="18"/>
      <c r="U348" s="18"/>
      <c r="V348" s="18"/>
      <c r="W348" s="32"/>
      <c r="X348" s="32"/>
      <c r="Y348" s="32"/>
      <c r="Z348" s="32"/>
      <c r="AA348" s="32"/>
      <c r="AB348" s="32"/>
    </row>
    <row r="349" spans="1:28" ht="39.950000000000003" customHeight="1" x14ac:dyDescent="0.25">
      <c r="A349" s="169"/>
      <c r="B349" s="171"/>
      <c r="C349" s="48">
        <v>494</v>
      </c>
      <c r="D349" s="71" t="s">
        <v>105</v>
      </c>
      <c r="E349" s="108" t="s">
        <v>685</v>
      </c>
      <c r="F349" s="100" t="s">
        <v>60</v>
      </c>
      <c r="G349" s="72" t="s">
        <v>15</v>
      </c>
      <c r="H349" s="55">
        <v>11.15</v>
      </c>
      <c r="I349" s="19">
        <v>70</v>
      </c>
      <c r="J349" s="25">
        <f t="shared" si="9"/>
        <v>70</v>
      </c>
      <c r="K349" s="26" t="str">
        <f t="shared" si="8"/>
        <v>OK</v>
      </c>
      <c r="L349" s="18"/>
      <c r="M349" s="18"/>
      <c r="N349" s="18"/>
      <c r="O349" s="18"/>
      <c r="P349" s="18"/>
      <c r="Q349" s="18"/>
      <c r="R349" s="18"/>
      <c r="S349" s="18"/>
      <c r="T349" s="18"/>
      <c r="U349" s="18"/>
      <c r="V349" s="18"/>
      <c r="W349" s="32"/>
      <c r="X349" s="32"/>
      <c r="Y349" s="32"/>
      <c r="Z349" s="32"/>
      <c r="AA349" s="32"/>
      <c r="AB349" s="32"/>
    </row>
    <row r="350" spans="1:28" ht="39.950000000000003" customHeight="1" x14ac:dyDescent="0.25">
      <c r="A350" s="169"/>
      <c r="B350" s="171"/>
      <c r="C350" s="48">
        <v>495</v>
      </c>
      <c r="D350" s="71" t="s">
        <v>31</v>
      </c>
      <c r="E350" s="108" t="s">
        <v>686</v>
      </c>
      <c r="F350" s="72" t="s">
        <v>13</v>
      </c>
      <c r="G350" s="72" t="s">
        <v>772</v>
      </c>
      <c r="H350" s="55">
        <v>1.27</v>
      </c>
      <c r="I350" s="19">
        <v>80</v>
      </c>
      <c r="J350" s="25">
        <f t="shared" si="9"/>
        <v>80</v>
      </c>
      <c r="K350" s="26" t="str">
        <f t="shared" si="8"/>
        <v>OK</v>
      </c>
      <c r="L350" s="18"/>
      <c r="M350" s="18"/>
      <c r="N350" s="18"/>
      <c r="O350" s="18"/>
      <c r="P350" s="18"/>
      <c r="Q350" s="18"/>
      <c r="R350" s="18"/>
      <c r="S350" s="18"/>
      <c r="T350" s="18"/>
      <c r="U350" s="18"/>
      <c r="V350" s="18"/>
      <c r="W350" s="32"/>
      <c r="X350" s="32"/>
      <c r="Y350" s="32"/>
      <c r="Z350" s="32"/>
      <c r="AA350" s="32"/>
      <c r="AB350" s="32"/>
    </row>
    <row r="351" spans="1:28" ht="39.950000000000003" customHeight="1" x14ac:dyDescent="0.25">
      <c r="A351" s="169"/>
      <c r="B351" s="171"/>
      <c r="C351" s="49">
        <v>496</v>
      </c>
      <c r="D351" s="71" t="s">
        <v>92</v>
      </c>
      <c r="E351" s="108" t="s">
        <v>687</v>
      </c>
      <c r="F351" s="72" t="s">
        <v>61</v>
      </c>
      <c r="G351" s="72" t="s">
        <v>35</v>
      </c>
      <c r="H351" s="55">
        <v>33.22</v>
      </c>
      <c r="I351" s="19">
        <v>2</v>
      </c>
      <c r="J351" s="25">
        <f t="shared" si="9"/>
        <v>2</v>
      </c>
      <c r="K351" s="26" t="str">
        <f t="shared" si="8"/>
        <v>OK</v>
      </c>
      <c r="L351" s="18"/>
      <c r="M351" s="18"/>
      <c r="N351" s="18"/>
      <c r="O351" s="18"/>
      <c r="P351" s="18"/>
      <c r="Q351" s="18"/>
      <c r="R351" s="18"/>
      <c r="S351" s="18"/>
      <c r="T351" s="18"/>
      <c r="U351" s="18"/>
      <c r="V351" s="18"/>
      <c r="W351" s="32"/>
      <c r="X351" s="32"/>
      <c r="Y351" s="32"/>
      <c r="Z351" s="32"/>
      <c r="AA351" s="32"/>
      <c r="AB351" s="32"/>
    </row>
    <row r="352" spans="1:28" ht="39.950000000000003" customHeight="1" x14ac:dyDescent="0.25">
      <c r="A352" s="169"/>
      <c r="B352" s="171"/>
      <c r="C352" s="48">
        <v>497</v>
      </c>
      <c r="D352" s="85" t="s">
        <v>463</v>
      </c>
      <c r="E352" s="108" t="s">
        <v>688</v>
      </c>
      <c r="F352" s="96" t="s">
        <v>133</v>
      </c>
      <c r="G352" s="96" t="s">
        <v>35</v>
      </c>
      <c r="H352" s="55">
        <v>261.44</v>
      </c>
      <c r="I352" s="19">
        <v>7</v>
      </c>
      <c r="J352" s="25">
        <f t="shared" si="9"/>
        <v>0</v>
      </c>
      <c r="K352" s="26" t="str">
        <f t="shared" si="8"/>
        <v>OK</v>
      </c>
      <c r="L352" s="18"/>
      <c r="M352" s="18">
        <v>7</v>
      </c>
      <c r="N352" s="18"/>
      <c r="O352" s="18"/>
      <c r="P352" s="18"/>
      <c r="Q352" s="18"/>
      <c r="R352" s="18"/>
      <c r="S352" s="18"/>
      <c r="T352" s="18"/>
      <c r="U352" s="18"/>
      <c r="V352" s="18"/>
      <c r="W352" s="32"/>
      <c r="X352" s="32"/>
      <c r="Y352" s="32"/>
      <c r="Z352" s="32"/>
      <c r="AA352" s="32"/>
      <c r="AB352" s="32"/>
    </row>
    <row r="353" spans="1:28" ht="39.950000000000003" customHeight="1" x14ac:dyDescent="0.25">
      <c r="A353" s="169"/>
      <c r="B353" s="171"/>
      <c r="C353" s="49">
        <v>498</v>
      </c>
      <c r="D353" s="85" t="s">
        <v>464</v>
      </c>
      <c r="E353" s="108" t="s">
        <v>689</v>
      </c>
      <c r="F353" s="96" t="s">
        <v>133</v>
      </c>
      <c r="G353" s="96" t="s">
        <v>35</v>
      </c>
      <c r="H353" s="55">
        <v>118.06</v>
      </c>
      <c r="I353" s="19">
        <v>7</v>
      </c>
      <c r="J353" s="25">
        <f t="shared" si="9"/>
        <v>0</v>
      </c>
      <c r="K353" s="26" t="str">
        <f t="shared" si="8"/>
        <v>OK</v>
      </c>
      <c r="L353" s="18"/>
      <c r="M353" s="18">
        <v>7</v>
      </c>
      <c r="N353" s="18"/>
      <c r="O353" s="18"/>
      <c r="P353" s="18"/>
      <c r="Q353" s="18"/>
      <c r="R353" s="18"/>
      <c r="S353" s="18"/>
      <c r="T353" s="18"/>
      <c r="U353" s="18"/>
      <c r="V353" s="18"/>
      <c r="W353" s="32"/>
      <c r="X353" s="32"/>
      <c r="Y353" s="32"/>
      <c r="Z353" s="32"/>
      <c r="AA353" s="32"/>
      <c r="AB353" s="32"/>
    </row>
    <row r="354" spans="1:28" ht="39.950000000000003" customHeight="1" x14ac:dyDescent="0.25">
      <c r="A354" s="169"/>
      <c r="B354" s="171"/>
      <c r="C354" s="49">
        <v>499</v>
      </c>
      <c r="D354" s="71" t="s">
        <v>465</v>
      </c>
      <c r="E354" s="108" t="s">
        <v>690</v>
      </c>
      <c r="F354" s="96" t="s">
        <v>133</v>
      </c>
      <c r="G354" s="96" t="s">
        <v>35</v>
      </c>
      <c r="H354" s="55">
        <v>391.68</v>
      </c>
      <c r="I354" s="19">
        <v>7</v>
      </c>
      <c r="J354" s="25">
        <f t="shared" si="9"/>
        <v>0</v>
      </c>
      <c r="K354" s="26" t="str">
        <f t="shared" si="8"/>
        <v>OK</v>
      </c>
      <c r="L354" s="18"/>
      <c r="M354" s="18">
        <v>7</v>
      </c>
      <c r="N354" s="18"/>
      <c r="O354" s="18"/>
      <c r="P354" s="18"/>
      <c r="Q354" s="18"/>
      <c r="R354" s="18"/>
      <c r="S354" s="18"/>
      <c r="T354" s="18"/>
      <c r="U354" s="18"/>
      <c r="V354" s="18"/>
      <c r="W354" s="32"/>
      <c r="X354" s="32"/>
      <c r="Y354" s="32"/>
      <c r="Z354" s="32"/>
      <c r="AA354" s="32"/>
      <c r="AB354" s="32"/>
    </row>
    <row r="355" spans="1:28" ht="39.950000000000003" customHeight="1" x14ac:dyDescent="0.25">
      <c r="A355" s="169"/>
      <c r="B355" s="171"/>
      <c r="C355" s="49">
        <v>500</v>
      </c>
      <c r="D355" s="71" t="s">
        <v>466</v>
      </c>
      <c r="E355" s="108" t="s">
        <v>691</v>
      </c>
      <c r="F355" s="96" t="s">
        <v>133</v>
      </c>
      <c r="G355" s="96" t="s">
        <v>35</v>
      </c>
      <c r="H355" s="55">
        <v>98</v>
      </c>
      <c r="I355" s="19">
        <v>7</v>
      </c>
      <c r="J355" s="25">
        <f t="shared" si="9"/>
        <v>0</v>
      </c>
      <c r="K355" s="26" t="str">
        <f t="shared" si="8"/>
        <v>OK</v>
      </c>
      <c r="L355" s="18"/>
      <c r="M355" s="18">
        <v>7</v>
      </c>
      <c r="N355" s="18"/>
      <c r="O355" s="18"/>
      <c r="P355" s="18"/>
      <c r="Q355" s="18"/>
      <c r="R355" s="18"/>
      <c r="S355" s="18"/>
      <c r="T355" s="18"/>
      <c r="U355" s="18"/>
      <c r="V355" s="18"/>
      <c r="W355" s="32"/>
      <c r="X355" s="32"/>
      <c r="Y355" s="32"/>
      <c r="Z355" s="32"/>
      <c r="AA355" s="32"/>
      <c r="AB355" s="32"/>
    </row>
    <row r="356" spans="1:28" ht="39.950000000000003" customHeight="1" x14ac:dyDescent="0.25">
      <c r="A356" s="169"/>
      <c r="B356" s="171"/>
      <c r="C356" s="49">
        <v>501</v>
      </c>
      <c r="D356" s="79" t="s">
        <v>130</v>
      </c>
      <c r="E356" s="108" t="s">
        <v>692</v>
      </c>
      <c r="F356" s="72" t="s">
        <v>59</v>
      </c>
      <c r="G356" s="72" t="s">
        <v>35</v>
      </c>
      <c r="H356" s="55">
        <v>29.09</v>
      </c>
      <c r="I356" s="19">
        <v>5</v>
      </c>
      <c r="J356" s="25">
        <f t="shared" si="9"/>
        <v>5</v>
      </c>
      <c r="K356" s="26" t="str">
        <f t="shared" si="8"/>
        <v>OK</v>
      </c>
      <c r="L356" s="18"/>
      <c r="M356" s="18"/>
      <c r="N356" s="18"/>
      <c r="O356" s="18"/>
      <c r="P356" s="18"/>
      <c r="Q356" s="18"/>
      <c r="R356" s="18"/>
      <c r="S356" s="18"/>
      <c r="T356" s="18"/>
      <c r="U356" s="18"/>
      <c r="V356" s="18"/>
      <c r="W356" s="32"/>
      <c r="X356" s="32"/>
      <c r="Y356" s="32"/>
      <c r="Z356" s="32"/>
      <c r="AA356" s="32"/>
      <c r="AB356" s="32"/>
    </row>
    <row r="357" spans="1:28" ht="39.950000000000003" customHeight="1" x14ac:dyDescent="0.25">
      <c r="A357" s="169"/>
      <c r="B357" s="171"/>
      <c r="C357" s="49">
        <v>502</v>
      </c>
      <c r="D357" s="71" t="s">
        <v>54</v>
      </c>
      <c r="E357" s="108" t="s">
        <v>693</v>
      </c>
      <c r="F357" s="100" t="s">
        <v>13</v>
      </c>
      <c r="G357" s="72" t="s">
        <v>35</v>
      </c>
      <c r="H357" s="55">
        <v>26.52</v>
      </c>
      <c r="I357" s="19">
        <v>5</v>
      </c>
      <c r="J357" s="25">
        <f t="shared" si="9"/>
        <v>3</v>
      </c>
      <c r="K357" s="26" t="str">
        <f t="shared" si="8"/>
        <v>OK</v>
      </c>
      <c r="L357" s="18"/>
      <c r="M357" s="18">
        <v>2</v>
      </c>
      <c r="N357" s="18"/>
      <c r="O357" s="18"/>
      <c r="P357" s="18"/>
      <c r="Q357" s="18"/>
      <c r="R357" s="18"/>
      <c r="S357" s="18"/>
      <c r="T357" s="18"/>
      <c r="U357" s="18"/>
      <c r="V357" s="18"/>
      <c r="W357" s="32"/>
      <c r="X357" s="32"/>
      <c r="Y357" s="32"/>
      <c r="Z357" s="32"/>
      <c r="AA357" s="32"/>
      <c r="AB357" s="32"/>
    </row>
    <row r="358" spans="1:28" ht="39.950000000000003" customHeight="1" x14ac:dyDescent="0.25">
      <c r="A358" s="169"/>
      <c r="B358" s="171"/>
      <c r="C358" s="49">
        <v>503</v>
      </c>
      <c r="D358" s="87" t="s">
        <v>467</v>
      </c>
      <c r="E358" s="108" t="s">
        <v>694</v>
      </c>
      <c r="F358" s="101" t="s">
        <v>13</v>
      </c>
      <c r="G358" s="72" t="s">
        <v>35</v>
      </c>
      <c r="H358" s="55">
        <v>38.549999999999997</v>
      </c>
      <c r="I358" s="19"/>
      <c r="J358" s="25">
        <f t="shared" si="9"/>
        <v>0</v>
      </c>
      <c r="K358" s="26" t="str">
        <f t="shared" si="8"/>
        <v>OK</v>
      </c>
      <c r="L358" s="18"/>
      <c r="M358" s="18"/>
      <c r="N358" s="18"/>
      <c r="O358" s="18"/>
      <c r="P358" s="18"/>
      <c r="Q358" s="18"/>
      <c r="R358" s="18"/>
      <c r="S358" s="18"/>
      <c r="T358" s="18"/>
      <c r="U358" s="18"/>
      <c r="V358" s="18"/>
      <c r="W358" s="32"/>
      <c r="X358" s="32"/>
      <c r="Y358" s="32"/>
      <c r="Z358" s="32"/>
      <c r="AA358" s="32"/>
      <c r="AB358" s="32"/>
    </row>
    <row r="359" spans="1:28" ht="39.950000000000003" customHeight="1" x14ac:dyDescent="0.25">
      <c r="A359" s="169"/>
      <c r="B359" s="171"/>
      <c r="C359" s="48">
        <v>504</v>
      </c>
      <c r="D359" s="71" t="s">
        <v>468</v>
      </c>
      <c r="E359" s="108" t="s">
        <v>695</v>
      </c>
      <c r="F359" s="96" t="s">
        <v>18</v>
      </c>
      <c r="G359" s="96" t="s">
        <v>103</v>
      </c>
      <c r="H359" s="55">
        <v>5.35</v>
      </c>
      <c r="I359" s="19">
        <v>20</v>
      </c>
      <c r="J359" s="25">
        <f t="shared" si="9"/>
        <v>5</v>
      </c>
      <c r="K359" s="26" t="str">
        <f t="shared" si="8"/>
        <v>OK</v>
      </c>
      <c r="L359" s="18">
        <v>5</v>
      </c>
      <c r="M359" s="18">
        <v>10</v>
      </c>
      <c r="N359" s="18"/>
      <c r="O359" s="18"/>
      <c r="P359" s="18"/>
      <c r="Q359" s="18"/>
      <c r="R359" s="18"/>
      <c r="S359" s="18"/>
      <c r="T359" s="18"/>
      <c r="U359" s="18"/>
      <c r="V359" s="18"/>
      <c r="W359" s="32"/>
      <c r="X359" s="32"/>
      <c r="Y359" s="32"/>
      <c r="Z359" s="32"/>
      <c r="AA359" s="32"/>
      <c r="AB359" s="32"/>
    </row>
    <row r="360" spans="1:28" ht="39.950000000000003" customHeight="1" x14ac:dyDescent="0.25">
      <c r="A360" s="169"/>
      <c r="B360" s="171"/>
      <c r="C360" s="48">
        <v>505</v>
      </c>
      <c r="D360" s="71" t="s">
        <v>159</v>
      </c>
      <c r="E360" s="108" t="s">
        <v>696</v>
      </c>
      <c r="F360" s="100" t="s">
        <v>59</v>
      </c>
      <c r="G360" s="72" t="s">
        <v>35</v>
      </c>
      <c r="H360" s="55">
        <v>65.03</v>
      </c>
      <c r="I360" s="19"/>
      <c r="J360" s="25">
        <f t="shared" si="9"/>
        <v>0</v>
      </c>
      <c r="K360" s="26" t="str">
        <f t="shared" si="8"/>
        <v>OK</v>
      </c>
      <c r="L360" s="18"/>
      <c r="M360" s="18"/>
      <c r="N360" s="18"/>
      <c r="O360" s="18"/>
      <c r="P360" s="18"/>
      <c r="Q360" s="18"/>
      <c r="R360" s="18"/>
      <c r="S360" s="18"/>
      <c r="T360" s="18"/>
      <c r="U360" s="18"/>
      <c r="V360" s="18"/>
      <c r="W360" s="32"/>
      <c r="X360" s="32"/>
      <c r="Y360" s="32"/>
      <c r="Z360" s="32"/>
      <c r="AA360" s="32"/>
      <c r="AB360" s="32"/>
    </row>
    <row r="361" spans="1:28" ht="39.950000000000003" customHeight="1" x14ac:dyDescent="0.25">
      <c r="A361" s="169"/>
      <c r="B361" s="171"/>
      <c r="C361" s="48">
        <v>506</v>
      </c>
      <c r="D361" s="71" t="s">
        <v>469</v>
      </c>
      <c r="E361" s="108" t="s">
        <v>697</v>
      </c>
      <c r="F361" s="100" t="s">
        <v>13</v>
      </c>
      <c r="G361" s="72" t="s">
        <v>35</v>
      </c>
      <c r="H361" s="55">
        <v>10.119999999999999</v>
      </c>
      <c r="I361" s="19">
        <v>11</v>
      </c>
      <c r="J361" s="25">
        <f t="shared" si="9"/>
        <v>6</v>
      </c>
      <c r="K361" s="26" t="str">
        <f t="shared" si="8"/>
        <v>OK</v>
      </c>
      <c r="L361" s="18">
        <v>5</v>
      </c>
      <c r="M361" s="18"/>
      <c r="N361" s="18"/>
      <c r="O361" s="18"/>
      <c r="P361" s="18"/>
      <c r="Q361" s="18"/>
      <c r="R361" s="18"/>
      <c r="S361" s="18"/>
      <c r="T361" s="18"/>
      <c r="U361" s="18"/>
      <c r="V361" s="18"/>
      <c r="W361" s="32"/>
      <c r="X361" s="32"/>
      <c r="Y361" s="32"/>
      <c r="Z361" s="32"/>
      <c r="AA361" s="32"/>
      <c r="AB361" s="32"/>
    </row>
    <row r="362" spans="1:28" ht="39.950000000000003" customHeight="1" x14ac:dyDescent="0.25">
      <c r="A362" s="169"/>
      <c r="B362" s="171"/>
      <c r="C362" s="49">
        <v>507</v>
      </c>
      <c r="D362" s="71" t="s">
        <v>470</v>
      </c>
      <c r="E362" s="108" t="s">
        <v>698</v>
      </c>
      <c r="F362" s="72" t="s">
        <v>13</v>
      </c>
      <c r="G362" s="72" t="s">
        <v>35</v>
      </c>
      <c r="H362" s="55">
        <v>48.76</v>
      </c>
      <c r="I362" s="19">
        <v>3</v>
      </c>
      <c r="J362" s="25">
        <f t="shared" si="9"/>
        <v>3</v>
      </c>
      <c r="K362" s="26" t="str">
        <f t="shared" si="8"/>
        <v>OK</v>
      </c>
      <c r="L362" s="18"/>
      <c r="M362" s="18"/>
      <c r="N362" s="18"/>
      <c r="O362" s="18"/>
      <c r="P362" s="18"/>
      <c r="Q362" s="18"/>
      <c r="R362" s="18"/>
      <c r="S362" s="18"/>
      <c r="T362" s="18"/>
      <c r="U362" s="18"/>
      <c r="V362" s="18"/>
      <c r="W362" s="32"/>
      <c r="X362" s="32"/>
      <c r="Y362" s="32"/>
      <c r="Z362" s="32"/>
      <c r="AA362" s="32"/>
      <c r="AB362" s="32"/>
    </row>
    <row r="363" spans="1:28" ht="39.950000000000003" customHeight="1" x14ac:dyDescent="0.25">
      <c r="A363" s="172"/>
      <c r="B363" s="173"/>
      <c r="C363" s="48">
        <v>508</v>
      </c>
      <c r="D363" s="71" t="s">
        <v>471</v>
      </c>
      <c r="E363" s="108" t="s">
        <v>699</v>
      </c>
      <c r="F363" s="72" t="s">
        <v>13</v>
      </c>
      <c r="G363" s="72" t="s">
        <v>35</v>
      </c>
      <c r="H363" s="55">
        <v>41.05</v>
      </c>
      <c r="I363" s="19">
        <v>2</v>
      </c>
      <c r="J363" s="25">
        <f t="shared" si="9"/>
        <v>2</v>
      </c>
      <c r="K363" s="26" t="str">
        <f t="shared" si="8"/>
        <v>OK</v>
      </c>
      <c r="L363" s="18"/>
      <c r="M363" s="18"/>
      <c r="N363" s="18"/>
      <c r="O363" s="18"/>
      <c r="P363" s="18"/>
      <c r="Q363" s="18"/>
      <c r="R363" s="18"/>
      <c r="S363" s="18"/>
      <c r="T363" s="18"/>
      <c r="U363" s="18"/>
      <c r="V363" s="18"/>
      <c r="W363" s="32"/>
      <c r="X363" s="32"/>
      <c r="Y363" s="32"/>
      <c r="Z363" s="32"/>
      <c r="AA363" s="32"/>
      <c r="AB363" s="32"/>
    </row>
    <row r="364" spans="1:28" ht="39.950000000000003" customHeight="1" x14ac:dyDescent="0.25">
      <c r="A364" s="160">
        <v>9</v>
      </c>
      <c r="B364" s="162" t="s">
        <v>223</v>
      </c>
      <c r="C364" s="47">
        <v>509</v>
      </c>
      <c r="D364" s="88" t="s">
        <v>472</v>
      </c>
      <c r="E364" s="106" t="s">
        <v>700</v>
      </c>
      <c r="F364" s="102" t="s">
        <v>13</v>
      </c>
      <c r="G364" s="34" t="s">
        <v>35</v>
      </c>
      <c r="H364" s="53">
        <v>406.56</v>
      </c>
      <c r="I364" s="19"/>
      <c r="J364" s="25">
        <f t="shared" si="9"/>
        <v>0</v>
      </c>
      <c r="K364" s="26" t="str">
        <f t="shared" si="8"/>
        <v>OK</v>
      </c>
      <c r="L364" s="18"/>
      <c r="M364" s="18"/>
      <c r="N364" s="18"/>
      <c r="O364" s="18"/>
      <c r="P364" s="18"/>
      <c r="Q364" s="18"/>
      <c r="R364" s="18"/>
      <c r="S364" s="18"/>
      <c r="T364" s="18"/>
      <c r="U364" s="18"/>
      <c r="V364" s="18"/>
      <c r="W364" s="32"/>
      <c r="X364" s="32"/>
      <c r="Y364" s="32"/>
      <c r="Z364" s="32"/>
      <c r="AA364" s="32"/>
      <c r="AB364" s="32"/>
    </row>
    <row r="365" spans="1:28" ht="39.950000000000003" customHeight="1" x14ac:dyDescent="0.25">
      <c r="A365" s="161"/>
      <c r="B365" s="163"/>
      <c r="C365" s="47">
        <v>510</v>
      </c>
      <c r="D365" s="77" t="s">
        <v>147</v>
      </c>
      <c r="E365" s="106" t="s">
        <v>701</v>
      </c>
      <c r="F365" s="94" t="s">
        <v>517</v>
      </c>
      <c r="G365" s="94" t="s">
        <v>15</v>
      </c>
      <c r="H365" s="53">
        <v>306.69</v>
      </c>
      <c r="I365" s="19"/>
      <c r="J365" s="25">
        <f t="shared" si="9"/>
        <v>0</v>
      </c>
      <c r="K365" s="26" t="str">
        <f t="shared" si="8"/>
        <v>OK</v>
      </c>
      <c r="L365" s="18"/>
      <c r="M365" s="18"/>
      <c r="N365" s="18"/>
      <c r="O365" s="18"/>
      <c r="P365" s="18"/>
      <c r="Q365" s="18"/>
      <c r="R365" s="18"/>
      <c r="S365" s="18"/>
      <c r="T365" s="18"/>
      <c r="U365" s="18"/>
      <c r="V365" s="18"/>
      <c r="W365" s="32"/>
      <c r="X365" s="32"/>
      <c r="Y365" s="32"/>
      <c r="Z365" s="32"/>
      <c r="AA365" s="32"/>
      <c r="AB365" s="32"/>
    </row>
    <row r="366" spans="1:28" ht="39.950000000000003" customHeight="1" x14ac:dyDescent="0.25">
      <c r="A366" s="161"/>
      <c r="B366" s="163"/>
      <c r="C366" s="47">
        <v>511</v>
      </c>
      <c r="D366" s="66" t="s">
        <v>473</v>
      </c>
      <c r="E366" s="106" t="s">
        <v>702</v>
      </c>
      <c r="F366" s="34" t="s">
        <v>13</v>
      </c>
      <c r="G366" s="34" t="s">
        <v>14</v>
      </c>
      <c r="H366" s="53">
        <v>20.3</v>
      </c>
      <c r="I366" s="19">
        <v>20</v>
      </c>
      <c r="J366" s="25">
        <f t="shared" si="9"/>
        <v>20</v>
      </c>
      <c r="K366" s="26" t="str">
        <f t="shared" si="8"/>
        <v>OK</v>
      </c>
      <c r="L366" s="18"/>
      <c r="M366" s="18"/>
      <c r="N366" s="18"/>
      <c r="O366" s="18"/>
      <c r="P366" s="18"/>
      <c r="Q366" s="18"/>
      <c r="R366" s="18"/>
      <c r="S366" s="18"/>
      <c r="T366" s="18"/>
      <c r="U366" s="18"/>
      <c r="V366" s="18"/>
      <c r="W366" s="32"/>
      <c r="X366" s="32"/>
      <c r="Y366" s="32"/>
      <c r="Z366" s="32"/>
      <c r="AA366" s="32"/>
      <c r="AB366" s="32"/>
    </row>
    <row r="367" spans="1:28" ht="39.950000000000003" customHeight="1" x14ac:dyDescent="0.25">
      <c r="A367" s="161"/>
      <c r="B367" s="163"/>
      <c r="C367" s="47">
        <v>512</v>
      </c>
      <c r="D367" s="66" t="s">
        <v>203</v>
      </c>
      <c r="E367" s="107" t="s">
        <v>703</v>
      </c>
      <c r="F367" s="34" t="s">
        <v>59</v>
      </c>
      <c r="G367" s="34" t="s">
        <v>14</v>
      </c>
      <c r="H367" s="53">
        <v>30.23</v>
      </c>
      <c r="I367" s="19"/>
      <c r="J367" s="25">
        <f t="shared" si="9"/>
        <v>0</v>
      </c>
      <c r="K367" s="26" t="str">
        <f t="shared" si="8"/>
        <v>OK</v>
      </c>
      <c r="L367" s="18"/>
      <c r="M367" s="18"/>
      <c r="N367" s="18"/>
      <c r="O367" s="18"/>
      <c r="P367" s="18"/>
      <c r="Q367" s="18"/>
      <c r="R367" s="18"/>
      <c r="S367" s="18"/>
      <c r="T367" s="18"/>
      <c r="U367" s="18"/>
      <c r="V367" s="18"/>
      <c r="W367" s="32"/>
      <c r="X367" s="32"/>
      <c r="Y367" s="32"/>
      <c r="Z367" s="32"/>
      <c r="AA367" s="32"/>
      <c r="AB367" s="32"/>
    </row>
    <row r="368" spans="1:28" ht="39.950000000000003" customHeight="1" x14ac:dyDescent="0.25">
      <c r="A368" s="161"/>
      <c r="B368" s="163"/>
      <c r="C368" s="47">
        <v>513</v>
      </c>
      <c r="D368" s="89" t="s">
        <v>474</v>
      </c>
      <c r="E368" s="106" t="s">
        <v>704</v>
      </c>
      <c r="F368" s="34" t="s">
        <v>13</v>
      </c>
      <c r="G368" s="34" t="s">
        <v>773</v>
      </c>
      <c r="H368" s="53">
        <v>30.42</v>
      </c>
      <c r="I368" s="19"/>
      <c r="J368" s="25">
        <f t="shared" si="9"/>
        <v>0</v>
      </c>
      <c r="K368" s="26" t="str">
        <f t="shared" si="8"/>
        <v>OK</v>
      </c>
      <c r="L368" s="18"/>
      <c r="M368" s="18"/>
      <c r="N368" s="18"/>
      <c r="O368" s="18"/>
      <c r="P368" s="18"/>
      <c r="Q368" s="18"/>
      <c r="R368" s="18"/>
      <c r="S368" s="18"/>
      <c r="T368" s="18"/>
      <c r="U368" s="18"/>
      <c r="V368" s="18"/>
      <c r="W368" s="32"/>
      <c r="X368" s="32"/>
      <c r="Y368" s="32"/>
      <c r="Z368" s="32"/>
      <c r="AA368" s="32"/>
      <c r="AB368" s="32"/>
    </row>
    <row r="369" spans="1:28" ht="39.950000000000003" customHeight="1" x14ac:dyDescent="0.25">
      <c r="A369" s="161"/>
      <c r="B369" s="163"/>
      <c r="C369" s="47">
        <v>514</v>
      </c>
      <c r="D369" s="89" t="s">
        <v>475</v>
      </c>
      <c r="E369" s="106" t="s">
        <v>704</v>
      </c>
      <c r="F369" s="34" t="s">
        <v>13</v>
      </c>
      <c r="G369" s="34" t="s">
        <v>773</v>
      </c>
      <c r="H369" s="53">
        <v>14.11</v>
      </c>
      <c r="I369" s="19"/>
      <c r="J369" s="25">
        <f t="shared" si="9"/>
        <v>0</v>
      </c>
      <c r="K369" s="26" t="str">
        <f t="shared" si="8"/>
        <v>OK</v>
      </c>
      <c r="L369" s="18"/>
      <c r="M369" s="18"/>
      <c r="N369" s="18"/>
      <c r="O369" s="18"/>
      <c r="P369" s="18"/>
      <c r="Q369" s="18"/>
      <c r="R369" s="18"/>
      <c r="S369" s="18"/>
      <c r="T369" s="18"/>
      <c r="U369" s="18"/>
      <c r="V369" s="18"/>
      <c r="W369" s="32"/>
      <c r="X369" s="32"/>
      <c r="Y369" s="32"/>
      <c r="Z369" s="32"/>
      <c r="AA369" s="32"/>
      <c r="AB369" s="32"/>
    </row>
    <row r="370" spans="1:28" ht="39.950000000000003" customHeight="1" x14ac:dyDescent="0.25">
      <c r="A370" s="161"/>
      <c r="B370" s="163"/>
      <c r="C370" s="47">
        <v>515</v>
      </c>
      <c r="D370" s="89" t="s">
        <v>476</v>
      </c>
      <c r="E370" s="106" t="s">
        <v>704</v>
      </c>
      <c r="F370" s="34" t="s">
        <v>13</v>
      </c>
      <c r="G370" s="34" t="s">
        <v>773</v>
      </c>
      <c r="H370" s="53">
        <v>19.59</v>
      </c>
      <c r="I370" s="19"/>
      <c r="J370" s="25">
        <f t="shared" si="9"/>
        <v>0</v>
      </c>
      <c r="K370" s="26" t="str">
        <f t="shared" si="8"/>
        <v>OK</v>
      </c>
      <c r="L370" s="18"/>
      <c r="M370" s="18"/>
      <c r="N370" s="18"/>
      <c r="O370" s="18"/>
      <c r="P370" s="18"/>
      <c r="Q370" s="18"/>
      <c r="R370" s="18"/>
      <c r="S370" s="18"/>
      <c r="T370" s="18"/>
      <c r="U370" s="18"/>
      <c r="V370" s="18"/>
      <c r="W370" s="32"/>
      <c r="X370" s="32"/>
      <c r="Y370" s="32"/>
      <c r="Z370" s="32"/>
      <c r="AA370" s="32"/>
      <c r="AB370" s="32"/>
    </row>
    <row r="371" spans="1:28" ht="39.950000000000003" customHeight="1" x14ac:dyDescent="0.25">
      <c r="A371" s="161"/>
      <c r="B371" s="163"/>
      <c r="C371" s="47">
        <v>516</v>
      </c>
      <c r="D371" s="66" t="s">
        <v>477</v>
      </c>
      <c r="E371" s="106" t="s">
        <v>705</v>
      </c>
      <c r="F371" s="34" t="s">
        <v>59</v>
      </c>
      <c r="G371" s="34" t="s">
        <v>117</v>
      </c>
      <c r="H371" s="53">
        <v>69.040000000000006</v>
      </c>
      <c r="I371" s="19"/>
      <c r="J371" s="25">
        <f t="shared" si="9"/>
        <v>0</v>
      </c>
      <c r="K371" s="26" t="str">
        <f t="shared" si="8"/>
        <v>OK</v>
      </c>
      <c r="L371" s="18"/>
      <c r="M371" s="18"/>
      <c r="N371" s="18"/>
      <c r="O371" s="18"/>
      <c r="P371" s="18"/>
      <c r="Q371" s="18"/>
      <c r="R371" s="18"/>
      <c r="S371" s="18"/>
      <c r="T371" s="18"/>
      <c r="U371" s="18"/>
      <c r="V371" s="18"/>
      <c r="W371" s="32"/>
      <c r="X371" s="32"/>
      <c r="Y371" s="32"/>
      <c r="Z371" s="32"/>
      <c r="AA371" s="32"/>
      <c r="AB371" s="32"/>
    </row>
    <row r="372" spans="1:28" ht="39.950000000000003" customHeight="1" x14ac:dyDescent="0.25">
      <c r="A372" s="161"/>
      <c r="B372" s="163"/>
      <c r="C372" s="47">
        <v>517</v>
      </c>
      <c r="D372" s="66" t="s">
        <v>478</v>
      </c>
      <c r="E372" s="106" t="s">
        <v>706</v>
      </c>
      <c r="F372" s="34" t="s">
        <v>59</v>
      </c>
      <c r="G372" s="34" t="s">
        <v>15</v>
      </c>
      <c r="H372" s="53">
        <v>391</v>
      </c>
      <c r="I372" s="19"/>
      <c r="J372" s="25">
        <f t="shared" si="9"/>
        <v>0</v>
      </c>
      <c r="K372" s="26" t="str">
        <f t="shared" si="8"/>
        <v>OK</v>
      </c>
      <c r="L372" s="18"/>
      <c r="M372" s="18"/>
      <c r="N372" s="18"/>
      <c r="O372" s="18"/>
      <c r="P372" s="18"/>
      <c r="Q372" s="18"/>
      <c r="R372" s="18"/>
      <c r="S372" s="18"/>
      <c r="T372" s="18"/>
      <c r="U372" s="18"/>
      <c r="V372" s="18"/>
      <c r="W372" s="32"/>
      <c r="X372" s="32"/>
      <c r="Y372" s="32"/>
      <c r="Z372" s="32"/>
      <c r="AA372" s="32"/>
      <c r="AB372" s="32"/>
    </row>
    <row r="373" spans="1:28" ht="39.950000000000003" customHeight="1" x14ac:dyDescent="0.25">
      <c r="A373" s="161"/>
      <c r="B373" s="163"/>
      <c r="C373" s="47">
        <v>518</v>
      </c>
      <c r="D373" s="66" t="s">
        <v>479</v>
      </c>
      <c r="E373" s="106" t="s">
        <v>707</v>
      </c>
      <c r="F373" s="34" t="s">
        <v>59</v>
      </c>
      <c r="G373" s="34" t="s">
        <v>108</v>
      </c>
      <c r="H373" s="53">
        <v>20.059999999999999</v>
      </c>
      <c r="I373" s="19"/>
      <c r="J373" s="25">
        <f t="shared" si="9"/>
        <v>0</v>
      </c>
      <c r="K373" s="26" t="str">
        <f t="shared" si="8"/>
        <v>OK</v>
      </c>
      <c r="L373" s="18"/>
      <c r="M373" s="18"/>
      <c r="N373" s="18"/>
      <c r="O373" s="18"/>
      <c r="P373" s="18"/>
      <c r="Q373" s="18"/>
      <c r="R373" s="18"/>
      <c r="S373" s="18"/>
      <c r="T373" s="18"/>
      <c r="U373" s="18"/>
      <c r="V373" s="18"/>
      <c r="W373" s="32"/>
      <c r="X373" s="32"/>
      <c r="Y373" s="32"/>
      <c r="Z373" s="32"/>
      <c r="AA373" s="32"/>
      <c r="AB373" s="32"/>
    </row>
    <row r="374" spans="1:28" ht="39.950000000000003" customHeight="1" x14ac:dyDescent="0.25">
      <c r="A374" s="161"/>
      <c r="B374" s="163"/>
      <c r="C374" s="47">
        <v>519</v>
      </c>
      <c r="D374" s="66" t="s">
        <v>206</v>
      </c>
      <c r="E374" s="106" t="s">
        <v>708</v>
      </c>
      <c r="F374" s="34" t="s">
        <v>59</v>
      </c>
      <c r="G374" s="34" t="s">
        <v>94</v>
      </c>
      <c r="H374" s="53">
        <v>480.3</v>
      </c>
      <c r="I374" s="19"/>
      <c r="J374" s="25">
        <f t="shared" si="9"/>
        <v>0</v>
      </c>
      <c r="K374" s="26" t="str">
        <f t="shared" si="8"/>
        <v>OK</v>
      </c>
      <c r="L374" s="18"/>
      <c r="M374" s="18"/>
      <c r="N374" s="18"/>
      <c r="O374" s="18"/>
      <c r="P374" s="18"/>
      <c r="Q374" s="18"/>
      <c r="R374" s="18"/>
      <c r="S374" s="18"/>
      <c r="T374" s="18"/>
      <c r="U374" s="18"/>
      <c r="V374" s="18"/>
      <c r="W374" s="32"/>
      <c r="X374" s="32"/>
      <c r="Y374" s="32"/>
      <c r="Z374" s="32"/>
      <c r="AA374" s="32"/>
      <c r="AB374" s="32"/>
    </row>
    <row r="375" spans="1:28" ht="39.950000000000003" customHeight="1" x14ac:dyDescent="0.25">
      <c r="A375" s="161"/>
      <c r="B375" s="163"/>
      <c r="C375" s="47">
        <v>520</v>
      </c>
      <c r="D375" s="66" t="s">
        <v>480</v>
      </c>
      <c r="E375" s="106" t="s">
        <v>709</v>
      </c>
      <c r="F375" s="34" t="s">
        <v>13</v>
      </c>
      <c r="G375" s="34" t="s">
        <v>14</v>
      </c>
      <c r="H375" s="53">
        <v>28.08</v>
      </c>
      <c r="I375" s="19">
        <v>10</v>
      </c>
      <c r="J375" s="25">
        <f t="shared" si="9"/>
        <v>10</v>
      </c>
      <c r="K375" s="26" t="str">
        <f t="shared" si="8"/>
        <v>OK</v>
      </c>
      <c r="L375" s="18"/>
      <c r="M375" s="18"/>
      <c r="N375" s="18"/>
      <c r="O375" s="18"/>
      <c r="P375" s="18"/>
      <c r="Q375" s="18"/>
      <c r="R375" s="18"/>
      <c r="S375" s="18"/>
      <c r="T375" s="18"/>
      <c r="U375" s="18"/>
      <c r="V375" s="18"/>
      <c r="W375" s="32"/>
      <c r="X375" s="32"/>
      <c r="Y375" s="32"/>
      <c r="Z375" s="32"/>
      <c r="AA375" s="32"/>
      <c r="AB375" s="32"/>
    </row>
    <row r="376" spans="1:28" ht="39.950000000000003" customHeight="1" x14ac:dyDescent="0.25">
      <c r="A376" s="161"/>
      <c r="B376" s="163"/>
      <c r="C376" s="47">
        <v>521</v>
      </c>
      <c r="D376" s="66" t="s">
        <v>481</v>
      </c>
      <c r="E376" s="106" t="s">
        <v>710</v>
      </c>
      <c r="F376" s="34" t="s">
        <v>13</v>
      </c>
      <c r="G376" s="34" t="s">
        <v>14</v>
      </c>
      <c r="H376" s="53">
        <v>22.78</v>
      </c>
      <c r="I376" s="19">
        <v>8</v>
      </c>
      <c r="J376" s="25">
        <f t="shared" si="9"/>
        <v>8</v>
      </c>
      <c r="K376" s="26" t="str">
        <f t="shared" si="8"/>
        <v>OK</v>
      </c>
      <c r="L376" s="18"/>
      <c r="M376" s="18"/>
      <c r="N376" s="18"/>
      <c r="O376" s="18"/>
      <c r="P376" s="18"/>
      <c r="Q376" s="18"/>
      <c r="R376" s="18"/>
      <c r="S376" s="18"/>
      <c r="T376" s="18"/>
      <c r="U376" s="18"/>
      <c r="V376" s="18"/>
      <c r="W376" s="32"/>
      <c r="X376" s="32"/>
      <c r="Y376" s="32"/>
      <c r="Z376" s="32"/>
      <c r="AA376" s="32"/>
      <c r="AB376" s="32"/>
    </row>
    <row r="377" spans="1:28" ht="39.950000000000003" customHeight="1" x14ac:dyDescent="0.25">
      <c r="A377" s="161"/>
      <c r="B377" s="163"/>
      <c r="C377" s="47">
        <v>522</v>
      </c>
      <c r="D377" s="66" t="s">
        <v>148</v>
      </c>
      <c r="E377" s="106" t="s">
        <v>711</v>
      </c>
      <c r="F377" s="34" t="s">
        <v>59</v>
      </c>
      <c r="G377" s="34" t="s">
        <v>15</v>
      </c>
      <c r="H377" s="53">
        <v>17.52</v>
      </c>
      <c r="I377" s="19"/>
      <c r="J377" s="25">
        <f t="shared" si="9"/>
        <v>0</v>
      </c>
      <c r="K377" s="26" t="str">
        <f t="shared" si="8"/>
        <v>OK</v>
      </c>
      <c r="L377" s="18"/>
      <c r="M377" s="18"/>
      <c r="N377" s="18"/>
      <c r="O377" s="18"/>
      <c r="P377" s="18"/>
      <c r="Q377" s="18"/>
      <c r="R377" s="18"/>
      <c r="S377" s="18"/>
      <c r="T377" s="18"/>
      <c r="U377" s="18"/>
      <c r="V377" s="18"/>
      <c r="W377" s="32"/>
      <c r="X377" s="32"/>
      <c r="Y377" s="32"/>
      <c r="Z377" s="32"/>
      <c r="AA377" s="32"/>
      <c r="AB377" s="32"/>
    </row>
    <row r="378" spans="1:28" ht="39.950000000000003" customHeight="1" x14ac:dyDescent="0.25">
      <c r="A378" s="161"/>
      <c r="B378" s="163"/>
      <c r="C378" s="47">
        <v>523</v>
      </c>
      <c r="D378" s="66" t="s">
        <v>149</v>
      </c>
      <c r="E378" s="106" t="s">
        <v>711</v>
      </c>
      <c r="F378" s="34" t="s">
        <v>13</v>
      </c>
      <c r="G378" s="34" t="s">
        <v>15</v>
      </c>
      <c r="H378" s="53">
        <v>40.299999999999997</v>
      </c>
      <c r="I378" s="19"/>
      <c r="J378" s="25">
        <f t="shared" si="9"/>
        <v>0</v>
      </c>
      <c r="K378" s="26" t="str">
        <f t="shared" si="8"/>
        <v>OK</v>
      </c>
      <c r="L378" s="18"/>
      <c r="M378" s="18"/>
      <c r="N378" s="18"/>
      <c r="O378" s="18"/>
      <c r="P378" s="18"/>
      <c r="Q378" s="18"/>
      <c r="R378" s="18"/>
      <c r="S378" s="18"/>
      <c r="T378" s="18"/>
      <c r="U378" s="18"/>
      <c r="V378" s="18"/>
      <c r="W378" s="32"/>
      <c r="X378" s="32"/>
      <c r="Y378" s="32"/>
      <c r="Z378" s="32"/>
      <c r="AA378" s="32"/>
      <c r="AB378" s="32"/>
    </row>
    <row r="379" spans="1:28" ht="39.950000000000003" customHeight="1" x14ac:dyDescent="0.25">
      <c r="A379" s="161"/>
      <c r="B379" s="163"/>
      <c r="C379" s="47">
        <v>524</v>
      </c>
      <c r="D379" s="66" t="s">
        <v>201</v>
      </c>
      <c r="E379" s="106" t="s">
        <v>712</v>
      </c>
      <c r="F379" s="34" t="s">
        <v>59</v>
      </c>
      <c r="G379" s="34" t="s">
        <v>103</v>
      </c>
      <c r="H379" s="53">
        <v>95.7</v>
      </c>
      <c r="I379" s="19"/>
      <c r="J379" s="25">
        <f t="shared" si="9"/>
        <v>0</v>
      </c>
      <c r="K379" s="26" t="str">
        <f t="shared" si="8"/>
        <v>OK</v>
      </c>
      <c r="L379" s="18"/>
      <c r="M379" s="18"/>
      <c r="N379" s="18"/>
      <c r="O379" s="18"/>
      <c r="P379" s="18"/>
      <c r="Q379" s="18"/>
      <c r="R379" s="18"/>
      <c r="S379" s="18"/>
      <c r="T379" s="18"/>
      <c r="U379" s="18"/>
      <c r="V379" s="18"/>
      <c r="W379" s="32"/>
      <c r="X379" s="32"/>
      <c r="Y379" s="32"/>
      <c r="Z379" s="32"/>
      <c r="AA379" s="32"/>
      <c r="AB379" s="32"/>
    </row>
    <row r="380" spans="1:28" ht="39.950000000000003" customHeight="1" x14ac:dyDescent="0.25">
      <c r="A380" s="161"/>
      <c r="B380" s="163"/>
      <c r="C380" s="47">
        <v>525</v>
      </c>
      <c r="D380" s="66" t="s">
        <v>37</v>
      </c>
      <c r="E380" s="106" t="s">
        <v>713</v>
      </c>
      <c r="F380" s="34" t="s">
        <v>59</v>
      </c>
      <c r="G380" s="34" t="s">
        <v>35</v>
      </c>
      <c r="H380" s="53">
        <v>39.96</v>
      </c>
      <c r="I380" s="19"/>
      <c r="J380" s="25">
        <f t="shared" si="9"/>
        <v>0</v>
      </c>
      <c r="K380" s="26" t="str">
        <f t="shared" si="8"/>
        <v>OK</v>
      </c>
      <c r="L380" s="18"/>
      <c r="M380" s="18"/>
      <c r="N380" s="18"/>
      <c r="O380" s="18"/>
      <c r="P380" s="18"/>
      <c r="Q380" s="18"/>
      <c r="R380" s="18"/>
      <c r="S380" s="18"/>
      <c r="T380" s="18"/>
      <c r="U380" s="18"/>
      <c r="V380" s="18"/>
      <c r="W380" s="32"/>
      <c r="X380" s="32"/>
      <c r="Y380" s="32"/>
      <c r="Z380" s="32"/>
      <c r="AA380" s="32"/>
      <c r="AB380" s="32"/>
    </row>
    <row r="381" spans="1:28" ht="39.950000000000003" customHeight="1" x14ac:dyDescent="0.25">
      <c r="A381" s="161"/>
      <c r="B381" s="163"/>
      <c r="C381" s="47">
        <v>526</v>
      </c>
      <c r="D381" s="66" t="s">
        <v>131</v>
      </c>
      <c r="E381" s="106" t="s">
        <v>653</v>
      </c>
      <c r="F381" s="34" t="s">
        <v>59</v>
      </c>
      <c r="G381" s="34" t="s">
        <v>35</v>
      </c>
      <c r="H381" s="53">
        <v>32.950000000000003</v>
      </c>
      <c r="I381" s="19"/>
      <c r="J381" s="25">
        <f t="shared" si="9"/>
        <v>0</v>
      </c>
      <c r="K381" s="26" t="str">
        <f t="shared" si="8"/>
        <v>OK</v>
      </c>
      <c r="L381" s="18"/>
      <c r="M381" s="18"/>
      <c r="N381" s="18"/>
      <c r="O381" s="18"/>
      <c r="P381" s="18"/>
      <c r="Q381" s="18"/>
      <c r="R381" s="18"/>
      <c r="S381" s="18"/>
      <c r="T381" s="18"/>
      <c r="U381" s="18"/>
      <c r="V381" s="18"/>
      <c r="W381" s="32"/>
      <c r="X381" s="32"/>
      <c r="Y381" s="32"/>
      <c r="Z381" s="32"/>
      <c r="AA381" s="32"/>
      <c r="AB381" s="32"/>
    </row>
    <row r="382" spans="1:28" ht="39.950000000000003" customHeight="1" x14ac:dyDescent="0.25">
      <c r="A382" s="161"/>
      <c r="B382" s="163"/>
      <c r="C382" s="47">
        <v>527</v>
      </c>
      <c r="D382" s="66" t="s">
        <v>209</v>
      </c>
      <c r="E382" s="107" t="s">
        <v>714</v>
      </c>
      <c r="F382" s="34" t="s">
        <v>59</v>
      </c>
      <c r="G382" s="34" t="s">
        <v>35</v>
      </c>
      <c r="H382" s="53">
        <v>582.23</v>
      </c>
      <c r="I382" s="19"/>
      <c r="J382" s="25">
        <f t="shared" si="9"/>
        <v>0</v>
      </c>
      <c r="K382" s="26" t="str">
        <f t="shared" si="8"/>
        <v>OK</v>
      </c>
      <c r="L382" s="18"/>
      <c r="M382" s="18"/>
      <c r="N382" s="18"/>
      <c r="O382" s="18"/>
      <c r="P382" s="18"/>
      <c r="Q382" s="18"/>
      <c r="R382" s="18"/>
      <c r="S382" s="18"/>
      <c r="T382" s="18"/>
      <c r="U382" s="18"/>
      <c r="V382" s="18"/>
      <c r="W382" s="32"/>
      <c r="X382" s="32"/>
      <c r="Y382" s="32"/>
      <c r="Z382" s="32"/>
      <c r="AA382" s="32"/>
      <c r="AB382" s="32"/>
    </row>
    <row r="383" spans="1:28" ht="39.950000000000003" customHeight="1" x14ac:dyDescent="0.25">
      <c r="A383" s="161"/>
      <c r="B383" s="163"/>
      <c r="C383" s="47">
        <v>528</v>
      </c>
      <c r="D383" s="66" t="s">
        <v>207</v>
      </c>
      <c r="E383" s="106" t="s">
        <v>715</v>
      </c>
      <c r="F383" s="34" t="s">
        <v>59</v>
      </c>
      <c r="G383" s="34" t="s">
        <v>35</v>
      </c>
      <c r="H383" s="53">
        <v>201.25</v>
      </c>
      <c r="I383" s="19"/>
      <c r="J383" s="25">
        <f t="shared" si="9"/>
        <v>0</v>
      </c>
      <c r="K383" s="26" t="str">
        <f t="shared" si="8"/>
        <v>OK</v>
      </c>
      <c r="L383" s="18"/>
      <c r="M383" s="18"/>
      <c r="N383" s="18"/>
      <c r="O383" s="18"/>
      <c r="P383" s="18"/>
      <c r="Q383" s="18"/>
      <c r="R383" s="18"/>
      <c r="S383" s="18"/>
      <c r="T383" s="18"/>
      <c r="U383" s="18"/>
      <c r="V383" s="18"/>
      <c r="W383" s="32"/>
      <c r="X383" s="32"/>
      <c r="Y383" s="32"/>
      <c r="Z383" s="32"/>
      <c r="AA383" s="32"/>
      <c r="AB383" s="32"/>
    </row>
    <row r="384" spans="1:28" ht="39.950000000000003" customHeight="1" x14ac:dyDescent="0.25">
      <c r="A384" s="161"/>
      <c r="B384" s="163"/>
      <c r="C384" s="47">
        <v>529</v>
      </c>
      <c r="D384" s="66" t="s">
        <v>210</v>
      </c>
      <c r="E384" s="106" t="s">
        <v>715</v>
      </c>
      <c r="F384" s="34" t="s">
        <v>59</v>
      </c>
      <c r="G384" s="34" t="s">
        <v>35</v>
      </c>
      <c r="H384" s="53">
        <v>125.56</v>
      </c>
      <c r="I384" s="19"/>
      <c r="J384" s="25">
        <f t="shared" si="9"/>
        <v>0</v>
      </c>
      <c r="K384" s="26" t="str">
        <f t="shared" si="8"/>
        <v>OK</v>
      </c>
      <c r="L384" s="18"/>
      <c r="M384" s="18"/>
      <c r="N384" s="18"/>
      <c r="O384" s="18"/>
      <c r="P384" s="18"/>
      <c r="Q384" s="18"/>
      <c r="R384" s="18"/>
      <c r="S384" s="18"/>
      <c r="T384" s="18"/>
      <c r="U384" s="18"/>
      <c r="V384" s="18"/>
      <c r="W384" s="32"/>
      <c r="X384" s="32"/>
      <c r="Y384" s="32"/>
      <c r="Z384" s="32"/>
      <c r="AA384" s="32"/>
      <c r="AB384" s="32"/>
    </row>
    <row r="385" spans="1:28" ht="39.950000000000003" customHeight="1" x14ac:dyDescent="0.25">
      <c r="A385" s="161"/>
      <c r="B385" s="163"/>
      <c r="C385" s="47">
        <v>530</v>
      </c>
      <c r="D385" s="66" t="s">
        <v>482</v>
      </c>
      <c r="E385" s="106" t="s">
        <v>716</v>
      </c>
      <c r="F385" s="34" t="s">
        <v>59</v>
      </c>
      <c r="G385" s="34" t="s">
        <v>35</v>
      </c>
      <c r="H385" s="53">
        <v>137.32</v>
      </c>
      <c r="I385" s="19"/>
      <c r="J385" s="25">
        <f t="shared" si="9"/>
        <v>0</v>
      </c>
      <c r="K385" s="26" t="str">
        <f t="shared" si="8"/>
        <v>OK</v>
      </c>
      <c r="L385" s="18"/>
      <c r="M385" s="18"/>
      <c r="N385" s="18"/>
      <c r="O385" s="18"/>
      <c r="P385" s="18"/>
      <c r="Q385" s="18"/>
      <c r="R385" s="18"/>
      <c r="S385" s="18"/>
      <c r="T385" s="18"/>
      <c r="U385" s="18"/>
      <c r="V385" s="18"/>
      <c r="W385" s="32"/>
      <c r="X385" s="32"/>
      <c r="Y385" s="32"/>
      <c r="Z385" s="32"/>
      <c r="AA385" s="32"/>
      <c r="AB385" s="32"/>
    </row>
    <row r="386" spans="1:28" ht="39.950000000000003" customHeight="1" x14ac:dyDescent="0.25">
      <c r="A386" s="161"/>
      <c r="B386" s="163"/>
      <c r="C386" s="47">
        <v>531</v>
      </c>
      <c r="D386" s="66" t="s">
        <v>483</v>
      </c>
      <c r="E386" s="107" t="s">
        <v>717</v>
      </c>
      <c r="F386" s="34" t="s">
        <v>59</v>
      </c>
      <c r="G386" s="34" t="s">
        <v>15</v>
      </c>
      <c r="H386" s="53">
        <v>37.020000000000003</v>
      </c>
      <c r="I386" s="19"/>
      <c r="J386" s="25">
        <f t="shared" si="9"/>
        <v>0</v>
      </c>
      <c r="K386" s="26" t="str">
        <f t="shared" si="8"/>
        <v>OK</v>
      </c>
      <c r="L386" s="18"/>
      <c r="M386" s="18"/>
      <c r="N386" s="18"/>
      <c r="O386" s="18"/>
      <c r="P386" s="18"/>
      <c r="Q386" s="18"/>
      <c r="R386" s="18"/>
      <c r="S386" s="18"/>
      <c r="T386" s="18"/>
      <c r="U386" s="18"/>
      <c r="V386" s="18"/>
      <c r="W386" s="32"/>
      <c r="X386" s="32"/>
      <c r="Y386" s="32"/>
      <c r="Z386" s="32"/>
      <c r="AA386" s="32"/>
      <c r="AB386" s="32"/>
    </row>
    <row r="387" spans="1:28" ht="39.950000000000003" customHeight="1" x14ac:dyDescent="0.25">
      <c r="A387" s="161"/>
      <c r="B387" s="163"/>
      <c r="C387" s="47">
        <v>532</v>
      </c>
      <c r="D387" s="66" t="s">
        <v>484</v>
      </c>
      <c r="E387" s="106" t="s">
        <v>718</v>
      </c>
      <c r="F387" s="34" t="s">
        <v>59</v>
      </c>
      <c r="G387" s="34" t="s">
        <v>15</v>
      </c>
      <c r="H387" s="53">
        <v>29.4</v>
      </c>
      <c r="I387" s="19"/>
      <c r="J387" s="25">
        <f t="shared" si="9"/>
        <v>0</v>
      </c>
      <c r="K387" s="26" t="str">
        <f t="shared" si="8"/>
        <v>OK</v>
      </c>
      <c r="L387" s="18"/>
      <c r="M387" s="18"/>
      <c r="N387" s="18"/>
      <c r="O387" s="18"/>
      <c r="P387" s="18"/>
      <c r="Q387" s="18"/>
      <c r="R387" s="18"/>
      <c r="S387" s="18"/>
      <c r="T387" s="18"/>
      <c r="U387" s="18"/>
      <c r="V387" s="18"/>
      <c r="W387" s="32"/>
      <c r="X387" s="32"/>
      <c r="Y387" s="32"/>
      <c r="Z387" s="32"/>
      <c r="AA387" s="32"/>
      <c r="AB387" s="32"/>
    </row>
    <row r="388" spans="1:28" ht="39.950000000000003" customHeight="1" x14ac:dyDescent="0.25">
      <c r="A388" s="161"/>
      <c r="B388" s="163"/>
      <c r="C388" s="47">
        <v>533</v>
      </c>
      <c r="D388" s="66" t="s">
        <v>485</v>
      </c>
      <c r="E388" s="107" t="s">
        <v>719</v>
      </c>
      <c r="F388" s="34" t="s">
        <v>59</v>
      </c>
      <c r="G388" s="34" t="s">
        <v>15</v>
      </c>
      <c r="H388" s="53">
        <v>71.180000000000007</v>
      </c>
      <c r="I388" s="19"/>
      <c r="J388" s="25">
        <f t="shared" ref="J388:J442" si="10">I388-(SUM(L388:AB388))</f>
        <v>0</v>
      </c>
      <c r="K388" s="26" t="str">
        <f t="shared" si="8"/>
        <v>OK</v>
      </c>
      <c r="L388" s="18"/>
      <c r="M388" s="18"/>
      <c r="N388" s="18"/>
      <c r="O388" s="18"/>
      <c r="P388" s="18"/>
      <c r="Q388" s="18"/>
      <c r="R388" s="18"/>
      <c r="S388" s="18"/>
      <c r="T388" s="18"/>
      <c r="U388" s="18"/>
      <c r="V388" s="18"/>
      <c r="W388" s="32"/>
      <c r="X388" s="32"/>
      <c r="Y388" s="32"/>
      <c r="Z388" s="32"/>
      <c r="AA388" s="32"/>
      <c r="AB388" s="32"/>
    </row>
    <row r="389" spans="1:28" ht="39.950000000000003" customHeight="1" x14ac:dyDescent="0.25">
      <c r="A389" s="161"/>
      <c r="B389" s="163"/>
      <c r="C389" s="47">
        <v>534</v>
      </c>
      <c r="D389" s="83" t="s">
        <v>486</v>
      </c>
      <c r="E389" s="106" t="s">
        <v>720</v>
      </c>
      <c r="F389" s="35" t="s">
        <v>13</v>
      </c>
      <c r="G389" s="35" t="s">
        <v>103</v>
      </c>
      <c r="H389" s="53">
        <v>116.16</v>
      </c>
      <c r="I389" s="19"/>
      <c r="J389" s="25">
        <f t="shared" si="10"/>
        <v>0</v>
      </c>
      <c r="K389" s="26" t="str">
        <f t="shared" si="8"/>
        <v>OK</v>
      </c>
      <c r="L389" s="18"/>
      <c r="M389" s="18"/>
      <c r="N389" s="18"/>
      <c r="O389" s="18"/>
      <c r="P389" s="18"/>
      <c r="Q389" s="18"/>
      <c r="R389" s="18"/>
      <c r="S389" s="18"/>
      <c r="T389" s="18"/>
      <c r="U389" s="18"/>
      <c r="V389" s="18"/>
      <c r="W389" s="32"/>
      <c r="X389" s="32"/>
      <c r="Y389" s="32"/>
      <c r="Z389" s="32"/>
      <c r="AA389" s="32"/>
      <c r="AB389" s="32"/>
    </row>
    <row r="390" spans="1:28" ht="39.950000000000003" customHeight="1" x14ac:dyDescent="0.25">
      <c r="A390" s="161"/>
      <c r="B390" s="163"/>
      <c r="C390" s="47">
        <v>535</v>
      </c>
      <c r="D390" s="66" t="s">
        <v>204</v>
      </c>
      <c r="E390" s="106" t="s">
        <v>721</v>
      </c>
      <c r="F390" s="34" t="s">
        <v>59</v>
      </c>
      <c r="G390" s="34" t="s">
        <v>14</v>
      </c>
      <c r="H390" s="53">
        <v>1.35</v>
      </c>
      <c r="I390" s="19"/>
      <c r="J390" s="25">
        <f t="shared" si="10"/>
        <v>0</v>
      </c>
      <c r="K390" s="26" t="str">
        <f t="shared" si="8"/>
        <v>OK</v>
      </c>
      <c r="L390" s="18"/>
      <c r="M390" s="18"/>
      <c r="N390" s="18"/>
      <c r="O390" s="18"/>
      <c r="P390" s="18"/>
      <c r="Q390" s="18"/>
      <c r="R390" s="18"/>
      <c r="S390" s="18"/>
      <c r="T390" s="18"/>
      <c r="U390" s="18"/>
      <c r="V390" s="18"/>
      <c r="W390" s="32"/>
      <c r="X390" s="32"/>
      <c r="Y390" s="32"/>
      <c r="Z390" s="32"/>
      <c r="AA390" s="32"/>
      <c r="AB390" s="32"/>
    </row>
    <row r="391" spans="1:28" ht="39.950000000000003" customHeight="1" x14ac:dyDescent="0.25">
      <c r="A391" s="161"/>
      <c r="B391" s="163"/>
      <c r="C391" s="47">
        <v>536</v>
      </c>
      <c r="D391" s="66" t="s">
        <v>205</v>
      </c>
      <c r="E391" s="106" t="s">
        <v>722</v>
      </c>
      <c r="F391" s="34" t="s">
        <v>59</v>
      </c>
      <c r="G391" s="34" t="s">
        <v>14</v>
      </c>
      <c r="H391" s="53">
        <v>2.0299999999999998</v>
      </c>
      <c r="I391" s="19"/>
      <c r="J391" s="25">
        <f t="shared" si="10"/>
        <v>0</v>
      </c>
      <c r="K391" s="26" t="str">
        <f t="shared" si="8"/>
        <v>OK</v>
      </c>
      <c r="L391" s="18"/>
      <c r="M391" s="18"/>
      <c r="N391" s="18"/>
      <c r="O391" s="18"/>
      <c r="P391" s="18"/>
      <c r="Q391" s="18"/>
      <c r="R391" s="18"/>
      <c r="S391" s="18"/>
      <c r="T391" s="18"/>
      <c r="U391" s="18"/>
      <c r="V391" s="18"/>
      <c r="W391" s="32"/>
      <c r="X391" s="32"/>
      <c r="Y391" s="32"/>
      <c r="Z391" s="32"/>
      <c r="AA391" s="32"/>
      <c r="AB391" s="32"/>
    </row>
    <row r="392" spans="1:28" ht="39.950000000000003" customHeight="1" x14ac:dyDescent="0.25">
      <c r="A392" s="161"/>
      <c r="B392" s="163"/>
      <c r="C392" s="47">
        <v>537</v>
      </c>
      <c r="D392" s="66" t="s">
        <v>487</v>
      </c>
      <c r="E392" s="106" t="s">
        <v>723</v>
      </c>
      <c r="F392" s="34" t="s">
        <v>59</v>
      </c>
      <c r="G392" s="34" t="s">
        <v>35</v>
      </c>
      <c r="H392" s="53">
        <v>34.97</v>
      </c>
      <c r="I392" s="19"/>
      <c r="J392" s="25">
        <f t="shared" si="10"/>
        <v>0</v>
      </c>
      <c r="K392" s="26" t="str">
        <f t="shared" ref="K392:K443" si="11">IF(J392&lt;0,"ATENÇÃO","OK")</f>
        <v>OK</v>
      </c>
      <c r="L392" s="18"/>
      <c r="M392" s="18"/>
      <c r="N392" s="18"/>
      <c r="O392" s="18"/>
      <c r="P392" s="18"/>
      <c r="Q392" s="18"/>
      <c r="R392" s="18"/>
      <c r="S392" s="18"/>
      <c r="T392" s="18"/>
      <c r="U392" s="18"/>
      <c r="V392" s="18"/>
      <c r="W392" s="32"/>
      <c r="X392" s="32"/>
      <c r="Y392" s="32"/>
      <c r="Z392" s="32"/>
      <c r="AA392" s="32"/>
      <c r="AB392" s="32"/>
    </row>
    <row r="393" spans="1:28" ht="39.950000000000003" customHeight="1" x14ac:dyDescent="0.25">
      <c r="A393" s="161"/>
      <c r="B393" s="163"/>
      <c r="C393" s="47">
        <v>538</v>
      </c>
      <c r="D393" s="66" t="s">
        <v>101</v>
      </c>
      <c r="E393" s="106" t="s">
        <v>724</v>
      </c>
      <c r="F393" s="34" t="s">
        <v>13</v>
      </c>
      <c r="G393" s="34" t="s">
        <v>15</v>
      </c>
      <c r="H393" s="53">
        <v>8.02</v>
      </c>
      <c r="I393" s="19">
        <v>26</v>
      </c>
      <c r="J393" s="25">
        <f t="shared" si="10"/>
        <v>4</v>
      </c>
      <c r="K393" s="26" t="str">
        <f t="shared" si="11"/>
        <v>OK</v>
      </c>
      <c r="L393" s="18">
        <v>7</v>
      </c>
      <c r="M393" s="18">
        <v>15</v>
      </c>
      <c r="N393" s="18"/>
      <c r="O393" s="18"/>
      <c r="P393" s="18"/>
      <c r="Q393" s="18"/>
      <c r="R393" s="18"/>
      <c r="S393" s="18"/>
      <c r="T393" s="18"/>
      <c r="U393" s="18"/>
      <c r="V393" s="18"/>
      <c r="W393" s="32"/>
      <c r="X393" s="32"/>
      <c r="Y393" s="32"/>
      <c r="Z393" s="32"/>
      <c r="AA393" s="32"/>
      <c r="AB393" s="32"/>
    </row>
    <row r="394" spans="1:28" ht="39.950000000000003" customHeight="1" x14ac:dyDescent="0.25">
      <c r="A394" s="161"/>
      <c r="B394" s="163"/>
      <c r="C394" s="47">
        <v>539</v>
      </c>
      <c r="D394" s="66" t="s">
        <v>488</v>
      </c>
      <c r="E394" s="107" t="s">
        <v>725</v>
      </c>
      <c r="F394" s="35" t="s">
        <v>17</v>
      </c>
      <c r="G394" s="35" t="s">
        <v>769</v>
      </c>
      <c r="H394" s="53">
        <v>415.7</v>
      </c>
      <c r="I394" s="19"/>
      <c r="J394" s="25">
        <f t="shared" si="10"/>
        <v>0</v>
      </c>
      <c r="K394" s="26" t="str">
        <f t="shared" si="11"/>
        <v>OK</v>
      </c>
      <c r="L394" s="18"/>
      <c r="M394" s="18"/>
      <c r="N394" s="18"/>
      <c r="O394" s="18"/>
      <c r="P394" s="18"/>
      <c r="Q394" s="18"/>
      <c r="R394" s="18"/>
      <c r="S394" s="18"/>
      <c r="T394" s="18"/>
      <c r="U394" s="18"/>
      <c r="V394" s="18"/>
      <c r="W394" s="32"/>
      <c r="X394" s="32"/>
      <c r="Y394" s="32"/>
      <c r="Z394" s="32"/>
      <c r="AA394" s="32"/>
      <c r="AB394" s="32"/>
    </row>
    <row r="395" spans="1:28" ht="39.950000000000003" customHeight="1" x14ac:dyDescent="0.25">
      <c r="A395" s="161"/>
      <c r="B395" s="163"/>
      <c r="C395" s="47">
        <v>540</v>
      </c>
      <c r="D395" s="66" t="s">
        <v>489</v>
      </c>
      <c r="E395" s="106" t="s">
        <v>726</v>
      </c>
      <c r="F395" s="34" t="s">
        <v>13</v>
      </c>
      <c r="G395" s="35" t="s">
        <v>108</v>
      </c>
      <c r="H395" s="53">
        <v>341.82</v>
      </c>
      <c r="I395" s="19">
        <v>3</v>
      </c>
      <c r="J395" s="25">
        <f t="shared" si="10"/>
        <v>3</v>
      </c>
      <c r="K395" s="26" t="str">
        <f t="shared" si="11"/>
        <v>OK</v>
      </c>
      <c r="L395" s="18"/>
      <c r="M395" s="18"/>
      <c r="N395" s="18"/>
      <c r="O395" s="18"/>
      <c r="P395" s="18"/>
      <c r="Q395" s="18"/>
      <c r="R395" s="18"/>
      <c r="S395" s="18"/>
      <c r="T395" s="18"/>
      <c r="U395" s="18"/>
      <c r="V395" s="18"/>
      <c r="W395" s="32"/>
      <c r="X395" s="32"/>
      <c r="Y395" s="32"/>
      <c r="Z395" s="32"/>
      <c r="AA395" s="32"/>
      <c r="AB395" s="32"/>
    </row>
    <row r="396" spans="1:28" ht="39.950000000000003" customHeight="1" x14ac:dyDescent="0.25">
      <c r="A396" s="161"/>
      <c r="B396" s="163"/>
      <c r="C396" s="47">
        <v>541</v>
      </c>
      <c r="D396" s="66" t="s">
        <v>109</v>
      </c>
      <c r="E396" s="106" t="s">
        <v>727</v>
      </c>
      <c r="F396" s="34" t="s">
        <v>59</v>
      </c>
      <c r="G396" s="34" t="s">
        <v>108</v>
      </c>
      <c r="H396" s="53">
        <v>187.26</v>
      </c>
      <c r="I396" s="19"/>
      <c r="J396" s="25">
        <f t="shared" si="10"/>
        <v>0</v>
      </c>
      <c r="K396" s="26" t="str">
        <f t="shared" si="11"/>
        <v>OK</v>
      </c>
      <c r="L396" s="18"/>
      <c r="M396" s="18"/>
      <c r="N396" s="18"/>
      <c r="O396" s="18"/>
      <c r="P396" s="18"/>
      <c r="Q396" s="18"/>
      <c r="R396" s="18"/>
      <c r="S396" s="18"/>
      <c r="T396" s="18"/>
      <c r="U396" s="18"/>
      <c r="V396" s="18"/>
      <c r="W396" s="32"/>
      <c r="X396" s="32"/>
      <c r="Y396" s="32"/>
      <c r="Z396" s="32"/>
      <c r="AA396" s="32"/>
      <c r="AB396" s="32"/>
    </row>
    <row r="397" spans="1:28" ht="39.950000000000003" customHeight="1" x14ac:dyDescent="0.25">
      <c r="A397" s="161"/>
      <c r="B397" s="163"/>
      <c r="C397" s="47">
        <v>542</v>
      </c>
      <c r="D397" s="90" t="s">
        <v>490</v>
      </c>
      <c r="E397" s="106" t="s">
        <v>728</v>
      </c>
      <c r="F397" s="52" t="s">
        <v>13</v>
      </c>
      <c r="G397" s="34" t="s">
        <v>108</v>
      </c>
      <c r="H397" s="53">
        <v>79.510000000000005</v>
      </c>
      <c r="I397" s="19"/>
      <c r="J397" s="25">
        <f t="shared" si="10"/>
        <v>0</v>
      </c>
      <c r="K397" s="26" t="str">
        <f t="shared" si="11"/>
        <v>OK</v>
      </c>
      <c r="L397" s="18"/>
      <c r="M397" s="18"/>
      <c r="N397" s="18"/>
      <c r="O397" s="18"/>
      <c r="P397" s="18"/>
      <c r="Q397" s="18"/>
      <c r="R397" s="18"/>
      <c r="S397" s="18"/>
      <c r="T397" s="18"/>
      <c r="U397" s="18"/>
      <c r="V397" s="18"/>
      <c r="W397" s="32"/>
      <c r="X397" s="32"/>
      <c r="Y397" s="32"/>
      <c r="Z397" s="32"/>
      <c r="AA397" s="32"/>
      <c r="AB397" s="32"/>
    </row>
    <row r="398" spans="1:28" ht="39.950000000000003" customHeight="1" x14ac:dyDescent="0.25">
      <c r="A398" s="161"/>
      <c r="B398" s="163"/>
      <c r="C398" s="47">
        <v>543</v>
      </c>
      <c r="D398" s="66" t="s">
        <v>211</v>
      </c>
      <c r="E398" s="106" t="s">
        <v>729</v>
      </c>
      <c r="F398" s="34" t="s">
        <v>59</v>
      </c>
      <c r="G398" s="34" t="s">
        <v>108</v>
      </c>
      <c r="H398" s="53">
        <v>366.19</v>
      </c>
      <c r="I398" s="19"/>
      <c r="J398" s="25">
        <f t="shared" si="10"/>
        <v>0</v>
      </c>
      <c r="K398" s="26" t="str">
        <f t="shared" si="11"/>
        <v>OK</v>
      </c>
      <c r="L398" s="18"/>
      <c r="M398" s="18"/>
      <c r="N398" s="18"/>
      <c r="O398" s="18"/>
      <c r="P398" s="18"/>
      <c r="Q398" s="18"/>
      <c r="R398" s="18"/>
      <c r="S398" s="18"/>
      <c r="T398" s="18"/>
      <c r="U398" s="18"/>
      <c r="V398" s="18"/>
      <c r="W398" s="32"/>
      <c r="X398" s="32"/>
      <c r="Y398" s="32"/>
      <c r="Z398" s="32"/>
      <c r="AA398" s="32"/>
      <c r="AB398" s="32"/>
    </row>
    <row r="399" spans="1:28" ht="39.950000000000003" customHeight="1" x14ac:dyDescent="0.25">
      <c r="A399" s="161"/>
      <c r="B399" s="163"/>
      <c r="C399" s="47">
        <v>544</v>
      </c>
      <c r="D399" s="66" t="s">
        <v>491</v>
      </c>
      <c r="E399" s="106" t="s">
        <v>730</v>
      </c>
      <c r="F399" s="34" t="s">
        <v>13</v>
      </c>
      <c r="G399" s="34" t="s">
        <v>103</v>
      </c>
      <c r="H399" s="53">
        <v>53.6</v>
      </c>
      <c r="I399" s="19">
        <v>7</v>
      </c>
      <c r="J399" s="25">
        <f t="shared" si="10"/>
        <v>6</v>
      </c>
      <c r="K399" s="26" t="str">
        <f t="shared" si="11"/>
        <v>OK</v>
      </c>
      <c r="L399" s="18"/>
      <c r="M399" s="18">
        <v>1</v>
      </c>
      <c r="N399" s="18"/>
      <c r="O399" s="18"/>
      <c r="P399" s="18"/>
      <c r="Q399" s="18"/>
      <c r="R399" s="18"/>
      <c r="S399" s="18"/>
      <c r="T399" s="18"/>
      <c r="U399" s="18"/>
      <c r="V399" s="18"/>
      <c r="W399" s="32"/>
      <c r="X399" s="32"/>
      <c r="Y399" s="32"/>
      <c r="Z399" s="32"/>
      <c r="AA399" s="32"/>
      <c r="AB399" s="32"/>
    </row>
    <row r="400" spans="1:28" ht="39.950000000000003" customHeight="1" x14ac:dyDescent="0.25">
      <c r="A400" s="161"/>
      <c r="B400" s="163"/>
      <c r="C400" s="47">
        <v>545</v>
      </c>
      <c r="D400" s="88" t="s">
        <v>492</v>
      </c>
      <c r="E400" s="106" t="s">
        <v>731</v>
      </c>
      <c r="F400" s="102" t="s">
        <v>13</v>
      </c>
      <c r="G400" s="34" t="s">
        <v>35</v>
      </c>
      <c r="H400" s="53">
        <v>101.84</v>
      </c>
      <c r="I400" s="19"/>
      <c r="J400" s="25">
        <f t="shared" si="10"/>
        <v>0</v>
      </c>
      <c r="K400" s="26" t="str">
        <f t="shared" si="11"/>
        <v>OK</v>
      </c>
      <c r="L400" s="18"/>
      <c r="M400" s="18"/>
      <c r="N400" s="18"/>
      <c r="O400" s="18"/>
      <c r="P400" s="18"/>
      <c r="Q400" s="18"/>
      <c r="R400" s="18"/>
      <c r="S400" s="18"/>
      <c r="T400" s="18"/>
      <c r="U400" s="18"/>
      <c r="V400" s="18"/>
      <c r="W400" s="32"/>
      <c r="X400" s="32"/>
      <c r="Y400" s="32"/>
      <c r="Z400" s="32"/>
      <c r="AA400" s="32"/>
      <c r="AB400" s="32"/>
    </row>
    <row r="401" spans="1:28" ht="39.950000000000003" customHeight="1" x14ac:dyDescent="0.25">
      <c r="A401" s="161"/>
      <c r="B401" s="163"/>
      <c r="C401" s="47">
        <v>546</v>
      </c>
      <c r="D401" s="66" t="s">
        <v>493</v>
      </c>
      <c r="E401" s="106" t="s">
        <v>732</v>
      </c>
      <c r="F401" s="34" t="s">
        <v>13</v>
      </c>
      <c r="G401" s="34" t="s">
        <v>103</v>
      </c>
      <c r="H401" s="53">
        <v>18.059999999999999</v>
      </c>
      <c r="I401" s="19">
        <v>15</v>
      </c>
      <c r="J401" s="25">
        <f t="shared" si="10"/>
        <v>15</v>
      </c>
      <c r="K401" s="26" t="str">
        <f t="shared" si="11"/>
        <v>OK</v>
      </c>
      <c r="L401" s="18"/>
      <c r="M401" s="18"/>
      <c r="N401" s="18"/>
      <c r="O401" s="18"/>
      <c r="P401" s="18"/>
      <c r="Q401" s="18"/>
      <c r="R401" s="18"/>
      <c r="S401" s="18"/>
      <c r="T401" s="18"/>
      <c r="U401" s="18"/>
      <c r="V401" s="18"/>
      <c r="W401" s="32"/>
      <c r="X401" s="32"/>
      <c r="Y401" s="32"/>
      <c r="Z401" s="32"/>
      <c r="AA401" s="32"/>
      <c r="AB401" s="32"/>
    </row>
    <row r="402" spans="1:28" ht="39.950000000000003" customHeight="1" x14ac:dyDescent="0.25">
      <c r="A402" s="161"/>
      <c r="B402" s="163"/>
      <c r="C402" s="45">
        <v>547</v>
      </c>
      <c r="D402" s="66" t="s">
        <v>494</v>
      </c>
      <c r="E402" s="106" t="s">
        <v>733</v>
      </c>
      <c r="F402" s="34" t="s">
        <v>18</v>
      </c>
      <c r="G402" s="34" t="s">
        <v>110</v>
      </c>
      <c r="H402" s="52">
        <v>74.430000000000007</v>
      </c>
      <c r="I402" s="19">
        <v>5</v>
      </c>
      <c r="J402" s="25">
        <f t="shared" si="10"/>
        <v>5</v>
      </c>
      <c r="K402" s="26" t="str">
        <f t="shared" si="11"/>
        <v>OK</v>
      </c>
      <c r="L402" s="18"/>
      <c r="M402" s="18"/>
      <c r="N402" s="18"/>
      <c r="O402" s="18"/>
      <c r="P402" s="18"/>
      <c r="Q402" s="18"/>
      <c r="R402" s="18"/>
      <c r="S402" s="18"/>
      <c r="T402" s="18"/>
      <c r="U402" s="18"/>
      <c r="V402" s="18"/>
      <c r="W402" s="32"/>
      <c r="X402" s="32"/>
      <c r="Y402" s="32"/>
      <c r="Z402" s="32"/>
      <c r="AA402" s="32"/>
      <c r="AB402" s="32"/>
    </row>
    <row r="403" spans="1:28" ht="39.950000000000003" customHeight="1" x14ac:dyDescent="0.25">
      <c r="A403" s="161"/>
      <c r="B403" s="163"/>
      <c r="C403" s="45">
        <v>548</v>
      </c>
      <c r="D403" s="66" t="s">
        <v>495</v>
      </c>
      <c r="E403" s="106" t="s">
        <v>734</v>
      </c>
      <c r="F403" s="34" t="s">
        <v>18</v>
      </c>
      <c r="G403" s="35" t="s">
        <v>110</v>
      </c>
      <c r="H403" s="52">
        <v>120.6</v>
      </c>
      <c r="I403" s="19"/>
      <c r="J403" s="25">
        <f t="shared" si="10"/>
        <v>0</v>
      </c>
      <c r="K403" s="26" t="str">
        <f t="shared" si="11"/>
        <v>OK</v>
      </c>
      <c r="L403" s="18"/>
      <c r="M403" s="18"/>
      <c r="N403" s="18"/>
      <c r="O403" s="18"/>
      <c r="P403" s="18"/>
      <c r="Q403" s="18"/>
      <c r="R403" s="18"/>
      <c r="S403" s="18"/>
      <c r="T403" s="18"/>
      <c r="U403" s="18"/>
      <c r="V403" s="18"/>
      <c r="W403" s="32"/>
      <c r="X403" s="32"/>
      <c r="Y403" s="32"/>
      <c r="Z403" s="32"/>
      <c r="AA403" s="32"/>
      <c r="AB403" s="32"/>
    </row>
    <row r="404" spans="1:28" ht="39.950000000000003" customHeight="1" x14ac:dyDescent="0.25">
      <c r="A404" s="161"/>
      <c r="B404" s="163"/>
      <c r="C404" s="47">
        <v>549</v>
      </c>
      <c r="D404" s="66" t="s">
        <v>496</v>
      </c>
      <c r="E404" s="106" t="s">
        <v>733</v>
      </c>
      <c r="F404" s="34" t="s">
        <v>18</v>
      </c>
      <c r="G404" s="34" t="s">
        <v>110</v>
      </c>
      <c r="H404" s="52">
        <v>85.94</v>
      </c>
      <c r="I404" s="19">
        <v>10</v>
      </c>
      <c r="J404" s="25">
        <f t="shared" si="10"/>
        <v>10</v>
      </c>
      <c r="K404" s="26" t="str">
        <f t="shared" si="11"/>
        <v>OK</v>
      </c>
      <c r="L404" s="18"/>
      <c r="M404" s="18"/>
      <c r="N404" s="18"/>
      <c r="O404" s="18"/>
      <c r="P404" s="18"/>
      <c r="Q404" s="18"/>
      <c r="R404" s="18"/>
      <c r="S404" s="18"/>
      <c r="T404" s="18"/>
      <c r="U404" s="18"/>
      <c r="V404" s="18"/>
      <c r="W404" s="32"/>
      <c r="X404" s="32"/>
      <c r="Y404" s="32"/>
      <c r="Z404" s="32"/>
      <c r="AA404" s="32"/>
      <c r="AB404" s="32"/>
    </row>
    <row r="405" spans="1:28" ht="39.950000000000003" customHeight="1" x14ac:dyDescent="0.25">
      <c r="A405" s="161"/>
      <c r="B405" s="163"/>
      <c r="C405" s="47">
        <v>550</v>
      </c>
      <c r="D405" s="66" t="s">
        <v>497</v>
      </c>
      <c r="E405" s="106" t="s">
        <v>733</v>
      </c>
      <c r="F405" s="34" t="s">
        <v>18</v>
      </c>
      <c r="G405" s="34" t="s">
        <v>110</v>
      </c>
      <c r="H405" s="52">
        <v>74.52</v>
      </c>
      <c r="I405" s="19">
        <v>6</v>
      </c>
      <c r="J405" s="25">
        <f t="shared" si="10"/>
        <v>6</v>
      </c>
      <c r="K405" s="26" t="str">
        <f t="shared" si="11"/>
        <v>OK</v>
      </c>
      <c r="L405" s="18"/>
      <c r="M405" s="18"/>
      <c r="N405" s="18"/>
      <c r="O405" s="18"/>
      <c r="P405" s="18"/>
      <c r="Q405" s="18"/>
      <c r="R405" s="18"/>
      <c r="S405" s="18"/>
      <c r="T405" s="18"/>
      <c r="U405" s="18"/>
      <c r="V405" s="18"/>
      <c r="W405" s="32"/>
      <c r="X405" s="32"/>
      <c r="Y405" s="32"/>
      <c r="Z405" s="32"/>
      <c r="AA405" s="32"/>
      <c r="AB405" s="32"/>
    </row>
    <row r="406" spans="1:28" ht="39.950000000000003" customHeight="1" x14ac:dyDescent="0.25">
      <c r="A406" s="161"/>
      <c r="B406" s="163"/>
      <c r="C406" s="45">
        <v>551</v>
      </c>
      <c r="D406" s="66" t="s">
        <v>107</v>
      </c>
      <c r="E406" s="106" t="s">
        <v>735</v>
      </c>
      <c r="F406" s="34" t="s">
        <v>18</v>
      </c>
      <c r="G406" s="34" t="s">
        <v>14</v>
      </c>
      <c r="H406" s="52">
        <v>2.36</v>
      </c>
      <c r="I406" s="19">
        <v>20</v>
      </c>
      <c r="J406" s="25">
        <f t="shared" si="10"/>
        <v>20</v>
      </c>
      <c r="K406" s="26" t="str">
        <f t="shared" si="11"/>
        <v>OK</v>
      </c>
      <c r="L406" s="18"/>
      <c r="M406" s="18"/>
      <c r="N406" s="18"/>
      <c r="O406" s="18"/>
      <c r="P406" s="18"/>
      <c r="Q406" s="18"/>
      <c r="R406" s="18"/>
      <c r="S406" s="18"/>
      <c r="T406" s="18"/>
      <c r="U406" s="18"/>
      <c r="V406" s="18"/>
      <c r="W406" s="32"/>
      <c r="X406" s="32"/>
      <c r="Y406" s="32"/>
      <c r="Z406" s="32"/>
      <c r="AA406" s="32"/>
      <c r="AB406" s="32"/>
    </row>
    <row r="407" spans="1:28" ht="39.950000000000003" customHeight="1" x14ac:dyDescent="0.25">
      <c r="A407" s="161"/>
      <c r="B407" s="163"/>
      <c r="C407" s="45">
        <v>552</v>
      </c>
      <c r="D407" s="66" t="s">
        <v>90</v>
      </c>
      <c r="E407" s="106" t="s">
        <v>736</v>
      </c>
      <c r="F407" s="34" t="s">
        <v>13</v>
      </c>
      <c r="G407" s="34" t="s">
        <v>35</v>
      </c>
      <c r="H407" s="52">
        <v>33.619999999999997</v>
      </c>
      <c r="I407" s="19">
        <v>20</v>
      </c>
      <c r="J407" s="25">
        <f t="shared" si="10"/>
        <v>20</v>
      </c>
      <c r="K407" s="26" t="str">
        <f t="shared" si="11"/>
        <v>OK</v>
      </c>
      <c r="L407" s="18"/>
      <c r="M407" s="18"/>
      <c r="N407" s="18"/>
      <c r="O407" s="18"/>
      <c r="P407" s="18"/>
      <c r="Q407" s="18"/>
      <c r="R407" s="18"/>
      <c r="S407" s="18"/>
      <c r="T407" s="18"/>
      <c r="U407" s="18"/>
      <c r="V407" s="18"/>
      <c r="W407" s="32"/>
      <c r="X407" s="32"/>
      <c r="Y407" s="32"/>
      <c r="Z407" s="32"/>
      <c r="AA407" s="32"/>
      <c r="AB407" s="32"/>
    </row>
    <row r="408" spans="1:28" ht="39.950000000000003" customHeight="1" x14ac:dyDescent="0.25">
      <c r="A408" s="161"/>
      <c r="B408" s="163"/>
      <c r="C408" s="47">
        <v>553</v>
      </c>
      <c r="D408" s="66" t="s">
        <v>114</v>
      </c>
      <c r="E408" s="106" t="s">
        <v>737</v>
      </c>
      <c r="F408" s="34" t="s">
        <v>59</v>
      </c>
      <c r="G408" s="34" t="s">
        <v>15</v>
      </c>
      <c r="H408" s="52">
        <v>16.309999999999999</v>
      </c>
      <c r="I408" s="19">
        <v>3</v>
      </c>
      <c r="J408" s="25">
        <f t="shared" si="10"/>
        <v>1</v>
      </c>
      <c r="K408" s="26" t="str">
        <f t="shared" si="11"/>
        <v>OK</v>
      </c>
      <c r="L408" s="18">
        <v>2</v>
      </c>
      <c r="M408" s="18"/>
      <c r="N408" s="18"/>
      <c r="O408" s="18"/>
      <c r="P408" s="18"/>
      <c r="Q408" s="18"/>
      <c r="R408" s="18"/>
      <c r="S408" s="18"/>
      <c r="T408" s="18"/>
      <c r="U408" s="18"/>
      <c r="V408" s="18"/>
      <c r="W408" s="32"/>
      <c r="X408" s="32"/>
      <c r="Y408" s="32"/>
      <c r="Z408" s="32"/>
      <c r="AA408" s="32"/>
      <c r="AB408" s="32"/>
    </row>
    <row r="409" spans="1:28" ht="39.950000000000003" customHeight="1" x14ac:dyDescent="0.25">
      <c r="A409" s="161"/>
      <c r="B409" s="163"/>
      <c r="C409" s="45">
        <v>554</v>
      </c>
      <c r="D409" s="66" t="s">
        <v>158</v>
      </c>
      <c r="E409" s="106" t="s">
        <v>738</v>
      </c>
      <c r="F409" s="34" t="s">
        <v>13</v>
      </c>
      <c r="G409" s="34" t="s">
        <v>35</v>
      </c>
      <c r="H409" s="52">
        <v>10.43</v>
      </c>
      <c r="I409" s="19">
        <v>20</v>
      </c>
      <c r="J409" s="25">
        <f t="shared" si="10"/>
        <v>20</v>
      </c>
      <c r="K409" s="26" t="str">
        <f t="shared" si="11"/>
        <v>OK</v>
      </c>
      <c r="L409" s="18"/>
      <c r="M409" s="18"/>
      <c r="N409" s="18"/>
      <c r="O409" s="18"/>
      <c r="P409" s="18"/>
      <c r="Q409" s="18"/>
      <c r="R409" s="18"/>
      <c r="S409" s="18"/>
      <c r="T409" s="18"/>
      <c r="U409" s="18"/>
      <c r="V409" s="18"/>
      <c r="W409" s="32"/>
      <c r="X409" s="32"/>
      <c r="Y409" s="32"/>
      <c r="Z409" s="32"/>
      <c r="AA409" s="32"/>
      <c r="AB409" s="32"/>
    </row>
    <row r="410" spans="1:28" ht="39.950000000000003" customHeight="1" x14ac:dyDescent="0.25">
      <c r="A410" s="161"/>
      <c r="B410" s="163"/>
      <c r="C410" s="45">
        <v>555</v>
      </c>
      <c r="D410" s="66" t="s">
        <v>498</v>
      </c>
      <c r="E410" s="106" t="s">
        <v>739</v>
      </c>
      <c r="F410" s="34" t="s">
        <v>13</v>
      </c>
      <c r="G410" s="35" t="s">
        <v>103</v>
      </c>
      <c r="H410" s="52">
        <v>64.930000000000007</v>
      </c>
      <c r="I410" s="19"/>
      <c r="J410" s="25">
        <f t="shared" si="10"/>
        <v>0</v>
      </c>
      <c r="K410" s="26" t="str">
        <f t="shared" si="11"/>
        <v>OK</v>
      </c>
      <c r="L410" s="18"/>
      <c r="M410" s="18"/>
      <c r="N410" s="18"/>
      <c r="O410" s="18"/>
      <c r="P410" s="18"/>
      <c r="Q410" s="18"/>
      <c r="R410" s="18"/>
      <c r="S410" s="18"/>
      <c r="T410" s="18"/>
      <c r="U410" s="18"/>
      <c r="V410" s="18"/>
      <c r="W410" s="32"/>
      <c r="X410" s="32"/>
      <c r="Y410" s="32"/>
      <c r="Z410" s="32"/>
      <c r="AA410" s="32"/>
      <c r="AB410" s="32"/>
    </row>
    <row r="411" spans="1:28" ht="39.950000000000003" customHeight="1" x14ac:dyDescent="0.25">
      <c r="A411" s="161"/>
      <c r="B411" s="163"/>
      <c r="C411" s="45">
        <v>556</v>
      </c>
      <c r="D411" s="66" t="s">
        <v>499</v>
      </c>
      <c r="E411" s="106" t="s">
        <v>739</v>
      </c>
      <c r="F411" s="34" t="s">
        <v>13</v>
      </c>
      <c r="G411" s="35" t="s">
        <v>103</v>
      </c>
      <c r="H411" s="52">
        <v>106.26</v>
      </c>
      <c r="I411" s="19"/>
      <c r="J411" s="25">
        <f t="shared" si="10"/>
        <v>0</v>
      </c>
      <c r="K411" s="26" t="str">
        <f t="shared" si="11"/>
        <v>OK</v>
      </c>
      <c r="L411" s="18"/>
      <c r="M411" s="18"/>
      <c r="N411" s="18"/>
      <c r="O411" s="18"/>
      <c r="P411" s="18"/>
      <c r="Q411" s="18"/>
      <c r="R411" s="18"/>
      <c r="S411" s="18"/>
      <c r="T411" s="18"/>
      <c r="U411" s="18"/>
      <c r="V411" s="18"/>
      <c r="W411" s="32"/>
      <c r="X411" s="32"/>
      <c r="Y411" s="32"/>
      <c r="Z411" s="32"/>
      <c r="AA411" s="32"/>
      <c r="AB411" s="32"/>
    </row>
    <row r="412" spans="1:28" ht="39.950000000000003" customHeight="1" x14ac:dyDescent="0.25">
      <c r="A412" s="161"/>
      <c r="B412" s="163"/>
      <c r="C412" s="45">
        <v>557</v>
      </c>
      <c r="D412" s="66" t="s">
        <v>132</v>
      </c>
      <c r="E412" s="106" t="s">
        <v>740</v>
      </c>
      <c r="F412" s="33" t="s">
        <v>133</v>
      </c>
      <c r="G412" s="35" t="s">
        <v>35</v>
      </c>
      <c r="H412" s="52">
        <v>24.2</v>
      </c>
      <c r="I412" s="19">
        <v>30</v>
      </c>
      <c r="J412" s="25">
        <f t="shared" si="10"/>
        <v>30</v>
      </c>
      <c r="K412" s="26" t="str">
        <f t="shared" si="11"/>
        <v>OK</v>
      </c>
      <c r="L412" s="18"/>
      <c r="M412" s="18"/>
      <c r="N412" s="18"/>
      <c r="O412" s="18"/>
      <c r="P412" s="18"/>
      <c r="Q412" s="18"/>
      <c r="R412" s="18"/>
      <c r="S412" s="18"/>
      <c r="T412" s="18"/>
      <c r="U412" s="18"/>
      <c r="V412" s="18"/>
      <c r="W412" s="32"/>
      <c r="X412" s="32"/>
      <c r="Y412" s="32"/>
      <c r="Z412" s="32"/>
      <c r="AA412" s="32"/>
      <c r="AB412" s="32"/>
    </row>
    <row r="413" spans="1:28" ht="39.950000000000003" customHeight="1" x14ac:dyDescent="0.25">
      <c r="A413" s="161"/>
      <c r="B413" s="163"/>
      <c r="C413" s="47">
        <v>558</v>
      </c>
      <c r="D413" s="66" t="s">
        <v>113</v>
      </c>
      <c r="E413" s="106" t="s">
        <v>741</v>
      </c>
      <c r="F413" s="34" t="s">
        <v>59</v>
      </c>
      <c r="G413" s="34" t="s">
        <v>35</v>
      </c>
      <c r="H413" s="52">
        <v>36.26</v>
      </c>
      <c r="I413" s="19">
        <v>2</v>
      </c>
      <c r="J413" s="25">
        <f t="shared" si="10"/>
        <v>0</v>
      </c>
      <c r="K413" s="26" t="str">
        <f t="shared" si="11"/>
        <v>OK</v>
      </c>
      <c r="L413" s="18">
        <v>2</v>
      </c>
      <c r="M413" s="18"/>
      <c r="N413" s="18"/>
      <c r="O413" s="18"/>
      <c r="P413" s="18"/>
      <c r="Q413" s="18"/>
      <c r="R413" s="18"/>
      <c r="S413" s="18"/>
      <c r="T413" s="18"/>
      <c r="U413" s="18"/>
      <c r="V413" s="18"/>
      <c r="W413" s="32"/>
      <c r="X413" s="32"/>
      <c r="Y413" s="32"/>
      <c r="Z413" s="32"/>
      <c r="AA413" s="32"/>
      <c r="AB413" s="32"/>
    </row>
    <row r="414" spans="1:28" ht="39.950000000000003" customHeight="1" x14ac:dyDescent="0.25">
      <c r="A414" s="174"/>
      <c r="B414" s="175"/>
      <c r="C414" s="47">
        <v>559</v>
      </c>
      <c r="D414" s="66" t="s">
        <v>58</v>
      </c>
      <c r="E414" s="106" t="s">
        <v>742</v>
      </c>
      <c r="F414" s="34" t="s">
        <v>13</v>
      </c>
      <c r="G414" s="34" t="s">
        <v>35</v>
      </c>
      <c r="H414" s="52">
        <v>35.17</v>
      </c>
      <c r="I414" s="19">
        <v>3</v>
      </c>
      <c r="J414" s="25">
        <f t="shared" si="10"/>
        <v>2</v>
      </c>
      <c r="K414" s="26" t="str">
        <f t="shared" si="11"/>
        <v>OK</v>
      </c>
      <c r="L414" s="18"/>
      <c r="M414" s="18">
        <v>1</v>
      </c>
      <c r="N414" s="18"/>
      <c r="O414" s="18"/>
      <c r="P414" s="18"/>
      <c r="Q414" s="18"/>
      <c r="R414" s="18"/>
      <c r="S414" s="18"/>
      <c r="T414" s="18"/>
      <c r="U414" s="18"/>
      <c r="V414" s="18"/>
      <c r="W414" s="32"/>
      <c r="X414" s="32"/>
      <c r="Y414" s="32"/>
      <c r="Z414" s="32"/>
      <c r="AA414" s="32"/>
      <c r="AB414" s="32"/>
    </row>
    <row r="415" spans="1:28" ht="75" x14ac:dyDescent="0.25">
      <c r="A415" s="168">
        <v>10</v>
      </c>
      <c r="B415" s="170" t="s">
        <v>224</v>
      </c>
      <c r="C415" s="48">
        <v>560</v>
      </c>
      <c r="D415" s="71" t="s">
        <v>225</v>
      </c>
      <c r="E415" s="72" t="s">
        <v>227</v>
      </c>
      <c r="F415" s="72" t="s">
        <v>13</v>
      </c>
      <c r="G415" s="72" t="s">
        <v>229</v>
      </c>
      <c r="H415" s="54">
        <v>4229</v>
      </c>
      <c r="I415" s="19"/>
      <c r="J415" s="25">
        <f t="shared" si="10"/>
        <v>0</v>
      </c>
      <c r="K415" s="26" t="str">
        <f t="shared" si="11"/>
        <v>OK</v>
      </c>
      <c r="L415" s="18"/>
      <c r="M415" s="18"/>
      <c r="N415" s="18"/>
      <c r="O415" s="18"/>
      <c r="P415" s="18"/>
      <c r="Q415" s="18"/>
      <c r="R415" s="18"/>
      <c r="S415" s="18"/>
      <c r="T415" s="18"/>
      <c r="U415" s="18"/>
      <c r="V415" s="18"/>
      <c r="W415" s="32"/>
      <c r="X415" s="32"/>
      <c r="Y415" s="32"/>
      <c r="Z415" s="32"/>
      <c r="AA415" s="32"/>
      <c r="AB415" s="32"/>
    </row>
    <row r="416" spans="1:28" ht="60" x14ac:dyDescent="0.25">
      <c r="A416" s="169"/>
      <c r="B416" s="171"/>
      <c r="C416" s="48">
        <v>561</v>
      </c>
      <c r="D416" s="71" t="s">
        <v>226</v>
      </c>
      <c r="E416" s="72" t="s">
        <v>228</v>
      </c>
      <c r="F416" s="72" t="s">
        <v>13</v>
      </c>
      <c r="G416" s="72" t="s">
        <v>229</v>
      </c>
      <c r="H416" s="54">
        <v>1530.5</v>
      </c>
      <c r="I416" s="19"/>
      <c r="J416" s="25">
        <f t="shared" si="10"/>
        <v>0</v>
      </c>
      <c r="K416" s="26" t="str">
        <f t="shared" si="11"/>
        <v>OK</v>
      </c>
      <c r="L416" s="18"/>
      <c r="M416" s="18"/>
      <c r="N416" s="18"/>
      <c r="O416" s="18"/>
      <c r="P416" s="18"/>
      <c r="Q416" s="18"/>
      <c r="R416" s="18"/>
      <c r="S416" s="18"/>
      <c r="T416" s="18"/>
      <c r="U416" s="18"/>
      <c r="V416" s="18"/>
      <c r="W416" s="32"/>
      <c r="X416" s="32"/>
      <c r="Y416" s="32"/>
      <c r="Z416" s="32"/>
      <c r="AA416" s="32"/>
      <c r="AB416" s="32"/>
    </row>
    <row r="417" spans="1:28" ht="39.950000000000003" customHeight="1" x14ac:dyDescent="0.25">
      <c r="A417" s="160">
        <v>11</v>
      </c>
      <c r="B417" s="162" t="s">
        <v>230</v>
      </c>
      <c r="C417" s="47">
        <v>562</v>
      </c>
      <c r="D417" s="66" t="s">
        <v>500</v>
      </c>
      <c r="E417" s="112" t="s">
        <v>743</v>
      </c>
      <c r="F417" s="34" t="s">
        <v>516</v>
      </c>
      <c r="G417" s="34" t="s">
        <v>194</v>
      </c>
      <c r="H417" s="53">
        <v>248.68</v>
      </c>
      <c r="I417" s="19"/>
      <c r="J417" s="25">
        <f t="shared" si="10"/>
        <v>0</v>
      </c>
      <c r="K417" s="26" t="str">
        <f t="shared" si="11"/>
        <v>OK</v>
      </c>
      <c r="L417" s="18"/>
      <c r="M417" s="18"/>
      <c r="N417" s="18"/>
      <c r="O417" s="18"/>
      <c r="P417" s="18"/>
      <c r="Q417" s="18"/>
      <c r="R417" s="18"/>
      <c r="S417" s="18"/>
      <c r="T417" s="18"/>
      <c r="U417" s="18"/>
      <c r="V417" s="18"/>
      <c r="W417" s="32"/>
      <c r="X417" s="32"/>
      <c r="Y417" s="32"/>
      <c r="Z417" s="32"/>
      <c r="AA417" s="32"/>
      <c r="AB417" s="32"/>
    </row>
    <row r="418" spans="1:28" ht="39.950000000000003" customHeight="1" x14ac:dyDescent="0.25">
      <c r="A418" s="161"/>
      <c r="B418" s="163"/>
      <c r="C418" s="47">
        <v>563</v>
      </c>
      <c r="D418" s="66" t="s">
        <v>501</v>
      </c>
      <c r="E418" s="113" t="s">
        <v>744</v>
      </c>
      <c r="F418" s="34" t="s">
        <v>59</v>
      </c>
      <c r="G418" s="34" t="s">
        <v>194</v>
      </c>
      <c r="H418" s="53">
        <v>713.56</v>
      </c>
      <c r="I418" s="19"/>
      <c r="J418" s="25">
        <f t="shared" si="10"/>
        <v>0</v>
      </c>
      <c r="K418" s="26" t="str">
        <f t="shared" si="11"/>
        <v>OK</v>
      </c>
      <c r="L418" s="18"/>
      <c r="M418" s="18"/>
      <c r="N418" s="18"/>
      <c r="O418" s="18"/>
      <c r="P418" s="18"/>
      <c r="Q418" s="18"/>
      <c r="R418" s="18"/>
      <c r="S418" s="18"/>
      <c r="T418" s="18"/>
      <c r="U418" s="18"/>
      <c r="V418" s="18"/>
      <c r="W418" s="32"/>
      <c r="X418" s="32"/>
      <c r="Y418" s="32"/>
      <c r="Z418" s="32"/>
      <c r="AA418" s="32"/>
      <c r="AB418" s="32"/>
    </row>
    <row r="419" spans="1:28" ht="39.950000000000003" customHeight="1" x14ac:dyDescent="0.25">
      <c r="A419" s="161"/>
      <c r="B419" s="163"/>
      <c r="C419" s="47">
        <v>564</v>
      </c>
      <c r="D419" s="66" t="s">
        <v>502</v>
      </c>
      <c r="E419" s="114" t="s">
        <v>745</v>
      </c>
      <c r="F419" s="34" t="s">
        <v>59</v>
      </c>
      <c r="G419" s="34" t="s">
        <v>194</v>
      </c>
      <c r="H419" s="53">
        <v>536.99</v>
      </c>
      <c r="I419" s="19"/>
      <c r="J419" s="25">
        <f t="shared" si="10"/>
        <v>0</v>
      </c>
      <c r="K419" s="26" t="str">
        <f t="shared" si="11"/>
        <v>OK</v>
      </c>
      <c r="L419" s="18"/>
      <c r="M419" s="18"/>
      <c r="N419" s="18"/>
      <c r="O419" s="18"/>
      <c r="P419" s="18"/>
      <c r="Q419" s="18"/>
      <c r="R419" s="18"/>
      <c r="S419" s="18"/>
      <c r="T419" s="18"/>
      <c r="U419" s="18"/>
      <c r="V419" s="18"/>
      <c r="W419" s="32"/>
      <c r="X419" s="32"/>
      <c r="Y419" s="32"/>
      <c r="Z419" s="32"/>
      <c r="AA419" s="32"/>
      <c r="AB419" s="32"/>
    </row>
    <row r="420" spans="1:28" ht="39.950000000000003" customHeight="1" x14ac:dyDescent="0.25">
      <c r="A420" s="161"/>
      <c r="B420" s="163"/>
      <c r="C420" s="47">
        <v>565</v>
      </c>
      <c r="D420" s="66" t="s">
        <v>503</v>
      </c>
      <c r="E420" s="113" t="s">
        <v>746</v>
      </c>
      <c r="F420" s="34" t="s">
        <v>59</v>
      </c>
      <c r="G420" s="34" t="s">
        <v>194</v>
      </c>
      <c r="H420" s="53">
        <v>917.16</v>
      </c>
      <c r="I420" s="19"/>
      <c r="J420" s="25">
        <f t="shared" si="10"/>
        <v>0</v>
      </c>
      <c r="K420" s="26" t="str">
        <f t="shared" si="11"/>
        <v>OK</v>
      </c>
      <c r="L420" s="18"/>
      <c r="M420" s="18"/>
      <c r="N420" s="18"/>
      <c r="O420" s="18"/>
      <c r="P420" s="18"/>
      <c r="Q420" s="18"/>
      <c r="R420" s="18"/>
      <c r="S420" s="18"/>
      <c r="T420" s="18"/>
      <c r="U420" s="18"/>
      <c r="V420" s="18"/>
      <c r="W420" s="32"/>
      <c r="X420" s="32"/>
      <c r="Y420" s="32"/>
      <c r="Z420" s="32"/>
      <c r="AA420" s="32"/>
      <c r="AB420" s="32"/>
    </row>
    <row r="421" spans="1:28" ht="39.950000000000003" customHeight="1" x14ac:dyDescent="0.25">
      <c r="A421" s="161"/>
      <c r="B421" s="163"/>
      <c r="C421" s="47">
        <v>566</v>
      </c>
      <c r="D421" s="66" t="s">
        <v>504</v>
      </c>
      <c r="E421" s="115" t="s">
        <v>747</v>
      </c>
      <c r="F421" s="34" t="s">
        <v>59</v>
      </c>
      <c r="G421" s="34" t="s">
        <v>194</v>
      </c>
      <c r="H421" s="53">
        <v>381.88</v>
      </c>
      <c r="I421" s="19"/>
      <c r="J421" s="25">
        <f t="shared" si="10"/>
        <v>0</v>
      </c>
      <c r="K421" s="26" t="str">
        <f t="shared" si="11"/>
        <v>OK</v>
      </c>
      <c r="L421" s="18"/>
      <c r="M421" s="18"/>
      <c r="N421" s="18"/>
      <c r="O421" s="18"/>
      <c r="P421" s="18"/>
      <c r="Q421" s="18"/>
      <c r="R421" s="18"/>
      <c r="S421" s="18"/>
      <c r="T421" s="18"/>
      <c r="U421" s="18"/>
      <c r="V421" s="18"/>
      <c r="W421" s="32"/>
      <c r="X421" s="32"/>
      <c r="Y421" s="32"/>
      <c r="Z421" s="32"/>
      <c r="AA421" s="32"/>
      <c r="AB421" s="32"/>
    </row>
    <row r="422" spans="1:28" ht="39.950000000000003" customHeight="1" x14ac:dyDescent="0.25">
      <c r="A422" s="161"/>
      <c r="B422" s="163"/>
      <c r="C422" s="47">
        <v>567</v>
      </c>
      <c r="D422" s="66" t="s">
        <v>156</v>
      </c>
      <c r="E422" s="116" t="s">
        <v>748</v>
      </c>
      <c r="F422" s="34" t="s">
        <v>59</v>
      </c>
      <c r="G422" s="34" t="s">
        <v>774</v>
      </c>
      <c r="H422" s="53">
        <v>247.61</v>
      </c>
      <c r="I422" s="19">
        <v>2</v>
      </c>
      <c r="J422" s="25">
        <f t="shared" si="10"/>
        <v>1</v>
      </c>
      <c r="K422" s="26" t="str">
        <f t="shared" si="11"/>
        <v>OK</v>
      </c>
      <c r="L422" s="18"/>
      <c r="M422" s="18"/>
      <c r="N422" s="18">
        <v>1</v>
      </c>
      <c r="O422" s="18"/>
      <c r="P422" s="18"/>
      <c r="Q422" s="18"/>
      <c r="R422" s="18"/>
      <c r="S422" s="18"/>
      <c r="T422" s="18"/>
      <c r="U422" s="18"/>
      <c r="V422" s="18"/>
      <c r="W422" s="32"/>
      <c r="X422" s="32"/>
      <c r="Y422" s="32"/>
      <c r="Z422" s="32"/>
      <c r="AA422" s="32"/>
      <c r="AB422" s="32"/>
    </row>
    <row r="423" spans="1:28" ht="39.950000000000003" customHeight="1" x14ac:dyDescent="0.25">
      <c r="A423" s="161"/>
      <c r="B423" s="163"/>
      <c r="C423" s="47">
        <v>568</v>
      </c>
      <c r="D423" s="66" t="s">
        <v>157</v>
      </c>
      <c r="E423" s="116" t="s">
        <v>749</v>
      </c>
      <c r="F423" s="34" t="s">
        <v>59</v>
      </c>
      <c r="G423" s="34" t="s">
        <v>774</v>
      </c>
      <c r="H423" s="53">
        <v>504.96</v>
      </c>
      <c r="I423" s="19">
        <v>3</v>
      </c>
      <c r="J423" s="25">
        <f t="shared" si="10"/>
        <v>3</v>
      </c>
      <c r="K423" s="26" t="str">
        <f t="shared" si="11"/>
        <v>OK</v>
      </c>
      <c r="L423" s="18"/>
      <c r="M423" s="18"/>
      <c r="N423" s="18"/>
      <c r="O423" s="18"/>
      <c r="P423" s="18"/>
      <c r="Q423" s="18"/>
      <c r="R423" s="18"/>
      <c r="S423" s="18"/>
      <c r="T423" s="18"/>
      <c r="U423" s="18"/>
      <c r="V423" s="18"/>
      <c r="W423" s="32"/>
      <c r="X423" s="32"/>
      <c r="Y423" s="32"/>
      <c r="Z423" s="32"/>
      <c r="AA423" s="32"/>
      <c r="AB423" s="32"/>
    </row>
    <row r="424" spans="1:28" ht="39.950000000000003" customHeight="1" x14ac:dyDescent="0.25">
      <c r="A424" s="161"/>
      <c r="B424" s="163"/>
      <c r="C424" s="47">
        <v>569</v>
      </c>
      <c r="D424" s="66" t="s">
        <v>55</v>
      </c>
      <c r="E424" s="117" t="s">
        <v>750</v>
      </c>
      <c r="F424" s="34" t="s">
        <v>13</v>
      </c>
      <c r="G424" s="34" t="s">
        <v>774</v>
      </c>
      <c r="H424" s="53">
        <v>45.74</v>
      </c>
      <c r="I424" s="19">
        <v>2</v>
      </c>
      <c r="J424" s="25">
        <f t="shared" si="10"/>
        <v>2</v>
      </c>
      <c r="K424" s="26" t="str">
        <f t="shared" si="11"/>
        <v>OK</v>
      </c>
      <c r="L424" s="18"/>
      <c r="M424" s="18"/>
      <c r="N424" s="18"/>
      <c r="O424" s="18"/>
      <c r="P424" s="18"/>
      <c r="Q424" s="18"/>
      <c r="R424" s="18"/>
      <c r="S424" s="18"/>
      <c r="T424" s="18"/>
      <c r="U424" s="18"/>
      <c r="V424" s="18"/>
      <c r="W424" s="32"/>
      <c r="X424" s="32"/>
      <c r="Y424" s="32"/>
      <c r="Z424" s="32"/>
      <c r="AA424" s="32"/>
      <c r="AB424" s="32"/>
    </row>
    <row r="425" spans="1:28" ht="39.950000000000003" customHeight="1" x14ac:dyDescent="0.25">
      <c r="A425" s="161"/>
      <c r="B425" s="163"/>
      <c r="C425" s="47">
        <v>570</v>
      </c>
      <c r="D425" s="66" t="s">
        <v>97</v>
      </c>
      <c r="E425" s="115" t="s">
        <v>751</v>
      </c>
      <c r="F425" s="34" t="s">
        <v>13</v>
      </c>
      <c r="G425" s="34" t="s">
        <v>194</v>
      </c>
      <c r="H425" s="53">
        <v>360.02</v>
      </c>
      <c r="I425" s="19">
        <v>2</v>
      </c>
      <c r="J425" s="25">
        <f t="shared" si="10"/>
        <v>1</v>
      </c>
      <c r="K425" s="26" t="str">
        <f t="shared" si="11"/>
        <v>OK</v>
      </c>
      <c r="L425" s="18"/>
      <c r="M425" s="18"/>
      <c r="N425" s="18">
        <v>1</v>
      </c>
      <c r="O425" s="18"/>
      <c r="P425" s="18"/>
      <c r="Q425" s="18"/>
      <c r="R425" s="18"/>
      <c r="S425" s="18"/>
      <c r="T425" s="18"/>
      <c r="U425" s="18"/>
      <c r="V425" s="18"/>
      <c r="W425" s="32"/>
      <c r="X425" s="32"/>
      <c r="Y425" s="32"/>
      <c r="Z425" s="32"/>
      <c r="AA425" s="32"/>
      <c r="AB425" s="32"/>
    </row>
    <row r="426" spans="1:28" ht="39.950000000000003" customHeight="1" x14ac:dyDescent="0.25">
      <c r="A426" s="161"/>
      <c r="B426" s="163"/>
      <c r="C426" s="47">
        <v>571</v>
      </c>
      <c r="D426" s="66" t="s">
        <v>96</v>
      </c>
      <c r="E426" s="118" t="s">
        <v>752</v>
      </c>
      <c r="F426" s="34" t="s">
        <v>13</v>
      </c>
      <c r="G426" s="34" t="s">
        <v>194</v>
      </c>
      <c r="H426" s="53">
        <v>460.22</v>
      </c>
      <c r="I426" s="19">
        <v>2</v>
      </c>
      <c r="J426" s="25">
        <f t="shared" si="10"/>
        <v>1</v>
      </c>
      <c r="K426" s="26" t="str">
        <f t="shared" si="11"/>
        <v>OK</v>
      </c>
      <c r="L426" s="18"/>
      <c r="M426" s="18"/>
      <c r="N426" s="18">
        <v>1</v>
      </c>
      <c r="O426" s="18"/>
      <c r="P426" s="18"/>
      <c r="Q426" s="18"/>
      <c r="R426" s="18"/>
      <c r="S426" s="18"/>
      <c r="T426" s="18"/>
      <c r="U426" s="18"/>
      <c r="V426" s="18"/>
      <c r="W426" s="32"/>
      <c r="X426" s="32"/>
      <c r="Y426" s="32"/>
      <c r="Z426" s="32"/>
      <c r="AA426" s="32"/>
      <c r="AB426" s="32"/>
    </row>
    <row r="427" spans="1:28" ht="39.950000000000003" customHeight="1" x14ac:dyDescent="0.25">
      <c r="A427" s="161"/>
      <c r="B427" s="163"/>
      <c r="C427" s="47">
        <v>572</v>
      </c>
      <c r="D427" s="91" t="s">
        <v>99</v>
      </c>
      <c r="E427" s="119" t="s">
        <v>753</v>
      </c>
      <c r="F427" s="103" t="s">
        <v>13</v>
      </c>
      <c r="G427" s="103" t="s">
        <v>194</v>
      </c>
      <c r="H427" s="53">
        <v>392.34</v>
      </c>
      <c r="I427" s="19">
        <v>2</v>
      </c>
      <c r="J427" s="25">
        <f t="shared" si="10"/>
        <v>2</v>
      </c>
      <c r="K427" s="26" t="str">
        <f t="shared" si="11"/>
        <v>OK</v>
      </c>
      <c r="L427" s="18"/>
      <c r="M427" s="18"/>
      <c r="N427" s="18"/>
      <c r="O427" s="18"/>
      <c r="P427" s="18"/>
      <c r="Q427" s="18"/>
      <c r="R427" s="18"/>
      <c r="S427" s="18"/>
      <c r="T427" s="18"/>
      <c r="U427" s="18"/>
      <c r="V427" s="18"/>
      <c r="W427" s="32"/>
      <c r="X427" s="32"/>
      <c r="Y427" s="32"/>
      <c r="Z427" s="32"/>
      <c r="AA427" s="32"/>
      <c r="AB427" s="32"/>
    </row>
    <row r="428" spans="1:28" ht="39.950000000000003" customHeight="1" x14ac:dyDescent="0.25">
      <c r="A428" s="161"/>
      <c r="B428" s="163"/>
      <c r="C428" s="47">
        <v>573</v>
      </c>
      <c r="D428" s="66" t="s">
        <v>505</v>
      </c>
      <c r="E428" s="118" t="s">
        <v>754</v>
      </c>
      <c r="F428" s="34" t="s">
        <v>13</v>
      </c>
      <c r="G428" s="34" t="s">
        <v>194</v>
      </c>
      <c r="H428" s="53">
        <v>745.91</v>
      </c>
      <c r="I428" s="19">
        <v>2</v>
      </c>
      <c r="J428" s="25">
        <f t="shared" si="10"/>
        <v>0</v>
      </c>
      <c r="K428" s="26" t="str">
        <f t="shared" si="11"/>
        <v>OK</v>
      </c>
      <c r="L428" s="18"/>
      <c r="M428" s="18"/>
      <c r="N428" s="18">
        <v>1</v>
      </c>
      <c r="O428" s="18">
        <v>1</v>
      </c>
      <c r="P428" s="18"/>
      <c r="Q428" s="18"/>
      <c r="R428" s="18"/>
      <c r="S428" s="18"/>
      <c r="T428" s="18"/>
      <c r="U428" s="18"/>
      <c r="V428" s="18"/>
      <c r="W428" s="32"/>
      <c r="X428" s="32"/>
      <c r="Y428" s="32"/>
      <c r="Z428" s="32"/>
      <c r="AA428" s="32"/>
      <c r="AB428" s="32"/>
    </row>
    <row r="429" spans="1:28" ht="39.950000000000003" customHeight="1" x14ac:dyDescent="0.25">
      <c r="A429" s="161"/>
      <c r="B429" s="163"/>
      <c r="C429" s="47">
        <v>574</v>
      </c>
      <c r="D429" s="66" t="s">
        <v>98</v>
      </c>
      <c r="E429" s="116" t="s">
        <v>755</v>
      </c>
      <c r="F429" s="34" t="s">
        <v>13</v>
      </c>
      <c r="G429" s="34" t="s">
        <v>94</v>
      </c>
      <c r="H429" s="53">
        <v>254.84</v>
      </c>
      <c r="I429" s="19">
        <v>2</v>
      </c>
      <c r="J429" s="25">
        <f t="shared" si="10"/>
        <v>2</v>
      </c>
      <c r="K429" s="26" t="str">
        <f t="shared" si="11"/>
        <v>OK</v>
      </c>
      <c r="L429" s="18"/>
      <c r="M429" s="18"/>
      <c r="N429" s="18"/>
      <c r="O429" s="18"/>
      <c r="P429" s="18"/>
      <c r="Q429" s="18"/>
      <c r="R429" s="18"/>
      <c r="S429" s="18"/>
      <c r="T429" s="18"/>
      <c r="U429" s="18"/>
      <c r="V429" s="18"/>
      <c r="W429" s="32"/>
      <c r="X429" s="32"/>
      <c r="Y429" s="32"/>
      <c r="Z429" s="32"/>
      <c r="AA429" s="32"/>
      <c r="AB429" s="32"/>
    </row>
    <row r="430" spans="1:28" ht="39.950000000000003" customHeight="1" x14ac:dyDescent="0.25">
      <c r="A430" s="161"/>
      <c r="B430" s="163"/>
      <c r="C430" s="47">
        <v>575</v>
      </c>
      <c r="D430" s="66" t="s">
        <v>95</v>
      </c>
      <c r="E430" s="116" t="s">
        <v>756</v>
      </c>
      <c r="F430" s="34" t="s">
        <v>13</v>
      </c>
      <c r="G430" s="34" t="s">
        <v>194</v>
      </c>
      <c r="H430" s="53">
        <v>629.32000000000005</v>
      </c>
      <c r="I430" s="19">
        <v>2</v>
      </c>
      <c r="J430" s="25">
        <f t="shared" si="10"/>
        <v>0</v>
      </c>
      <c r="K430" s="26" t="str">
        <f t="shared" si="11"/>
        <v>OK</v>
      </c>
      <c r="L430" s="18"/>
      <c r="M430" s="18"/>
      <c r="N430" s="18">
        <v>2</v>
      </c>
      <c r="O430" s="18"/>
      <c r="P430" s="18"/>
      <c r="Q430" s="18"/>
      <c r="R430" s="18"/>
      <c r="S430" s="18"/>
      <c r="T430" s="18"/>
      <c r="U430" s="18"/>
      <c r="V430" s="18"/>
      <c r="W430" s="32"/>
      <c r="X430" s="32"/>
      <c r="Y430" s="32"/>
      <c r="Z430" s="32"/>
      <c r="AA430" s="32"/>
      <c r="AB430" s="32"/>
    </row>
    <row r="431" spans="1:28" ht="39.950000000000003" customHeight="1" x14ac:dyDescent="0.25">
      <c r="A431" s="161"/>
      <c r="B431" s="163"/>
      <c r="C431" s="47">
        <v>576</v>
      </c>
      <c r="D431" s="66" t="s">
        <v>506</v>
      </c>
      <c r="E431" s="118" t="s">
        <v>757</v>
      </c>
      <c r="F431" s="34" t="s">
        <v>13</v>
      </c>
      <c r="G431" s="35" t="s">
        <v>94</v>
      </c>
      <c r="H431" s="53">
        <v>280.73</v>
      </c>
      <c r="I431" s="19">
        <v>1</v>
      </c>
      <c r="J431" s="25">
        <f t="shared" si="10"/>
        <v>1</v>
      </c>
      <c r="K431" s="26" t="str">
        <f t="shared" si="11"/>
        <v>OK</v>
      </c>
      <c r="L431" s="18"/>
      <c r="M431" s="18"/>
      <c r="N431" s="18"/>
      <c r="O431" s="18"/>
      <c r="P431" s="18"/>
      <c r="Q431" s="18"/>
      <c r="R431" s="18"/>
      <c r="S431" s="18"/>
      <c r="T431" s="18"/>
      <c r="U431" s="18"/>
      <c r="V431" s="18"/>
      <c r="W431" s="32"/>
      <c r="X431" s="32"/>
      <c r="Y431" s="32"/>
      <c r="Z431" s="32"/>
      <c r="AA431" s="32"/>
      <c r="AB431" s="32"/>
    </row>
    <row r="432" spans="1:28" ht="39.950000000000003" customHeight="1" x14ac:dyDescent="0.25">
      <c r="A432" s="161"/>
      <c r="B432" s="163"/>
      <c r="C432" s="47">
        <v>577</v>
      </c>
      <c r="D432" s="89" t="s">
        <v>507</v>
      </c>
      <c r="E432" s="120" t="s">
        <v>758</v>
      </c>
      <c r="F432" s="102" t="s">
        <v>13</v>
      </c>
      <c r="G432" s="34" t="s">
        <v>194</v>
      </c>
      <c r="H432" s="53">
        <v>454.75</v>
      </c>
      <c r="I432" s="19"/>
      <c r="J432" s="25">
        <f t="shared" si="10"/>
        <v>0</v>
      </c>
      <c r="K432" s="26" t="str">
        <f t="shared" si="11"/>
        <v>OK</v>
      </c>
      <c r="L432" s="18"/>
      <c r="M432" s="18"/>
      <c r="N432" s="18"/>
      <c r="O432" s="18"/>
      <c r="P432" s="18"/>
      <c r="Q432" s="18"/>
      <c r="R432" s="18"/>
      <c r="S432" s="18"/>
      <c r="T432" s="18"/>
      <c r="U432" s="18"/>
      <c r="V432" s="18"/>
      <c r="W432" s="32"/>
      <c r="X432" s="32"/>
      <c r="Y432" s="32"/>
      <c r="Z432" s="32"/>
      <c r="AA432" s="32"/>
      <c r="AB432" s="32"/>
    </row>
    <row r="433" spans="1:28" ht="39.950000000000003" customHeight="1" x14ac:dyDescent="0.25">
      <c r="A433" s="161"/>
      <c r="B433" s="163"/>
      <c r="C433" s="47">
        <v>578</v>
      </c>
      <c r="D433" s="66" t="s">
        <v>508</v>
      </c>
      <c r="E433" s="121" t="s">
        <v>759</v>
      </c>
      <c r="F433" s="34" t="s">
        <v>59</v>
      </c>
      <c r="G433" s="34" t="s">
        <v>194</v>
      </c>
      <c r="H433" s="53">
        <v>2525.9</v>
      </c>
      <c r="I433" s="19"/>
      <c r="J433" s="25">
        <f t="shared" si="10"/>
        <v>0</v>
      </c>
      <c r="K433" s="26" t="str">
        <f t="shared" si="11"/>
        <v>OK</v>
      </c>
      <c r="L433" s="18"/>
      <c r="M433" s="18"/>
      <c r="N433" s="18"/>
      <c r="O433" s="18"/>
      <c r="P433" s="18"/>
      <c r="Q433" s="18"/>
      <c r="R433" s="18"/>
      <c r="S433" s="18"/>
      <c r="T433" s="18"/>
      <c r="U433" s="18"/>
      <c r="V433" s="18"/>
      <c r="W433" s="32"/>
      <c r="X433" s="32"/>
      <c r="Y433" s="32"/>
      <c r="Z433" s="32"/>
      <c r="AA433" s="32"/>
      <c r="AB433" s="32"/>
    </row>
    <row r="434" spans="1:28" ht="39.950000000000003" customHeight="1" x14ac:dyDescent="0.25">
      <c r="A434" s="161"/>
      <c r="B434" s="163"/>
      <c r="C434" s="47">
        <v>579</v>
      </c>
      <c r="D434" s="92" t="s">
        <v>509</v>
      </c>
      <c r="E434" s="116" t="s">
        <v>760</v>
      </c>
      <c r="F434" s="102" t="s">
        <v>13</v>
      </c>
      <c r="G434" s="34" t="s">
        <v>194</v>
      </c>
      <c r="H434" s="53">
        <v>530.11</v>
      </c>
      <c r="I434" s="19"/>
      <c r="J434" s="25">
        <f t="shared" si="10"/>
        <v>0</v>
      </c>
      <c r="K434" s="26" t="str">
        <f t="shared" si="11"/>
        <v>OK</v>
      </c>
      <c r="L434" s="18"/>
      <c r="M434" s="18"/>
      <c r="N434" s="18"/>
      <c r="O434" s="18"/>
      <c r="P434" s="18"/>
      <c r="Q434" s="18"/>
      <c r="R434" s="18"/>
      <c r="S434" s="18"/>
      <c r="T434" s="18"/>
      <c r="U434" s="18"/>
      <c r="V434" s="18"/>
      <c r="W434" s="32"/>
      <c r="X434" s="32"/>
      <c r="Y434" s="32"/>
      <c r="Z434" s="32"/>
      <c r="AA434" s="32"/>
      <c r="AB434" s="32"/>
    </row>
    <row r="435" spans="1:28" ht="39.950000000000003" customHeight="1" x14ac:dyDescent="0.25">
      <c r="A435" s="161"/>
      <c r="B435" s="163"/>
      <c r="C435" s="47">
        <v>580</v>
      </c>
      <c r="D435" s="66" t="s">
        <v>202</v>
      </c>
      <c r="E435" s="116" t="s">
        <v>761</v>
      </c>
      <c r="F435" s="34" t="s">
        <v>59</v>
      </c>
      <c r="G435" s="34" t="s">
        <v>194</v>
      </c>
      <c r="H435" s="53">
        <v>1392.5</v>
      </c>
      <c r="I435" s="19"/>
      <c r="J435" s="25">
        <f t="shared" si="10"/>
        <v>0</v>
      </c>
      <c r="K435" s="26" t="str">
        <f t="shared" si="11"/>
        <v>OK</v>
      </c>
      <c r="L435" s="18"/>
      <c r="M435" s="18"/>
      <c r="N435" s="18"/>
      <c r="O435" s="18"/>
      <c r="P435" s="18"/>
      <c r="Q435" s="18"/>
      <c r="R435" s="18"/>
      <c r="S435" s="18"/>
      <c r="T435" s="18"/>
      <c r="U435" s="18"/>
      <c r="V435" s="18"/>
      <c r="W435" s="32"/>
      <c r="X435" s="32"/>
      <c r="Y435" s="32"/>
      <c r="Z435" s="32"/>
      <c r="AA435" s="32"/>
      <c r="AB435" s="32"/>
    </row>
    <row r="436" spans="1:28" ht="39.950000000000003" customHeight="1" x14ac:dyDescent="0.25">
      <c r="A436" s="161"/>
      <c r="B436" s="163"/>
      <c r="C436" s="47">
        <v>581</v>
      </c>
      <c r="D436" s="66" t="s">
        <v>510</v>
      </c>
      <c r="E436" s="122" t="s">
        <v>762</v>
      </c>
      <c r="F436" s="104" t="s">
        <v>133</v>
      </c>
      <c r="G436" s="35" t="s">
        <v>194</v>
      </c>
      <c r="H436" s="53">
        <v>102.2</v>
      </c>
      <c r="I436" s="19">
        <v>7</v>
      </c>
      <c r="J436" s="25">
        <f t="shared" si="10"/>
        <v>0</v>
      </c>
      <c r="K436" s="26" t="str">
        <f t="shared" si="11"/>
        <v>OK</v>
      </c>
      <c r="L436" s="18"/>
      <c r="M436" s="18"/>
      <c r="N436" s="18">
        <v>7</v>
      </c>
      <c r="O436" s="18"/>
      <c r="P436" s="18"/>
      <c r="Q436" s="18"/>
      <c r="R436" s="18"/>
      <c r="S436" s="18"/>
      <c r="T436" s="18"/>
      <c r="U436" s="18"/>
      <c r="V436" s="18"/>
      <c r="W436" s="32"/>
      <c r="X436" s="32"/>
      <c r="Y436" s="32"/>
      <c r="Z436" s="32"/>
      <c r="AA436" s="32"/>
      <c r="AB436" s="32"/>
    </row>
    <row r="437" spans="1:28" ht="39.950000000000003" customHeight="1" x14ac:dyDescent="0.25">
      <c r="A437" s="161"/>
      <c r="B437" s="163"/>
      <c r="C437" s="47">
        <v>582</v>
      </c>
      <c r="D437" s="93" t="s">
        <v>511</v>
      </c>
      <c r="E437" s="123" t="s">
        <v>763</v>
      </c>
      <c r="F437" s="104" t="s">
        <v>133</v>
      </c>
      <c r="G437" s="35" t="s">
        <v>194</v>
      </c>
      <c r="H437" s="53">
        <v>95.4</v>
      </c>
      <c r="I437" s="19">
        <v>7</v>
      </c>
      <c r="J437" s="25">
        <f t="shared" si="10"/>
        <v>0</v>
      </c>
      <c r="K437" s="26" t="str">
        <f t="shared" si="11"/>
        <v>OK</v>
      </c>
      <c r="L437" s="18"/>
      <c r="M437" s="18"/>
      <c r="N437" s="18">
        <v>7</v>
      </c>
      <c r="O437" s="18"/>
      <c r="P437" s="18"/>
      <c r="Q437" s="18"/>
      <c r="R437" s="18"/>
      <c r="S437" s="18"/>
      <c r="T437" s="18"/>
      <c r="U437" s="18"/>
      <c r="V437" s="18"/>
      <c r="W437" s="32"/>
      <c r="X437" s="32"/>
      <c r="Y437" s="32"/>
      <c r="Z437" s="32"/>
      <c r="AA437" s="32"/>
      <c r="AB437" s="32"/>
    </row>
    <row r="438" spans="1:28" ht="39.950000000000003" customHeight="1" x14ac:dyDescent="0.25">
      <c r="A438" s="161"/>
      <c r="B438" s="163"/>
      <c r="C438" s="47">
        <v>583</v>
      </c>
      <c r="D438" s="93" t="s">
        <v>512</v>
      </c>
      <c r="E438" s="123" t="s">
        <v>764</v>
      </c>
      <c r="F438" s="104" t="s">
        <v>133</v>
      </c>
      <c r="G438" s="35" t="s">
        <v>194</v>
      </c>
      <c r="H438" s="53">
        <v>210.98</v>
      </c>
      <c r="I438" s="19">
        <v>7</v>
      </c>
      <c r="J438" s="25">
        <f t="shared" si="10"/>
        <v>0</v>
      </c>
      <c r="K438" s="26" t="str">
        <f t="shared" si="11"/>
        <v>OK</v>
      </c>
      <c r="L438" s="18"/>
      <c r="M438" s="18"/>
      <c r="N438" s="18">
        <v>7</v>
      </c>
      <c r="O438" s="18"/>
      <c r="P438" s="18"/>
      <c r="Q438" s="18"/>
      <c r="R438" s="18"/>
      <c r="S438" s="18"/>
      <c r="T438" s="18"/>
      <c r="U438" s="18"/>
      <c r="V438" s="18"/>
      <c r="W438" s="32"/>
      <c r="X438" s="32"/>
      <c r="Y438" s="32"/>
      <c r="Z438" s="32"/>
      <c r="AA438" s="32"/>
      <c r="AB438" s="32"/>
    </row>
    <row r="439" spans="1:28" ht="39.950000000000003" customHeight="1" x14ac:dyDescent="0.25">
      <c r="A439" s="161"/>
      <c r="B439" s="163"/>
      <c r="C439" s="47">
        <v>584</v>
      </c>
      <c r="D439" s="66" t="s">
        <v>513</v>
      </c>
      <c r="E439" s="124" t="s">
        <v>765</v>
      </c>
      <c r="F439" s="105" t="s">
        <v>133</v>
      </c>
      <c r="G439" s="34" t="s">
        <v>194</v>
      </c>
      <c r="H439" s="53">
        <v>3746.63</v>
      </c>
      <c r="I439" s="19">
        <v>1</v>
      </c>
      <c r="J439" s="25">
        <f t="shared" si="10"/>
        <v>0</v>
      </c>
      <c r="K439" s="26" t="str">
        <f t="shared" si="11"/>
        <v>OK</v>
      </c>
      <c r="L439" s="18"/>
      <c r="M439" s="18"/>
      <c r="N439" s="18">
        <v>1</v>
      </c>
      <c r="O439" s="18"/>
      <c r="P439" s="18"/>
      <c r="Q439" s="18"/>
      <c r="R439" s="18"/>
      <c r="S439" s="18"/>
      <c r="T439" s="18"/>
      <c r="U439" s="18"/>
      <c r="V439" s="18"/>
      <c r="W439" s="32"/>
      <c r="X439" s="32"/>
      <c r="Y439" s="32"/>
      <c r="Z439" s="32"/>
      <c r="AA439" s="32"/>
      <c r="AB439" s="32"/>
    </row>
    <row r="440" spans="1:28" ht="39.950000000000003" customHeight="1" x14ac:dyDescent="0.25">
      <c r="A440" s="161"/>
      <c r="B440" s="163"/>
      <c r="C440" s="47">
        <v>585</v>
      </c>
      <c r="D440" s="66" t="s">
        <v>118</v>
      </c>
      <c r="E440" s="119" t="s">
        <v>766</v>
      </c>
      <c r="F440" s="34" t="s">
        <v>59</v>
      </c>
      <c r="G440" s="35" t="s">
        <v>194</v>
      </c>
      <c r="H440" s="53">
        <v>682.73</v>
      </c>
      <c r="I440" s="19"/>
      <c r="J440" s="25">
        <f t="shared" si="10"/>
        <v>0</v>
      </c>
      <c r="K440" s="26" t="str">
        <f t="shared" si="11"/>
        <v>OK</v>
      </c>
      <c r="L440" s="18"/>
      <c r="M440" s="18"/>
      <c r="N440" s="18"/>
      <c r="O440" s="18"/>
      <c r="P440" s="18"/>
      <c r="Q440" s="18"/>
      <c r="R440" s="18"/>
      <c r="S440" s="18"/>
      <c r="T440" s="18"/>
      <c r="U440" s="18"/>
      <c r="V440" s="18"/>
      <c r="W440" s="32"/>
      <c r="X440" s="32"/>
      <c r="Y440" s="32"/>
      <c r="Z440" s="32"/>
      <c r="AA440" s="32"/>
      <c r="AB440" s="32"/>
    </row>
    <row r="441" spans="1:28" ht="39.950000000000003" customHeight="1" x14ac:dyDescent="0.25">
      <c r="A441" s="161"/>
      <c r="B441" s="163"/>
      <c r="C441" s="47">
        <v>586</v>
      </c>
      <c r="D441" s="66" t="s">
        <v>514</v>
      </c>
      <c r="E441" s="116" t="s">
        <v>767</v>
      </c>
      <c r="F441" s="34" t="s">
        <v>13</v>
      </c>
      <c r="G441" s="34" t="s">
        <v>194</v>
      </c>
      <c r="H441" s="53">
        <v>557.52</v>
      </c>
      <c r="I441" s="19">
        <v>2</v>
      </c>
      <c r="J441" s="25">
        <f t="shared" si="10"/>
        <v>2</v>
      </c>
      <c r="K441" s="26" t="str">
        <f t="shared" si="11"/>
        <v>OK</v>
      </c>
      <c r="L441" s="18"/>
      <c r="M441" s="18"/>
      <c r="N441" s="18"/>
      <c r="O441" s="18"/>
      <c r="P441" s="18"/>
      <c r="Q441" s="18"/>
      <c r="R441" s="18"/>
      <c r="S441" s="18"/>
      <c r="T441" s="18"/>
      <c r="U441" s="18"/>
      <c r="V441" s="18"/>
      <c r="W441" s="32"/>
      <c r="X441" s="32"/>
      <c r="Y441" s="32"/>
      <c r="Z441" s="32"/>
      <c r="AA441" s="32"/>
      <c r="AB441" s="32"/>
    </row>
    <row r="442" spans="1:28" ht="52.5" x14ac:dyDescent="0.25">
      <c r="A442" s="73">
        <v>12</v>
      </c>
      <c r="B442" s="74" t="s">
        <v>216</v>
      </c>
      <c r="C442" s="48">
        <v>587</v>
      </c>
      <c r="D442" s="71" t="s">
        <v>231</v>
      </c>
      <c r="E442" s="108" t="s">
        <v>232</v>
      </c>
      <c r="F442" s="96" t="s">
        <v>18</v>
      </c>
      <c r="G442" s="96" t="s">
        <v>15</v>
      </c>
      <c r="H442" s="54">
        <v>20.9</v>
      </c>
      <c r="I442" s="19"/>
      <c r="J442" s="25">
        <f t="shared" si="10"/>
        <v>0</v>
      </c>
      <c r="K442" s="26" t="str">
        <f t="shared" si="11"/>
        <v>OK</v>
      </c>
      <c r="L442" s="40"/>
      <c r="M442" s="40"/>
      <c r="N442" s="40"/>
      <c r="O442" s="40"/>
      <c r="P442" s="40"/>
      <c r="Q442" s="40"/>
      <c r="R442" s="40"/>
      <c r="S442" s="40"/>
      <c r="T442" s="40"/>
      <c r="U442" s="40"/>
      <c r="V442" s="40"/>
      <c r="W442" s="32"/>
      <c r="X442" s="32"/>
      <c r="Y442" s="32"/>
      <c r="Z442" s="32"/>
      <c r="AA442" s="32"/>
      <c r="AB442" s="32"/>
    </row>
    <row r="443" spans="1:28" ht="39.950000000000003" customHeight="1" x14ac:dyDescent="0.25">
      <c r="H443" s="29">
        <f>SUM(H4:H442)</f>
        <v>42863.6</v>
      </c>
      <c r="J443" s="28">
        <f>COUNTIF(J4:J442,"&lt;0")</f>
        <v>2</v>
      </c>
      <c r="K443" s="5" t="str">
        <f t="shared" si="11"/>
        <v>OK</v>
      </c>
    </row>
  </sheetData>
  <mergeCells count="37">
    <mergeCell ref="AB1:AB2"/>
    <mergeCell ref="A4:A66"/>
    <mergeCell ref="B4:B66"/>
    <mergeCell ref="A67:A112"/>
    <mergeCell ref="B67:B112"/>
    <mergeCell ref="M1:M2"/>
    <mergeCell ref="N1:N2"/>
    <mergeCell ref="O1:O2"/>
    <mergeCell ref="I1:K1"/>
    <mergeCell ref="A2:K2"/>
    <mergeCell ref="A1:C1"/>
    <mergeCell ref="D1:H1"/>
    <mergeCell ref="Y1:Y2"/>
    <mergeCell ref="Z1:Z2"/>
    <mergeCell ref="AA1:AA2"/>
    <mergeCell ref="T1:T2"/>
    <mergeCell ref="A417:A441"/>
    <mergeCell ref="B417:B441"/>
    <mergeCell ref="A114:A247"/>
    <mergeCell ref="B114:B247"/>
    <mergeCell ref="A248:A279"/>
    <mergeCell ref="B248:B279"/>
    <mergeCell ref="A280:A363"/>
    <mergeCell ref="B280:B363"/>
    <mergeCell ref="A364:A414"/>
    <mergeCell ref="B364:B414"/>
    <mergeCell ref="A415:A416"/>
    <mergeCell ref="B415:B416"/>
    <mergeCell ref="L1:L2"/>
    <mergeCell ref="U1:U2"/>
    <mergeCell ref="V1:V2"/>
    <mergeCell ref="W1:W2"/>
    <mergeCell ref="X1:X2"/>
    <mergeCell ref="P1:P2"/>
    <mergeCell ref="Q1:Q2"/>
    <mergeCell ref="R1:R2"/>
    <mergeCell ref="S1:S2"/>
  </mergeCells>
  <conditionalFormatting sqref="P287:V441 Q4:V286">
    <cfRule type="cellIs" dxfId="42" priority="7" stopIfTrue="1" operator="greaterThan">
      <formula>0</formula>
    </cfRule>
    <cfRule type="cellIs" dxfId="41" priority="8" stopIfTrue="1" operator="greaterThan">
      <formula>0</formula>
    </cfRule>
    <cfRule type="cellIs" dxfId="40" priority="9" stopIfTrue="1" operator="greaterThan">
      <formula>0</formula>
    </cfRule>
  </conditionalFormatting>
  <conditionalFormatting sqref="L4:O441">
    <cfRule type="cellIs" dxfId="39" priority="4" stopIfTrue="1" operator="greaterThan">
      <formula>0</formula>
    </cfRule>
    <cfRule type="cellIs" dxfId="38" priority="5" stopIfTrue="1" operator="greaterThan">
      <formula>0</formula>
    </cfRule>
    <cfRule type="cellIs" dxfId="37" priority="6" stopIfTrue="1" operator="greaterThan">
      <formula>0</formula>
    </cfRule>
  </conditionalFormatting>
  <conditionalFormatting sqref="P4:P286">
    <cfRule type="cellIs" dxfId="36" priority="1" stopIfTrue="1" operator="greaterThan">
      <formula>0</formula>
    </cfRule>
    <cfRule type="cellIs" dxfId="35" priority="2" stopIfTrue="1" operator="greaterThan">
      <formula>0</formula>
    </cfRule>
    <cfRule type="cellIs" dxfId="34" priority="3" stopIfTrue="1" operator="greaterThan">
      <formula>0</formula>
    </cfRule>
  </conditionalFormatting>
  <hyperlinks>
    <hyperlink ref="D577" r:id="rId1" display="https://www.havan.com.br/mangueira-para-gas-de-cozinha-glp-1-20m-durin-05207.html" xr:uid="{00000000-0004-0000-0300-000000000000}"/>
  </hyperlinks>
  <pageMargins left="0.511811024" right="0.511811024" top="0.78740157499999996" bottom="0.78740157499999996" header="0.31496062000000002" footer="0.31496062000000002"/>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49"/>
  <sheetViews>
    <sheetView zoomScale="96" zoomScaleNormal="96" workbookViewId="0">
      <selection activeCell="O9" sqref="O9"/>
    </sheetView>
  </sheetViews>
  <sheetFormatPr defaultColWidth="9.7109375" defaultRowHeight="26.25"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59" t="s">
        <v>213</v>
      </c>
      <c r="B1" s="159"/>
      <c r="C1" s="159"/>
      <c r="D1" s="159" t="s">
        <v>119</v>
      </c>
      <c r="E1" s="159"/>
      <c r="F1" s="159"/>
      <c r="G1" s="159"/>
      <c r="H1" s="159"/>
      <c r="I1" s="159" t="s">
        <v>214</v>
      </c>
      <c r="J1" s="159"/>
      <c r="K1" s="159"/>
      <c r="L1" s="158" t="s">
        <v>783</v>
      </c>
      <c r="M1" s="158" t="s">
        <v>826</v>
      </c>
      <c r="N1" s="158" t="s">
        <v>215</v>
      </c>
      <c r="O1" s="158" t="s">
        <v>215</v>
      </c>
      <c r="P1" s="158" t="s">
        <v>215</v>
      </c>
      <c r="Q1" s="158" t="s">
        <v>215</v>
      </c>
      <c r="R1" s="158" t="s">
        <v>215</v>
      </c>
      <c r="S1" s="158" t="s">
        <v>215</v>
      </c>
      <c r="T1" s="158" t="s">
        <v>215</v>
      </c>
      <c r="U1" s="158" t="s">
        <v>215</v>
      </c>
      <c r="V1" s="158" t="s">
        <v>215</v>
      </c>
      <c r="W1" s="158" t="s">
        <v>215</v>
      </c>
      <c r="X1" s="158" t="s">
        <v>215</v>
      </c>
      <c r="Y1" s="158" t="s">
        <v>215</v>
      </c>
      <c r="Z1" s="158" t="s">
        <v>215</v>
      </c>
      <c r="AA1" s="158" t="s">
        <v>215</v>
      </c>
      <c r="AB1" s="158" t="s">
        <v>215</v>
      </c>
      <c r="AC1" s="158" t="s">
        <v>215</v>
      </c>
    </row>
    <row r="2" spans="1:29" ht="39.950000000000003" customHeight="1" x14ac:dyDescent="0.25">
      <c r="A2" s="159" t="s">
        <v>121</v>
      </c>
      <c r="B2" s="159"/>
      <c r="C2" s="159"/>
      <c r="D2" s="159"/>
      <c r="E2" s="159"/>
      <c r="F2" s="159"/>
      <c r="G2" s="159"/>
      <c r="H2" s="159"/>
      <c r="I2" s="159"/>
      <c r="J2" s="159"/>
      <c r="K2" s="159"/>
      <c r="L2" s="158"/>
      <c r="M2" s="158"/>
      <c r="N2" s="158"/>
      <c r="O2" s="158"/>
      <c r="P2" s="158"/>
      <c r="Q2" s="158"/>
      <c r="R2" s="158"/>
      <c r="S2" s="158"/>
      <c r="T2" s="158"/>
      <c r="U2" s="158"/>
      <c r="V2" s="158"/>
      <c r="W2" s="158"/>
      <c r="X2" s="158"/>
      <c r="Y2" s="158"/>
      <c r="Z2" s="158"/>
      <c r="AA2" s="158"/>
      <c r="AB2" s="158"/>
      <c r="AC2" s="158"/>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46">
        <v>44334</v>
      </c>
      <c r="M3" s="146">
        <v>44452</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64">
        <v>2</v>
      </c>
      <c r="B4" s="166" t="s">
        <v>216</v>
      </c>
      <c r="C4" s="45">
        <v>81</v>
      </c>
      <c r="D4" s="66" t="s">
        <v>233</v>
      </c>
      <c r="E4" s="106" t="s">
        <v>518</v>
      </c>
      <c r="F4" s="34" t="s">
        <v>33</v>
      </c>
      <c r="G4" s="34" t="s">
        <v>15</v>
      </c>
      <c r="H4" s="52">
        <v>4.1500000000000004</v>
      </c>
      <c r="I4" s="19">
        <v>3</v>
      </c>
      <c r="J4" s="25">
        <f>I4-(SUM(L4:AC4))</f>
        <v>3</v>
      </c>
      <c r="K4" s="26" t="str">
        <f>IF(J4&lt;0,"ATENÇÃO","OK")</f>
        <v>OK</v>
      </c>
      <c r="L4" s="18"/>
      <c r="M4" s="18"/>
      <c r="N4" s="18"/>
      <c r="O4" s="18"/>
      <c r="P4" s="18"/>
      <c r="Q4" s="18"/>
      <c r="R4" s="18"/>
      <c r="S4" s="18"/>
      <c r="T4" s="18"/>
      <c r="U4" s="18"/>
      <c r="V4" s="18"/>
      <c r="W4" s="18"/>
      <c r="X4" s="32"/>
      <c r="Y4" s="32"/>
      <c r="Z4" s="32"/>
      <c r="AA4" s="32"/>
      <c r="AB4" s="32"/>
      <c r="AC4" s="32"/>
    </row>
    <row r="5" spans="1:29" ht="39.950000000000003" customHeight="1" x14ac:dyDescent="0.25">
      <c r="A5" s="165"/>
      <c r="B5" s="167"/>
      <c r="C5" s="46">
        <v>82</v>
      </c>
      <c r="D5" s="66" t="s">
        <v>234</v>
      </c>
      <c r="E5" s="106" t="s">
        <v>519</v>
      </c>
      <c r="F5" s="34" t="s">
        <v>13</v>
      </c>
      <c r="G5" s="34" t="s">
        <v>15</v>
      </c>
      <c r="H5" s="53">
        <v>4.26</v>
      </c>
      <c r="I5" s="19">
        <v>2</v>
      </c>
      <c r="J5" s="25">
        <f t="shared" ref="J5:J68" si="0">I5-(SUM(L5:AC5))</f>
        <v>2</v>
      </c>
      <c r="K5" s="26" t="str">
        <f t="shared" ref="K5:K68" si="1">IF(J5&lt;0,"ATENÇÃO","OK")</f>
        <v>OK</v>
      </c>
      <c r="L5" s="18"/>
      <c r="M5" s="18"/>
      <c r="N5" s="18"/>
      <c r="O5" s="18"/>
      <c r="P5" s="18"/>
      <c r="Q5" s="18"/>
      <c r="R5" s="18"/>
      <c r="S5" s="18"/>
      <c r="T5" s="18"/>
      <c r="U5" s="18"/>
      <c r="V5" s="18"/>
      <c r="W5" s="18"/>
      <c r="X5" s="32"/>
      <c r="Y5" s="32"/>
      <c r="Z5" s="32"/>
      <c r="AA5" s="32"/>
      <c r="AB5" s="32"/>
      <c r="AC5" s="32"/>
    </row>
    <row r="6" spans="1:29" ht="39.950000000000003" customHeight="1" x14ac:dyDescent="0.25">
      <c r="A6" s="165"/>
      <c r="B6" s="167"/>
      <c r="C6" s="46">
        <v>83</v>
      </c>
      <c r="D6" s="66" t="s">
        <v>235</v>
      </c>
      <c r="E6" s="106" t="s">
        <v>520</v>
      </c>
      <c r="F6" s="34" t="s">
        <v>13</v>
      </c>
      <c r="G6" s="34" t="s">
        <v>15</v>
      </c>
      <c r="H6" s="53">
        <v>5.92</v>
      </c>
      <c r="I6" s="19">
        <v>2</v>
      </c>
      <c r="J6" s="25">
        <f t="shared" si="0"/>
        <v>2</v>
      </c>
      <c r="K6" s="26" t="str">
        <f t="shared" si="1"/>
        <v>OK</v>
      </c>
      <c r="L6" s="18"/>
      <c r="M6" s="18"/>
      <c r="N6" s="18"/>
      <c r="O6" s="18"/>
      <c r="P6" s="18"/>
      <c r="Q6" s="18"/>
      <c r="R6" s="18"/>
      <c r="S6" s="18"/>
      <c r="T6" s="18"/>
      <c r="U6" s="18"/>
      <c r="V6" s="18"/>
      <c r="W6" s="18"/>
      <c r="X6" s="32"/>
      <c r="Y6" s="32"/>
      <c r="Z6" s="32"/>
      <c r="AA6" s="32"/>
      <c r="AB6" s="32"/>
      <c r="AC6" s="32"/>
    </row>
    <row r="7" spans="1:29" ht="39.950000000000003" customHeight="1" x14ac:dyDescent="0.25">
      <c r="A7" s="165"/>
      <c r="B7" s="167"/>
      <c r="C7" s="46">
        <v>84</v>
      </c>
      <c r="D7" s="66" t="s">
        <v>116</v>
      </c>
      <c r="E7" s="106" t="s">
        <v>521</v>
      </c>
      <c r="F7" s="34" t="s">
        <v>111</v>
      </c>
      <c r="G7" s="34" t="s">
        <v>15</v>
      </c>
      <c r="H7" s="53">
        <v>10.18</v>
      </c>
      <c r="I7" s="19">
        <v>4</v>
      </c>
      <c r="J7" s="25">
        <f t="shared" si="0"/>
        <v>3</v>
      </c>
      <c r="K7" s="26" t="str">
        <f t="shared" si="1"/>
        <v>OK</v>
      </c>
      <c r="L7" s="18">
        <v>1</v>
      </c>
      <c r="M7" s="18"/>
      <c r="N7" s="18"/>
      <c r="O7" s="18"/>
      <c r="P7" s="18"/>
      <c r="Q7" s="18"/>
      <c r="R7" s="18"/>
      <c r="S7" s="18"/>
      <c r="T7" s="18"/>
      <c r="U7" s="18"/>
      <c r="V7" s="18"/>
      <c r="W7" s="18"/>
      <c r="X7" s="32"/>
      <c r="Y7" s="32"/>
      <c r="Z7" s="32"/>
      <c r="AA7" s="32"/>
      <c r="AB7" s="32"/>
      <c r="AC7" s="32"/>
    </row>
    <row r="8" spans="1:29" ht="39.950000000000003" customHeight="1" x14ac:dyDescent="0.25">
      <c r="A8" s="165"/>
      <c r="B8" s="167"/>
      <c r="C8" s="46">
        <v>85</v>
      </c>
      <c r="D8" s="66" t="s">
        <v>236</v>
      </c>
      <c r="E8" s="106" t="s">
        <v>522</v>
      </c>
      <c r="F8" s="34" t="s">
        <v>16</v>
      </c>
      <c r="G8" s="34" t="s">
        <v>15</v>
      </c>
      <c r="H8" s="53">
        <v>14.61</v>
      </c>
      <c r="I8" s="19"/>
      <c r="J8" s="25">
        <f t="shared" si="0"/>
        <v>0</v>
      </c>
      <c r="K8" s="26" t="str">
        <f t="shared" si="1"/>
        <v>OK</v>
      </c>
      <c r="L8" s="18"/>
      <c r="M8" s="18"/>
      <c r="N8" s="18"/>
      <c r="O8" s="18"/>
      <c r="P8" s="18"/>
      <c r="Q8" s="18"/>
      <c r="R8" s="18"/>
      <c r="S8" s="18"/>
      <c r="T8" s="18"/>
      <c r="U8" s="18"/>
      <c r="V8" s="18"/>
      <c r="W8" s="18"/>
      <c r="X8" s="32"/>
      <c r="Y8" s="32"/>
      <c r="Z8" s="32"/>
      <c r="AA8" s="32"/>
      <c r="AB8" s="32"/>
      <c r="AC8" s="32"/>
    </row>
    <row r="9" spans="1:29" ht="39.950000000000003" customHeight="1" x14ac:dyDescent="0.25">
      <c r="A9" s="165"/>
      <c r="B9" s="167"/>
      <c r="C9" s="46">
        <v>86</v>
      </c>
      <c r="D9" s="66" t="s">
        <v>155</v>
      </c>
      <c r="E9" s="106" t="s">
        <v>523</v>
      </c>
      <c r="F9" s="34" t="s">
        <v>30</v>
      </c>
      <c r="G9" s="34" t="s">
        <v>15</v>
      </c>
      <c r="H9" s="52">
        <v>11.07</v>
      </c>
      <c r="I9" s="19">
        <v>10</v>
      </c>
      <c r="J9" s="25">
        <f t="shared" si="0"/>
        <v>10</v>
      </c>
      <c r="K9" s="26" t="str">
        <f t="shared" si="1"/>
        <v>OK</v>
      </c>
      <c r="L9" s="18"/>
      <c r="M9" s="18"/>
      <c r="N9" s="18"/>
      <c r="O9" s="18"/>
      <c r="P9" s="18"/>
      <c r="Q9" s="18"/>
      <c r="R9" s="18"/>
      <c r="S9" s="18"/>
      <c r="T9" s="18"/>
      <c r="U9" s="18"/>
      <c r="V9" s="18"/>
      <c r="W9" s="18"/>
      <c r="X9" s="32"/>
      <c r="Y9" s="32"/>
      <c r="Z9" s="32"/>
      <c r="AA9" s="32"/>
      <c r="AB9" s="32"/>
      <c r="AC9" s="32"/>
    </row>
    <row r="10" spans="1:29" ht="39.950000000000003" customHeight="1" x14ac:dyDescent="0.25">
      <c r="A10" s="165"/>
      <c r="B10" s="167"/>
      <c r="C10" s="45">
        <v>87</v>
      </c>
      <c r="D10" s="66" t="s">
        <v>237</v>
      </c>
      <c r="E10" s="106" t="s">
        <v>524</v>
      </c>
      <c r="F10" s="34" t="s">
        <v>13</v>
      </c>
      <c r="G10" s="34" t="s">
        <v>15</v>
      </c>
      <c r="H10" s="53">
        <v>6.79</v>
      </c>
      <c r="I10" s="19">
        <v>2</v>
      </c>
      <c r="J10" s="25">
        <f t="shared" si="0"/>
        <v>0</v>
      </c>
      <c r="K10" s="26" t="str">
        <f t="shared" si="1"/>
        <v>OK</v>
      </c>
      <c r="L10" s="18"/>
      <c r="M10" s="18">
        <v>2</v>
      </c>
      <c r="N10" s="18"/>
      <c r="O10" s="18"/>
      <c r="P10" s="18"/>
      <c r="Q10" s="18"/>
      <c r="R10" s="18"/>
      <c r="S10" s="18"/>
      <c r="T10" s="18"/>
      <c r="U10" s="18"/>
      <c r="V10" s="18"/>
      <c r="W10" s="18"/>
      <c r="X10" s="32"/>
      <c r="Y10" s="32"/>
      <c r="Z10" s="32"/>
      <c r="AA10" s="32"/>
      <c r="AB10" s="32"/>
      <c r="AC10" s="32"/>
    </row>
    <row r="11" spans="1:29" ht="39.950000000000003" customHeight="1" x14ac:dyDescent="0.25">
      <c r="A11" s="165"/>
      <c r="B11" s="167"/>
      <c r="C11" s="45">
        <v>88</v>
      </c>
      <c r="D11" s="66" t="s">
        <v>34</v>
      </c>
      <c r="E11" s="106" t="s">
        <v>525</v>
      </c>
      <c r="F11" s="34" t="s">
        <v>13</v>
      </c>
      <c r="G11" s="34" t="s">
        <v>15</v>
      </c>
      <c r="H11" s="53">
        <v>7</v>
      </c>
      <c r="I11" s="19">
        <v>2</v>
      </c>
      <c r="J11" s="25">
        <f t="shared" si="0"/>
        <v>0</v>
      </c>
      <c r="K11" s="26" t="str">
        <f t="shared" si="1"/>
        <v>OK</v>
      </c>
      <c r="L11" s="18">
        <v>2</v>
      </c>
      <c r="M11" s="18"/>
      <c r="N11" s="18"/>
      <c r="O11" s="18"/>
      <c r="P11" s="18"/>
      <c r="Q11" s="18"/>
      <c r="R11" s="18"/>
      <c r="S11" s="18"/>
      <c r="T11" s="18"/>
      <c r="U11" s="18"/>
      <c r="V11" s="18"/>
      <c r="W11" s="18"/>
      <c r="X11" s="32"/>
      <c r="Y11" s="32"/>
      <c r="Z11" s="32"/>
      <c r="AA11" s="32"/>
      <c r="AB11" s="32"/>
      <c r="AC11" s="32"/>
    </row>
    <row r="12" spans="1:29" ht="39.950000000000003" customHeight="1" x14ac:dyDescent="0.25">
      <c r="A12" s="165"/>
      <c r="B12" s="167"/>
      <c r="C12" s="45">
        <v>89</v>
      </c>
      <c r="D12" s="66" t="s">
        <v>129</v>
      </c>
      <c r="E12" s="106" t="s">
        <v>526</v>
      </c>
      <c r="F12" s="34" t="s">
        <v>13</v>
      </c>
      <c r="G12" s="34" t="s">
        <v>15</v>
      </c>
      <c r="H12" s="53">
        <v>4.83</v>
      </c>
      <c r="I12" s="19"/>
      <c r="J12" s="25">
        <f t="shared" si="0"/>
        <v>0</v>
      </c>
      <c r="K12" s="26" t="str">
        <f t="shared" si="1"/>
        <v>OK</v>
      </c>
      <c r="L12" s="18"/>
      <c r="M12" s="18"/>
      <c r="N12" s="18"/>
      <c r="O12" s="18"/>
      <c r="P12" s="18"/>
      <c r="Q12" s="18"/>
      <c r="R12" s="18"/>
      <c r="S12" s="18"/>
      <c r="T12" s="18"/>
      <c r="U12" s="18"/>
      <c r="V12" s="18"/>
      <c r="W12" s="18"/>
      <c r="X12" s="32"/>
      <c r="Y12" s="32"/>
      <c r="Z12" s="32"/>
      <c r="AA12" s="32"/>
      <c r="AB12" s="32"/>
      <c r="AC12" s="32"/>
    </row>
    <row r="13" spans="1:29" ht="39.950000000000003" customHeight="1" x14ac:dyDescent="0.25">
      <c r="A13" s="165"/>
      <c r="B13" s="167"/>
      <c r="C13" s="45">
        <v>90</v>
      </c>
      <c r="D13" s="66" t="s">
        <v>238</v>
      </c>
      <c r="E13" s="106" t="s">
        <v>527</v>
      </c>
      <c r="F13" s="34" t="s">
        <v>111</v>
      </c>
      <c r="G13" s="34" t="s">
        <v>15</v>
      </c>
      <c r="H13" s="52">
        <v>4.0599999999999996</v>
      </c>
      <c r="I13" s="19"/>
      <c r="J13" s="25">
        <f t="shared" si="0"/>
        <v>0</v>
      </c>
      <c r="K13" s="26" t="str">
        <f t="shared" si="1"/>
        <v>OK</v>
      </c>
      <c r="L13" s="18"/>
      <c r="M13" s="18"/>
      <c r="N13" s="18"/>
      <c r="O13" s="18"/>
      <c r="P13" s="18"/>
      <c r="Q13" s="18"/>
      <c r="R13" s="18"/>
      <c r="S13" s="18"/>
      <c r="T13" s="18"/>
      <c r="U13" s="18"/>
      <c r="V13" s="18"/>
      <c r="W13" s="18"/>
      <c r="X13" s="32"/>
      <c r="Y13" s="32"/>
      <c r="Z13" s="32"/>
      <c r="AA13" s="32"/>
      <c r="AB13" s="32"/>
      <c r="AC13" s="32"/>
    </row>
    <row r="14" spans="1:29" ht="39.950000000000003" customHeight="1" x14ac:dyDescent="0.25">
      <c r="A14" s="165"/>
      <c r="B14" s="167"/>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65"/>
      <c r="B15" s="167"/>
      <c r="C15" s="46">
        <v>92</v>
      </c>
      <c r="D15" s="66" t="s">
        <v>240</v>
      </c>
      <c r="E15" s="106" t="s">
        <v>529</v>
      </c>
      <c r="F15" s="34" t="s">
        <v>13</v>
      </c>
      <c r="G15" s="34" t="s">
        <v>35</v>
      </c>
      <c r="H15" s="53">
        <v>5.67</v>
      </c>
      <c r="I15" s="19"/>
      <c r="J15" s="25">
        <f t="shared" si="0"/>
        <v>0</v>
      </c>
      <c r="K15" s="26" t="str">
        <f t="shared" si="1"/>
        <v>OK</v>
      </c>
      <c r="L15" s="18"/>
      <c r="M15" s="18"/>
      <c r="N15" s="18"/>
      <c r="O15" s="18"/>
      <c r="P15" s="18"/>
      <c r="Q15" s="18"/>
      <c r="R15" s="18"/>
      <c r="S15" s="18"/>
      <c r="T15" s="18"/>
      <c r="U15" s="18"/>
      <c r="V15" s="18"/>
      <c r="W15" s="18"/>
      <c r="X15" s="32"/>
      <c r="Y15" s="32"/>
      <c r="Z15" s="32"/>
      <c r="AA15" s="32"/>
      <c r="AB15" s="32"/>
      <c r="AC15" s="32"/>
    </row>
    <row r="16" spans="1:29" ht="39.950000000000003" customHeight="1" x14ac:dyDescent="0.25">
      <c r="A16" s="165"/>
      <c r="B16" s="167"/>
      <c r="C16" s="46">
        <v>93</v>
      </c>
      <c r="D16" s="66" t="s">
        <v>104</v>
      </c>
      <c r="E16" s="106" t="s">
        <v>530</v>
      </c>
      <c r="F16" s="34" t="s">
        <v>13</v>
      </c>
      <c r="G16" s="34" t="s">
        <v>15</v>
      </c>
      <c r="H16" s="53">
        <v>19.559999999999999</v>
      </c>
      <c r="I16" s="19">
        <v>2</v>
      </c>
      <c r="J16" s="25">
        <f t="shared" si="0"/>
        <v>2</v>
      </c>
      <c r="K16" s="26" t="str">
        <f t="shared" si="1"/>
        <v>OK</v>
      </c>
      <c r="L16" s="18"/>
      <c r="M16" s="18"/>
      <c r="N16" s="18"/>
      <c r="O16" s="18"/>
      <c r="P16" s="18"/>
      <c r="Q16" s="18"/>
      <c r="R16" s="18"/>
      <c r="S16" s="18"/>
      <c r="T16" s="18"/>
      <c r="U16" s="18"/>
      <c r="V16" s="18"/>
      <c r="W16" s="18"/>
      <c r="X16" s="32"/>
      <c r="Y16" s="32"/>
      <c r="Z16" s="32"/>
      <c r="AA16" s="32"/>
      <c r="AB16" s="32"/>
      <c r="AC16" s="32"/>
    </row>
    <row r="17" spans="1:29" ht="39.950000000000003" customHeight="1" x14ac:dyDescent="0.25">
      <c r="A17" s="165"/>
      <c r="B17" s="167"/>
      <c r="C17" s="46">
        <v>94</v>
      </c>
      <c r="D17" s="66" t="s">
        <v>241</v>
      </c>
      <c r="E17" s="106" t="s">
        <v>531</v>
      </c>
      <c r="F17" s="34" t="s">
        <v>13</v>
      </c>
      <c r="G17" s="34" t="s">
        <v>35</v>
      </c>
      <c r="H17" s="53">
        <v>8.66</v>
      </c>
      <c r="I17" s="19">
        <v>6</v>
      </c>
      <c r="J17" s="25">
        <f t="shared" si="0"/>
        <v>5</v>
      </c>
      <c r="K17" s="26" t="str">
        <f t="shared" si="1"/>
        <v>OK</v>
      </c>
      <c r="L17" s="18">
        <v>1</v>
      </c>
      <c r="M17" s="18"/>
      <c r="N17" s="18"/>
      <c r="O17" s="18"/>
      <c r="P17" s="18"/>
      <c r="Q17" s="18"/>
      <c r="R17" s="18"/>
      <c r="S17" s="18"/>
      <c r="T17" s="18"/>
      <c r="U17" s="18"/>
      <c r="V17" s="18"/>
      <c r="W17" s="18"/>
      <c r="X17" s="32"/>
      <c r="Y17" s="32"/>
      <c r="Z17" s="32"/>
      <c r="AA17" s="32"/>
      <c r="AB17" s="32"/>
      <c r="AC17" s="32"/>
    </row>
    <row r="18" spans="1:29" ht="39.950000000000003" customHeight="1" x14ac:dyDescent="0.25">
      <c r="A18" s="165"/>
      <c r="B18" s="167"/>
      <c r="C18" s="46">
        <v>95</v>
      </c>
      <c r="D18" s="66" t="s">
        <v>242</v>
      </c>
      <c r="E18" s="106" t="s">
        <v>532</v>
      </c>
      <c r="F18" s="34" t="s">
        <v>32</v>
      </c>
      <c r="G18" s="34" t="s">
        <v>15</v>
      </c>
      <c r="H18" s="53">
        <v>2.5099999999999998</v>
      </c>
      <c r="I18" s="19"/>
      <c r="J18" s="25">
        <f t="shared" si="0"/>
        <v>0</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65"/>
      <c r="B19" s="167"/>
      <c r="C19" s="46">
        <v>96</v>
      </c>
      <c r="D19" s="66" t="s">
        <v>243</v>
      </c>
      <c r="E19" s="106" t="s">
        <v>533</v>
      </c>
      <c r="F19" s="34" t="s">
        <v>13</v>
      </c>
      <c r="G19" s="34" t="s">
        <v>15</v>
      </c>
      <c r="H19" s="53">
        <v>47.84</v>
      </c>
      <c r="I19" s="19">
        <v>10</v>
      </c>
      <c r="J19" s="25">
        <f t="shared" si="0"/>
        <v>10</v>
      </c>
      <c r="K19" s="26" t="str">
        <f t="shared" si="1"/>
        <v>OK</v>
      </c>
      <c r="L19" s="18"/>
      <c r="M19" s="18"/>
      <c r="N19" s="18"/>
      <c r="O19" s="18"/>
      <c r="P19" s="18"/>
      <c r="Q19" s="18"/>
      <c r="R19" s="18"/>
      <c r="S19" s="18"/>
      <c r="T19" s="18"/>
      <c r="U19" s="18"/>
      <c r="V19" s="18"/>
      <c r="W19" s="18"/>
      <c r="X19" s="32"/>
      <c r="Y19" s="32"/>
      <c r="Z19" s="32"/>
      <c r="AA19" s="32"/>
      <c r="AB19" s="32"/>
      <c r="AC19" s="32"/>
    </row>
    <row r="20" spans="1:29" ht="39.950000000000003" customHeight="1" x14ac:dyDescent="0.25">
      <c r="A20" s="165"/>
      <c r="B20" s="167"/>
      <c r="C20" s="46">
        <v>97</v>
      </c>
      <c r="D20" s="66" t="s">
        <v>244</v>
      </c>
      <c r="E20" s="106" t="s">
        <v>534</v>
      </c>
      <c r="F20" s="34" t="s">
        <v>13</v>
      </c>
      <c r="G20" s="34" t="s">
        <v>15</v>
      </c>
      <c r="H20" s="53">
        <v>26.63</v>
      </c>
      <c r="I20" s="19"/>
      <c r="J20" s="25">
        <f t="shared" si="0"/>
        <v>0</v>
      </c>
      <c r="K20" s="26" t="str">
        <f t="shared" si="1"/>
        <v>OK</v>
      </c>
      <c r="L20" s="18"/>
      <c r="M20" s="18"/>
      <c r="N20" s="18"/>
      <c r="O20" s="18"/>
      <c r="P20" s="18"/>
      <c r="Q20" s="18"/>
      <c r="R20" s="18"/>
      <c r="S20" s="18"/>
      <c r="T20" s="18"/>
      <c r="U20" s="18"/>
      <c r="V20" s="18"/>
      <c r="W20" s="18"/>
      <c r="X20" s="32"/>
      <c r="Y20" s="32"/>
      <c r="Z20" s="32"/>
      <c r="AA20" s="32"/>
      <c r="AB20" s="32"/>
      <c r="AC20" s="32"/>
    </row>
    <row r="21" spans="1:29" ht="39.950000000000003" customHeight="1" x14ac:dyDescent="0.25">
      <c r="A21" s="165"/>
      <c r="B21" s="167"/>
      <c r="C21" s="46">
        <v>98</v>
      </c>
      <c r="D21" s="66" t="s">
        <v>106</v>
      </c>
      <c r="E21" s="106" t="s">
        <v>535</v>
      </c>
      <c r="F21" s="34" t="s">
        <v>13</v>
      </c>
      <c r="G21" s="34" t="s">
        <v>14</v>
      </c>
      <c r="H21" s="53">
        <v>9.6199999999999992</v>
      </c>
      <c r="I21" s="19">
        <v>10</v>
      </c>
      <c r="J21" s="25">
        <f t="shared" si="0"/>
        <v>10</v>
      </c>
      <c r="K21" s="26" t="str">
        <f t="shared" si="1"/>
        <v>OK</v>
      </c>
      <c r="L21" s="18"/>
      <c r="M21" s="18"/>
      <c r="N21" s="18"/>
      <c r="O21" s="18"/>
      <c r="P21" s="18"/>
      <c r="Q21" s="18"/>
      <c r="R21" s="18"/>
      <c r="S21" s="18"/>
      <c r="T21" s="18"/>
      <c r="U21" s="18"/>
      <c r="V21" s="18"/>
      <c r="W21" s="18"/>
      <c r="X21" s="32"/>
      <c r="Y21" s="32"/>
      <c r="Z21" s="32"/>
      <c r="AA21" s="32"/>
      <c r="AB21" s="32"/>
      <c r="AC21" s="32"/>
    </row>
    <row r="22" spans="1:29" ht="39.950000000000003" customHeight="1" x14ac:dyDescent="0.25">
      <c r="A22" s="165"/>
      <c r="B22" s="167"/>
      <c r="C22" s="46">
        <v>99</v>
      </c>
      <c r="D22" s="66" t="s">
        <v>19</v>
      </c>
      <c r="E22" s="106" t="s">
        <v>536</v>
      </c>
      <c r="F22" s="34" t="s">
        <v>13</v>
      </c>
      <c r="G22" s="34" t="s">
        <v>15</v>
      </c>
      <c r="H22" s="53">
        <v>1.55</v>
      </c>
      <c r="I22" s="19">
        <v>5</v>
      </c>
      <c r="J22" s="25">
        <f t="shared" si="0"/>
        <v>5</v>
      </c>
      <c r="K22" s="26" t="str">
        <f t="shared" si="1"/>
        <v>OK</v>
      </c>
      <c r="L22" s="18"/>
      <c r="M22" s="18"/>
      <c r="N22" s="18"/>
      <c r="O22" s="18"/>
      <c r="P22" s="18"/>
      <c r="Q22" s="18"/>
      <c r="R22" s="18"/>
      <c r="S22" s="18"/>
      <c r="T22" s="18"/>
      <c r="U22" s="18"/>
      <c r="V22" s="18"/>
      <c r="W22" s="18"/>
      <c r="X22" s="32"/>
      <c r="Y22" s="32"/>
      <c r="Z22" s="32"/>
      <c r="AA22" s="32"/>
      <c r="AB22" s="32"/>
      <c r="AC22" s="32"/>
    </row>
    <row r="23" spans="1:29" ht="39.950000000000003" customHeight="1" x14ac:dyDescent="0.25">
      <c r="A23" s="165"/>
      <c r="B23" s="167"/>
      <c r="C23" s="46">
        <v>100</v>
      </c>
      <c r="D23" s="66" t="s">
        <v>20</v>
      </c>
      <c r="E23" s="106" t="s">
        <v>537</v>
      </c>
      <c r="F23" s="34" t="s">
        <v>13</v>
      </c>
      <c r="G23" s="34" t="s">
        <v>15</v>
      </c>
      <c r="H23" s="53">
        <v>1.79</v>
      </c>
      <c r="I23" s="19">
        <v>5</v>
      </c>
      <c r="J23" s="25">
        <f t="shared" si="0"/>
        <v>5</v>
      </c>
      <c r="K23" s="26" t="str">
        <f t="shared" si="1"/>
        <v>OK</v>
      </c>
      <c r="L23" s="18"/>
      <c r="M23" s="18"/>
      <c r="N23" s="18"/>
      <c r="O23" s="18"/>
      <c r="P23" s="18"/>
      <c r="Q23" s="18"/>
      <c r="R23" s="18"/>
      <c r="S23" s="18"/>
      <c r="T23" s="18"/>
      <c r="U23" s="18"/>
      <c r="V23" s="18"/>
      <c r="W23" s="18"/>
      <c r="X23" s="32"/>
      <c r="Y23" s="32"/>
      <c r="Z23" s="32"/>
      <c r="AA23" s="32"/>
      <c r="AB23" s="32"/>
      <c r="AC23" s="32"/>
    </row>
    <row r="24" spans="1:29" ht="39.950000000000003" customHeight="1" x14ac:dyDescent="0.25">
      <c r="A24" s="165"/>
      <c r="B24" s="167"/>
      <c r="C24" s="46">
        <v>101</v>
      </c>
      <c r="D24" s="66" t="s">
        <v>21</v>
      </c>
      <c r="E24" s="106" t="s">
        <v>537</v>
      </c>
      <c r="F24" s="34" t="s">
        <v>13</v>
      </c>
      <c r="G24" s="34" t="s">
        <v>15</v>
      </c>
      <c r="H24" s="53">
        <v>1.66</v>
      </c>
      <c r="I24" s="19">
        <v>5</v>
      </c>
      <c r="J24" s="25">
        <f t="shared" si="0"/>
        <v>5</v>
      </c>
      <c r="K24" s="26" t="str">
        <f t="shared" si="1"/>
        <v>OK</v>
      </c>
      <c r="L24" s="18"/>
      <c r="M24" s="18"/>
      <c r="N24" s="18"/>
      <c r="O24" s="18"/>
      <c r="P24" s="18"/>
      <c r="Q24" s="18"/>
      <c r="R24" s="18"/>
      <c r="S24" s="18"/>
      <c r="T24" s="18"/>
      <c r="U24" s="18"/>
      <c r="V24" s="18"/>
      <c r="W24" s="18"/>
      <c r="X24" s="32"/>
      <c r="Y24" s="32"/>
      <c r="Z24" s="32"/>
      <c r="AA24" s="32"/>
      <c r="AB24" s="32"/>
      <c r="AC24" s="32"/>
    </row>
    <row r="25" spans="1:29" ht="39.950000000000003" customHeight="1" x14ac:dyDescent="0.25">
      <c r="A25" s="165"/>
      <c r="B25" s="167"/>
      <c r="C25" s="46">
        <v>102</v>
      </c>
      <c r="D25" s="66" t="s">
        <v>22</v>
      </c>
      <c r="E25" s="106" t="s">
        <v>537</v>
      </c>
      <c r="F25" s="34" t="s">
        <v>13</v>
      </c>
      <c r="G25" s="34" t="s">
        <v>15</v>
      </c>
      <c r="H25" s="53">
        <v>2.0499999999999998</v>
      </c>
      <c r="I25" s="19">
        <v>5</v>
      </c>
      <c r="J25" s="25">
        <f t="shared" si="0"/>
        <v>3</v>
      </c>
      <c r="K25" s="26" t="str">
        <f t="shared" si="1"/>
        <v>OK</v>
      </c>
      <c r="L25" s="18"/>
      <c r="M25" s="18">
        <v>2</v>
      </c>
      <c r="N25" s="18"/>
      <c r="O25" s="18"/>
      <c r="P25" s="18"/>
      <c r="Q25" s="18"/>
      <c r="R25" s="18"/>
      <c r="S25" s="18"/>
      <c r="T25" s="18"/>
      <c r="U25" s="18"/>
      <c r="V25" s="18"/>
      <c r="W25" s="18"/>
      <c r="X25" s="32"/>
      <c r="Y25" s="32"/>
      <c r="Z25" s="32"/>
      <c r="AA25" s="32"/>
      <c r="AB25" s="32"/>
      <c r="AC25" s="32"/>
    </row>
    <row r="26" spans="1:29" ht="39.950000000000003" customHeight="1" x14ac:dyDescent="0.25">
      <c r="A26" s="165"/>
      <c r="B26" s="167"/>
      <c r="C26" s="46">
        <v>103</v>
      </c>
      <c r="D26" s="66" t="s">
        <v>245</v>
      </c>
      <c r="E26" s="106" t="s">
        <v>537</v>
      </c>
      <c r="F26" s="34" t="s">
        <v>13</v>
      </c>
      <c r="G26" s="34" t="s">
        <v>15</v>
      </c>
      <c r="H26" s="52">
        <v>2.4500000000000002</v>
      </c>
      <c r="I26" s="19">
        <v>5</v>
      </c>
      <c r="J26" s="25">
        <f t="shared" si="0"/>
        <v>3</v>
      </c>
      <c r="K26" s="26" t="str">
        <f t="shared" si="1"/>
        <v>OK</v>
      </c>
      <c r="L26" s="18"/>
      <c r="M26" s="18">
        <v>2</v>
      </c>
      <c r="N26" s="18"/>
      <c r="O26" s="18"/>
      <c r="P26" s="18"/>
      <c r="Q26" s="18"/>
      <c r="R26" s="18"/>
      <c r="S26" s="18"/>
      <c r="T26" s="18"/>
      <c r="U26" s="18"/>
      <c r="V26" s="18"/>
      <c r="W26" s="18"/>
      <c r="X26" s="32"/>
      <c r="Y26" s="32"/>
      <c r="Z26" s="32"/>
      <c r="AA26" s="32"/>
      <c r="AB26" s="32"/>
      <c r="AC26" s="32"/>
    </row>
    <row r="27" spans="1:29" ht="39.950000000000003" customHeight="1" x14ac:dyDescent="0.25">
      <c r="A27" s="165"/>
      <c r="B27" s="167"/>
      <c r="C27" s="46">
        <v>104</v>
      </c>
      <c r="D27" s="66" t="s">
        <v>246</v>
      </c>
      <c r="E27" s="106" t="s">
        <v>536</v>
      </c>
      <c r="F27" s="34" t="s">
        <v>13</v>
      </c>
      <c r="G27" s="34" t="s">
        <v>15</v>
      </c>
      <c r="H27" s="52">
        <v>1.55</v>
      </c>
      <c r="I27" s="19">
        <v>5</v>
      </c>
      <c r="J27" s="25">
        <f t="shared" si="0"/>
        <v>5</v>
      </c>
      <c r="K27" s="26" t="str">
        <f t="shared" si="1"/>
        <v>OK</v>
      </c>
      <c r="L27" s="18"/>
      <c r="M27" s="18"/>
      <c r="N27" s="18"/>
      <c r="O27" s="18"/>
      <c r="P27" s="18"/>
      <c r="Q27" s="18"/>
      <c r="R27" s="18"/>
      <c r="S27" s="18"/>
      <c r="T27" s="18"/>
      <c r="U27" s="18"/>
      <c r="V27" s="18"/>
      <c r="W27" s="18"/>
      <c r="X27" s="32"/>
      <c r="Y27" s="32"/>
      <c r="Z27" s="32"/>
      <c r="AA27" s="32"/>
      <c r="AB27" s="32"/>
      <c r="AC27" s="32"/>
    </row>
    <row r="28" spans="1:29" ht="39.950000000000003" customHeight="1" x14ac:dyDescent="0.25">
      <c r="A28" s="165"/>
      <c r="B28" s="167"/>
      <c r="C28" s="46">
        <v>105</v>
      </c>
      <c r="D28" s="66" t="s">
        <v>247</v>
      </c>
      <c r="E28" s="106" t="s">
        <v>536</v>
      </c>
      <c r="F28" s="34" t="s">
        <v>13</v>
      </c>
      <c r="G28" s="34" t="s">
        <v>15</v>
      </c>
      <c r="H28" s="52">
        <v>1.32</v>
      </c>
      <c r="I28" s="19">
        <v>5</v>
      </c>
      <c r="J28" s="25">
        <f t="shared" si="0"/>
        <v>5</v>
      </c>
      <c r="K28" s="26" t="str">
        <f t="shared" si="1"/>
        <v>OK</v>
      </c>
      <c r="L28" s="18"/>
      <c r="M28" s="18"/>
      <c r="N28" s="18"/>
      <c r="O28" s="18"/>
      <c r="P28" s="18"/>
      <c r="Q28" s="18"/>
      <c r="R28" s="18"/>
      <c r="S28" s="18"/>
      <c r="T28" s="18"/>
      <c r="U28" s="18"/>
      <c r="V28" s="18"/>
      <c r="W28" s="18"/>
      <c r="X28" s="32"/>
      <c r="Y28" s="32"/>
      <c r="Z28" s="32"/>
      <c r="AA28" s="32"/>
      <c r="AB28" s="32"/>
      <c r="AC28" s="32"/>
    </row>
    <row r="29" spans="1:29" ht="39.950000000000003" customHeight="1" x14ac:dyDescent="0.25">
      <c r="A29" s="165"/>
      <c r="B29" s="167"/>
      <c r="C29" s="46">
        <v>106</v>
      </c>
      <c r="D29" s="66" t="s">
        <v>248</v>
      </c>
      <c r="E29" s="106" t="s">
        <v>536</v>
      </c>
      <c r="F29" s="34" t="s">
        <v>13</v>
      </c>
      <c r="G29" s="34" t="s">
        <v>15</v>
      </c>
      <c r="H29" s="52">
        <v>0.9</v>
      </c>
      <c r="I29" s="19">
        <v>5</v>
      </c>
      <c r="J29" s="25">
        <f t="shared" si="0"/>
        <v>5</v>
      </c>
      <c r="K29" s="26" t="str">
        <f t="shared" si="1"/>
        <v>OK</v>
      </c>
      <c r="L29" s="18"/>
      <c r="M29" s="18"/>
      <c r="N29" s="18"/>
      <c r="O29" s="18"/>
      <c r="P29" s="18"/>
      <c r="Q29" s="18"/>
      <c r="R29" s="18"/>
      <c r="S29" s="18"/>
      <c r="T29" s="18"/>
      <c r="U29" s="18"/>
      <c r="V29" s="18"/>
      <c r="W29" s="18"/>
      <c r="X29" s="32"/>
      <c r="Y29" s="32"/>
      <c r="Z29" s="32"/>
      <c r="AA29" s="32"/>
      <c r="AB29" s="32"/>
      <c r="AC29" s="32"/>
    </row>
    <row r="30" spans="1:29" ht="39.950000000000003" customHeight="1" x14ac:dyDescent="0.25">
      <c r="A30" s="165"/>
      <c r="B30" s="167"/>
      <c r="C30" s="46">
        <v>107</v>
      </c>
      <c r="D30" s="66" t="s">
        <v>150</v>
      </c>
      <c r="E30" s="106" t="s">
        <v>536</v>
      </c>
      <c r="F30" s="34" t="s">
        <v>13</v>
      </c>
      <c r="G30" s="34" t="s">
        <v>15</v>
      </c>
      <c r="H30" s="52">
        <v>1.33</v>
      </c>
      <c r="I30" s="19">
        <v>5</v>
      </c>
      <c r="J30" s="25">
        <f t="shared" si="0"/>
        <v>5</v>
      </c>
      <c r="K30" s="26" t="str">
        <f t="shared" si="1"/>
        <v>OK</v>
      </c>
      <c r="L30" s="18"/>
      <c r="M30" s="18"/>
      <c r="N30" s="18"/>
      <c r="O30" s="18"/>
      <c r="P30" s="18"/>
      <c r="Q30" s="18"/>
      <c r="R30" s="18"/>
      <c r="S30" s="18"/>
      <c r="T30" s="18"/>
      <c r="U30" s="18"/>
      <c r="V30" s="18"/>
      <c r="W30" s="18"/>
      <c r="X30" s="32"/>
      <c r="Y30" s="32"/>
      <c r="Z30" s="32"/>
      <c r="AA30" s="32"/>
      <c r="AB30" s="32"/>
      <c r="AC30" s="32"/>
    </row>
    <row r="31" spans="1:29" ht="39.950000000000003" customHeight="1" x14ac:dyDescent="0.25">
      <c r="A31" s="165"/>
      <c r="B31" s="167"/>
      <c r="C31" s="45">
        <v>108</v>
      </c>
      <c r="D31" s="66" t="s">
        <v>23</v>
      </c>
      <c r="E31" s="106" t="s">
        <v>536</v>
      </c>
      <c r="F31" s="34" t="s">
        <v>13</v>
      </c>
      <c r="G31" s="34" t="s">
        <v>15</v>
      </c>
      <c r="H31" s="52">
        <v>1.45</v>
      </c>
      <c r="I31" s="19">
        <v>5</v>
      </c>
      <c r="J31" s="25">
        <f t="shared" si="0"/>
        <v>5</v>
      </c>
      <c r="K31" s="26" t="str">
        <f t="shared" si="1"/>
        <v>OK</v>
      </c>
      <c r="L31" s="18"/>
      <c r="M31" s="18"/>
      <c r="N31" s="18"/>
      <c r="O31" s="18"/>
      <c r="P31" s="18"/>
      <c r="Q31" s="18"/>
      <c r="R31" s="18"/>
      <c r="S31" s="18"/>
      <c r="T31" s="18"/>
      <c r="U31" s="18"/>
      <c r="V31" s="18"/>
      <c r="W31" s="18"/>
      <c r="X31" s="32"/>
      <c r="Y31" s="32"/>
      <c r="Z31" s="32"/>
      <c r="AA31" s="32"/>
      <c r="AB31" s="32"/>
      <c r="AC31" s="32"/>
    </row>
    <row r="32" spans="1:29" ht="39.950000000000003" customHeight="1" x14ac:dyDescent="0.25">
      <c r="A32" s="165"/>
      <c r="B32" s="167"/>
      <c r="C32" s="47">
        <v>109</v>
      </c>
      <c r="D32" s="66" t="s">
        <v>151</v>
      </c>
      <c r="E32" s="106" t="s">
        <v>538</v>
      </c>
      <c r="F32" s="34" t="s">
        <v>13</v>
      </c>
      <c r="G32" s="34" t="s">
        <v>15</v>
      </c>
      <c r="H32" s="53">
        <v>0.76</v>
      </c>
      <c r="I32" s="19">
        <v>5</v>
      </c>
      <c r="J32" s="25">
        <f t="shared" si="0"/>
        <v>5</v>
      </c>
      <c r="K32" s="26" t="str">
        <f t="shared" si="1"/>
        <v>OK</v>
      </c>
      <c r="L32" s="18"/>
      <c r="M32" s="18"/>
      <c r="N32" s="18"/>
      <c r="O32" s="18"/>
      <c r="P32" s="18"/>
      <c r="Q32" s="18"/>
      <c r="R32" s="18"/>
      <c r="S32" s="18"/>
      <c r="T32" s="18"/>
      <c r="U32" s="18"/>
      <c r="V32" s="18"/>
      <c r="W32" s="18"/>
      <c r="X32" s="32"/>
      <c r="Y32" s="32"/>
      <c r="Z32" s="32"/>
      <c r="AA32" s="32"/>
      <c r="AB32" s="32"/>
      <c r="AC32" s="32"/>
    </row>
    <row r="33" spans="1:29" ht="39.950000000000003" customHeight="1" x14ac:dyDescent="0.25">
      <c r="A33" s="165"/>
      <c r="B33" s="167"/>
      <c r="C33" s="46">
        <v>110</v>
      </c>
      <c r="D33" s="66" t="s">
        <v>24</v>
      </c>
      <c r="E33" s="106" t="s">
        <v>538</v>
      </c>
      <c r="F33" s="34" t="s">
        <v>13</v>
      </c>
      <c r="G33" s="34" t="s">
        <v>15</v>
      </c>
      <c r="H33" s="53">
        <v>0.91</v>
      </c>
      <c r="I33" s="19">
        <v>5</v>
      </c>
      <c r="J33" s="25">
        <f t="shared" si="0"/>
        <v>5</v>
      </c>
      <c r="K33" s="26" t="str">
        <f t="shared" si="1"/>
        <v>OK</v>
      </c>
      <c r="L33" s="18"/>
      <c r="M33" s="18"/>
      <c r="N33" s="18"/>
      <c r="O33" s="18"/>
      <c r="P33" s="18"/>
      <c r="Q33" s="18"/>
      <c r="R33" s="18"/>
      <c r="S33" s="18"/>
      <c r="T33" s="18"/>
      <c r="U33" s="18"/>
      <c r="V33" s="18"/>
      <c r="W33" s="18"/>
      <c r="X33" s="32"/>
      <c r="Y33" s="32"/>
      <c r="Z33" s="32"/>
      <c r="AA33" s="32"/>
      <c r="AB33" s="32"/>
      <c r="AC33" s="32"/>
    </row>
    <row r="34" spans="1:29" ht="39.950000000000003" customHeight="1" x14ac:dyDescent="0.25">
      <c r="A34" s="165"/>
      <c r="B34" s="167"/>
      <c r="C34" s="46">
        <v>111</v>
      </c>
      <c r="D34" s="66" t="s">
        <v>29</v>
      </c>
      <c r="E34" s="106" t="s">
        <v>539</v>
      </c>
      <c r="F34" s="34" t="s">
        <v>13</v>
      </c>
      <c r="G34" s="34" t="s">
        <v>768</v>
      </c>
      <c r="H34" s="53">
        <v>14.4</v>
      </c>
      <c r="I34" s="19"/>
      <c r="J34" s="25">
        <f t="shared" si="0"/>
        <v>0</v>
      </c>
      <c r="K34" s="26" t="str">
        <f t="shared" si="1"/>
        <v>OK</v>
      </c>
      <c r="L34" s="18"/>
      <c r="M34" s="18"/>
      <c r="N34" s="18"/>
      <c r="O34" s="18"/>
      <c r="P34" s="18"/>
      <c r="Q34" s="18"/>
      <c r="R34" s="18"/>
      <c r="S34" s="18"/>
      <c r="T34" s="18"/>
      <c r="U34" s="18"/>
      <c r="V34" s="18"/>
      <c r="W34" s="18"/>
      <c r="X34" s="32"/>
      <c r="Y34" s="32"/>
      <c r="Z34" s="32"/>
      <c r="AA34" s="32"/>
      <c r="AB34" s="32"/>
      <c r="AC34" s="32"/>
    </row>
    <row r="35" spans="1:29" ht="39.950000000000003" customHeight="1" x14ac:dyDescent="0.25">
      <c r="A35" s="165"/>
      <c r="B35" s="167"/>
      <c r="C35" s="46">
        <v>112</v>
      </c>
      <c r="D35" s="66" t="s">
        <v>152</v>
      </c>
      <c r="E35" s="106" t="s">
        <v>540</v>
      </c>
      <c r="F35" s="34" t="s">
        <v>25</v>
      </c>
      <c r="G35" s="34" t="s">
        <v>15</v>
      </c>
      <c r="H35" s="53">
        <v>25.28</v>
      </c>
      <c r="I35" s="19"/>
      <c r="J35" s="25">
        <f t="shared" si="0"/>
        <v>0</v>
      </c>
      <c r="K35" s="26" t="str">
        <f t="shared" si="1"/>
        <v>OK</v>
      </c>
      <c r="L35" s="18"/>
      <c r="M35" s="18"/>
      <c r="N35" s="18"/>
      <c r="O35" s="18"/>
      <c r="P35" s="18"/>
      <c r="Q35" s="18"/>
      <c r="R35" s="18"/>
      <c r="S35" s="18"/>
      <c r="T35" s="18"/>
      <c r="U35" s="18"/>
      <c r="V35" s="18"/>
      <c r="W35" s="18"/>
      <c r="X35" s="32"/>
      <c r="Y35" s="32"/>
      <c r="Z35" s="32"/>
      <c r="AA35" s="32"/>
      <c r="AB35" s="32"/>
      <c r="AC35" s="32"/>
    </row>
    <row r="36" spans="1:29" ht="39.950000000000003" customHeight="1" x14ac:dyDescent="0.25">
      <c r="A36" s="165"/>
      <c r="B36" s="167"/>
      <c r="C36" s="46">
        <v>113</v>
      </c>
      <c r="D36" s="66" t="s">
        <v>153</v>
      </c>
      <c r="E36" s="106" t="s">
        <v>540</v>
      </c>
      <c r="F36" s="34" t="s">
        <v>13</v>
      </c>
      <c r="G36" s="34" t="s">
        <v>15</v>
      </c>
      <c r="H36" s="53">
        <v>63.96</v>
      </c>
      <c r="I36" s="19"/>
      <c r="J36" s="25">
        <f t="shared" si="0"/>
        <v>0</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65"/>
      <c r="B37" s="167"/>
      <c r="C37" s="46">
        <v>114</v>
      </c>
      <c r="D37" s="66" t="s">
        <v>249</v>
      </c>
      <c r="E37" s="106" t="s">
        <v>541</v>
      </c>
      <c r="F37" s="34" t="s">
        <v>13</v>
      </c>
      <c r="G37" s="34" t="s">
        <v>103</v>
      </c>
      <c r="H37" s="53">
        <v>8.35</v>
      </c>
      <c r="I37" s="19"/>
      <c r="J37" s="25">
        <f t="shared" si="0"/>
        <v>0</v>
      </c>
      <c r="K37" s="26" t="str">
        <f t="shared" si="1"/>
        <v>OK</v>
      </c>
      <c r="L37" s="18"/>
      <c r="M37" s="18"/>
      <c r="N37" s="18"/>
      <c r="O37" s="18"/>
      <c r="P37" s="18"/>
      <c r="Q37" s="18"/>
      <c r="R37" s="18"/>
      <c r="S37" s="18"/>
      <c r="T37" s="18"/>
      <c r="U37" s="18"/>
      <c r="V37" s="18"/>
      <c r="W37" s="18"/>
      <c r="X37" s="32"/>
      <c r="Y37" s="32"/>
      <c r="Z37" s="32"/>
      <c r="AA37" s="32"/>
      <c r="AB37" s="32"/>
      <c r="AC37" s="32"/>
    </row>
    <row r="38" spans="1:29" ht="39.950000000000003" customHeight="1" x14ac:dyDescent="0.25">
      <c r="A38" s="165"/>
      <c r="B38" s="167"/>
      <c r="C38" s="46">
        <v>115</v>
      </c>
      <c r="D38" s="66" t="s">
        <v>250</v>
      </c>
      <c r="E38" s="106" t="s">
        <v>542</v>
      </c>
      <c r="F38" s="34" t="s">
        <v>13</v>
      </c>
      <c r="G38" s="34" t="s">
        <v>15</v>
      </c>
      <c r="H38" s="53">
        <v>2.96</v>
      </c>
      <c r="I38" s="19">
        <v>2</v>
      </c>
      <c r="J38" s="25">
        <f t="shared" si="0"/>
        <v>2</v>
      </c>
      <c r="K38" s="26" t="str">
        <f t="shared" si="1"/>
        <v>OK</v>
      </c>
      <c r="L38" s="18"/>
      <c r="M38" s="18"/>
      <c r="N38" s="18"/>
      <c r="O38" s="18"/>
      <c r="P38" s="18"/>
      <c r="Q38" s="18"/>
      <c r="R38" s="18"/>
      <c r="S38" s="18"/>
      <c r="T38" s="18"/>
      <c r="U38" s="18"/>
      <c r="V38" s="18"/>
      <c r="W38" s="18"/>
      <c r="X38" s="32"/>
      <c r="Y38" s="32"/>
      <c r="Z38" s="32"/>
      <c r="AA38" s="32"/>
      <c r="AB38" s="32"/>
      <c r="AC38" s="32"/>
    </row>
    <row r="39" spans="1:29" ht="39.950000000000003" customHeight="1" x14ac:dyDescent="0.25">
      <c r="A39" s="165"/>
      <c r="B39" s="167"/>
      <c r="C39" s="46">
        <v>116</v>
      </c>
      <c r="D39" s="66" t="s">
        <v>251</v>
      </c>
      <c r="E39" s="106" t="s">
        <v>543</v>
      </c>
      <c r="F39" s="34" t="s">
        <v>13</v>
      </c>
      <c r="G39" s="34" t="s">
        <v>15</v>
      </c>
      <c r="H39" s="53">
        <v>3.21</v>
      </c>
      <c r="I39" s="19">
        <v>2</v>
      </c>
      <c r="J39" s="25">
        <f t="shared" si="0"/>
        <v>2</v>
      </c>
      <c r="K39" s="26" t="str">
        <f t="shared" si="1"/>
        <v>OK</v>
      </c>
      <c r="L39" s="18"/>
      <c r="M39" s="18"/>
      <c r="N39" s="18"/>
      <c r="O39" s="18"/>
      <c r="P39" s="18"/>
      <c r="Q39" s="18"/>
      <c r="R39" s="18"/>
      <c r="S39" s="18"/>
      <c r="T39" s="18"/>
      <c r="U39" s="18"/>
      <c r="V39" s="18"/>
      <c r="W39" s="18"/>
      <c r="X39" s="32"/>
      <c r="Y39" s="32"/>
      <c r="Z39" s="32"/>
      <c r="AA39" s="32"/>
      <c r="AB39" s="32"/>
      <c r="AC39" s="32"/>
    </row>
    <row r="40" spans="1:29" ht="39.950000000000003" customHeight="1" x14ac:dyDescent="0.25">
      <c r="A40" s="165"/>
      <c r="B40" s="167"/>
      <c r="C40" s="46">
        <v>117</v>
      </c>
      <c r="D40" s="66" t="s">
        <v>252</v>
      </c>
      <c r="E40" s="106" t="s">
        <v>544</v>
      </c>
      <c r="F40" s="34" t="s">
        <v>13</v>
      </c>
      <c r="G40" s="34" t="s">
        <v>15</v>
      </c>
      <c r="H40" s="53">
        <v>2.13</v>
      </c>
      <c r="I40" s="19">
        <v>2</v>
      </c>
      <c r="J40" s="25">
        <f t="shared" si="0"/>
        <v>2</v>
      </c>
      <c r="K40" s="26" t="str">
        <f t="shared" si="1"/>
        <v>OK</v>
      </c>
      <c r="L40" s="18"/>
      <c r="M40" s="18"/>
      <c r="N40" s="18"/>
      <c r="O40" s="18"/>
      <c r="P40" s="18"/>
      <c r="Q40" s="18"/>
      <c r="R40" s="18"/>
      <c r="S40" s="18"/>
      <c r="T40" s="18"/>
      <c r="U40" s="18"/>
      <c r="V40" s="18"/>
      <c r="W40" s="18"/>
      <c r="X40" s="32"/>
      <c r="Y40" s="32"/>
      <c r="Z40" s="32"/>
      <c r="AA40" s="32"/>
      <c r="AB40" s="32"/>
      <c r="AC40" s="32"/>
    </row>
    <row r="41" spans="1:29" ht="39.950000000000003" customHeight="1" x14ac:dyDescent="0.25">
      <c r="A41" s="165"/>
      <c r="B41" s="167"/>
      <c r="C41" s="46">
        <v>118</v>
      </c>
      <c r="D41" s="66" t="s">
        <v>253</v>
      </c>
      <c r="E41" s="106" t="s">
        <v>545</v>
      </c>
      <c r="F41" s="34" t="s">
        <v>13</v>
      </c>
      <c r="G41" s="34" t="s">
        <v>15</v>
      </c>
      <c r="H41" s="53">
        <v>4.21</v>
      </c>
      <c r="I41" s="19">
        <v>2</v>
      </c>
      <c r="J41" s="25">
        <f t="shared" si="0"/>
        <v>0</v>
      </c>
      <c r="K41" s="26" t="str">
        <f t="shared" si="1"/>
        <v>OK</v>
      </c>
      <c r="L41" s="18"/>
      <c r="M41" s="18">
        <v>2</v>
      </c>
      <c r="N41" s="18"/>
      <c r="O41" s="18"/>
      <c r="P41" s="18"/>
      <c r="Q41" s="18"/>
      <c r="R41" s="18"/>
      <c r="S41" s="18"/>
      <c r="T41" s="18"/>
      <c r="U41" s="18"/>
      <c r="V41" s="18"/>
      <c r="W41" s="18"/>
      <c r="X41" s="32"/>
      <c r="Y41" s="32"/>
      <c r="Z41" s="32"/>
      <c r="AA41" s="32"/>
      <c r="AB41" s="32"/>
      <c r="AC41" s="32"/>
    </row>
    <row r="42" spans="1:29" ht="39.950000000000003" customHeight="1" x14ac:dyDescent="0.25">
      <c r="A42" s="165"/>
      <c r="B42" s="167"/>
      <c r="C42" s="46">
        <v>119</v>
      </c>
      <c r="D42" s="66" t="s">
        <v>254</v>
      </c>
      <c r="E42" s="106" t="s">
        <v>546</v>
      </c>
      <c r="F42" s="34" t="s">
        <v>13</v>
      </c>
      <c r="G42" s="34" t="s">
        <v>15</v>
      </c>
      <c r="H42" s="53">
        <v>6.24</v>
      </c>
      <c r="I42" s="19">
        <v>2</v>
      </c>
      <c r="J42" s="25">
        <f t="shared" si="0"/>
        <v>0</v>
      </c>
      <c r="K42" s="26" t="str">
        <f t="shared" si="1"/>
        <v>OK</v>
      </c>
      <c r="L42" s="18"/>
      <c r="M42" s="18">
        <v>2</v>
      </c>
      <c r="N42" s="18"/>
      <c r="O42" s="18"/>
      <c r="P42" s="18"/>
      <c r="Q42" s="18"/>
      <c r="R42" s="18"/>
      <c r="S42" s="18"/>
      <c r="T42" s="18"/>
      <c r="U42" s="18"/>
      <c r="V42" s="18"/>
      <c r="W42" s="18"/>
      <c r="X42" s="32"/>
      <c r="Y42" s="32"/>
      <c r="Z42" s="32"/>
      <c r="AA42" s="32"/>
      <c r="AB42" s="32"/>
      <c r="AC42" s="32"/>
    </row>
    <row r="43" spans="1:29" ht="39.950000000000003" customHeight="1" x14ac:dyDescent="0.25">
      <c r="A43" s="165"/>
      <c r="B43" s="167"/>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65"/>
      <c r="B44" s="167"/>
      <c r="C44" s="46">
        <v>121</v>
      </c>
      <c r="D44" s="66" t="s">
        <v>256</v>
      </c>
      <c r="E44" s="107" t="s">
        <v>548</v>
      </c>
      <c r="F44" s="34" t="s">
        <v>13</v>
      </c>
      <c r="G44" s="34" t="s">
        <v>769</v>
      </c>
      <c r="H44" s="53">
        <v>11.3</v>
      </c>
      <c r="I44" s="19"/>
      <c r="J44" s="25">
        <f t="shared" si="0"/>
        <v>0</v>
      </c>
      <c r="K44" s="26" t="str">
        <f t="shared" si="1"/>
        <v>OK</v>
      </c>
      <c r="L44" s="18"/>
      <c r="M44" s="18"/>
      <c r="N44" s="18"/>
      <c r="O44" s="18"/>
      <c r="P44" s="18"/>
      <c r="Q44" s="18"/>
      <c r="R44" s="18"/>
      <c r="S44" s="18"/>
      <c r="T44" s="18"/>
      <c r="U44" s="18"/>
      <c r="V44" s="18"/>
      <c r="W44" s="18"/>
      <c r="X44" s="32"/>
      <c r="Y44" s="32"/>
      <c r="Z44" s="32"/>
      <c r="AA44" s="32"/>
      <c r="AB44" s="32"/>
      <c r="AC44" s="32"/>
    </row>
    <row r="45" spans="1:29" ht="39.950000000000003" customHeight="1" x14ac:dyDescent="0.25">
      <c r="A45" s="165"/>
      <c r="B45" s="167"/>
      <c r="C45" s="46">
        <v>122</v>
      </c>
      <c r="D45" s="66" t="s">
        <v>257</v>
      </c>
      <c r="E45" s="106" t="s">
        <v>549</v>
      </c>
      <c r="F45" s="34" t="s">
        <v>13</v>
      </c>
      <c r="G45" s="34" t="s">
        <v>15</v>
      </c>
      <c r="H45" s="53">
        <v>5.39</v>
      </c>
      <c r="I45" s="19"/>
      <c r="J45" s="25">
        <f t="shared" si="0"/>
        <v>0</v>
      </c>
      <c r="K45" s="26" t="str">
        <f t="shared" si="1"/>
        <v>OK</v>
      </c>
      <c r="L45" s="18"/>
      <c r="M45" s="18"/>
      <c r="N45" s="18"/>
      <c r="O45" s="18"/>
      <c r="P45" s="18"/>
      <c r="Q45" s="18"/>
      <c r="R45" s="18"/>
      <c r="S45" s="18"/>
      <c r="T45" s="18"/>
      <c r="U45" s="18"/>
      <c r="V45" s="18"/>
      <c r="W45" s="18"/>
      <c r="X45" s="32"/>
      <c r="Y45" s="32"/>
      <c r="Z45" s="32"/>
      <c r="AA45" s="32"/>
      <c r="AB45" s="32"/>
      <c r="AC45" s="32"/>
    </row>
    <row r="46" spans="1:29" ht="39.950000000000003" customHeight="1" x14ac:dyDescent="0.25">
      <c r="A46" s="165"/>
      <c r="B46" s="167"/>
      <c r="C46" s="46">
        <v>123</v>
      </c>
      <c r="D46" s="66" t="s">
        <v>258</v>
      </c>
      <c r="E46" s="106" t="s">
        <v>549</v>
      </c>
      <c r="F46" s="34" t="s">
        <v>13</v>
      </c>
      <c r="G46" s="34" t="s">
        <v>15</v>
      </c>
      <c r="H46" s="53">
        <v>4.09</v>
      </c>
      <c r="I46" s="19">
        <v>2</v>
      </c>
      <c r="J46" s="25">
        <f t="shared" si="0"/>
        <v>2</v>
      </c>
      <c r="K46" s="26" t="str">
        <f t="shared" si="1"/>
        <v>OK</v>
      </c>
      <c r="L46" s="18"/>
      <c r="M46" s="18"/>
      <c r="N46" s="18"/>
      <c r="O46" s="18"/>
      <c r="P46" s="18"/>
      <c r="Q46" s="18"/>
      <c r="R46" s="18"/>
      <c r="S46" s="18"/>
      <c r="T46" s="18"/>
      <c r="U46" s="18"/>
      <c r="V46" s="18"/>
      <c r="W46" s="18"/>
      <c r="X46" s="32"/>
      <c r="Y46" s="32"/>
      <c r="Z46" s="32"/>
      <c r="AA46" s="32"/>
      <c r="AB46" s="32"/>
      <c r="AC46" s="32"/>
    </row>
    <row r="47" spans="1:29" ht="39.950000000000003" customHeight="1" x14ac:dyDescent="0.25">
      <c r="A47" s="165"/>
      <c r="B47" s="167"/>
      <c r="C47" s="46">
        <v>124</v>
      </c>
      <c r="D47" s="66" t="s">
        <v>259</v>
      </c>
      <c r="E47" s="106" t="s">
        <v>549</v>
      </c>
      <c r="F47" s="34" t="s">
        <v>13</v>
      </c>
      <c r="G47" s="34" t="s">
        <v>15</v>
      </c>
      <c r="H47" s="53">
        <v>10.28</v>
      </c>
      <c r="I47" s="19">
        <v>2</v>
      </c>
      <c r="J47" s="25">
        <f t="shared" si="0"/>
        <v>1</v>
      </c>
      <c r="K47" s="26" t="str">
        <f t="shared" si="1"/>
        <v>OK</v>
      </c>
      <c r="L47" s="18"/>
      <c r="M47" s="18">
        <v>1</v>
      </c>
      <c r="N47" s="18"/>
      <c r="O47" s="18"/>
      <c r="P47" s="18"/>
      <c r="Q47" s="18"/>
      <c r="R47" s="18"/>
      <c r="S47" s="18"/>
      <c r="T47" s="18"/>
      <c r="U47" s="18"/>
      <c r="V47" s="18"/>
      <c r="W47" s="18"/>
      <c r="X47" s="32"/>
      <c r="Y47" s="32"/>
      <c r="Z47" s="32"/>
      <c r="AA47" s="32"/>
      <c r="AB47" s="32"/>
      <c r="AC47" s="32"/>
    </row>
    <row r="48" spans="1:29" ht="39.950000000000003" customHeight="1" x14ac:dyDescent="0.25">
      <c r="A48" s="165"/>
      <c r="B48" s="167"/>
      <c r="C48" s="46">
        <v>125</v>
      </c>
      <c r="D48" s="66" t="s">
        <v>260</v>
      </c>
      <c r="E48" s="106" t="s">
        <v>550</v>
      </c>
      <c r="F48" s="34" t="s">
        <v>13</v>
      </c>
      <c r="G48" s="34" t="s">
        <v>15</v>
      </c>
      <c r="H48" s="53">
        <v>7.95</v>
      </c>
      <c r="I48" s="19"/>
      <c r="J48" s="25">
        <f t="shared" si="0"/>
        <v>0</v>
      </c>
      <c r="K48" s="26" t="str">
        <f t="shared" si="1"/>
        <v>OK</v>
      </c>
      <c r="L48" s="18"/>
      <c r="M48" s="18"/>
      <c r="N48" s="18"/>
      <c r="O48" s="18"/>
      <c r="P48" s="18"/>
      <c r="Q48" s="18"/>
      <c r="R48" s="18"/>
      <c r="S48" s="18"/>
      <c r="T48" s="18"/>
      <c r="U48" s="18"/>
      <c r="V48" s="18"/>
      <c r="W48" s="18"/>
      <c r="X48" s="32"/>
      <c r="Y48" s="32"/>
      <c r="Z48" s="32"/>
      <c r="AA48" s="32"/>
      <c r="AB48" s="32"/>
      <c r="AC48" s="32"/>
    </row>
    <row r="49" spans="1:29" ht="39.950000000000003" customHeight="1" x14ac:dyDescent="0.25">
      <c r="A49" s="165"/>
      <c r="B49" s="167"/>
      <c r="C49" s="46">
        <v>126</v>
      </c>
      <c r="D49" s="66" t="s">
        <v>261</v>
      </c>
      <c r="E49" s="106" t="s">
        <v>550</v>
      </c>
      <c r="F49" s="34" t="s">
        <v>13</v>
      </c>
      <c r="G49" s="34" t="s">
        <v>15</v>
      </c>
      <c r="H49" s="53">
        <v>18.29</v>
      </c>
      <c r="I49" s="19"/>
      <c r="J49" s="25">
        <f t="shared" si="0"/>
        <v>0</v>
      </c>
      <c r="K49" s="26" t="str">
        <f t="shared" si="1"/>
        <v>OK</v>
      </c>
      <c r="L49" s="18"/>
      <c r="M49" s="18"/>
      <c r="N49" s="18"/>
      <c r="O49" s="18"/>
      <c r="P49" s="18"/>
      <c r="Q49" s="18"/>
      <c r="R49" s="18"/>
      <c r="S49" s="18"/>
      <c r="T49" s="18"/>
      <c r="U49" s="18"/>
      <c r="V49" s="18"/>
      <c r="W49" s="18"/>
      <c r="X49" s="32"/>
      <c r="Y49" s="32"/>
      <c r="Z49" s="32"/>
      <c r="AA49" s="32"/>
      <c r="AB49" s="32"/>
      <c r="AC49" s="32"/>
    </row>
    <row r="50" spans="1:29" ht="39.950000000000003" customHeight="1" x14ac:dyDescent="0.25">
      <c r="A50" s="165"/>
      <c r="B50" s="167"/>
      <c r="C50" s="46">
        <v>127</v>
      </c>
      <c r="D50" s="66" t="s">
        <v>262</v>
      </c>
      <c r="E50" s="106" t="s">
        <v>550</v>
      </c>
      <c r="F50" s="34" t="s">
        <v>13</v>
      </c>
      <c r="G50" s="34" t="s">
        <v>15</v>
      </c>
      <c r="H50" s="53">
        <v>16.940000000000001</v>
      </c>
      <c r="I50" s="19"/>
      <c r="J50" s="25">
        <f t="shared" si="0"/>
        <v>0</v>
      </c>
      <c r="K50" s="26" t="str">
        <f t="shared" si="1"/>
        <v>OK</v>
      </c>
      <c r="L50" s="18"/>
      <c r="M50" s="18"/>
      <c r="N50" s="18"/>
      <c r="O50" s="18"/>
      <c r="P50" s="18"/>
      <c r="Q50" s="18"/>
      <c r="R50" s="18"/>
      <c r="S50" s="18"/>
      <c r="T50" s="18"/>
      <c r="U50" s="18"/>
      <c r="V50" s="18"/>
      <c r="W50" s="18"/>
      <c r="X50" s="32"/>
      <c r="Y50" s="32"/>
      <c r="Z50" s="32"/>
      <c r="AA50" s="32"/>
      <c r="AB50" s="32"/>
      <c r="AC50" s="32"/>
    </row>
    <row r="51" spans="1:29" ht="39.950000000000003" customHeight="1" x14ac:dyDescent="0.25">
      <c r="A51" s="165"/>
      <c r="B51" s="167"/>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65"/>
      <c r="B52" s="167"/>
      <c r="C52" s="46">
        <v>129</v>
      </c>
      <c r="D52" s="66" t="s">
        <v>127</v>
      </c>
      <c r="E52" s="106" t="s">
        <v>551</v>
      </c>
      <c r="F52" s="34" t="s">
        <v>128</v>
      </c>
      <c r="G52" s="35" t="s">
        <v>770</v>
      </c>
      <c r="H52" s="53">
        <v>26.7</v>
      </c>
      <c r="I52" s="19">
        <v>2</v>
      </c>
      <c r="J52" s="25">
        <f t="shared" si="0"/>
        <v>2</v>
      </c>
      <c r="K52" s="26" t="str">
        <f t="shared" si="1"/>
        <v>OK</v>
      </c>
      <c r="L52" s="18"/>
      <c r="M52" s="18"/>
      <c r="N52" s="18"/>
      <c r="O52" s="18"/>
      <c r="P52" s="18"/>
      <c r="Q52" s="18"/>
      <c r="R52" s="18"/>
      <c r="S52" s="18"/>
      <c r="T52" s="18"/>
      <c r="U52" s="18"/>
      <c r="V52" s="18"/>
      <c r="W52" s="18"/>
      <c r="X52" s="32"/>
      <c r="Y52" s="32"/>
      <c r="Z52" s="32"/>
      <c r="AA52" s="32"/>
      <c r="AB52" s="32"/>
      <c r="AC52" s="32"/>
    </row>
    <row r="53" spans="1:29" ht="39.950000000000003" customHeight="1" x14ac:dyDescent="0.25">
      <c r="A53" s="165"/>
      <c r="B53" s="167"/>
      <c r="C53" s="46">
        <v>130</v>
      </c>
      <c r="D53" s="66" t="s">
        <v>264</v>
      </c>
      <c r="E53" s="106" t="s">
        <v>552</v>
      </c>
      <c r="F53" s="34" t="s">
        <v>26</v>
      </c>
      <c r="G53" s="34" t="s">
        <v>15</v>
      </c>
      <c r="H53" s="53">
        <v>11.85</v>
      </c>
      <c r="I53" s="19"/>
      <c r="J53" s="25">
        <f t="shared" si="0"/>
        <v>0</v>
      </c>
      <c r="K53" s="26" t="str">
        <f t="shared" si="1"/>
        <v>OK</v>
      </c>
      <c r="L53" s="18"/>
      <c r="M53" s="18"/>
      <c r="N53" s="18"/>
      <c r="O53" s="18"/>
      <c r="P53" s="18"/>
      <c r="Q53" s="18"/>
      <c r="R53" s="18"/>
      <c r="S53" s="18"/>
      <c r="T53" s="18"/>
      <c r="U53" s="18"/>
      <c r="V53" s="18"/>
      <c r="W53" s="18"/>
      <c r="X53" s="32"/>
      <c r="Y53" s="32"/>
      <c r="Z53" s="32"/>
      <c r="AA53" s="32"/>
      <c r="AB53" s="32"/>
      <c r="AC53" s="32"/>
    </row>
    <row r="54" spans="1:29" ht="39.950000000000003" customHeight="1" x14ac:dyDescent="0.25">
      <c r="A54" s="165"/>
      <c r="B54" s="167"/>
      <c r="C54" s="46">
        <v>131</v>
      </c>
      <c r="D54" s="66" t="s">
        <v>265</v>
      </c>
      <c r="E54" s="106" t="s">
        <v>552</v>
      </c>
      <c r="F54" s="34" t="s">
        <v>13</v>
      </c>
      <c r="G54" s="34" t="s">
        <v>15</v>
      </c>
      <c r="H54" s="53">
        <v>16.12</v>
      </c>
      <c r="I54" s="19"/>
      <c r="J54" s="25">
        <f t="shared" si="0"/>
        <v>0</v>
      </c>
      <c r="K54" s="26" t="str">
        <f t="shared" si="1"/>
        <v>OK</v>
      </c>
      <c r="L54" s="18"/>
      <c r="M54" s="18"/>
      <c r="N54" s="18"/>
      <c r="O54" s="18"/>
      <c r="P54" s="18"/>
      <c r="Q54" s="18"/>
      <c r="R54" s="18"/>
      <c r="S54" s="18"/>
      <c r="T54" s="18"/>
      <c r="U54" s="18"/>
      <c r="V54" s="18"/>
      <c r="W54" s="18"/>
      <c r="X54" s="32"/>
      <c r="Y54" s="32"/>
      <c r="Z54" s="32"/>
      <c r="AA54" s="32"/>
      <c r="AB54" s="32"/>
      <c r="AC54" s="32"/>
    </row>
    <row r="55" spans="1:29" ht="39.950000000000003" customHeight="1" x14ac:dyDescent="0.25">
      <c r="A55" s="165"/>
      <c r="B55" s="167"/>
      <c r="C55" s="46">
        <v>132</v>
      </c>
      <c r="D55" s="66" t="s">
        <v>266</v>
      </c>
      <c r="E55" s="106" t="s">
        <v>552</v>
      </c>
      <c r="F55" s="34" t="s">
        <v>13</v>
      </c>
      <c r="G55" s="34" t="s">
        <v>15</v>
      </c>
      <c r="H55" s="53">
        <v>71.05</v>
      </c>
      <c r="I55" s="19"/>
      <c r="J55" s="25">
        <f t="shared" si="0"/>
        <v>0</v>
      </c>
      <c r="K55" s="26" t="str">
        <f t="shared" si="1"/>
        <v>OK</v>
      </c>
      <c r="L55" s="18"/>
      <c r="M55" s="18"/>
      <c r="N55" s="18"/>
      <c r="O55" s="18"/>
      <c r="P55" s="18"/>
      <c r="Q55" s="18"/>
      <c r="R55" s="18"/>
      <c r="S55" s="18"/>
      <c r="T55" s="18"/>
      <c r="U55" s="18"/>
      <c r="V55" s="18"/>
      <c r="W55" s="18"/>
      <c r="X55" s="32"/>
      <c r="Y55" s="32"/>
      <c r="Z55" s="32"/>
      <c r="AA55" s="32"/>
      <c r="AB55" s="32"/>
      <c r="AC55" s="32"/>
    </row>
    <row r="56" spans="1:29" ht="39.950000000000003" customHeight="1" x14ac:dyDescent="0.25">
      <c r="A56" s="165"/>
      <c r="B56" s="167"/>
      <c r="C56" s="46">
        <v>133</v>
      </c>
      <c r="D56" s="66" t="s">
        <v>267</v>
      </c>
      <c r="E56" s="106" t="s">
        <v>528</v>
      </c>
      <c r="F56" s="34" t="s">
        <v>27</v>
      </c>
      <c r="G56" s="34" t="s">
        <v>15</v>
      </c>
      <c r="H56" s="53">
        <v>96.37</v>
      </c>
      <c r="I56" s="19">
        <v>3</v>
      </c>
      <c r="J56" s="25">
        <f t="shared" si="0"/>
        <v>2</v>
      </c>
      <c r="K56" s="26" t="str">
        <f t="shared" si="1"/>
        <v>OK</v>
      </c>
      <c r="L56" s="18">
        <v>1</v>
      </c>
      <c r="M56" s="18"/>
      <c r="N56" s="18"/>
      <c r="O56" s="18"/>
      <c r="P56" s="18"/>
      <c r="Q56" s="18"/>
      <c r="R56" s="18"/>
      <c r="S56" s="18"/>
      <c r="T56" s="18"/>
      <c r="U56" s="18"/>
      <c r="V56" s="18"/>
      <c r="W56" s="18"/>
      <c r="X56" s="32"/>
      <c r="Y56" s="32"/>
      <c r="Z56" s="32"/>
      <c r="AA56" s="32"/>
      <c r="AB56" s="32"/>
      <c r="AC56" s="32"/>
    </row>
    <row r="57" spans="1:29" ht="39.950000000000003" customHeight="1" x14ac:dyDescent="0.25">
      <c r="A57" s="165"/>
      <c r="B57" s="167"/>
      <c r="C57" s="46">
        <v>134</v>
      </c>
      <c r="D57" s="66" t="s">
        <v>268</v>
      </c>
      <c r="E57" s="106" t="s">
        <v>553</v>
      </c>
      <c r="F57" s="34" t="s">
        <v>112</v>
      </c>
      <c r="G57" s="34" t="s">
        <v>15</v>
      </c>
      <c r="H57" s="53">
        <v>231.66</v>
      </c>
      <c r="I57" s="19"/>
      <c r="J57" s="25">
        <f t="shared" si="0"/>
        <v>0</v>
      </c>
      <c r="K57" s="26" t="str">
        <f t="shared" si="1"/>
        <v>OK</v>
      </c>
      <c r="L57" s="18"/>
      <c r="M57" s="18"/>
      <c r="N57" s="18"/>
      <c r="O57" s="18"/>
      <c r="P57" s="18"/>
      <c r="Q57" s="18"/>
      <c r="R57" s="18"/>
      <c r="S57" s="18"/>
      <c r="T57" s="18"/>
      <c r="U57" s="18"/>
      <c r="V57" s="18"/>
      <c r="W57" s="18"/>
      <c r="X57" s="32"/>
      <c r="Y57" s="32"/>
      <c r="Z57" s="32"/>
      <c r="AA57" s="32"/>
      <c r="AB57" s="32"/>
      <c r="AC57" s="32"/>
    </row>
    <row r="58" spans="1:29" ht="39.950000000000003" customHeight="1" x14ac:dyDescent="0.25">
      <c r="A58" s="165"/>
      <c r="B58" s="167"/>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65"/>
      <c r="B59" s="167"/>
      <c r="C59" s="46">
        <v>136</v>
      </c>
      <c r="D59" s="66" t="s">
        <v>270</v>
      </c>
      <c r="E59" s="107" t="s">
        <v>555</v>
      </c>
      <c r="F59" s="34" t="s">
        <v>112</v>
      </c>
      <c r="G59" s="34" t="s">
        <v>15</v>
      </c>
      <c r="H59" s="53">
        <v>206.33</v>
      </c>
      <c r="I59" s="19"/>
      <c r="J59" s="25">
        <f t="shared" si="0"/>
        <v>0</v>
      </c>
      <c r="K59" s="26" t="str">
        <f t="shared" si="1"/>
        <v>OK</v>
      </c>
      <c r="L59" s="18"/>
      <c r="M59" s="18"/>
      <c r="N59" s="18"/>
      <c r="O59" s="18"/>
      <c r="P59" s="18"/>
      <c r="Q59" s="18"/>
      <c r="R59" s="18"/>
      <c r="S59" s="18"/>
      <c r="T59" s="18"/>
      <c r="U59" s="18"/>
      <c r="V59" s="18"/>
      <c r="W59" s="18"/>
      <c r="X59" s="32"/>
      <c r="Y59" s="32"/>
      <c r="Z59" s="32"/>
      <c r="AA59" s="32"/>
      <c r="AB59" s="32"/>
      <c r="AC59" s="32"/>
    </row>
    <row r="60" spans="1:29" ht="39.950000000000003" customHeight="1" x14ac:dyDescent="0.25">
      <c r="A60" s="165"/>
      <c r="B60" s="167"/>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65"/>
      <c r="B61" s="167"/>
      <c r="C61" s="46">
        <v>138</v>
      </c>
      <c r="D61" s="66" t="s">
        <v>272</v>
      </c>
      <c r="E61" s="106" t="s">
        <v>528</v>
      </c>
      <c r="F61" s="34" t="s">
        <v>112</v>
      </c>
      <c r="G61" s="34" t="s">
        <v>15</v>
      </c>
      <c r="H61" s="53">
        <v>207.59</v>
      </c>
      <c r="I61" s="19"/>
      <c r="J61" s="25">
        <f t="shared" si="0"/>
        <v>0</v>
      </c>
      <c r="K61" s="26" t="str">
        <f t="shared" si="1"/>
        <v>OK</v>
      </c>
      <c r="L61" s="18"/>
      <c r="M61" s="18"/>
      <c r="N61" s="18"/>
      <c r="O61" s="18"/>
      <c r="P61" s="18"/>
      <c r="Q61" s="18"/>
      <c r="R61" s="18"/>
      <c r="S61" s="18"/>
      <c r="T61" s="18"/>
      <c r="U61" s="18"/>
      <c r="V61" s="18"/>
      <c r="W61" s="18"/>
      <c r="X61" s="32"/>
      <c r="Y61" s="32"/>
      <c r="Z61" s="32"/>
      <c r="AA61" s="32"/>
      <c r="AB61" s="32"/>
      <c r="AC61" s="32"/>
    </row>
    <row r="62" spans="1:29" ht="39.950000000000003" customHeight="1" x14ac:dyDescent="0.25">
      <c r="A62" s="165"/>
      <c r="B62" s="167"/>
      <c r="C62" s="46">
        <v>139</v>
      </c>
      <c r="D62" s="66" t="s">
        <v>273</v>
      </c>
      <c r="E62" s="106" t="s">
        <v>528</v>
      </c>
      <c r="F62" s="34" t="s">
        <v>25</v>
      </c>
      <c r="G62" s="34" t="s">
        <v>15</v>
      </c>
      <c r="H62" s="53">
        <v>81.3</v>
      </c>
      <c r="I62" s="19">
        <v>2</v>
      </c>
      <c r="J62" s="25">
        <f t="shared" si="0"/>
        <v>1</v>
      </c>
      <c r="K62" s="26" t="str">
        <f t="shared" si="1"/>
        <v>OK</v>
      </c>
      <c r="L62" s="18">
        <v>1</v>
      </c>
      <c r="M62" s="18"/>
      <c r="N62" s="18"/>
      <c r="O62" s="18"/>
      <c r="P62" s="18"/>
      <c r="Q62" s="18"/>
      <c r="R62" s="18"/>
      <c r="S62" s="18"/>
      <c r="T62" s="18"/>
      <c r="U62" s="18"/>
      <c r="V62" s="18"/>
      <c r="W62" s="18"/>
      <c r="X62" s="32"/>
      <c r="Y62" s="32"/>
      <c r="Z62" s="32"/>
      <c r="AA62" s="32"/>
      <c r="AB62" s="32"/>
      <c r="AC62" s="32"/>
    </row>
    <row r="63" spans="1:29" ht="39.950000000000003" customHeight="1" x14ac:dyDescent="0.25">
      <c r="A63" s="165"/>
      <c r="B63" s="167"/>
      <c r="C63" s="46">
        <v>140</v>
      </c>
      <c r="D63" s="77" t="s">
        <v>154</v>
      </c>
      <c r="E63" s="106" t="s">
        <v>554</v>
      </c>
      <c r="F63" s="94" t="s">
        <v>25</v>
      </c>
      <c r="G63" s="94" t="s">
        <v>15</v>
      </c>
      <c r="H63" s="53">
        <v>85.35</v>
      </c>
      <c r="I63" s="19"/>
      <c r="J63" s="25">
        <f t="shared" si="0"/>
        <v>0</v>
      </c>
      <c r="K63" s="26" t="str">
        <f t="shared" si="1"/>
        <v>OK</v>
      </c>
      <c r="L63" s="18"/>
      <c r="M63" s="18"/>
      <c r="N63" s="18"/>
      <c r="O63" s="18"/>
      <c r="P63" s="18"/>
      <c r="Q63" s="18"/>
      <c r="R63" s="18"/>
      <c r="S63" s="18"/>
      <c r="T63" s="18"/>
      <c r="U63" s="18"/>
      <c r="V63" s="18"/>
      <c r="W63" s="18"/>
      <c r="X63" s="32"/>
      <c r="Y63" s="32"/>
      <c r="Z63" s="32"/>
      <c r="AA63" s="32"/>
      <c r="AB63" s="32"/>
      <c r="AC63" s="32"/>
    </row>
    <row r="64" spans="1:29" ht="39.950000000000003" customHeight="1" x14ac:dyDescent="0.25">
      <c r="A64" s="165"/>
      <c r="B64" s="167"/>
      <c r="C64" s="46">
        <v>141</v>
      </c>
      <c r="D64" s="66" t="s">
        <v>274</v>
      </c>
      <c r="E64" s="106" t="s">
        <v>556</v>
      </c>
      <c r="F64" s="34" t="s">
        <v>13</v>
      </c>
      <c r="G64" s="34" t="s">
        <v>15</v>
      </c>
      <c r="H64" s="53">
        <v>25.55</v>
      </c>
      <c r="I64" s="19">
        <v>3</v>
      </c>
      <c r="J64" s="25">
        <f t="shared" si="0"/>
        <v>3</v>
      </c>
      <c r="K64" s="26" t="str">
        <f t="shared" si="1"/>
        <v>OK</v>
      </c>
      <c r="L64" s="18"/>
      <c r="M64" s="18"/>
      <c r="N64" s="18"/>
      <c r="O64" s="18"/>
      <c r="P64" s="18"/>
      <c r="Q64" s="18"/>
      <c r="R64" s="18"/>
      <c r="S64" s="18"/>
      <c r="T64" s="18"/>
      <c r="U64" s="18"/>
      <c r="V64" s="18"/>
      <c r="W64" s="18"/>
      <c r="X64" s="32"/>
      <c r="Y64" s="32"/>
      <c r="Z64" s="32"/>
      <c r="AA64" s="32"/>
      <c r="AB64" s="32"/>
      <c r="AC64" s="32"/>
    </row>
    <row r="65" spans="1:29" ht="39.950000000000003" customHeight="1" x14ac:dyDescent="0.25">
      <c r="A65" s="165"/>
      <c r="B65" s="167"/>
      <c r="C65" s="46">
        <v>142</v>
      </c>
      <c r="D65" s="66" t="s">
        <v>275</v>
      </c>
      <c r="E65" s="106" t="s">
        <v>557</v>
      </c>
      <c r="F65" s="34" t="s">
        <v>28</v>
      </c>
      <c r="G65" s="34" t="s">
        <v>15</v>
      </c>
      <c r="H65" s="53">
        <v>29.67</v>
      </c>
      <c r="I65" s="19"/>
      <c r="J65" s="25">
        <f t="shared" si="0"/>
        <v>0</v>
      </c>
      <c r="K65" s="26" t="str">
        <f t="shared" si="1"/>
        <v>OK</v>
      </c>
      <c r="L65" s="18"/>
      <c r="M65" s="18"/>
      <c r="N65" s="18"/>
      <c r="O65" s="18"/>
      <c r="P65" s="18"/>
      <c r="Q65" s="18"/>
      <c r="R65" s="18"/>
      <c r="S65" s="18"/>
      <c r="T65" s="18"/>
      <c r="U65" s="18"/>
      <c r="V65" s="18"/>
      <c r="W65" s="18"/>
      <c r="X65" s="32"/>
      <c r="Y65" s="32"/>
      <c r="Z65" s="32"/>
      <c r="AA65" s="32"/>
      <c r="AB65" s="32"/>
      <c r="AC65" s="32"/>
    </row>
    <row r="66" spans="1:29" ht="39.950000000000003" customHeight="1" x14ac:dyDescent="0.25">
      <c r="A66" s="165"/>
      <c r="B66" s="167"/>
      <c r="C66" s="46">
        <v>143</v>
      </c>
      <c r="D66" s="66" t="s">
        <v>276</v>
      </c>
      <c r="E66" s="106" t="s">
        <v>558</v>
      </c>
      <c r="F66" s="34" t="s">
        <v>112</v>
      </c>
      <c r="G66" s="34" t="s">
        <v>15</v>
      </c>
      <c r="H66" s="53">
        <v>82.61</v>
      </c>
      <c r="I66" s="19"/>
      <c r="J66" s="25">
        <f t="shared" si="0"/>
        <v>0</v>
      </c>
      <c r="K66" s="26" t="str">
        <f t="shared" si="1"/>
        <v>OK</v>
      </c>
      <c r="L66" s="18"/>
      <c r="M66" s="18"/>
      <c r="N66" s="18"/>
      <c r="O66" s="18"/>
      <c r="P66" s="18"/>
      <c r="Q66" s="18"/>
      <c r="R66" s="18"/>
      <c r="S66" s="18"/>
      <c r="T66" s="18"/>
      <c r="U66" s="18"/>
      <c r="V66" s="18"/>
      <c r="W66" s="18"/>
      <c r="X66" s="32"/>
      <c r="Y66" s="32"/>
      <c r="Z66" s="32"/>
      <c r="AA66" s="32"/>
      <c r="AB66" s="32"/>
      <c r="AC66" s="32"/>
    </row>
    <row r="67" spans="1:29" ht="39.950000000000003" customHeight="1" x14ac:dyDescent="0.25">
      <c r="A67" s="168">
        <v>3</v>
      </c>
      <c r="B67" s="170" t="s">
        <v>217</v>
      </c>
      <c r="C67" s="48">
        <v>144</v>
      </c>
      <c r="D67" s="78" t="s">
        <v>277</v>
      </c>
      <c r="E67" s="108" t="s">
        <v>559</v>
      </c>
      <c r="F67" s="95" t="s">
        <v>13</v>
      </c>
      <c r="G67" s="95" t="s">
        <v>35</v>
      </c>
      <c r="H67" s="54">
        <v>76.36</v>
      </c>
      <c r="I67" s="19"/>
      <c r="J67" s="25">
        <f t="shared" si="0"/>
        <v>0</v>
      </c>
      <c r="K67" s="26" t="str">
        <f t="shared" si="1"/>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69"/>
      <c r="B68" s="171"/>
      <c r="C68" s="48">
        <v>145</v>
      </c>
      <c r="D68" s="71" t="s">
        <v>278</v>
      </c>
      <c r="E68" s="108" t="s">
        <v>560</v>
      </c>
      <c r="F68" s="72" t="s">
        <v>13</v>
      </c>
      <c r="G68" s="72" t="s">
        <v>35</v>
      </c>
      <c r="H68" s="54">
        <v>28.65</v>
      </c>
      <c r="I68" s="19">
        <v>1</v>
      </c>
      <c r="J68" s="25">
        <f t="shared" si="0"/>
        <v>0</v>
      </c>
      <c r="K68" s="26" t="str">
        <f t="shared" si="1"/>
        <v>OK</v>
      </c>
      <c r="L68" s="18">
        <v>1</v>
      </c>
      <c r="M68" s="18"/>
      <c r="N68" s="18"/>
      <c r="O68" s="18"/>
      <c r="P68" s="18"/>
      <c r="Q68" s="18"/>
      <c r="R68" s="18"/>
      <c r="S68" s="18"/>
      <c r="T68" s="18"/>
      <c r="U68" s="18"/>
      <c r="V68" s="18"/>
      <c r="W68" s="18"/>
      <c r="X68" s="32"/>
      <c r="Y68" s="32"/>
      <c r="Z68" s="32"/>
      <c r="AA68" s="32"/>
      <c r="AB68" s="32"/>
      <c r="AC68" s="32"/>
    </row>
    <row r="69" spans="1:29" ht="39.950000000000003" customHeight="1" x14ac:dyDescent="0.25">
      <c r="A69" s="169"/>
      <c r="B69" s="171"/>
      <c r="C69" s="48">
        <v>146</v>
      </c>
      <c r="D69" s="71" t="s">
        <v>279</v>
      </c>
      <c r="E69" s="108" t="s">
        <v>561</v>
      </c>
      <c r="F69" s="72" t="s">
        <v>13</v>
      </c>
      <c r="G69" s="72" t="s">
        <v>35</v>
      </c>
      <c r="H69" s="54">
        <v>22.97</v>
      </c>
      <c r="I69" s="19"/>
      <c r="J69" s="25">
        <f t="shared" ref="J69:J132" si="2">I69-(SUM(L69:AC69))</f>
        <v>0</v>
      </c>
      <c r="K69" s="26" t="str">
        <f t="shared" ref="K69:K132" si="3">IF(J69&lt;0,"ATENÇÃO","OK")</f>
        <v>OK</v>
      </c>
      <c r="L69" s="18"/>
      <c r="M69" s="18"/>
      <c r="N69" s="18"/>
      <c r="O69" s="18"/>
      <c r="P69" s="18"/>
      <c r="Q69" s="18"/>
      <c r="R69" s="18"/>
      <c r="S69" s="18"/>
      <c r="T69" s="18"/>
      <c r="U69" s="18"/>
      <c r="V69" s="18"/>
      <c r="W69" s="18"/>
      <c r="X69" s="32"/>
      <c r="Y69" s="32"/>
      <c r="Z69" s="32"/>
      <c r="AA69" s="32"/>
      <c r="AB69" s="32"/>
      <c r="AC69" s="32"/>
    </row>
    <row r="70" spans="1:29" ht="39.950000000000003" customHeight="1" x14ac:dyDescent="0.25">
      <c r="A70" s="169"/>
      <c r="B70" s="171"/>
      <c r="C70" s="48">
        <v>147</v>
      </c>
      <c r="D70" s="71" t="s">
        <v>280</v>
      </c>
      <c r="E70" s="108" t="s">
        <v>562</v>
      </c>
      <c r="F70" s="72" t="s">
        <v>13</v>
      </c>
      <c r="G70" s="72" t="s">
        <v>35</v>
      </c>
      <c r="H70" s="54">
        <v>26.49</v>
      </c>
      <c r="I70" s="19">
        <v>1</v>
      </c>
      <c r="J70" s="25">
        <f t="shared" si="2"/>
        <v>0</v>
      </c>
      <c r="K70" s="26" t="str">
        <f t="shared" si="3"/>
        <v>OK</v>
      </c>
      <c r="L70" s="18">
        <v>1</v>
      </c>
      <c r="M70" s="18"/>
      <c r="N70" s="18"/>
      <c r="O70" s="18"/>
      <c r="P70" s="18"/>
      <c r="Q70" s="18"/>
      <c r="R70" s="18"/>
      <c r="S70" s="18"/>
      <c r="T70" s="18"/>
      <c r="U70" s="18"/>
      <c r="V70" s="18"/>
      <c r="W70" s="18"/>
      <c r="X70" s="32"/>
      <c r="Y70" s="32"/>
      <c r="Z70" s="32"/>
      <c r="AA70" s="32"/>
      <c r="AB70" s="32"/>
      <c r="AC70" s="32"/>
    </row>
    <row r="71" spans="1:29" ht="39.950000000000003" customHeight="1" x14ac:dyDescent="0.25">
      <c r="A71" s="169"/>
      <c r="B71" s="171"/>
      <c r="C71" s="48">
        <v>148</v>
      </c>
      <c r="D71" s="71" t="s">
        <v>281</v>
      </c>
      <c r="E71" s="108" t="s">
        <v>563</v>
      </c>
      <c r="F71" s="72" t="s">
        <v>13</v>
      </c>
      <c r="G71" s="72" t="s">
        <v>35</v>
      </c>
      <c r="H71" s="54">
        <v>31.03</v>
      </c>
      <c r="I71" s="19"/>
      <c r="J71" s="25">
        <f t="shared" si="2"/>
        <v>0</v>
      </c>
      <c r="K71" s="26" t="str">
        <f t="shared" si="3"/>
        <v>OK</v>
      </c>
      <c r="L71" s="18"/>
      <c r="M71" s="18"/>
      <c r="N71" s="18"/>
      <c r="O71" s="18"/>
      <c r="P71" s="18"/>
      <c r="Q71" s="18"/>
      <c r="R71" s="18"/>
      <c r="S71" s="18"/>
      <c r="T71" s="18"/>
      <c r="U71" s="18"/>
      <c r="V71" s="18"/>
      <c r="W71" s="18"/>
      <c r="X71" s="32"/>
      <c r="Y71" s="32"/>
      <c r="Z71" s="32"/>
      <c r="AA71" s="32"/>
      <c r="AB71" s="32"/>
      <c r="AC71" s="32"/>
    </row>
    <row r="72" spans="1:29" ht="39.950000000000003" customHeight="1" x14ac:dyDescent="0.25">
      <c r="A72" s="169"/>
      <c r="B72" s="171"/>
      <c r="C72" s="48">
        <v>149</v>
      </c>
      <c r="D72" s="71" t="s">
        <v>282</v>
      </c>
      <c r="E72" s="108" t="s">
        <v>564</v>
      </c>
      <c r="F72" s="72" t="s">
        <v>13</v>
      </c>
      <c r="G72" s="72" t="s">
        <v>35</v>
      </c>
      <c r="H72" s="54">
        <v>30.78</v>
      </c>
      <c r="I72" s="19"/>
      <c r="J72" s="25">
        <f t="shared" si="2"/>
        <v>0</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69"/>
      <c r="B73" s="171"/>
      <c r="C73" s="48">
        <v>150</v>
      </c>
      <c r="D73" s="71" t="s">
        <v>283</v>
      </c>
      <c r="E73" s="108" t="s">
        <v>565</v>
      </c>
      <c r="F73" s="72" t="s">
        <v>13</v>
      </c>
      <c r="G73" s="72" t="s">
        <v>35</v>
      </c>
      <c r="H73" s="54">
        <v>35</v>
      </c>
      <c r="I73" s="19"/>
      <c r="J73" s="25">
        <f t="shared" si="2"/>
        <v>0</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69"/>
      <c r="B74" s="171"/>
      <c r="C74" s="48">
        <v>151</v>
      </c>
      <c r="D74" s="71" t="s">
        <v>284</v>
      </c>
      <c r="E74" s="108" t="s">
        <v>566</v>
      </c>
      <c r="F74" s="72" t="s">
        <v>13</v>
      </c>
      <c r="G74" s="72" t="s">
        <v>35</v>
      </c>
      <c r="H74" s="54">
        <v>30</v>
      </c>
      <c r="I74" s="19">
        <v>2</v>
      </c>
      <c r="J74" s="25">
        <f t="shared" si="2"/>
        <v>1</v>
      </c>
      <c r="K74" s="26" t="str">
        <f t="shared" si="3"/>
        <v>OK</v>
      </c>
      <c r="L74" s="18">
        <v>1</v>
      </c>
      <c r="M74" s="18"/>
      <c r="N74" s="18"/>
      <c r="O74" s="18"/>
      <c r="P74" s="18"/>
      <c r="Q74" s="18"/>
      <c r="R74" s="18"/>
      <c r="S74" s="18"/>
      <c r="T74" s="18"/>
      <c r="U74" s="18"/>
      <c r="V74" s="18"/>
      <c r="W74" s="18"/>
      <c r="X74" s="32"/>
      <c r="Y74" s="32"/>
      <c r="Z74" s="32"/>
      <c r="AA74" s="32"/>
      <c r="AB74" s="32"/>
      <c r="AC74" s="32"/>
    </row>
    <row r="75" spans="1:29" ht="39.950000000000003" customHeight="1" x14ac:dyDescent="0.25">
      <c r="A75" s="169"/>
      <c r="B75" s="171"/>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69"/>
      <c r="B76" s="171"/>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69"/>
      <c r="B77" s="171"/>
      <c r="C77" s="48">
        <v>154</v>
      </c>
      <c r="D77" s="71" t="s">
        <v>160</v>
      </c>
      <c r="E77" s="108" t="s">
        <v>569</v>
      </c>
      <c r="F77" s="72" t="s">
        <v>13</v>
      </c>
      <c r="G77" s="72" t="s">
        <v>35</v>
      </c>
      <c r="H77" s="54">
        <v>35</v>
      </c>
      <c r="I77" s="19"/>
      <c r="J77" s="25">
        <f t="shared" si="2"/>
        <v>0</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69"/>
      <c r="B78" s="171"/>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69"/>
      <c r="B79" s="171"/>
      <c r="C79" s="48">
        <v>156</v>
      </c>
      <c r="D79" s="71" t="s">
        <v>167</v>
      </c>
      <c r="E79" s="108" t="s">
        <v>571</v>
      </c>
      <c r="F79" s="72" t="s">
        <v>13</v>
      </c>
      <c r="G79" s="72" t="s">
        <v>35</v>
      </c>
      <c r="H79" s="54">
        <v>8</v>
      </c>
      <c r="I79" s="19"/>
      <c r="J79" s="25">
        <f t="shared" si="2"/>
        <v>0</v>
      </c>
      <c r="K79" s="26" t="str">
        <f t="shared" si="3"/>
        <v>OK</v>
      </c>
      <c r="L79" s="18"/>
      <c r="M79" s="18"/>
      <c r="N79" s="18"/>
      <c r="O79" s="18"/>
      <c r="P79" s="18"/>
      <c r="Q79" s="18"/>
      <c r="R79" s="18"/>
      <c r="S79" s="18"/>
      <c r="T79" s="18"/>
      <c r="U79" s="18"/>
      <c r="V79" s="18"/>
      <c r="W79" s="18"/>
      <c r="X79" s="32"/>
      <c r="Y79" s="32"/>
      <c r="Z79" s="32"/>
      <c r="AA79" s="32"/>
      <c r="AB79" s="32"/>
      <c r="AC79" s="32"/>
    </row>
    <row r="80" spans="1:29" ht="39.950000000000003" customHeight="1" x14ac:dyDescent="0.25">
      <c r="A80" s="169"/>
      <c r="B80" s="171"/>
      <c r="C80" s="48">
        <v>157</v>
      </c>
      <c r="D80" s="71" t="s">
        <v>166</v>
      </c>
      <c r="E80" s="108" t="s">
        <v>572</v>
      </c>
      <c r="F80" s="72" t="s">
        <v>13</v>
      </c>
      <c r="G80" s="72" t="s">
        <v>35</v>
      </c>
      <c r="H80" s="54">
        <v>12.39</v>
      </c>
      <c r="I80" s="19"/>
      <c r="J80" s="25">
        <f t="shared" si="2"/>
        <v>0</v>
      </c>
      <c r="K80" s="26" t="str">
        <f t="shared" si="3"/>
        <v>OK</v>
      </c>
      <c r="L80" s="18"/>
      <c r="M80" s="18"/>
      <c r="N80" s="18"/>
      <c r="O80" s="18"/>
      <c r="P80" s="18"/>
      <c r="Q80" s="18"/>
      <c r="R80" s="18"/>
      <c r="S80" s="18"/>
      <c r="T80" s="18"/>
      <c r="U80" s="18"/>
      <c r="V80" s="18"/>
      <c r="W80" s="18"/>
      <c r="X80" s="32"/>
      <c r="Y80" s="32"/>
      <c r="Z80" s="32"/>
      <c r="AA80" s="32"/>
      <c r="AB80" s="32"/>
      <c r="AC80" s="32"/>
    </row>
    <row r="81" spans="1:29" ht="39.950000000000003" customHeight="1" x14ac:dyDescent="0.25">
      <c r="A81" s="169"/>
      <c r="B81" s="171"/>
      <c r="C81" s="48">
        <v>158</v>
      </c>
      <c r="D81" s="71" t="s">
        <v>288</v>
      </c>
      <c r="E81" s="108" t="s">
        <v>573</v>
      </c>
      <c r="F81" s="72" t="s">
        <v>13</v>
      </c>
      <c r="G81" s="72" t="s">
        <v>35</v>
      </c>
      <c r="H81" s="54">
        <v>7.41</v>
      </c>
      <c r="I81" s="19"/>
      <c r="J81" s="25">
        <f t="shared" si="2"/>
        <v>0</v>
      </c>
      <c r="K81" s="26" t="str">
        <f t="shared" si="3"/>
        <v>OK</v>
      </c>
      <c r="L81" s="18"/>
      <c r="M81" s="18"/>
      <c r="N81" s="18"/>
      <c r="O81" s="18"/>
      <c r="P81" s="18"/>
      <c r="Q81" s="18"/>
      <c r="R81" s="18"/>
      <c r="S81" s="18"/>
      <c r="T81" s="18"/>
      <c r="U81" s="18"/>
      <c r="V81" s="18"/>
      <c r="W81" s="18"/>
      <c r="X81" s="32"/>
      <c r="Y81" s="32"/>
      <c r="Z81" s="32"/>
      <c r="AA81" s="32"/>
      <c r="AB81" s="32"/>
      <c r="AC81" s="32"/>
    </row>
    <row r="82" spans="1:29" ht="39.950000000000003" customHeight="1" x14ac:dyDescent="0.25">
      <c r="A82" s="169"/>
      <c r="B82" s="171"/>
      <c r="C82" s="48">
        <v>159</v>
      </c>
      <c r="D82" s="71" t="s">
        <v>289</v>
      </c>
      <c r="E82" s="108" t="s">
        <v>574</v>
      </c>
      <c r="F82" s="72" t="s">
        <v>13</v>
      </c>
      <c r="G82" s="72" t="s">
        <v>35</v>
      </c>
      <c r="H82" s="54">
        <v>5</v>
      </c>
      <c r="I82" s="19"/>
      <c r="J82" s="25">
        <f t="shared" si="2"/>
        <v>0</v>
      </c>
      <c r="K82" s="26" t="str">
        <f t="shared" si="3"/>
        <v>OK</v>
      </c>
      <c r="L82" s="18"/>
      <c r="M82" s="18"/>
      <c r="N82" s="18"/>
      <c r="O82" s="18"/>
      <c r="P82" s="18"/>
      <c r="Q82" s="18"/>
      <c r="R82" s="18"/>
      <c r="S82" s="18"/>
      <c r="T82" s="18"/>
      <c r="U82" s="18"/>
      <c r="V82" s="18"/>
      <c r="W82" s="18"/>
      <c r="X82" s="32"/>
      <c r="Y82" s="32"/>
      <c r="Z82" s="32"/>
      <c r="AA82" s="32"/>
      <c r="AB82" s="32"/>
      <c r="AC82" s="32"/>
    </row>
    <row r="83" spans="1:29" ht="39.950000000000003" customHeight="1" x14ac:dyDescent="0.25">
      <c r="A83" s="169"/>
      <c r="B83" s="171"/>
      <c r="C83" s="48">
        <v>160</v>
      </c>
      <c r="D83" s="71" t="s">
        <v>161</v>
      </c>
      <c r="E83" s="109" t="s">
        <v>575</v>
      </c>
      <c r="F83" s="72" t="s">
        <v>13</v>
      </c>
      <c r="G83" s="72" t="s">
        <v>35</v>
      </c>
      <c r="H83" s="54">
        <v>11.46</v>
      </c>
      <c r="I83" s="19">
        <v>1</v>
      </c>
      <c r="J83" s="25">
        <f t="shared" si="2"/>
        <v>1</v>
      </c>
      <c r="K83" s="26" t="str">
        <f t="shared" si="3"/>
        <v>OK</v>
      </c>
      <c r="L83" s="18"/>
      <c r="M83" s="18"/>
      <c r="N83" s="18"/>
      <c r="O83" s="18"/>
      <c r="P83" s="18"/>
      <c r="Q83" s="18"/>
      <c r="R83" s="18"/>
      <c r="S83" s="18"/>
      <c r="T83" s="18"/>
      <c r="U83" s="18"/>
      <c r="V83" s="18"/>
      <c r="W83" s="18"/>
      <c r="X83" s="32"/>
      <c r="Y83" s="32"/>
      <c r="Z83" s="32"/>
      <c r="AA83" s="32"/>
      <c r="AB83" s="32"/>
      <c r="AC83" s="32"/>
    </row>
    <row r="84" spans="1:29" ht="39.950000000000003" customHeight="1" x14ac:dyDescent="0.25">
      <c r="A84" s="169"/>
      <c r="B84" s="171"/>
      <c r="C84" s="48">
        <v>161</v>
      </c>
      <c r="D84" s="71" t="s">
        <v>162</v>
      </c>
      <c r="E84" s="109" t="s">
        <v>576</v>
      </c>
      <c r="F84" s="72" t="s">
        <v>13</v>
      </c>
      <c r="G84" s="72" t="s">
        <v>35</v>
      </c>
      <c r="H84" s="54">
        <v>7.31</v>
      </c>
      <c r="I84" s="19">
        <v>1</v>
      </c>
      <c r="J84" s="25">
        <f t="shared" si="2"/>
        <v>1</v>
      </c>
      <c r="K84" s="26" t="str">
        <f t="shared" si="3"/>
        <v>OK</v>
      </c>
      <c r="L84" s="18"/>
      <c r="M84" s="18"/>
      <c r="N84" s="18"/>
      <c r="O84" s="18"/>
      <c r="P84" s="18"/>
      <c r="Q84" s="18"/>
      <c r="R84" s="18"/>
      <c r="S84" s="18"/>
      <c r="T84" s="18"/>
      <c r="U84" s="18"/>
      <c r="V84" s="18"/>
      <c r="W84" s="18"/>
      <c r="X84" s="32"/>
      <c r="Y84" s="32"/>
      <c r="Z84" s="32"/>
      <c r="AA84" s="32"/>
      <c r="AB84" s="32"/>
      <c r="AC84" s="32"/>
    </row>
    <row r="85" spans="1:29" ht="39.950000000000003" customHeight="1" x14ac:dyDescent="0.25">
      <c r="A85" s="169"/>
      <c r="B85" s="171"/>
      <c r="C85" s="48">
        <v>162</v>
      </c>
      <c r="D85" s="71" t="s">
        <v>163</v>
      </c>
      <c r="E85" s="108" t="s">
        <v>577</v>
      </c>
      <c r="F85" s="72" t="s">
        <v>13</v>
      </c>
      <c r="G85" s="72" t="s">
        <v>15</v>
      </c>
      <c r="H85" s="54">
        <v>12</v>
      </c>
      <c r="I85" s="19"/>
      <c r="J85" s="25">
        <f t="shared" si="2"/>
        <v>0</v>
      </c>
      <c r="K85" s="26" t="str">
        <f t="shared" si="3"/>
        <v>OK</v>
      </c>
      <c r="L85" s="18"/>
      <c r="M85" s="18"/>
      <c r="N85" s="18"/>
      <c r="O85" s="18"/>
      <c r="P85" s="18"/>
      <c r="Q85" s="18"/>
      <c r="R85" s="18"/>
      <c r="S85" s="18"/>
      <c r="T85" s="18"/>
      <c r="U85" s="18"/>
      <c r="V85" s="18"/>
      <c r="W85" s="18"/>
      <c r="X85" s="32"/>
      <c r="Y85" s="32"/>
      <c r="Z85" s="32"/>
      <c r="AA85" s="32"/>
      <c r="AB85" s="32"/>
      <c r="AC85" s="32"/>
    </row>
    <row r="86" spans="1:29" ht="39.950000000000003" customHeight="1" x14ac:dyDescent="0.25">
      <c r="A86" s="169"/>
      <c r="B86" s="171"/>
      <c r="C86" s="48">
        <v>163</v>
      </c>
      <c r="D86" s="71" t="s">
        <v>164</v>
      </c>
      <c r="E86" s="108" t="s">
        <v>578</v>
      </c>
      <c r="F86" s="72" t="s">
        <v>13</v>
      </c>
      <c r="G86" s="72" t="s">
        <v>35</v>
      </c>
      <c r="H86" s="54">
        <v>9.6199999999999992</v>
      </c>
      <c r="I86" s="19"/>
      <c r="J86" s="25">
        <f t="shared" si="2"/>
        <v>0</v>
      </c>
      <c r="K86" s="26" t="str">
        <f t="shared" si="3"/>
        <v>OK</v>
      </c>
      <c r="L86" s="18"/>
      <c r="M86" s="18"/>
      <c r="N86" s="18"/>
      <c r="O86" s="18"/>
      <c r="P86" s="18"/>
      <c r="Q86" s="18"/>
      <c r="R86" s="18"/>
      <c r="S86" s="18"/>
      <c r="T86" s="18"/>
      <c r="U86" s="18"/>
      <c r="V86" s="18"/>
      <c r="W86" s="18"/>
      <c r="X86" s="32"/>
      <c r="Y86" s="32"/>
      <c r="Z86" s="32"/>
      <c r="AA86" s="32"/>
      <c r="AB86" s="32"/>
      <c r="AC86" s="32"/>
    </row>
    <row r="87" spans="1:29" ht="39.950000000000003" customHeight="1" x14ac:dyDescent="0.25">
      <c r="A87" s="169"/>
      <c r="B87" s="171"/>
      <c r="C87" s="48">
        <v>164</v>
      </c>
      <c r="D87" s="71" t="s">
        <v>165</v>
      </c>
      <c r="E87" s="108" t="s">
        <v>579</v>
      </c>
      <c r="F87" s="72" t="s">
        <v>13</v>
      </c>
      <c r="G87" s="72" t="s">
        <v>35</v>
      </c>
      <c r="H87" s="54">
        <v>12</v>
      </c>
      <c r="I87" s="19"/>
      <c r="J87" s="25">
        <f t="shared" si="2"/>
        <v>0</v>
      </c>
      <c r="K87" s="26" t="str">
        <f t="shared" si="3"/>
        <v>OK</v>
      </c>
      <c r="L87" s="18"/>
      <c r="M87" s="18"/>
      <c r="N87" s="18"/>
      <c r="O87" s="18"/>
      <c r="P87" s="18"/>
      <c r="Q87" s="18"/>
      <c r="R87" s="18"/>
      <c r="S87" s="18"/>
      <c r="T87" s="18"/>
      <c r="U87" s="18"/>
      <c r="V87" s="18"/>
      <c r="W87" s="18"/>
      <c r="X87" s="32"/>
      <c r="Y87" s="32"/>
      <c r="Z87" s="32"/>
      <c r="AA87" s="32"/>
      <c r="AB87" s="32"/>
      <c r="AC87" s="32"/>
    </row>
    <row r="88" spans="1:29" ht="39.950000000000003" customHeight="1" x14ac:dyDescent="0.25">
      <c r="A88" s="169"/>
      <c r="B88" s="171"/>
      <c r="C88" s="48">
        <v>165</v>
      </c>
      <c r="D88" s="71" t="s">
        <v>290</v>
      </c>
      <c r="E88" s="108" t="s">
        <v>580</v>
      </c>
      <c r="F88" s="72" t="s">
        <v>13</v>
      </c>
      <c r="G88" s="72" t="s">
        <v>35</v>
      </c>
      <c r="H88" s="54">
        <v>17.32</v>
      </c>
      <c r="I88" s="19">
        <v>1</v>
      </c>
      <c r="J88" s="25">
        <f t="shared" si="2"/>
        <v>1</v>
      </c>
      <c r="K88" s="26" t="str">
        <f t="shared" si="3"/>
        <v>OK</v>
      </c>
      <c r="L88" s="18"/>
      <c r="M88" s="18"/>
      <c r="N88" s="18"/>
      <c r="O88" s="18"/>
      <c r="P88" s="18"/>
      <c r="Q88" s="18"/>
      <c r="R88" s="18"/>
      <c r="S88" s="18"/>
      <c r="T88" s="18"/>
      <c r="U88" s="18"/>
      <c r="V88" s="18"/>
      <c r="W88" s="18"/>
      <c r="X88" s="32"/>
      <c r="Y88" s="32"/>
      <c r="Z88" s="32"/>
      <c r="AA88" s="32"/>
      <c r="AB88" s="32"/>
      <c r="AC88" s="32"/>
    </row>
    <row r="89" spans="1:29" ht="39.950000000000003" customHeight="1" x14ac:dyDescent="0.25">
      <c r="A89" s="169"/>
      <c r="B89" s="171"/>
      <c r="C89" s="48">
        <v>166</v>
      </c>
      <c r="D89" s="71" t="s">
        <v>291</v>
      </c>
      <c r="E89" s="108" t="s">
        <v>581</v>
      </c>
      <c r="F89" s="72" t="s">
        <v>13</v>
      </c>
      <c r="G89" s="72" t="s">
        <v>35</v>
      </c>
      <c r="H89" s="54">
        <v>8.69</v>
      </c>
      <c r="I89" s="19"/>
      <c r="J89" s="25">
        <f t="shared" si="2"/>
        <v>0</v>
      </c>
      <c r="K89" s="26" t="str">
        <f t="shared" si="3"/>
        <v>OK</v>
      </c>
      <c r="L89" s="18"/>
      <c r="M89" s="18"/>
      <c r="N89" s="18"/>
      <c r="O89" s="18"/>
      <c r="P89" s="18"/>
      <c r="Q89" s="18"/>
      <c r="R89" s="18"/>
      <c r="S89" s="18"/>
      <c r="T89" s="18"/>
      <c r="U89" s="18"/>
      <c r="V89" s="18"/>
      <c r="W89" s="18"/>
      <c r="X89" s="32"/>
      <c r="Y89" s="32"/>
      <c r="Z89" s="32"/>
      <c r="AA89" s="32"/>
      <c r="AB89" s="32"/>
      <c r="AC89" s="32"/>
    </row>
    <row r="90" spans="1:29" ht="39.950000000000003" customHeight="1" x14ac:dyDescent="0.25">
      <c r="A90" s="169"/>
      <c r="B90" s="171"/>
      <c r="C90" s="48">
        <v>167</v>
      </c>
      <c r="D90" s="71" t="s">
        <v>292</v>
      </c>
      <c r="E90" s="108" t="s">
        <v>582</v>
      </c>
      <c r="F90" s="72" t="s">
        <v>13</v>
      </c>
      <c r="G90" s="72" t="s">
        <v>35</v>
      </c>
      <c r="H90" s="54">
        <v>7.17</v>
      </c>
      <c r="I90" s="19"/>
      <c r="J90" s="25">
        <f t="shared" si="2"/>
        <v>0</v>
      </c>
      <c r="K90" s="26" t="str">
        <f t="shared" si="3"/>
        <v>OK</v>
      </c>
      <c r="L90" s="18"/>
      <c r="M90" s="18"/>
      <c r="N90" s="18"/>
      <c r="O90" s="18"/>
      <c r="P90" s="18"/>
      <c r="Q90" s="18"/>
      <c r="R90" s="18"/>
      <c r="S90" s="18"/>
      <c r="T90" s="18"/>
      <c r="U90" s="18"/>
      <c r="V90" s="18"/>
      <c r="W90" s="18"/>
      <c r="X90" s="32"/>
      <c r="Y90" s="32"/>
      <c r="Z90" s="32"/>
      <c r="AA90" s="32"/>
      <c r="AB90" s="32"/>
      <c r="AC90" s="32"/>
    </row>
    <row r="91" spans="1:29" ht="39.950000000000003" customHeight="1" x14ac:dyDescent="0.25">
      <c r="A91" s="169"/>
      <c r="B91" s="171"/>
      <c r="C91" s="48">
        <v>168</v>
      </c>
      <c r="D91" s="71" t="s">
        <v>293</v>
      </c>
      <c r="E91" s="108" t="s">
        <v>583</v>
      </c>
      <c r="F91" s="72" t="s">
        <v>13</v>
      </c>
      <c r="G91" s="72" t="s">
        <v>35</v>
      </c>
      <c r="H91" s="54">
        <v>8.36</v>
      </c>
      <c r="I91" s="19">
        <v>1</v>
      </c>
      <c r="J91" s="25">
        <f t="shared" si="2"/>
        <v>0</v>
      </c>
      <c r="K91" s="26" t="str">
        <f t="shared" si="3"/>
        <v>OK</v>
      </c>
      <c r="L91" s="18">
        <v>1</v>
      </c>
      <c r="M91" s="18"/>
      <c r="N91" s="18"/>
      <c r="O91" s="18"/>
      <c r="P91" s="18"/>
      <c r="Q91" s="18"/>
      <c r="R91" s="18"/>
      <c r="S91" s="18"/>
      <c r="T91" s="18"/>
      <c r="U91" s="18"/>
      <c r="V91" s="18"/>
      <c r="W91" s="18"/>
      <c r="X91" s="32"/>
      <c r="Y91" s="32"/>
      <c r="Z91" s="32"/>
      <c r="AA91" s="32"/>
      <c r="AB91" s="32"/>
      <c r="AC91" s="32"/>
    </row>
    <row r="92" spans="1:29" ht="39.950000000000003" customHeight="1" x14ac:dyDescent="0.25">
      <c r="A92" s="169"/>
      <c r="B92" s="171"/>
      <c r="C92" s="48">
        <v>169</v>
      </c>
      <c r="D92" s="71" t="s">
        <v>294</v>
      </c>
      <c r="E92" s="108" t="s">
        <v>584</v>
      </c>
      <c r="F92" s="72" t="s">
        <v>13</v>
      </c>
      <c r="G92" s="72" t="s">
        <v>35</v>
      </c>
      <c r="H92" s="54">
        <v>10.06</v>
      </c>
      <c r="I92" s="19"/>
      <c r="J92" s="25">
        <f t="shared" si="2"/>
        <v>0</v>
      </c>
      <c r="K92" s="26" t="str">
        <f t="shared" si="3"/>
        <v>OK</v>
      </c>
      <c r="L92" s="18"/>
      <c r="M92" s="18"/>
      <c r="N92" s="18"/>
      <c r="O92" s="18"/>
      <c r="P92" s="18"/>
      <c r="Q92" s="18"/>
      <c r="R92" s="18"/>
      <c r="S92" s="18"/>
      <c r="T92" s="18"/>
      <c r="U92" s="18"/>
      <c r="V92" s="18"/>
      <c r="W92" s="18"/>
      <c r="X92" s="32"/>
      <c r="Y92" s="32"/>
      <c r="Z92" s="32"/>
      <c r="AA92" s="32"/>
      <c r="AB92" s="32"/>
      <c r="AC92" s="32"/>
    </row>
    <row r="93" spans="1:29" ht="39.950000000000003" customHeight="1" x14ac:dyDescent="0.25">
      <c r="A93" s="169"/>
      <c r="B93" s="171"/>
      <c r="C93" s="48">
        <v>170</v>
      </c>
      <c r="D93" s="79" t="s">
        <v>295</v>
      </c>
      <c r="E93" s="108" t="s">
        <v>585</v>
      </c>
      <c r="F93" s="97" t="s">
        <v>13</v>
      </c>
      <c r="G93" s="97" t="s">
        <v>35</v>
      </c>
      <c r="H93" s="54">
        <v>13.5</v>
      </c>
      <c r="I93" s="19"/>
      <c r="J93" s="25">
        <f t="shared" si="2"/>
        <v>0</v>
      </c>
      <c r="K93" s="26" t="str">
        <f t="shared" si="3"/>
        <v>OK</v>
      </c>
      <c r="L93" s="18"/>
      <c r="M93" s="18"/>
      <c r="N93" s="18"/>
      <c r="O93" s="18"/>
      <c r="P93" s="18"/>
      <c r="Q93" s="18"/>
      <c r="R93" s="18"/>
      <c r="S93" s="18"/>
      <c r="T93" s="18"/>
      <c r="U93" s="18"/>
      <c r="V93" s="18"/>
      <c r="W93" s="18"/>
      <c r="X93" s="32"/>
      <c r="Y93" s="32"/>
      <c r="Z93" s="32"/>
      <c r="AA93" s="32"/>
      <c r="AB93" s="32"/>
      <c r="AC93" s="32"/>
    </row>
    <row r="94" spans="1:29" ht="39.950000000000003" customHeight="1" x14ac:dyDescent="0.25">
      <c r="A94" s="169"/>
      <c r="B94" s="171"/>
      <c r="C94" s="48">
        <v>171</v>
      </c>
      <c r="D94" s="71" t="s">
        <v>168</v>
      </c>
      <c r="E94" s="108" t="s">
        <v>586</v>
      </c>
      <c r="F94" s="72" t="s">
        <v>13</v>
      </c>
      <c r="G94" s="72" t="s">
        <v>35</v>
      </c>
      <c r="H94" s="54">
        <v>7.84</v>
      </c>
      <c r="I94" s="19"/>
      <c r="J94" s="25">
        <f t="shared" si="2"/>
        <v>0</v>
      </c>
      <c r="K94" s="26" t="str">
        <f t="shared" si="3"/>
        <v>OK</v>
      </c>
      <c r="L94" s="18"/>
      <c r="M94" s="18"/>
      <c r="N94" s="18"/>
      <c r="O94" s="18"/>
      <c r="P94" s="18"/>
      <c r="Q94" s="18"/>
      <c r="R94" s="18"/>
      <c r="S94" s="18"/>
      <c r="T94" s="18"/>
      <c r="U94" s="18"/>
      <c r="V94" s="18"/>
      <c r="W94" s="18"/>
      <c r="X94" s="32"/>
      <c r="Y94" s="32"/>
      <c r="Z94" s="32"/>
      <c r="AA94" s="32"/>
      <c r="AB94" s="32"/>
      <c r="AC94" s="32"/>
    </row>
    <row r="95" spans="1:29" ht="39.950000000000003" customHeight="1" x14ac:dyDescent="0.25">
      <c r="A95" s="169"/>
      <c r="B95" s="171"/>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69"/>
      <c r="B96" s="171"/>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69"/>
      <c r="B97" s="171"/>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69"/>
      <c r="B98" s="171"/>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69"/>
      <c r="B99" s="171"/>
      <c r="C99" s="48">
        <v>176</v>
      </c>
      <c r="D99" s="71" t="s">
        <v>296</v>
      </c>
      <c r="E99" s="108" t="s">
        <v>591</v>
      </c>
      <c r="F99" s="72" t="s">
        <v>59</v>
      </c>
      <c r="G99" s="72" t="s">
        <v>35</v>
      </c>
      <c r="H99" s="54">
        <v>50.09</v>
      </c>
      <c r="I99" s="19"/>
      <c r="J99" s="25">
        <f t="shared" si="2"/>
        <v>0</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69"/>
      <c r="B100" s="171"/>
      <c r="C100" s="48">
        <v>177</v>
      </c>
      <c r="D100" s="71" t="s">
        <v>100</v>
      </c>
      <c r="E100" s="108" t="s">
        <v>592</v>
      </c>
      <c r="F100" s="72" t="s">
        <v>13</v>
      </c>
      <c r="G100" s="72" t="s">
        <v>769</v>
      </c>
      <c r="H100" s="54">
        <v>22.53</v>
      </c>
      <c r="I100" s="19"/>
      <c r="J100" s="25">
        <f t="shared" si="2"/>
        <v>0</v>
      </c>
      <c r="K100" s="26" t="str">
        <f t="shared" si="3"/>
        <v>OK</v>
      </c>
      <c r="L100" s="18"/>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69"/>
      <c r="B101" s="171"/>
      <c r="C101" s="48">
        <v>178</v>
      </c>
      <c r="D101" s="71" t="s">
        <v>173</v>
      </c>
      <c r="E101" s="108" t="s">
        <v>593</v>
      </c>
      <c r="F101" s="72" t="s">
        <v>13</v>
      </c>
      <c r="G101" s="72" t="s">
        <v>35</v>
      </c>
      <c r="H101" s="54">
        <v>58.31</v>
      </c>
      <c r="I101" s="19"/>
      <c r="J101" s="25">
        <f t="shared" si="2"/>
        <v>0</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69"/>
      <c r="B102" s="171"/>
      <c r="C102" s="48">
        <v>179</v>
      </c>
      <c r="D102" s="71" t="s">
        <v>174</v>
      </c>
      <c r="E102" s="108" t="s">
        <v>594</v>
      </c>
      <c r="F102" s="72" t="s">
        <v>13</v>
      </c>
      <c r="G102" s="72" t="s">
        <v>35</v>
      </c>
      <c r="H102" s="54">
        <v>221</v>
      </c>
      <c r="I102" s="19"/>
      <c r="J102" s="25">
        <f t="shared" si="2"/>
        <v>0</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69"/>
      <c r="B103" s="171"/>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69"/>
      <c r="B104" s="171"/>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69"/>
      <c r="B105" s="171"/>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69"/>
      <c r="B106" s="171"/>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69"/>
      <c r="B107" s="171"/>
      <c r="C107" s="48">
        <v>184</v>
      </c>
      <c r="D107" s="71" t="s">
        <v>297</v>
      </c>
      <c r="E107" s="108" t="s">
        <v>599</v>
      </c>
      <c r="F107" s="72" t="s">
        <v>515</v>
      </c>
      <c r="G107" s="72" t="s">
        <v>35</v>
      </c>
      <c r="H107" s="54">
        <v>155.36000000000001</v>
      </c>
      <c r="I107" s="19"/>
      <c r="J107" s="25">
        <f t="shared" si="2"/>
        <v>0</v>
      </c>
      <c r="K107" s="26" t="str">
        <f t="shared" si="3"/>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69"/>
      <c r="B108" s="171"/>
      <c r="C108" s="48">
        <v>185</v>
      </c>
      <c r="D108" s="71" t="s">
        <v>298</v>
      </c>
      <c r="E108" s="108" t="s">
        <v>600</v>
      </c>
      <c r="F108" s="72" t="s">
        <v>515</v>
      </c>
      <c r="G108" s="72" t="s">
        <v>35</v>
      </c>
      <c r="H108" s="54">
        <v>273.45</v>
      </c>
      <c r="I108" s="19"/>
      <c r="J108" s="25">
        <f t="shared" si="2"/>
        <v>0</v>
      </c>
      <c r="K108" s="26" t="str">
        <f t="shared" si="3"/>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69"/>
      <c r="B109" s="171"/>
      <c r="C109" s="48">
        <v>186</v>
      </c>
      <c r="D109" s="71" t="s">
        <v>299</v>
      </c>
      <c r="E109" s="108" t="s">
        <v>601</v>
      </c>
      <c r="F109" s="72" t="s">
        <v>515</v>
      </c>
      <c r="G109" s="72" t="s">
        <v>35</v>
      </c>
      <c r="H109" s="54">
        <v>153.99</v>
      </c>
      <c r="I109" s="19"/>
      <c r="J109" s="25">
        <f t="shared" si="2"/>
        <v>0</v>
      </c>
      <c r="K109" s="26" t="str">
        <f t="shared" si="3"/>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69"/>
      <c r="B110" s="171"/>
      <c r="C110" s="48">
        <v>187</v>
      </c>
      <c r="D110" s="71" t="s">
        <v>300</v>
      </c>
      <c r="E110" s="108" t="s">
        <v>602</v>
      </c>
      <c r="F110" s="96" t="s">
        <v>102</v>
      </c>
      <c r="G110" s="96" t="s">
        <v>35</v>
      </c>
      <c r="H110" s="54">
        <v>227</v>
      </c>
      <c r="I110" s="19"/>
      <c r="J110" s="25">
        <f t="shared" si="2"/>
        <v>0</v>
      </c>
      <c r="K110" s="26" t="str">
        <f t="shared" si="3"/>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69"/>
      <c r="B111" s="171"/>
      <c r="C111" s="48">
        <v>188</v>
      </c>
      <c r="D111" s="71" t="s">
        <v>179</v>
      </c>
      <c r="E111" s="108" t="s">
        <v>603</v>
      </c>
      <c r="F111" s="72" t="s">
        <v>516</v>
      </c>
      <c r="G111" s="72" t="s">
        <v>35</v>
      </c>
      <c r="H111" s="54">
        <v>251</v>
      </c>
      <c r="I111" s="19"/>
      <c r="J111" s="25">
        <f t="shared" si="2"/>
        <v>0</v>
      </c>
      <c r="K111" s="26" t="str">
        <f t="shared" si="3"/>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69"/>
      <c r="B112" s="171"/>
      <c r="C112" s="48">
        <v>189</v>
      </c>
      <c r="D112" s="71" t="s">
        <v>301</v>
      </c>
      <c r="E112" s="108" t="s">
        <v>604</v>
      </c>
      <c r="F112" s="72" t="s">
        <v>59</v>
      </c>
      <c r="G112" s="72" t="s">
        <v>35</v>
      </c>
      <c r="H112" s="54">
        <v>68.8</v>
      </c>
      <c r="I112" s="19"/>
      <c r="J112" s="25">
        <f t="shared" si="2"/>
        <v>0</v>
      </c>
      <c r="K112" s="26" t="str">
        <f t="shared" si="3"/>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68">
        <v>6</v>
      </c>
      <c r="B114" s="170"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69"/>
      <c r="B115" s="171"/>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69"/>
      <c r="B116" s="171"/>
      <c r="C116" s="48">
        <v>261</v>
      </c>
      <c r="D116" s="71" t="s">
        <v>304</v>
      </c>
      <c r="E116" s="110" t="s">
        <v>607</v>
      </c>
      <c r="F116" s="72" t="s">
        <v>13</v>
      </c>
      <c r="G116" s="72" t="s">
        <v>15</v>
      </c>
      <c r="H116" s="54">
        <v>9.24</v>
      </c>
      <c r="I116" s="19"/>
      <c r="J116" s="25">
        <f t="shared" si="2"/>
        <v>0</v>
      </c>
      <c r="K116" s="26" t="str">
        <f t="shared" si="3"/>
        <v>OK</v>
      </c>
      <c r="L116" s="18"/>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69"/>
      <c r="B117" s="171"/>
      <c r="C117" s="48">
        <v>262</v>
      </c>
      <c r="D117" s="71" t="s">
        <v>305</v>
      </c>
      <c r="E117" s="110" t="s">
        <v>608</v>
      </c>
      <c r="F117" s="72" t="s">
        <v>13</v>
      </c>
      <c r="G117" s="72" t="s">
        <v>15</v>
      </c>
      <c r="H117" s="54">
        <v>10.119999999999999</v>
      </c>
      <c r="I117" s="19">
        <v>4</v>
      </c>
      <c r="J117" s="25">
        <f t="shared" si="2"/>
        <v>4</v>
      </c>
      <c r="K117" s="26" t="str">
        <f t="shared" si="3"/>
        <v>OK</v>
      </c>
      <c r="L117" s="18"/>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69"/>
      <c r="B118" s="171"/>
      <c r="C118" s="48">
        <v>263</v>
      </c>
      <c r="D118" s="71" t="s">
        <v>306</v>
      </c>
      <c r="E118" s="110" t="s">
        <v>608</v>
      </c>
      <c r="F118" s="72" t="s">
        <v>13</v>
      </c>
      <c r="G118" s="72" t="s">
        <v>15</v>
      </c>
      <c r="H118" s="54">
        <v>22.25</v>
      </c>
      <c r="I118" s="19"/>
      <c r="J118" s="25">
        <f t="shared" si="2"/>
        <v>0</v>
      </c>
      <c r="K118" s="26" t="str">
        <f t="shared" si="3"/>
        <v>OK</v>
      </c>
      <c r="L118" s="18"/>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69"/>
      <c r="B119" s="171"/>
      <c r="C119" s="48">
        <v>264</v>
      </c>
      <c r="D119" s="71" t="s">
        <v>307</v>
      </c>
      <c r="E119" s="110" t="s">
        <v>608</v>
      </c>
      <c r="F119" s="72" t="s">
        <v>13</v>
      </c>
      <c r="G119" s="72" t="s">
        <v>15</v>
      </c>
      <c r="H119" s="54">
        <v>25.31</v>
      </c>
      <c r="I119" s="19"/>
      <c r="J119" s="25">
        <f t="shared" si="2"/>
        <v>0</v>
      </c>
      <c r="K119" s="26" t="str">
        <f t="shared" si="3"/>
        <v>OK</v>
      </c>
      <c r="L119" s="18"/>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69"/>
      <c r="B120" s="171"/>
      <c r="C120" s="48">
        <v>265</v>
      </c>
      <c r="D120" s="71" t="s">
        <v>308</v>
      </c>
      <c r="E120" s="111" t="s">
        <v>606</v>
      </c>
      <c r="F120" s="72" t="s">
        <v>13</v>
      </c>
      <c r="G120" s="72" t="s">
        <v>15</v>
      </c>
      <c r="H120" s="54">
        <v>4.8099999999999996</v>
      </c>
      <c r="I120" s="19">
        <v>4</v>
      </c>
      <c r="J120" s="25">
        <f t="shared" si="2"/>
        <v>4</v>
      </c>
      <c r="K120" s="26" t="str">
        <f t="shared" si="3"/>
        <v>OK</v>
      </c>
      <c r="L120" s="18"/>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69"/>
      <c r="B121" s="171"/>
      <c r="C121" s="48">
        <v>266</v>
      </c>
      <c r="D121" s="71" t="s">
        <v>309</v>
      </c>
      <c r="E121" s="111" t="s">
        <v>606</v>
      </c>
      <c r="F121" s="72" t="s">
        <v>13</v>
      </c>
      <c r="G121" s="72" t="s">
        <v>15</v>
      </c>
      <c r="H121" s="54">
        <v>0.84</v>
      </c>
      <c r="I121" s="19">
        <v>4</v>
      </c>
      <c r="J121" s="25">
        <f t="shared" si="2"/>
        <v>4</v>
      </c>
      <c r="K121" s="26" t="str">
        <f t="shared" si="3"/>
        <v>OK</v>
      </c>
      <c r="L121" s="18"/>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69"/>
      <c r="B122" s="171"/>
      <c r="C122" s="48">
        <v>267</v>
      </c>
      <c r="D122" s="71" t="s">
        <v>310</v>
      </c>
      <c r="E122" s="111" t="s">
        <v>606</v>
      </c>
      <c r="F122" s="72" t="s">
        <v>13</v>
      </c>
      <c r="G122" s="72" t="s">
        <v>15</v>
      </c>
      <c r="H122" s="54">
        <v>3.79</v>
      </c>
      <c r="I122" s="19"/>
      <c r="J122" s="25">
        <f t="shared" si="2"/>
        <v>0</v>
      </c>
      <c r="K122" s="26" t="str">
        <f t="shared" si="3"/>
        <v>OK</v>
      </c>
      <c r="L122" s="18"/>
      <c r="M122" s="18"/>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69"/>
      <c r="B123" s="171"/>
      <c r="C123" s="48">
        <v>268</v>
      </c>
      <c r="D123" s="71" t="s">
        <v>311</v>
      </c>
      <c r="E123" s="111" t="s">
        <v>606</v>
      </c>
      <c r="F123" s="72" t="s">
        <v>13</v>
      </c>
      <c r="G123" s="72" t="s">
        <v>15</v>
      </c>
      <c r="H123" s="54">
        <v>1.82</v>
      </c>
      <c r="I123" s="19"/>
      <c r="J123" s="25">
        <f t="shared" si="2"/>
        <v>0</v>
      </c>
      <c r="K123" s="26" t="str">
        <f t="shared" si="3"/>
        <v>OK</v>
      </c>
      <c r="L123" s="18"/>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69"/>
      <c r="B124" s="171"/>
      <c r="C124" s="48">
        <v>269</v>
      </c>
      <c r="D124" s="71" t="s">
        <v>312</v>
      </c>
      <c r="E124" s="111" t="s">
        <v>606</v>
      </c>
      <c r="F124" s="72" t="s">
        <v>13</v>
      </c>
      <c r="G124" s="72" t="s">
        <v>15</v>
      </c>
      <c r="H124" s="54">
        <v>1.1299999999999999</v>
      </c>
      <c r="I124" s="19"/>
      <c r="J124" s="25">
        <f t="shared" si="2"/>
        <v>0</v>
      </c>
      <c r="K124" s="26" t="str">
        <f t="shared" si="3"/>
        <v>OK</v>
      </c>
      <c r="L124" s="18"/>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69"/>
      <c r="B125" s="171"/>
      <c r="C125" s="48">
        <v>270</v>
      </c>
      <c r="D125" s="71" t="s">
        <v>313</v>
      </c>
      <c r="E125" s="111" t="s">
        <v>606</v>
      </c>
      <c r="F125" s="72" t="s">
        <v>13</v>
      </c>
      <c r="G125" s="72" t="s">
        <v>15</v>
      </c>
      <c r="H125" s="54">
        <v>1.53</v>
      </c>
      <c r="I125" s="19"/>
      <c r="J125" s="25">
        <f t="shared" si="2"/>
        <v>0</v>
      </c>
      <c r="K125" s="26" t="str">
        <f t="shared" si="3"/>
        <v>OK</v>
      </c>
      <c r="L125" s="18"/>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69"/>
      <c r="B126" s="171"/>
      <c r="C126" s="48">
        <v>271</v>
      </c>
      <c r="D126" s="71" t="s">
        <v>314</v>
      </c>
      <c r="E126" s="111" t="s">
        <v>606</v>
      </c>
      <c r="F126" s="72" t="s">
        <v>13</v>
      </c>
      <c r="G126" s="72" t="s">
        <v>15</v>
      </c>
      <c r="H126" s="54">
        <v>2.87</v>
      </c>
      <c r="I126" s="19"/>
      <c r="J126" s="25">
        <f t="shared" si="2"/>
        <v>0</v>
      </c>
      <c r="K126" s="26" t="str">
        <f t="shared" si="3"/>
        <v>OK</v>
      </c>
      <c r="L126" s="18"/>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69"/>
      <c r="B127" s="171"/>
      <c r="C127" s="48">
        <v>272</v>
      </c>
      <c r="D127" s="71" t="s">
        <v>315</v>
      </c>
      <c r="E127" s="111" t="s">
        <v>606</v>
      </c>
      <c r="F127" s="72" t="s">
        <v>59</v>
      </c>
      <c r="G127" s="72" t="s">
        <v>15</v>
      </c>
      <c r="H127" s="54">
        <v>50.66</v>
      </c>
      <c r="I127" s="19"/>
      <c r="J127" s="25">
        <f t="shared" si="2"/>
        <v>0</v>
      </c>
      <c r="K127" s="26" t="str">
        <f t="shared" si="3"/>
        <v>OK</v>
      </c>
      <c r="L127" s="18"/>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69"/>
      <c r="B128" s="171"/>
      <c r="C128" s="48">
        <v>273</v>
      </c>
      <c r="D128" s="71" t="s">
        <v>316</v>
      </c>
      <c r="E128" s="111" t="s">
        <v>606</v>
      </c>
      <c r="F128" s="72" t="s">
        <v>13</v>
      </c>
      <c r="G128" s="72" t="s">
        <v>15</v>
      </c>
      <c r="H128" s="54">
        <v>6.08</v>
      </c>
      <c r="I128" s="19"/>
      <c r="J128" s="25">
        <f t="shared" si="2"/>
        <v>0</v>
      </c>
      <c r="K128" s="26" t="str">
        <f t="shared" si="3"/>
        <v>OK</v>
      </c>
      <c r="L128" s="18"/>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69"/>
      <c r="B129" s="171"/>
      <c r="C129" s="48">
        <v>274</v>
      </c>
      <c r="D129" s="71" t="s">
        <v>317</v>
      </c>
      <c r="E129" s="111" t="s">
        <v>606</v>
      </c>
      <c r="F129" s="72" t="s">
        <v>13</v>
      </c>
      <c r="G129" s="72" t="s">
        <v>15</v>
      </c>
      <c r="H129" s="54">
        <v>4.8499999999999996</v>
      </c>
      <c r="I129" s="19"/>
      <c r="J129" s="25">
        <f t="shared" si="2"/>
        <v>0</v>
      </c>
      <c r="K129" s="26" t="str">
        <f t="shared" si="3"/>
        <v>OK</v>
      </c>
      <c r="L129" s="18"/>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69"/>
      <c r="B130" s="171"/>
      <c r="C130" s="48">
        <v>275</v>
      </c>
      <c r="D130" s="71" t="s">
        <v>318</v>
      </c>
      <c r="E130" s="111" t="s">
        <v>606</v>
      </c>
      <c r="F130" s="72" t="s">
        <v>13</v>
      </c>
      <c r="G130" s="72" t="s">
        <v>15</v>
      </c>
      <c r="H130" s="54">
        <v>11.69</v>
      </c>
      <c r="I130" s="19"/>
      <c r="J130" s="25">
        <f t="shared" si="2"/>
        <v>0</v>
      </c>
      <c r="K130" s="26" t="str">
        <f t="shared" si="3"/>
        <v>OK</v>
      </c>
      <c r="L130" s="18"/>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69"/>
      <c r="B131" s="171"/>
      <c r="C131" s="48">
        <v>276</v>
      </c>
      <c r="D131" s="71" t="s">
        <v>319</v>
      </c>
      <c r="E131" s="111" t="s">
        <v>606</v>
      </c>
      <c r="F131" s="72" t="s">
        <v>13</v>
      </c>
      <c r="G131" s="72" t="s">
        <v>15</v>
      </c>
      <c r="H131" s="54">
        <v>21.08</v>
      </c>
      <c r="I131" s="19"/>
      <c r="J131" s="25">
        <f t="shared" si="2"/>
        <v>0</v>
      </c>
      <c r="K131" s="26" t="str">
        <f t="shared" si="3"/>
        <v>OK</v>
      </c>
      <c r="L131" s="18"/>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69"/>
      <c r="B132" s="171"/>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69"/>
      <c r="B133" s="171"/>
      <c r="C133" s="48">
        <v>278</v>
      </c>
      <c r="D133" s="71" t="s">
        <v>321</v>
      </c>
      <c r="E133" s="111" t="s">
        <v>606</v>
      </c>
      <c r="F133" s="72" t="s">
        <v>13</v>
      </c>
      <c r="G133" s="72" t="s">
        <v>15</v>
      </c>
      <c r="H133" s="54">
        <v>3.82</v>
      </c>
      <c r="I133" s="19"/>
      <c r="J133" s="25">
        <f t="shared" ref="J133:J287" si="4">I133-(SUM(L133:AC133))</f>
        <v>0</v>
      </c>
      <c r="K133" s="26" t="str">
        <f t="shared" ref="K133:K287" si="5">IF(J133&lt;0,"ATENÇÃO","OK")</f>
        <v>OK</v>
      </c>
      <c r="L133" s="18"/>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69"/>
      <c r="B134" s="171"/>
      <c r="C134" s="48">
        <v>279</v>
      </c>
      <c r="D134" s="71" t="s">
        <v>322</v>
      </c>
      <c r="E134" s="111" t="s">
        <v>606</v>
      </c>
      <c r="F134" s="72" t="s">
        <v>13</v>
      </c>
      <c r="G134" s="72" t="s">
        <v>15</v>
      </c>
      <c r="H134" s="54">
        <v>3.71</v>
      </c>
      <c r="I134" s="19"/>
      <c r="J134" s="25">
        <f t="shared" si="4"/>
        <v>0</v>
      </c>
      <c r="K134" s="26" t="str">
        <f t="shared" si="5"/>
        <v>OK</v>
      </c>
      <c r="L134" s="18"/>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69"/>
      <c r="B135" s="171"/>
      <c r="C135" s="48">
        <v>280</v>
      </c>
      <c r="D135" s="71" t="s">
        <v>323</v>
      </c>
      <c r="E135" s="111" t="s">
        <v>606</v>
      </c>
      <c r="F135" s="72" t="s">
        <v>13</v>
      </c>
      <c r="G135" s="72" t="s">
        <v>15</v>
      </c>
      <c r="H135" s="54">
        <v>2.59</v>
      </c>
      <c r="I135" s="19"/>
      <c r="J135" s="25">
        <f t="shared" si="4"/>
        <v>0</v>
      </c>
      <c r="K135" s="26" t="str">
        <f t="shared" si="5"/>
        <v>OK</v>
      </c>
      <c r="L135" s="18"/>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69"/>
      <c r="B136" s="171"/>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69"/>
      <c r="B137" s="171"/>
      <c r="C137" s="48">
        <v>282</v>
      </c>
      <c r="D137" s="71" t="s">
        <v>325</v>
      </c>
      <c r="E137" s="111" t="s">
        <v>606</v>
      </c>
      <c r="F137" s="72" t="s">
        <v>13</v>
      </c>
      <c r="G137" s="72" t="s">
        <v>15</v>
      </c>
      <c r="H137" s="54">
        <v>4.75</v>
      </c>
      <c r="I137" s="19"/>
      <c r="J137" s="25">
        <f t="shared" si="4"/>
        <v>0</v>
      </c>
      <c r="K137" s="26" t="str">
        <f t="shared" si="5"/>
        <v>OK</v>
      </c>
      <c r="L137" s="18"/>
      <c r="M137" s="18"/>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69"/>
      <c r="B138" s="171"/>
      <c r="C138" s="48">
        <v>283</v>
      </c>
      <c r="D138" s="71" t="s">
        <v>326</v>
      </c>
      <c r="E138" s="111" t="s">
        <v>606</v>
      </c>
      <c r="F138" s="72" t="s">
        <v>13</v>
      </c>
      <c r="G138" s="72" t="s">
        <v>15</v>
      </c>
      <c r="H138" s="54">
        <v>2.84</v>
      </c>
      <c r="I138" s="19"/>
      <c r="J138" s="25">
        <f t="shared" si="4"/>
        <v>0</v>
      </c>
      <c r="K138" s="26" t="str">
        <f t="shared" si="5"/>
        <v>OK</v>
      </c>
      <c r="L138" s="18"/>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69"/>
      <c r="B139" s="171"/>
      <c r="C139" s="48">
        <v>284</v>
      </c>
      <c r="D139" s="71" t="s">
        <v>327</v>
      </c>
      <c r="E139" s="111" t="s">
        <v>606</v>
      </c>
      <c r="F139" s="72" t="s">
        <v>13</v>
      </c>
      <c r="G139" s="72" t="s">
        <v>15</v>
      </c>
      <c r="H139" s="54">
        <v>6.49</v>
      </c>
      <c r="I139" s="19">
        <v>2</v>
      </c>
      <c r="J139" s="25">
        <f t="shared" si="4"/>
        <v>2</v>
      </c>
      <c r="K139" s="26" t="str">
        <f t="shared" si="5"/>
        <v>OK</v>
      </c>
      <c r="L139" s="18"/>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69"/>
      <c r="B140" s="171"/>
      <c r="C140" s="48">
        <v>285</v>
      </c>
      <c r="D140" s="71" t="s">
        <v>328</v>
      </c>
      <c r="E140" s="111" t="s">
        <v>606</v>
      </c>
      <c r="F140" s="72" t="s">
        <v>13</v>
      </c>
      <c r="G140" s="72" t="s">
        <v>15</v>
      </c>
      <c r="H140" s="54">
        <v>2.2799999999999998</v>
      </c>
      <c r="I140" s="19">
        <v>2</v>
      </c>
      <c r="J140" s="25">
        <f t="shared" si="4"/>
        <v>2</v>
      </c>
      <c r="K140" s="26" t="str">
        <f t="shared" si="5"/>
        <v>OK</v>
      </c>
      <c r="L140" s="18"/>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69"/>
      <c r="B141" s="171"/>
      <c r="C141" s="48">
        <v>286</v>
      </c>
      <c r="D141" s="71" t="s">
        <v>329</v>
      </c>
      <c r="E141" s="111" t="s">
        <v>606</v>
      </c>
      <c r="F141" s="72" t="s">
        <v>3</v>
      </c>
      <c r="G141" s="72" t="s">
        <v>15</v>
      </c>
      <c r="H141" s="54">
        <v>21.43</v>
      </c>
      <c r="I141" s="19">
        <v>2</v>
      </c>
      <c r="J141" s="25">
        <f t="shared" si="4"/>
        <v>2</v>
      </c>
      <c r="K141" s="26" t="str">
        <f t="shared" si="5"/>
        <v>OK</v>
      </c>
      <c r="L141" s="18"/>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69"/>
      <c r="B142" s="171"/>
      <c r="C142" s="48">
        <v>287</v>
      </c>
      <c r="D142" s="71" t="s">
        <v>330</v>
      </c>
      <c r="E142" s="111" t="s">
        <v>606</v>
      </c>
      <c r="F142" s="72" t="s">
        <v>13</v>
      </c>
      <c r="G142" s="72" t="s">
        <v>15</v>
      </c>
      <c r="H142" s="54">
        <v>2.77</v>
      </c>
      <c r="I142" s="19"/>
      <c r="J142" s="25">
        <f t="shared" si="4"/>
        <v>0</v>
      </c>
      <c r="K142" s="26" t="str">
        <f t="shared" si="5"/>
        <v>OK</v>
      </c>
      <c r="L142" s="18"/>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69"/>
      <c r="B143" s="171"/>
      <c r="C143" s="48">
        <v>288</v>
      </c>
      <c r="D143" s="71" t="s">
        <v>331</v>
      </c>
      <c r="E143" s="111" t="s">
        <v>606</v>
      </c>
      <c r="F143" s="72" t="s">
        <v>13</v>
      </c>
      <c r="G143" s="72" t="s">
        <v>15</v>
      </c>
      <c r="H143" s="54">
        <v>2.54</v>
      </c>
      <c r="I143" s="19"/>
      <c r="J143" s="25">
        <f t="shared" si="4"/>
        <v>0</v>
      </c>
      <c r="K143" s="26" t="str">
        <f t="shared" si="5"/>
        <v>OK</v>
      </c>
      <c r="L143" s="18"/>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69"/>
      <c r="B144" s="171"/>
      <c r="C144" s="48">
        <v>289</v>
      </c>
      <c r="D144" s="71" t="s">
        <v>332</v>
      </c>
      <c r="E144" s="111" t="s">
        <v>606</v>
      </c>
      <c r="F144" s="72" t="s">
        <v>13</v>
      </c>
      <c r="G144" s="72" t="s">
        <v>15</v>
      </c>
      <c r="H144" s="54">
        <v>4.41</v>
      </c>
      <c r="I144" s="19"/>
      <c r="J144" s="25">
        <f t="shared" si="4"/>
        <v>0</v>
      </c>
      <c r="K144" s="26" t="str">
        <f t="shared" si="5"/>
        <v>OK</v>
      </c>
      <c r="L144" s="18"/>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69"/>
      <c r="B145" s="171"/>
      <c r="C145" s="48">
        <v>290</v>
      </c>
      <c r="D145" s="71" t="s">
        <v>333</v>
      </c>
      <c r="E145" s="111" t="s">
        <v>606</v>
      </c>
      <c r="F145" s="72" t="s">
        <v>13</v>
      </c>
      <c r="G145" s="72" t="s">
        <v>15</v>
      </c>
      <c r="H145" s="54">
        <v>0.5</v>
      </c>
      <c r="I145" s="19"/>
      <c r="J145" s="25">
        <f t="shared" si="4"/>
        <v>0</v>
      </c>
      <c r="K145" s="26" t="str">
        <f t="shared" si="5"/>
        <v>OK</v>
      </c>
      <c r="L145" s="18"/>
      <c r="M145" s="18"/>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69"/>
      <c r="B146" s="171"/>
      <c r="C146" s="48">
        <v>291</v>
      </c>
      <c r="D146" s="71" t="s">
        <v>334</v>
      </c>
      <c r="E146" s="111" t="s">
        <v>606</v>
      </c>
      <c r="F146" s="72" t="s">
        <v>13</v>
      </c>
      <c r="G146" s="72" t="s">
        <v>15</v>
      </c>
      <c r="H146" s="54">
        <v>2.73</v>
      </c>
      <c r="I146" s="19"/>
      <c r="J146" s="25">
        <f t="shared" si="4"/>
        <v>0</v>
      </c>
      <c r="K146" s="26" t="str">
        <f t="shared" si="5"/>
        <v>OK</v>
      </c>
      <c r="L146" s="18"/>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69"/>
      <c r="B147" s="171"/>
      <c r="C147" s="48">
        <v>292</v>
      </c>
      <c r="D147" s="71" t="s">
        <v>335</v>
      </c>
      <c r="E147" s="111" t="s">
        <v>606</v>
      </c>
      <c r="F147" s="72" t="s">
        <v>13</v>
      </c>
      <c r="G147" s="72" t="s">
        <v>15</v>
      </c>
      <c r="H147" s="54">
        <v>5.48</v>
      </c>
      <c r="I147" s="19"/>
      <c r="J147" s="25">
        <f t="shared" si="4"/>
        <v>0</v>
      </c>
      <c r="K147" s="26" t="str">
        <f t="shared" si="5"/>
        <v>OK</v>
      </c>
      <c r="L147" s="18"/>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69"/>
      <c r="B148" s="171"/>
      <c r="C148" s="48">
        <v>293</v>
      </c>
      <c r="D148" s="71" t="s">
        <v>336</v>
      </c>
      <c r="E148" s="111" t="s">
        <v>606</v>
      </c>
      <c r="F148" s="72" t="s">
        <v>13</v>
      </c>
      <c r="G148" s="72" t="s">
        <v>15</v>
      </c>
      <c r="H148" s="54">
        <v>6.62</v>
      </c>
      <c r="I148" s="19"/>
      <c r="J148" s="25">
        <f t="shared" si="4"/>
        <v>0</v>
      </c>
      <c r="K148" s="26" t="str">
        <f t="shared" si="5"/>
        <v>OK</v>
      </c>
      <c r="L148" s="18"/>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69"/>
      <c r="B149" s="171"/>
      <c r="C149" s="48">
        <v>294</v>
      </c>
      <c r="D149" s="71" t="s">
        <v>337</v>
      </c>
      <c r="E149" s="111" t="s">
        <v>606</v>
      </c>
      <c r="F149" s="72" t="s">
        <v>13</v>
      </c>
      <c r="G149" s="72" t="s">
        <v>15</v>
      </c>
      <c r="H149" s="54">
        <v>8.5500000000000007</v>
      </c>
      <c r="I149" s="19"/>
      <c r="J149" s="25">
        <f t="shared" si="4"/>
        <v>0</v>
      </c>
      <c r="K149" s="26" t="str">
        <f t="shared" si="5"/>
        <v>OK</v>
      </c>
      <c r="L149" s="18"/>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69"/>
      <c r="B150" s="171"/>
      <c r="C150" s="48">
        <v>295</v>
      </c>
      <c r="D150" s="71" t="s">
        <v>338</v>
      </c>
      <c r="E150" s="111" t="s">
        <v>606</v>
      </c>
      <c r="F150" s="72" t="s">
        <v>13</v>
      </c>
      <c r="G150" s="72" t="s">
        <v>15</v>
      </c>
      <c r="H150" s="54">
        <v>5.56</v>
      </c>
      <c r="I150" s="19"/>
      <c r="J150" s="25">
        <f t="shared" si="4"/>
        <v>0</v>
      </c>
      <c r="K150" s="26" t="str">
        <f t="shared" si="5"/>
        <v>OK</v>
      </c>
      <c r="L150" s="18"/>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69"/>
      <c r="B151" s="171"/>
      <c r="C151" s="48">
        <v>296</v>
      </c>
      <c r="D151" s="71" t="s">
        <v>339</v>
      </c>
      <c r="E151" s="111" t="s">
        <v>606</v>
      </c>
      <c r="F151" s="72" t="s">
        <v>13</v>
      </c>
      <c r="G151" s="72" t="s">
        <v>15</v>
      </c>
      <c r="H151" s="54">
        <v>6.62</v>
      </c>
      <c r="I151" s="19"/>
      <c r="J151" s="25">
        <f t="shared" si="4"/>
        <v>0</v>
      </c>
      <c r="K151" s="26" t="str">
        <f t="shared" si="5"/>
        <v>OK</v>
      </c>
      <c r="L151" s="18"/>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69"/>
      <c r="B152" s="171"/>
      <c r="C152" s="48">
        <v>297</v>
      </c>
      <c r="D152" s="71" t="s">
        <v>340</v>
      </c>
      <c r="E152" s="111" t="s">
        <v>606</v>
      </c>
      <c r="F152" s="72" t="s">
        <v>13</v>
      </c>
      <c r="G152" s="72" t="s">
        <v>15</v>
      </c>
      <c r="H152" s="54">
        <v>3.08</v>
      </c>
      <c r="I152" s="19"/>
      <c r="J152" s="25">
        <f t="shared" si="4"/>
        <v>0</v>
      </c>
      <c r="K152" s="26" t="str">
        <f t="shared" si="5"/>
        <v>OK</v>
      </c>
      <c r="L152" s="18"/>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69"/>
      <c r="B153" s="171"/>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69"/>
      <c r="B154" s="171"/>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69"/>
      <c r="B155" s="171"/>
      <c r="C155" s="48">
        <v>300</v>
      </c>
      <c r="D155" s="71" t="s">
        <v>343</v>
      </c>
      <c r="E155" s="111" t="s">
        <v>606</v>
      </c>
      <c r="F155" s="72" t="s">
        <v>13</v>
      </c>
      <c r="G155" s="72" t="s">
        <v>15</v>
      </c>
      <c r="H155" s="54">
        <v>12.39</v>
      </c>
      <c r="I155" s="19"/>
      <c r="J155" s="25">
        <f t="shared" si="4"/>
        <v>0</v>
      </c>
      <c r="K155" s="26" t="str">
        <f t="shared" si="5"/>
        <v>OK</v>
      </c>
      <c r="L155" s="18"/>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69"/>
      <c r="B156" s="171"/>
      <c r="C156" s="48">
        <v>301</v>
      </c>
      <c r="D156" s="71" t="s">
        <v>344</v>
      </c>
      <c r="E156" s="111" t="s">
        <v>606</v>
      </c>
      <c r="F156" s="72" t="s">
        <v>13</v>
      </c>
      <c r="G156" s="72" t="s">
        <v>15</v>
      </c>
      <c r="H156" s="54">
        <v>9.15</v>
      </c>
      <c r="I156" s="19"/>
      <c r="J156" s="25">
        <f t="shared" si="4"/>
        <v>0</v>
      </c>
      <c r="K156" s="26" t="str">
        <f t="shared" si="5"/>
        <v>OK</v>
      </c>
      <c r="L156" s="18"/>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69"/>
      <c r="B157" s="171"/>
      <c r="C157" s="48">
        <v>302</v>
      </c>
      <c r="D157" s="71" t="s">
        <v>345</v>
      </c>
      <c r="E157" s="111" t="s">
        <v>606</v>
      </c>
      <c r="F157" s="72" t="s">
        <v>13</v>
      </c>
      <c r="G157" s="72" t="s">
        <v>15</v>
      </c>
      <c r="H157" s="54">
        <v>11.33</v>
      </c>
      <c r="I157" s="19"/>
      <c r="J157" s="25">
        <f t="shared" si="4"/>
        <v>0</v>
      </c>
      <c r="K157" s="26" t="str">
        <f t="shared" si="5"/>
        <v>OK</v>
      </c>
      <c r="L157" s="18"/>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69"/>
      <c r="B158" s="171"/>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69"/>
      <c r="B159" s="171"/>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69"/>
      <c r="B160" s="171"/>
      <c r="C160" s="49">
        <v>305</v>
      </c>
      <c r="D160" s="71" t="s">
        <v>348</v>
      </c>
      <c r="E160" s="111" t="s">
        <v>606</v>
      </c>
      <c r="F160" s="72" t="s">
        <v>13</v>
      </c>
      <c r="G160" s="72" t="s">
        <v>15</v>
      </c>
      <c r="H160" s="54">
        <v>1.61</v>
      </c>
      <c r="I160" s="19"/>
      <c r="J160" s="25">
        <f t="shared" si="4"/>
        <v>0</v>
      </c>
      <c r="K160" s="26" t="str">
        <f t="shared" si="5"/>
        <v>OK</v>
      </c>
      <c r="L160" s="18"/>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69"/>
      <c r="B161" s="171"/>
      <c r="C161" s="49">
        <v>306</v>
      </c>
      <c r="D161" s="71" t="s">
        <v>349</v>
      </c>
      <c r="E161" s="111" t="s">
        <v>606</v>
      </c>
      <c r="F161" s="72" t="s">
        <v>13</v>
      </c>
      <c r="G161" s="72" t="s">
        <v>15</v>
      </c>
      <c r="H161" s="54">
        <v>2.25</v>
      </c>
      <c r="I161" s="19"/>
      <c r="J161" s="25">
        <f t="shared" si="4"/>
        <v>0</v>
      </c>
      <c r="K161" s="26" t="str">
        <f t="shared" si="5"/>
        <v>OK</v>
      </c>
      <c r="L161" s="18"/>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69"/>
      <c r="B162" s="171"/>
      <c r="C162" s="48">
        <v>307</v>
      </c>
      <c r="D162" s="71" t="s">
        <v>350</v>
      </c>
      <c r="E162" s="111" t="s">
        <v>606</v>
      </c>
      <c r="F162" s="72" t="s">
        <v>13</v>
      </c>
      <c r="G162" s="72" t="s">
        <v>15</v>
      </c>
      <c r="H162" s="54">
        <v>8.58</v>
      </c>
      <c r="I162" s="19"/>
      <c r="J162" s="25">
        <f t="shared" si="4"/>
        <v>0</v>
      </c>
      <c r="K162" s="26" t="str">
        <f t="shared" si="5"/>
        <v>OK</v>
      </c>
      <c r="L162" s="18"/>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69"/>
      <c r="B163" s="171"/>
      <c r="C163" s="48">
        <v>308</v>
      </c>
      <c r="D163" s="71" t="s">
        <v>351</v>
      </c>
      <c r="E163" s="111" t="s">
        <v>606</v>
      </c>
      <c r="F163" s="72" t="s">
        <v>13</v>
      </c>
      <c r="G163" s="72" t="s">
        <v>15</v>
      </c>
      <c r="H163" s="54">
        <v>1.48</v>
      </c>
      <c r="I163" s="19"/>
      <c r="J163" s="25">
        <f t="shared" si="4"/>
        <v>0</v>
      </c>
      <c r="K163" s="26" t="str">
        <f t="shared" si="5"/>
        <v>OK</v>
      </c>
      <c r="L163" s="18"/>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69"/>
      <c r="B164" s="171"/>
      <c r="C164" s="48">
        <v>309</v>
      </c>
      <c r="D164" s="71" t="s">
        <v>352</v>
      </c>
      <c r="E164" s="111" t="s">
        <v>606</v>
      </c>
      <c r="F164" s="72" t="s">
        <v>13</v>
      </c>
      <c r="G164" s="72" t="s">
        <v>15</v>
      </c>
      <c r="H164" s="54">
        <v>1.3</v>
      </c>
      <c r="I164" s="19"/>
      <c r="J164" s="25">
        <f t="shared" si="4"/>
        <v>0</v>
      </c>
      <c r="K164" s="26" t="str">
        <f t="shared" si="5"/>
        <v>OK</v>
      </c>
      <c r="L164" s="18"/>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69"/>
      <c r="B165" s="171"/>
      <c r="C165" s="48">
        <v>310</v>
      </c>
      <c r="D165" s="71" t="s">
        <v>353</v>
      </c>
      <c r="E165" s="111" t="s">
        <v>606</v>
      </c>
      <c r="F165" s="72" t="s">
        <v>13</v>
      </c>
      <c r="G165" s="72" t="s">
        <v>15</v>
      </c>
      <c r="H165" s="54">
        <v>1.68</v>
      </c>
      <c r="I165" s="19"/>
      <c r="J165" s="25">
        <f t="shared" si="4"/>
        <v>0</v>
      </c>
      <c r="K165" s="26" t="str">
        <f t="shared" si="5"/>
        <v>OK</v>
      </c>
      <c r="L165" s="18"/>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69"/>
      <c r="B166" s="171"/>
      <c r="C166" s="48">
        <v>311</v>
      </c>
      <c r="D166" s="71" t="s">
        <v>354</v>
      </c>
      <c r="E166" s="111" t="s">
        <v>606</v>
      </c>
      <c r="F166" s="72" t="s">
        <v>13</v>
      </c>
      <c r="G166" s="72" t="s">
        <v>15</v>
      </c>
      <c r="H166" s="54">
        <v>3.31</v>
      </c>
      <c r="I166" s="19"/>
      <c r="J166" s="25">
        <f t="shared" si="4"/>
        <v>0</v>
      </c>
      <c r="K166" s="26" t="str">
        <f t="shared" si="5"/>
        <v>OK</v>
      </c>
      <c r="L166" s="18"/>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69"/>
      <c r="B167" s="171"/>
      <c r="C167" s="48">
        <v>312</v>
      </c>
      <c r="D167" s="71" t="s">
        <v>355</v>
      </c>
      <c r="E167" s="111" t="s">
        <v>606</v>
      </c>
      <c r="F167" s="72" t="s">
        <v>13</v>
      </c>
      <c r="G167" s="72" t="s">
        <v>15</v>
      </c>
      <c r="H167" s="54">
        <v>6.22</v>
      </c>
      <c r="I167" s="19"/>
      <c r="J167" s="25">
        <f t="shared" si="4"/>
        <v>0</v>
      </c>
      <c r="K167" s="26" t="str">
        <f t="shared" si="5"/>
        <v>OK</v>
      </c>
      <c r="L167" s="18"/>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69"/>
      <c r="B168" s="171"/>
      <c r="C168" s="48">
        <v>313</v>
      </c>
      <c r="D168" s="71" t="s">
        <v>356</v>
      </c>
      <c r="E168" s="111" t="s">
        <v>606</v>
      </c>
      <c r="F168" s="72" t="s">
        <v>13</v>
      </c>
      <c r="G168" s="72" t="s">
        <v>15</v>
      </c>
      <c r="H168" s="54">
        <v>0.8</v>
      </c>
      <c r="I168" s="19"/>
      <c r="J168" s="25">
        <f t="shared" si="4"/>
        <v>0</v>
      </c>
      <c r="K168" s="26" t="str">
        <f t="shared" si="5"/>
        <v>OK</v>
      </c>
      <c r="L168" s="18"/>
      <c r="M168" s="18"/>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69"/>
      <c r="B169" s="171"/>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69"/>
      <c r="B170" s="171"/>
      <c r="C170" s="48">
        <v>315</v>
      </c>
      <c r="D170" s="71" t="s">
        <v>358</v>
      </c>
      <c r="E170" s="111" t="s">
        <v>606</v>
      </c>
      <c r="F170" s="72" t="s">
        <v>13</v>
      </c>
      <c r="G170" s="72" t="s">
        <v>15</v>
      </c>
      <c r="H170" s="54">
        <v>7.03</v>
      </c>
      <c r="I170" s="19"/>
      <c r="J170" s="25">
        <f t="shared" si="4"/>
        <v>0</v>
      </c>
      <c r="K170" s="26" t="str">
        <f t="shared" si="5"/>
        <v>OK</v>
      </c>
      <c r="L170" s="18"/>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69"/>
      <c r="B171" s="171"/>
      <c r="C171" s="48">
        <v>316</v>
      </c>
      <c r="D171" s="71" t="s">
        <v>359</v>
      </c>
      <c r="E171" s="111" t="s">
        <v>606</v>
      </c>
      <c r="F171" s="72" t="s">
        <v>13</v>
      </c>
      <c r="G171" s="72" t="s">
        <v>15</v>
      </c>
      <c r="H171" s="54">
        <v>5.83</v>
      </c>
      <c r="I171" s="19"/>
      <c r="J171" s="25">
        <f t="shared" si="4"/>
        <v>0</v>
      </c>
      <c r="K171" s="26" t="str">
        <f t="shared" si="5"/>
        <v>OK</v>
      </c>
      <c r="L171" s="18"/>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69"/>
      <c r="B172" s="171"/>
      <c r="C172" s="48">
        <v>317</v>
      </c>
      <c r="D172" s="71" t="s">
        <v>360</v>
      </c>
      <c r="E172" s="111" t="s">
        <v>606</v>
      </c>
      <c r="F172" s="72" t="s">
        <v>13</v>
      </c>
      <c r="G172" s="72" t="s">
        <v>15</v>
      </c>
      <c r="H172" s="54">
        <v>6.02</v>
      </c>
      <c r="I172" s="19"/>
      <c r="J172" s="25">
        <f t="shared" si="4"/>
        <v>0</v>
      </c>
      <c r="K172" s="26" t="str">
        <f t="shared" si="5"/>
        <v>OK</v>
      </c>
      <c r="L172" s="18"/>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69"/>
      <c r="B173" s="171"/>
      <c r="C173" s="48">
        <v>318</v>
      </c>
      <c r="D173" s="71" t="s">
        <v>361</v>
      </c>
      <c r="E173" s="111" t="s">
        <v>606</v>
      </c>
      <c r="F173" s="72" t="s">
        <v>13</v>
      </c>
      <c r="G173" s="72" t="s">
        <v>15</v>
      </c>
      <c r="H173" s="54">
        <v>1.6</v>
      </c>
      <c r="I173" s="19"/>
      <c r="J173" s="25">
        <f t="shared" si="4"/>
        <v>0</v>
      </c>
      <c r="K173" s="26" t="str">
        <f t="shared" si="5"/>
        <v>OK</v>
      </c>
      <c r="L173" s="18"/>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69"/>
      <c r="B174" s="171"/>
      <c r="C174" s="48">
        <v>319</v>
      </c>
      <c r="D174" s="71" t="s">
        <v>362</v>
      </c>
      <c r="E174" s="111" t="s">
        <v>606</v>
      </c>
      <c r="F174" s="72" t="s">
        <v>13</v>
      </c>
      <c r="G174" s="72" t="s">
        <v>15</v>
      </c>
      <c r="H174" s="54">
        <v>2.11</v>
      </c>
      <c r="I174" s="19"/>
      <c r="J174" s="25">
        <f t="shared" si="4"/>
        <v>0</v>
      </c>
      <c r="K174" s="26" t="str">
        <f t="shared" si="5"/>
        <v>OK</v>
      </c>
      <c r="L174" s="18"/>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69"/>
      <c r="B175" s="171"/>
      <c r="C175" s="48">
        <v>320</v>
      </c>
      <c r="D175" s="71" t="s">
        <v>363</v>
      </c>
      <c r="E175" s="111" t="s">
        <v>606</v>
      </c>
      <c r="F175" s="72" t="s">
        <v>13</v>
      </c>
      <c r="G175" s="72" t="s">
        <v>15</v>
      </c>
      <c r="H175" s="54">
        <v>2.04</v>
      </c>
      <c r="I175" s="19"/>
      <c r="J175" s="25">
        <f t="shared" si="4"/>
        <v>0</v>
      </c>
      <c r="K175" s="26" t="str">
        <f t="shared" si="5"/>
        <v>OK</v>
      </c>
      <c r="L175" s="18"/>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69"/>
      <c r="B176" s="171"/>
      <c r="C176" s="48">
        <v>321</v>
      </c>
      <c r="D176" s="71" t="s">
        <v>364</v>
      </c>
      <c r="E176" s="111" t="s">
        <v>606</v>
      </c>
      <c r="F176" s="72" t="s">
        <v>13</v>
      </c>
      <c r="G176" s="72" t="s">
        <v>15</v>
      </c>
      <c r="H176" s="54">
        <v>1.56</v>
      </c>
      <c r="I176" s="19"/>
      <c r="J176" s="25">
        <f t="shared" si="4"/>
        <v>0</v>
      </c>
      <c r="K176" s="26" t="str">
        <f t="shared" si="5"/>
        <v>OK</v>
      </c>
      <c r="L176" s="18"/>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69"/>
      <c r="B177" s="171"/>
      <c r="C177" s="48">
        <v>322</v>
      </c>
      <c r="D177" s="71" t="s">
        <v>365</v>
      </c>
      <c r="E177" s="111" t="s">
        <v>606</v>
      </c>
      <c r="F177" s="72" t="s">
        <v>13</v>
      </c>
      <c r="G177" s="72" t="s">
        <v>15</v>
      </c>
      <c r="H177" s="54">
        <v>1.82</v>
      </c>
      <c r="I177" s="19"/>
      <c r="J177" s="25">
        <f t="shared" si="4"/>
        <v>0</v>
      </c>
      <c r="K177" s="26" t="str">
        <f t="shared" si="5"/>
        <v>OK</v>
      </c>
      <c r="L177" s="18"/>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69"/>
      <c r="B178" s="171"/>
      <c r="C178" s="48">
        <v>323</v>
      </c>
      <c r="D178" s="71" t="s">
        <v>366</v>
      </c>
      <c r="E178" s="111" t="s">
        <v>606</v>
      </c>
      <c r="F178" s="72" t="s">
        <v>13</v>
      </c>
      <c r="G178" s="72" t="s">
        <v>15</v>
      </c>
      <c r="H178" s="54">
        <v>8.18</v>
      </c>
      <c r="I178" s="19"/>
      <c r="J178" s="25">
        <f t="shared" si="4"/>
        <v>0</v>
      </c>
      <c r="K178" s="26" t="str">
        <f t="shared" si="5"/>
        <v>OK</v>
      </c>
      <c r="L178" s="18"/>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69"/>
      <c r="B179" s="171"/>
      <c r="C179" s="48">
        <v>324</v>
      </c>
      <c r="D179" s="71" t="s">
        <v>367</v>
      </c>
      <c r="E179" s="109" t="s">
        <v>609</v>
      </c>
      <c r="F179" s="98" t="s">
        <v>13</v>
      </c>
      <c r="G179" s="72" t="s">
        <v>15</v>
      </c>
      <c r="H179" s="54">
        <v>59.41</v>
      </c>
      <c r="I179" s="19"/>
      <c r="J179" s="25">
        <f t="shared" si="4"/>
        <v>0</v>
      </c>
      <c r="K179" s="26" t="str">
        <f t="shared" si="5"/>
        <v>OK</v>
      </c>
      <c r="L179" s="18"/>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69"/>
      <c r="B180" s="171"/>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69"/>
      <c r="B181" s="171"/>
      <c r="C181" s="48">
        <v>326</v>
      </c>
      <c r="D181" s="71" t="s">
        <v>369</v>
      </c>
      <c r="E181" s="110" t="s">
        <v>608</v>
      </c>
      <c r="F181" s="72" t="s">
        <v>13</v>
      </c>
      <c r="G181" s="72" t="s">
        <v>15</v>
      </c>
      <c r="H181" s="54">
        <v>15.09</v>
      </c>
      <c r="I181" s="19"/>
      <c r="J181" s="25">
        <f t="shared" si="4"/>
        <v>0</v>
      </c>
      <c r="K181" s="26" t="str">
        <f t="shared" si="5"/>
        <v>OK</v>
      </c>
      <c r="L181" s="18"/>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69"/>
      <c r="B182" s="171"/>
      <c r="C182" s="48">
        <v>327</v>
      </c>
      <c r="D182" s="71" t="s">
        <v>370</v>
      </c>
      <c r="E182" s="110" t="s">
        <v>608</v>
      </c>
      <c r="F182" s="72" t="s">
        <v>13</v>
      </c>
      <c r="G182" s="72" t="s">
        <v>15</v>
      </c>
      <c r="H182" s="54">
        <v>25.35</v>
      </c>
      <c r="I182" s="19"/>
      <c r="J182" s="25">
        <f t="shared" si="4"/>
        <v>0</v>
      </c>
      <c r="K182" s="26" t="str">
        <f t="shared" si="5"/>
        <v>OK</v>
      </c>
      <c r="L182" s="18"/>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69"/>
      <c r="B183" s="171"/>
      <c r="C183" s="48">
        <v>328</v>
      </c>
      <c r="D183" s="71" t="s">
        <v>371</v>
      </c>
      <c r="E183" s="110" t="s">
        <v>608</v>
      </c>
      <c r="F183" s="72" t="s">
        <v>13</v>
      </c>
      <c r="G183" s="72" t="s">
        <v>15</v>
      </c>
      <c r="H183" s="54">
        <v>7.56</v>
      </c>
      <c r="I183" s="19"/>
      <c r="J183" s="25">
        <f t="shared" si="4"/>
        <v>0</v>
      </c>
      <c r="K183" s="26" t="str">
        <f t="shared" si="5"/>
        <v>OK</v>
      </c>
      <c r="L183" s="18"/>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69"/>
      <c r="B184" s="171"/>
      <c r="C184" s="48">
        <v>329</v>
      </c>
      <c r="D184" s="71" t="s">
        <v>372</v>
      </c>
      <c r="E184" s="110" t="s">
        <v>608</v>
      </c>
      <c r="F184" s="72" t="s">
        <v>13</v>
      </c>
      <c r="G184" s="72" t="s">
        <v>15</v>
      </c>
      <c r="H184" s="54">
        <v>18</v>
      </c>
      <c r="I184" s="19"/>
      <c r="J184" s="25">
        <f t="shared" si="4"/>
        <v>0</v>
      </c>
      <c r="K184" s="26" t="str">
        <f t="shared" si="5"/>
        <v>OK</v>
      </c>
      <c r="L184" s="18"/>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69"/>
      <c r="B185" s="171"/>
      <c r="C185" s="48">
        <v>330</v>
      </c>
      <c r="D185" s="71" t="s">
        <v>373</v>
      </c>
      <c r="E185" s="110" t="s">
        <v>608</v>
      </c>
      <c r="F185" s="72" t="s">
        <v>13</v>
      </c>
      <c r="G185" s="72" t="s">
        <v>15</v>
      </c>
      <c r="H185" s="54">
        <v>10.67</v>
      </c>
      <c r="I185" s="19"/>
      <c r="J185" s="25">
        <f t="shared" si="4"/>
        <v>0</v>
      </c>
      <c r="K185" s="26" t="str">
        <f t="shared" si="5"/>
        <v>OK</v>
      </c>
      <c r="L185" s="18"/>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69"/>
      <c r="B186" s="171"/>
      <c r="C186" s="48">
        <v>331</v>
      </c>
      <c r="D186" s="71" t="s">
        <v>374</v>
      </c>
      <c r="E186" s="110" t="s">
        <v>608</v>
      </c>
      <c r="F186" s="72" t="s">
        <v>13</v>
      </c>
      <c r="G186" s="72" t="s">
        <v>15</v>
      </c>
      <c r="H186" s="54">
        <v>19.41</v>
      </c>
      <c r="I186" s="19"/>
      <c r="J186" s="25">
        <f t="shared" si="4"/>
        <v>0</v>
      </c>
      <c r="K186" s="26" t="str">
        <f t="shared" si="5"/>
        <v>OK</v>
      </c>
      <c r="L186" s="18"/>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69"/>
      <c r="B187" s="171"/>
      <c r="C187" s="48">
        <v>332</v>
      </c>
      <c r="D187" s="71" t="s">
        <v>375</v>
      </c>
      <c r="E187" s="110" t="s">
        <v>608</v>
      </c>
      <c r="F187" s="72" t="s">
        <v>13</v>
      </c>
      <c r="G187" s="72" t="s">
        <v>15</v>
      </c>
      <c r="H187" s="54">
        <v>21.09</v>
      </c>
      <c r="I187" s="19"/>
      <c r="J187" s="25">
        <f t="shared" si="4"/>
        <v>0</v>
      </c>
      <c r="K187" s="26" t="str">
        <f t="shared" si="5"/>
        <v>OK</v>
      </c>
      <c r="L187" s="18"/>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69"/>
      <c r="B188" s="171"/>
      <c r="C188" s="48">
        <v>333</v>
      </c>
      <c r="D188" s="71" t="s">
        <v>376</v>
      </c>
      <c r="E188" s="110" t="s">
        <v>610</v>
      </c>
      <c r="F188" s="72" t="s">
        <v>13</v>
      </c>
      <c r="G188" s="72" t="s">
        <v>15</v>
      </c>
      <c r="H188" s="54">
        <v>42.23</v>
      </c>
      <c r="I188" s="19"/>
      <c r="J188" s="25">
        <f t="shared" si="4"/>
        <v>0</v>
      </c>
      <c r="K188" s="26" t="str">
        <f t="shared" si="5"/>
        <v>OK</v>
      </c>
      <c r="L188" s="18"/>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69"/>
      <c r="B189" s="171"/>
      <c r="C189" s="48">
        <v>334</v>
      </c>
      <c r="D189" s="71" t="s">
        <v>377</v>
      </c>
      <c r="E189" s="110" t="s">
        <v>610</v>
      </c>
      <c r="F189" s="72" t="s">
        <v>13</v>
      </c>
      <c r="G189" s="72" t="s">
        <v>15</v>
      </c>
      <c r="H189" s="54">
        <v>35.26</v>
      </c>
      <c r="I189" s="19"/>
      <c r="J189" s="25">
        <f t="shared" si="4"/>
        <v>0</v>
      </c>
      <c r="K189" s="26" t="str">
        <f t="shared" si="5"/>
        <v>OK</v>
      </c>
      <c r="L189" s="18"/>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69"/>
      <c r="B190" s="171"/>
      <c r="C190" s="48">
        <v>335</v>
      </c>
      <c r="D190" s="81" t="s">
        <v>378</v>
      </c>
      <c r="E190" s="110" t="s">
        <v>607</v>
      </c>
      <c r="F190" s="72" t="s">
        <v>13</v>
      </c>
      <c r="G190" s="72" t="s">
        <v>15</v>
      </c>
      <c r="H190" s="54">
        <v>36.33</v>
      </c>
      <c r="I190" s="19"/>
      <c r="J190" s="25">
        <f t="shared" si="4"/>
        <v>0</v>
      </c>
      <c r="K190" s="26" t="str">
        <f t="shared" si="5"/>
        <v>OK</v>
      </c>
      <c r="L190" s="18"/>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69"/>
      <c r="B191" s="171"/>
      <c r="C191" s="48">
        <v>336</v>
      </c>
      <c r="D191" s="81" t="s">
        <v>379</v>
      </c>
      <c r="E191" s="110" t="s">
        <v>607</v>
      </c>
      <c r="F191" s="72" t="s">
        <v>13</v>
      </c>
      <c r="G191" s="72" t="s">
        <v>15</v>
      </c>
      <c r="H191" s="54">
        <v>33.840000000000003</v>
      </c>
      <c r="I191" s="19"/>
      <c r="J191" s="25">
        <f t="shared" si="4"/>
        <v>0</v>
      </c>
      <c r="K191" s="26" t="str">
        <f t="shared" si="5"/>
        <v>OK</v>
      </c>
      <c r="L191" s="18"/>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69"/>
      <c r="B192" s="171"/>
      <c r="C192" s="48">
        <v>337</v>
      </c>
      <c r="D192" s="71" t="s">
        <v>380</v>
      </c>
      <c r="E192" s="110" t="s">
        <v>607</v>
      </c>
      <c r="F192" s="72" t="s">
        <v>13</v>
      </c>
      <c r="G192" s="72" t="s">
        <v>15</v>
      </c>
      <c r="H192" s="54">
        <v>118.96</v>
      </c>
      <c r="I192" s="19"/>
      <c r="J192" s="25">
        <f t="shared" si="4"/>
        <v>0</v>
      </c>
      <c r="K192" s="26" t="str">
        <f t="shared" si="5"/>
        <v>OK</v>
      </c>
      <c r="L192" s="18"/>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69"/>
      <c r="B193" s="171"/>
      <c r="C193" s="48">
        <v>338</v>
      </c>
      <c r="D193" s="71" t="s">
        <v>381</v>
      </c>
      <c r="E193" s="110" t="s">
        <v>611</v>
      </c>
      <c r="F193" s="72" t="s">
        <v>13</v>
      </c>
      <c r="G193" s="72" t="s">
        <v>15</v>
      </c>
      <c r="H193" s="54">
        <v>67.12</v>
      </c>
      <c r="I193" s="19"/>
      <c r="J193" s="25">
        <f t="shared" si="4"/>
        <v>0</v>
      </c>
      <c r="K193" s="26" t="str">
        <f t="shared" si="5"/>
        <v>OK</v>
      </c>
      <c r="L193" s="18"/>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69"/>
      <c r="B194" s="171"/>
      <c r="C194" s="48">
        <v>339</v>
      </c>
      <c r="D194" s="71" t="s">
        <v>382</v>
      </c>
      <c r="E194" s="110" t="s">
        <v>607</v>
      </c>
      <c r="F194" s="72"/>
      <c r="G194" s="72" t="s">
        <v>15</v>
      </c>
      <c r="H194" s="54">
        <v>19.84</v>
      </c>
      <c r="I194" s="19">
        <v>6</v>
      </c>
      <c r="J194" s="25">
        <f t="shared" si="4"/>
        <v>6</v>
      </c>
      <c r="K194" s="26" t="str">
        <f t="shared" si="5"/>
        <v>OK</v>
      </c>
      <c r="L194" s="18"/>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69"/>
      <c r="B195" s="171"/>
      <c r="C195" s="48">
        <v>340</v>
      </c>
      <c r="D195" s="71" t="s">
        <v>383</v>
      </c>
      <c r="E195" s="110" t="s">
        <v>607</v>
      </c>
      <c r="F195" s="72" t="s">
        <v>13</v>
      </c>
      <c r="G195" s="72" t="s">
        <v>15</v>
      </c>
      <c r="H195" s="54">
        <v>51.59</v>
      </c>
      <c r="I195" s="19">
        <v>6</v>
      </c>
      <c r="J195" s="25">
        <f t="shared" si="4"/>
        <v>6</v>
      </c>
      <c r="K195" s="26" t="str">
        <f t="shared" si="5"/>
        <v>OK</v>
      </c>
      <c r="L195" s="18"/>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69"/>
      <c r="B196" s="171"/>
      <c r="C196" s="48">
        <v>341</v>
      </c>
      <c r="D196" s="71" t="s">
        <v>384</v>
      </c>
      <c r="E196" s="111" t="s">
        <v>606</v>
      </c>
      <c r="F196" s="72" t="s">
        <v>13</v>
      </c>
      <c r="G196" s="72" t="s">
        <v>15</v>
      </c>
      <c r="H196" s="54">
        <v>5.69</v>
      </c>
      <c r="I196" s="19"/>
      <c r="J196" s="25">
        <f t="shared" si="4"/>
        <v>0</v>
      </c>
      <c r="K196" s="26" t="str">
        <f t="shared" si="5"/>
        <v>OK</v>
      </c>
      <c r="L196" s="18"/>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69"/>
      <c r="B197" s="171"/>
      <c r="C197" s="48">
        <v>342</v>
      </c>
      <c r="D197" s="71" t="s">
        <v>385</v>
      </c>
      <c r="E197" s="111" t="s">
        <v>606</v>
      </c>
      <c r="F197" s="72" t="s">
        <v>13</v>
      </c>
      <c r="G197" s="72" t="s">
        <v>15</v>
      </c>
      <c r="H197" s="54">
        <v>9.73</v>
      </c>
      <c r="I197" s="19"/>
      <c r="J197" s="25">
        <f t="shared" si="4"/>
        <v>0</v>
      </c>
      <c r="K197" s="26" t="str">
        <f t="shared" si="5"/>
        <v>OK</v>
      </c>
      <c r="L197" s="18"/>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69"/>
      <c r="B198" s="171"/>
      <c r="C198" s="48">
        <v>343</v>
      </c>
      <c r="D198" s="71" t="s">
        <v>386</v>
      </c>
      <c r="E198" s="111" t="s">
        <v>606</v>
      </c>
      <c r="F198" s="72" t="s">
        <v>13</v>
      </c>
      <c r="G198" s="72" t="s">
        <v>15</v>
      </c>
      <c r="H198" s="54">
        <v>11.65</v>
      </c>
      <c r="I198" s="19"/>
      <c r="J198" s="25">
        <f t="shared" si="4"/>
        <v>0</v>
      </c>
      <c r="K198" s="26" t="str">
        <f t="shared" si="5"/>
        <v>OK</v>
      </c>
      <c r="L198" s="18"/>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69"/>
      <c r="B199" s="171"/>
      <c r="C199" s="48">
        <v>344</v>
      </c>
      <c r="D199" s="71" t="s">
        <v>387</v>
      </c>
      <c r="E199" s="111" t="s">
        <v>606</v>
      </c>
      <c r="F199" s="72" t="s">
        <v>13</v>
      </c>
      <c r="G199" s="72" t="s">
        <v>15</v>
      </c>
      <c r="H199" s="54">
        <v>4.68</v>
      </c>
      <c r="I199" s="19"/>
      <c r="J199" s="25">
        <f t="shared" si="4"/>
        <v>0</v>
      </c>
      <c r="K199" s="26" t="str">
        <f t="shared" si="5"/>
        <v>OK</v>
      </c>
      <c r="L199" s="18"/>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69"/>
      <c r="B200" s="171"/>
      <c r="C200" s="48">
        <v>345</v>
      </c>
      <c r="D200" s="71" t="s">
        <v>388</v>
      </c>
      <c r="E200" s="111" t="s">
        <v>606</v>
      </c>
      <c r="F200" s="72" t="s">
        <v>13</v>
      </c>
      <c r="G200" s="72" t="s">
        <v>15</v>
      </c>
      <c r="H200" s="54">
        <v>2.72</v>
      </c>
      <c r="I200" s="19"/>
      <c r="J200" s="25">
        <f t="shared" si="4"/>
        <v>0</v>
      </c>
      <c r="K200" s="26" t="str">
        <f t="shared" si="5"/>
        <v>OK</v>
      </c>
      <c r="L200" s="18"/>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69"/>
      <c r="B201" s="171"/>
      <c r="C201" s="48">
        <v>346</v>
      </c>
      <c r="D201" s="71" t="s">
        <v>389</v>
      </c>
      <c r="E201" s="111" t="s">
        <v>606</v>
      </c>
      <c r="F201" s="72" t="s">
        <v>13</v>
      </c>
      <c r="G201" s="72" t="s">
        <v>15</v>
      </c>
      <c r="H201" s="54">
        <v>6.19</v>
      </c>
      <c r="I201" s="19"/>
      <c r="J201" s="25">
        <f t="shared" si="4"/>
        <v>0</v>
      </c>
      <c r="K201" s="26" t="str">
        <f t="shared" si="5"/>
        <v>OK</v>
      </c>
      <c r="L201" s="18"/>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69"/>
      <c r="B202" s="171"/>
      <c r="C202" s="48">
        <v>347</v>
      </c>
      <c r="D202" s="71" t="s">
        <v>390</v>
      </c>
      <c r="E202" s="111" t="s">
        <v>606</v>
      </c>
      <c r="F202" s="72" t="s">
        <v>13</v>
      </c>
      <c r="G202" s="72" t="s">
        <v>15</v>
      </c>
      <c r="H202" s="54">
        <v>10.49</v>
      </c>
      <c r="I202" s="19"/>
      <c r="J202" s="25">
        <f t="shared" si="4"/>
        <v>0</v>
      </c>
      <c r="K202" s="26" t="str">
        <f t="shared" si="5"/>
        <v>OK</v>
      </c>
      <c r="L202" s="18"/>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69"/>
      <c r="B203" s="171"/>
      <c r="C203" s="48">
        <v>348</v>
      </c>
      <c r="D203" s="71" t="s">
        <v>391</v>
      </c>
      <c r="E203" s="111" t="s">
        <v>606</v>
      </c>
      <c r="F203" s="72" t="s">
        <v>13</v>
      </c>
      <c r="G203" s="72" t="s">
        <v>15</v>
      </c>
      <c r="H203" s="54">
        <v>6.39</v>
      </c>
      <c r="I203" s="19"/>
      <c r="J203" s="25">
        <f t="shared" si="4"/>
        <v>0</v>
      </c>
      <c r="K203" s="26" t="str">
        <f t="shared" si="5"/>
        <v>OK</v>
      </c>
      <c r="L203" s="18"/>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69"/>
      <c r="B204" s="171"/>
      <c r="C204" s="48">
        <v>349</v>
      </c>
      <c r="D204" s="71" t="s">
        <v>392</v>
      </c>
      <c r="E204" s="111" t="s">
        <v>606</v>
      </c>
      <c r="F204" s="72" t="s">
        <v>13</v>
      </c>
      <c r="G204" s="72" t="s">
        <v>15</v>
      </c>
      <c r="H204" s="54">
        <v>9.56</v>
      </c>
      <c r="I204" s="19"/>
      <c r="J204" s="25">
        <f t="shared" si="4"/>
        <v>0</v>
      </c>
      <c r="K204" s="26" t="str">
        <f t="shared" si="5"/>
        <v>OK</v>
      </c>
      <c r="L204" s="18"/>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69"/>
      <c r="B205" s="171"/>
      <c r="C205" s="48">
        <v>350</v>
      </c>
      <c r="D205" s="71" t="s">
        <v>393</v>
      </c>
      <c r="E205" s="111" t="s">
        <v>606</v>
      </c>
      <c r="F205" s="72" t="s">
        <v>13</v>
      </c>
      <c r="G205" s="72" t="s">
        <v>15</v>
      </c>
      <c r="H205" s="54">
        <v>3.88</v>
      </c>
      <c r="I205" s="19"/>
      <c r="J205" s="25">
        <f t="shared" si="4"/>
        <v>0</v>
      </c>
      <c r="K205" s="26" t="str">
        <f t="shared" si="5"/>
        <v>OK</v>
      </c>
      <c r="L205" s="18"/>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69"/>
      <c r="B206" s="171"/>
      <c r="C206" s="48">
        <v>351</v>
      </c>
      <c r="D206" s="71" t="s">
        <v>394</v>
      </c>
      <c r="E206" s="111" t="s">
        <v>606</v>
      </c>
      <c r="F206" s="72" t="s">
        <v>13</v>
      </c>
      <c r="G206" s="72" t="s">
        <v>15</v>
      </c>
      <c r="H206" s="54">
        <v>8.5399999999999991</v>
      </c>
      <c r="I206" s="19"/>
      <c r="J206" s="25">
        <f t="shared" si="4"/>
        <v>0</v>
      </c>
      <c r="K206" s="26" t="str">
        <f t="shared" si="5"/>
        <v>OK</v>
      </c>
      <c r="L206" s="18"/>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69"/>
      <c r="B207" s="171"/>
      <c r="C207" s="48">
        <v>352</v>
      </c>
      <c r="D207" s="71" t="s">
        <v>395</v>
      </c>
      <c r="E207" s="111" t="s">
        <v>606</v>
      </c>
      <c r="F207" s="72" t="s">
        <v>13</v>
      </c>
      <c r="G207" s="72" t="s">
        <v>15</v>
      </c>
      <c r="H207" s="54">
        <v>1.36</v>
      </c>
      <c r="I207" s="19"/>
      <c r="J207" s="25">
        <f t="shared" si="4"/>
        <v>0</v>
      </c>
      <c r="K207" s="26" t="str">
        <f t="shared" si="5"/>
        <v>OK</v>
      </c>
      <c r="L207" s="18"/>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69"/>
      <c r="B208" s="171"/>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69"/>
      <c r="B209" s="171"/>
      <c r="C209" s="49">
        <v>354</v>
      </c>
      <c r="D209" s="71" t="s">
        <v>397</v>
      </c>
      <c r="E209" s="111" t="s">
        <v>606</v>
      </c>
      <c r="F209" s="72" t="s">
        <v>13</v>
      </c>
      <c r="G209" s="72" t="s">
        <v>15</v>
      </c>
      <c r="H209" s="54">
        <v>33.86</v>
      </c>
      <c r="I209" s="19"/>
      <c r="J209" s="25">
        <f t="shared" si="4"/>
        <v>0</v>
      </c>
      <c r="K209" s="26" t="str">
        <f t="shared" si="5"/>
        <v>OK</v>
      </c>
      <c r="L209" s="18"/>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69"/>
      <c r="B210" s="171"/>
      <c r="C210" s="48">
        <v>355</v>
      </c>
      <c r="D210" s="71" t="s">
        <v>398</v>
      </c>
      <c r="E210" s="111" t="s">
        <v>606</v>
      </c>
      <c r="F210" s="72" t="s">
        <v>13</v>
      </c>
      <c r="G210" s="72" t="s">
        <v>15</v>
      </c>
      <c r="H210" s="54">
        <v>16.34</v>
      </c>
      <c r="I210" s="19"/>
      <c r="J210" s="25">
        <f t="shared" si="4"/>
        <v>0</v>
      </c>
      <c r="K210" s="26" t="str">
        <f t="shared" si="5"/>
        <v>OK</v>
      </c>
      <c r="L210" s="18"/>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69"/>
      <c r="B211" s="171"/>
      <c r="C211" s="48">
        <v>356</v>
      </c>
      <c r="D211" s="71" t="s">
        <v>399</v>
      </c>
      <c r="E211" s="111" t="s">
        <v>606</v>
      </c>
      <c r="F211" s="72" t="s">
        <v>13</v>
      </c>
      <c r="G211" s="72" t="s">
        <v>15</v>
      </c>
      <c r="H211" s="54">
        <v>50.61</v>
      </c>
      <c r="I211" s="19"/>
      <c r="J211" s="25">
        <f t="shared" si="4"/>
        <v>0</v>
      </c>
      <c r="K211" s="26" t="str">
        <f t="shared" si="5"/>
        <v>OK</v>
      </c>
      <c r="L211" s="18"/>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69"/>
      <c r="B212" s="171"/>
      <c r="C212" s="48">
        <v>357</v>
      </c>
      <c r="D212" s="71" t="s">
        <v>400</v>
      </c>
      <c r="E212" s="111" t="s">
        <v>606</v>
      </c>
      <c r="F212" s="72" t="s">
        <v>13</v>
      </c>
      <c r="G212" s="72" t="s">
        <v>15</v>
      </c>
      <c r="H212" s="54">
        <v>20.77</v>
      </c>
      <c r="I212" s="19"/>
      <c r="J212" s="25">
        <f t="shared" si="4"/>
        <v>0</v>
      </c>
      <c r="K212" s="26" t="str">
        <f t="shared" si="5"/>
        <v>OK</v>
      </c>
      <c r="L212" s="18"/>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69"/>
      <c r="B213" s="171"/>
      <c r="C213" s="48">
        <v>358</v>
      </c>
      <c r="D213" s="71" t="s">
        <v>401</v>
      </c>
      <c r="E213" s="111" t="s">
        <v>606</v>
      </c>
      <c r="F213" s="72" t="s">
        <v>13</v>
      </c>
      <c r="G213" s="72" t="s">
        <v>15</v>
      </c>
      <c r="H213" s="54">
        <v>30.55</v>
      </c>
      <c r="I213" s="19"/>
      <c r="J213" s="25">
        <f t="shared" si="4"/>
        <v>0</v>
      </c>
      <c r="K213" s="26" t="str">
        <f t="shared" si="5"/>
        <v>OK</v>
      </c>
      <c r="L213" s="18"/>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69"/>
      <c r="B214" s="171"/>
      <c r="C214" s="48">
        <v>359</v>
      </c>
      <c r="D214" s="71" t="s">
        <v>402</v>
      </c>
      <c r="E214" s="111" t="s">
        <v>606</v>
      </c>
      <c r="F214" s="72" t="s">
        <v>13</v>
      </c>
      <c r="G214" s="72" t="s">
        <v>15</v>
      </c>
      <c r="H214" s="54">
        <v>121.43</v>
      </c>
      <c r="I214" s="19"/>
      <c r="J214" s="25">
        <f t="shared" si="4"/>
        <v>0</v>
      </c>
      <c r="K214" s="26" t="str">
        <f t="shared" si="5"/>
        <v>OK</v>
      </c>
      <c r="L214" s="18"/>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69"/>
      <c r="B215" s="171"/>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69"/>
      <c r="B216" s="171"/>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69"/>
      <c r="B217" s="171"/>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69"/>
      <c r="B218" s="171"/>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69"/>
      <c r="B219" s="171"/>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69"/>
      <c r="B220" s="171"/>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69"/>
      <c r="B221" s="171"/>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69"/>
      <c r="B222" s="171"/>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69"/>
      <c r="B223" s="171"/>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69"/>
      <c r="B224" s="171"/>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69"/>
      <c r="B225" s="171"/>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69"/>
      <c r="B226" s="171"/>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69"/>
      <c r="B227" s="171"/>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69"/>
      <c r="B228" s="171"/>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69"/>
      <c r="B229" s="171"/>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69"/>
      <c r="B230" s="171"/>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69"/>
      <c r="B231" s="171"/>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69"/>
      <c r="B232" s="171"/>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69"/>
      <c r="B233" s="171"/>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69"/>
      <c r="B234" s="171"/>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69"/>
      <c r="B235" s="171"/>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69"/>
      <c r="B236" s="171"/>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69"/>
      <c r="B237" s="171"/>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69"/>
      <c r="B238" s="171"/>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69"/>
      <c r="B239" s="171"/>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69"/>
      <c r="B240" s="171"/>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69"/>
      <c r="B241" s="171"/>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69"/>
      <c r="B242" s="171"/>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69"/>
      <c r="B243" s="171"/>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69"/>
      <c r="B244" s="171"/>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69"/>
      <c r="B245" s="171"/>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69"/>
      <c r="B246" s="171"/>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72"/>
      <c r="B247" s="173"/>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60">
        <v>7</v>
      </c>
      <c r="B248" s="162" t="s">
        <v>216</v>
      </c>
      <c r="C248" s="47">
        <v>393</v>
      </c>
      <c r="D248" s="66" t="s">
        <v>412</v>
      </c>
      <c r="E248" s="106" t="s">
        <v>613</v>
      </c>
      <c r="F248" s="34" t="s">
        <v>13</v>
      </c>
      <c r="G248" s="34" t="s">
        <v>15</v>
      </c>
      <c r="H248" s="53">
        <v>35.880000000000003</v>
      </c>
      <c r="I248" s="19"/>
      <c r="J248" s="25">
        <f t="shared" si="4"/>
        <v>0</v>
      </c>
      <c r="K248" s="26" t="str">
        <f t="shared" si="5"/>
        <v>OK</v>
      </c>
      <c r="L248" s="18"/>
      <c r="M248" s="18"/>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61"/>
      <c r="B249" s="163"/>
      <c r="C249" s="47">
        <v>394</v>
      </c>
      <c r="D249" s="66" t="s">
        <v>413</v>
      </c>
      <c r="E249" s="106" t="s">
        <v>614</v>
      </c>
      <c r="F249" s="34" t="s">
        <v>13</v>
      </c>
      <c r="G249" s="34" t="s">
        <v>15</v>
      </c>
      <c r="H249" s="53">
        <v>76.27</v>
      </c>
      <c r="I249" s="19"/>
      <c r="J249" s="25">
        <f t="shared" si="4"/>
        <v>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61"/>
      <c r="B250" s="163"/>
      <c r="C250" s="47">
        <v>395</v>
      </c>
      <c r="D250" s="66" t="s">
        <v>189</v>
      </c>
      <c r="E250" s="106" t="s">
        <v>615</v>
      </c>
      <c r="F250" s="35" t="s">
        <v>59</v>
      </c>
      <c r="G250" s="35" t="s">
        <v>15</v>
      </c>
      <c r="H250" s="53">
        <v>38</v>
      </c>
      <c r="I250" s="19"/>
      <c r="J250" s="25">
        <f t="shared" si="4"/>
        <v>0</v>
      </c>
      <c r="K250" s="26" t="str">
        <f t="shared" si="5"/>
        <v>OK</v>
      </c>
      <c r="L250" s="18"/>
      <c r="M250" s="18"/>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61"/>
      <c r="B251" s="163"/>
      <c r="C251" s="47">
        <v>396</v>
      </c>
      <c r="D251" s="83" t="s">
        <v>190</v>
      </c>
      <c r="E251" s="106" t="s">
        <v>616</v>
      </c>
      <c r="F251" s="35" t="s">
        <v>59</v>
      </c>
      <c r="G251" s="35" t="s">
        <v>15</v>
      </c>
      <c r="H251" s="53">
        <v>74</v>
      </c>
      <c r="I251" s="19"/>
      <c r="J251" s="25">
        <f t="shared" si="4"/>
        <v>0</v>
      </c>
      <c r="K251" s="26" t="str">
        <f t="shared" si="5"/>
        <v>OK</v>
      </c>
      <c r="L251" s="18"/>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61"/>
      <c r="B252" s="163"/>
      <c r="C252" s="47">
        <v>397</v>
      </c>
      <c r="D252" s="83" t="s">
        <v>191</v>
      </c>
      <c r="E252" s="106" t="s">
        <v>617</v>
      </c>
      <c r="F252" s="35" t="s">
        <v>59</v>
      </c>
      <c r="G252" s="35" t="s">
        <v>15</v>
      </c>
      <c r="H252" s="53">
        <v>21</v>
      </c>
      <c r="I252" s="19"/>
      <c r="J252" s="25">
        <f t="shared" si="4"/>
        <v>0</v>
      </c>
      <c r="K252" s="26" t="str">
        <f t="shared" si="5"/>
        <v>OK</v>
      </c>
      <c r="L252" s="18"/>
      <c r="M252" s="18"/>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61"/>
      <c r="B253" s="163"/>
      <c r="C253" s="47">
        <v>398</v>
      </c>
      <c r="D253" s="66" t="s">
        <v>414</v>
      </c>
      <c r="E253" s="106" t="s">
        <v>187</v>
      </c>
      <c r="F253" s="34" t="s">
        <v>13</v>
      </c>
      <c r="G253" s="34" t="s">
        <v>771</v>
      </c>
      <c r="H253" s="53">
        <v>2.58</v>
      </c>
      <c r="I253" s="19"/>
      <c r="J253" s="25">
        <f t="shared" si="4"/>
        <v>0</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61"/>
      <c r="B254" s="163"/>
      <c r="C254" s="47">
        <v>399</v>
      </c>
      <c r="D254" s="66" t="s">
        <v>415</v>
      </c>
      <c r="E254" s="106" t="s">
        <v>188</v>
      </c>
      <c r="F254" s="34" t="s">
        <v>13</v>
      </c>
      <c r="G254" s="34" t="s">
        <v>771</v>
      </c>
      <c r="H254" s="53">
        <v>3.7</v>
      </c>
      <c r="I254" s="19"/>
      <c r="J254" s="25">
        <f t="shared" si="4"/>
        <v>0</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61"/>
      <c r="B255" s="163"/>
      <c r="C255" s="47">
        <v>400</v>
      </c>
      <c r="D255" s="66" t="s">
        <v>416</v>
      </c>
      <c r="E255" s="106" t="s">
        <v>618</v>
      </c>
      <c r="F255" s="34" t="s">
        <v>18</v>
      </c>
      <c r="G255" s="34" t="s">
        <v>15</v>
      </c>
      <c r="H255" s="53">
        <v>91</v>
      </c>
      <c r="I255" s="19"/>
      <c r="J255" s="25">
        <f t="shared" si="4"/>
        <v>0</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61"/>
      <c r="B256" s="163"/>
      <c r="C256" s="47">
        <v>401</v>
      </c>
      <c r="D256" s="66" t="s">
        <v>417</v>
      </c>
      <c r="E256" s="106" t="s">
        <v>185</v>
      </c>
      <c r="F256" s="34" t="s">
        <v>18</v>
      </c>
      <c r="G256" s="34" t="s">
        <v>15</v>
      </c>
      <c r="H256" s="53">
        <v>77</v>
      </c>
      <c r="I256" s="19"/>
      <c r="J256" s="25">
        <f t="shared" si="4"/>
        <v>0</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61"/>
      <c r="B257" s="163"/>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61"/>
      <c r="B258" s="163"/>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61"/>
      <c r="B259" s="163"/>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61"/>
      <c r="B260" s="163"/>
      <c r="C260" s="47">
        <v>405</v>
      </c>
      <c r="D260" s="66" t="s">
        <v>419</v>
      </c>
      <c r="E260" s="106" t="s">
        <v>621</v>
      </c>
      <c r="F260" s="34" t="s">
        <v>13</v>
      </c>
      <c r="G260" s="34" t="s">
        <v>15</v>
      </c>
      <c r="H260" s="53">
        <v>1.64</v>
      </c>
      <c r="I260" s="19">
        <v>5</v>
      </c>
      <c r="J260" s="25">
        <f t="shared" si="4"/>
        <v>5</v>
      </c>
      <c r="K260" s="26" t="str">
        <f t="shared" si="5"/>
        <v>OK</v>
      </c>
      <c r="L260" s="18"/>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61"/>
      <c r="B261" s="163"/>
      <c r="C261" s="47">
        <v>406</v>
      </c>
      <c r="D261" s="66" t="s">
        <v>420</v>
      </c>
      <c r="E261" s="106" t="s">
        <v>180</v>
      </c>
      <c r="F261" s="34" t="s">
        <v>13</v>
      </c>
      <c r="G261" s="34" t="s">
        <v>15</v>
      </c>
      <c r="H261" s="53">
        <v>70</v>
      </c>
      <c r="I261" s="19">
        <v>2</v>
      </c>
      <c r="J261" s="25">
        <f t="shared" si="4"/>
        <v>2</v>
      </c>
      <c r="K261" s="26" t="str">
        <f t="shared" si="5"/>
        <v>OK</v>
      </c>
      <c r="L261" s="18"/>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61"/>
      <c r="B262" s="163"/>
      <c r="C262" s="47">
        <v>407</v>
      </c>
      <c r="D262" s="66" t="s">
        <v>421</v>
      </c>
      <c r="E262" s="106" t="s">
        <v>181</v>
      </c>
      <c r="F262" s="34" t="s">
        <v>13</v>
      </c>
      <c r="G262" s="34" t="s">
        <v>15</v>
      </c>
      <c r="H262" s="53">
        <v>24.13</v>
      </c>
      <c r="I262" s="19">
        <v>2</v>
      </c>
      <c r="J262" s="25">
        <f t="shared" si="4"/>
        <v>2</v>
      </c>
      <c r="K262" s="26" t="str">
        <f t="shared" si="5"/>
        <v>OK</v>
      </c>
      <c r="L262" s="18"/>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61"/>
      <c r="B263" s="163"/>
      <c r="C263" s="47">
        <v>408</v>
      </c>
      <c r="D263" s="66" t="s">
        <v>422</v>
      </c>
      <c r="E263" s="106" t="s">
        <v>182</v>
      </c>
      <c r="F263" s="34" t="s">
        <v>13</v>
      </c>
      <c r="G263" s="34" t="s">
        <v>15</v>
      </c>
      <c r="H263" s="53">
        <v>72.739999999999995</v>
      </c>
      <c r="I263" s="19">
        <v>5</v>
      </c>
      <c r="J263" s="25">
        <f t="shared" si="4"/>
        <v>4</v>
      </c>
      <c r="K263" s="26" t="str">
        <f t="shared" si="5"/>
        <v>OK</v>
      </c>
      <c r="L263" s="18"/>
      <c r="M263" s="18">
        <v>1</v>
      </c>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61"/>
      <c r="B264" s="163"/>
      <c r="C264" s="47">
        <v>409</v>
      </c>
      <c r="D264" s="66" t="s">
        <v>63</v>
      </c>
      <c r="E264" s="106" t="s">
        <v>622</v>
      </c>
      <c r="F264" s="34" t="s">
        <v>59</v>
      </c>
      <c r="G264" s="34" t="s">
        <v>15</v>
      </c>
      <c r="H264" s="53">
        <v>80</v>
      </c>
      <c r="I264" s="19"/>
      <c r="J264" s="25">
        <f t="shared" si="4"/>
        <v>0</v>
      </c>
      <c r="K264" s="26" t="str">
        <f t="shared" si="5"/>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61"/>
      <c r="B265" s="163"/>
      <c r="C265" s="47">
        <v>410</v>
      </c>
      <c r="D265" s="66" t="s">
        <v>62</v>
      </c>
      <c r="E265" s="106" t="s">
        <v>623</v>
      </c>
      <c r="F265" s="34" t="s">
        <v>59</v>
      </c>
      <c r="G265" s="34" t="s">
        <v>15</v>
      </c>
      <c r="H265" s="53">
        <v>98.15</v>
      </c>
      <c r="I265" s="19"/>
      <c r="J265" s="25">
        <f t="shared" si="4"/>
        <v>0</v>
      </c>
      <c r="K265" s="26" t="str">
        <f t="shared" si="5"/>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61"/>
      <c r="B266" s="163"/>
      <c r="C266" s="47">
        <v>411</v>
      </c>
      <c r="D266" s="66" t="s">
        <v>64</v>
      </c>
      <c r="E266" s="106" t="s">
        <v>624</v>
      </c>
      <c r="F266" s="34" t="s">
        <v>59</v>
      </c>
      <c r="G266" s="34" t="s">
        <v>15</v>
      </c>
      <c r="H266" s="53">
        <v>50</v>
      </c>
      <c r="I266" s="19"/>
      <c r="J266" s="25">
        <f t="shared" si="4"/>
        <v>0</v>
      </c>
      <c r="K266" s="26" t="str">
        <f t="shared" si="5"/>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61"/>
      <c r="B267" s="163"/>
      <c r="C267" s="47">
        <v>412</v>
      </c>
      <c r="D267" s="66" t="s">
        <v>65</v>
      </c>
      <c r="E267" s="106" t="s">
        <v>182</v>
      </c>
      <c r="F267" s="34" t="s">
        <v>59</v>
      </c>
      <c r="G267" s="34" t="s">
        <v>15</v>
      </c>
      <c r="H267" s="53">
        <v>99.96</v>
      </c>
      <c r="I267" s="19"/>
      <c r="J267" s="25">
        <f t="shared" si="4"/>
        <v>0</v>
      </c>
      <c r="K267" s="26" t="str">
        <f t="shared" si="5"/>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61"/>
      <c r="B268" s="163"/>
      <c r="C268" s="47">
        <v>413</v>
      </c>
      <c r="D268" s="66" t="s">
        <v>66</v>
      </c>
      <c r="E268" s="106" t="s">
        <v>625</v>
      </c>
      <c r="F268" s="34" t="s">
        <v>13</v>
      </c>
      <c r="G268" s="34" t="s">
        <v>15</v>
      </c>
      <c r="H268" s="53">
        <v>9.25</v>
      </c>
      <c r="I268" s="19">
        <v>5</v>
      </c>
      <c r="J268" s="25">
        <f t="shared" si="4"/>
        <v>5</v>
      </c>
      <c r="K268" s="26" t="str">
        <f t="shared" si="5"/>
        <v>OK</v>
      </c>
      <c r="L268" s="18"/>
      <c r="M268" s="18"/>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61"/>
      <c r="B269" s="163"/>
      <c r="C269" s="47">
        <v>414</v>
      </c>
      <c r="D269" s="66" t="s">
        <v>134</v>
      </c>
      <c r="E269" s="106" t="s">
        <v>183</v>
      </c>
      <c r="F269" s="34" t="s">
        <v>13</v>
      </c>
      <c r="G269" s="34" t="s">
        <v>15</v>
      </c>
      <c r="H269" s="53">
        <v>56</v>
      </c>
      <c r="I269" s="19"/>
      <c r="J269" s="25">
        <f t="shared" si="4"/>
        <v>0</v>
      </c>
      <c r="K269" s="26" t="str">
        <f t="shared" si="5"/>
        <v>OK</v>
      </c>
      <c r="L269" s="18"/>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61"/>
      <c r="B270" s="163"/>
      <c r="C270" s="47">
        <v>415</v>
      </c>
      <c r="D270" s="66" t="s">
        <v>423</v>
      </c>
      <c r="E270" s="106" t="s">
        <v>626</v>
      </c>
      <c r="F270" s="34" t="s">
        <v>13</v>
      </c>
      <c r="G270" s="34" t="s">
        <v>15</v>
      </c>
      <c r="H270" s="53">
        <v>93</v>
      </c>
      <c r="I270" s="19">
        <v>3</v>
      </c>
      <c r="J270" s="25">
        <f t="shared" si="4"/>
        <v>3</v>
      </c>
      <c r="K270" s="26" t="str">
        <f t="shared" si="5"/>
        <v>OK</v>
      </c>
      <c r="L270" s="18"/>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61"/>
      <c r="B271" s="163"/>
      <c r="C271" s="47">
        <v>416</v>
      </c>
      <c r="D271" s="66" t="s">
        <v>424</v>
      </c>
      <c r="E271" s="106" t="s">
        <v>626</v>
      </c>
      <c r="F271" s="34" t="s">
        <v>13</v>
      </c>
      <c r="G271" s="34" t="s">
        <v>15</v>
      </c>
      <c r="H271" s="53">
        <v>93</v>
      </c>
      <c r="I271" s="19">
        <v>3</v>
      </c>
      <c r="J271" s="25">
        <f t="shared" si="4"/>
        <v>3</v>
      </c>
      <c r="K271" s="26" t="str">
        <f t="shared" si="5"/>
        <v>OK</v>
      </c>
      <c r="L271" s="18"/>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61"/>
      <c r="B272" s="163"/>
      <c r="C272" s="47">
        <v>417</v>
      </c>
      <c r="D272" s="66" t="s">
        <v>425</v>
      </c>
      <c r="E272" s="106" t="s">
        <v>627</v>
      </c>
      <c r="F272" s="34" t="s">
        <v>13</v>
      </c>
      <c r="G272" s="34" t="s">
        <v>15</v>
      </c>
      <c r="H272" s="53">
        <v>60.83</v>
      </c>
      <c r="I272" s="19">
        <v>3</v>
      </c>
      <c r="J272" s="25">
        <f t="shared" si="4"/>
        <v>3</v>
      </c>
      <c r="K272" s="26" t="str">
        <f t="shared" si="5"/>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61"/>
      <c r="B273" s="163"/>
      <c r="C273" s="47">
        <v>418</v>
      </c>
      <c r="D273" s="66" t="s">
        <v>426</v>
      </c>
      <c r="E273" s="106" t="s">
        <v>184</v>
      </c>
      <c r="F273" s="34" t="s">
        <v>13</v>
      </c>
      <c r="G273" s="34" t="s">
        <v>15</v>
      </c>
      <c r="H273" s="53">
        <v>8.6999999999999993</v>
      </c>
      <c r="I273" s="19"/>
      <c r="J273" s="25">
        <f t="shared" si="4"/>
        <v>0</v>
      </c>
      <c r="K273" s="26" t="str">
        <f t="shared" si="5"/>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61"/>
      <c r="B274" s="163"/>
      <c r="C274" s="47">
        <v>419</v>
      </c>
      <c r="D274" s="66" t="s">
        <v>427</v>
      </c>
      <c r="E274" s="106" t="s">
        <v>628</v>
      </c>
      <c r="F274" s="34" t="s">
        <v>13</v>
      </c>
      <c r="G274" s="34" t="s">
        <v>15</v>
      </c>
      <c r="H274" s="53">
        <v>5.83</v>
      </c>
      <c r="I274" s="19"/>
      <c r="J274" s="25">
        <f t="shared" si="4"/>
        <v>0</v>
      </c>
      <c r="K274" s="26" t="str">
        <f t="shared" si="5"/>
        <v>OK</v>
      </c>
      <c r="L274" s="18"/>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61"/>
      <c r="B275" s="163"/>
      <c r="C275" s="47">
        <v>420</v>
      </c>
      <c r="D275" s="66" t="s">
        <v>428</v>
      </c>
      <c r="E275" s="106" t="s">
        <v>629</v>
      </c>
      <c r="F275" s="34" t="s">
        <v>13</v>
      </c>
      <c r="G275" s="34" t="s">
        <v>15</v>
      </c>
      <c r="H275" s="53">
        <v>4.3499999999999996</v>
      </c>
      <c r="I275" s="19"/>
      <c r="J275" s="25">
        <f t="shared" si="4"/>
        <v>0</v>
      </c>
      <c r="K275" s="26" t="str">
        <f t="shared" si="5"/>
        <v>OK</v>
      </c>
      <c r="L275" s="18"/>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61"/>
      <c r="B276" s="163"/>
      <c r="C276" s="47">
        <v>421</v>
      </c>
      <c r="D276" s="66" t="s">
        <v>126</v>
      </c>
      <c r="E276" s="106" t="s">
        <v>630</v>
      </c>
      <c r="F276" s="34" t="s">
        <v>59</v>
      </c>
      <c r="G276" s="35" t="s">
        <v>15</v>
      </c>
      <c r="H276" s="53">
        <v>11.97</v>
      </c>
      <c r="I276" s="19"/>
      <c r="J276" s="25">
        <f t="shared" si="4"/>
        <v>0</v>
      </c>
      <c r="K276" s="26" t="str">
        <f t="shared" si="5"/>
        <v>OK</v>
      </c>
      <c r="L276" s="18"/>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61"/>
      <c r="B277" s="163"/>
      <c r="C277" s="47">
        <v>422</v>
      </c>
      <c r="D277" s="66" t="s">
        <v>429</v>
      </c>
      <c r="E277" s="106" t="s">
        <v>631</v>
      </c>
      <c r="F277" s="34" t="s">
        <v>13</v>
      </c>
      <c r="G277" s="34" t="s">
        <v>15</v>
      </c>
      <c r="H277" s="53">
        <v>65.010000000000005</v>
      </c>
      <c r="I277" s="19"/>
      <c r="J277" s="25">
        <f t="shared" si="4"/>
        <v>0</v>
      </c>
      <c r="K277" s="26" t="str">
        <f t="shared" si="5"/>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61"/>
      <c r="B278" s="163"/>
      <c r="C278" s="47">
        <v>423</v>
      </c>
      <c r="D278" s="66" t="s">
        <v>430</v>
      </c>
      <c r="E278" s="106" t="s">
        <v>632</v>
      </c>
      <c r="F278" s="34" t="s">
        <v>18</v>
      </c>
      <c r="G278" s="34" t="s">
        <v>15</v>
      </c>
      <c r="H278" s="53">
        <v>6.63</v>
      </c>
      <c r="I278" s="19"/>
      <c r="J278" s="25">
        <f t="shared" si="4"/>
        <v>0</v>
      </c>
      <c r="K278" s="26" t="str">
        <f t="shared" si="5"/>
        <v>OK</v>
      </c>
      <c r="L278" s="18"/>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61"/>
      <c r="B279" s="163"/>
      <c r="C279" s="47">
        <v>424</v>
      </c>
      <c r="D279" s="66" t="s">
        <v>431</v>
      </c>
      <c r="E279" s="106" t="s">
        <v>633</v>
      </c>
      <c r="F279" s="34" t="s">
        <v>18</v>
      </c>
      <c r="G279" s="34" t="s">
        <v>15</v>
      </c>
      <c r="H279" s="53">
        <v>24.05</v>
      </c>
      <c r="I279" s="19"/>
      <c r="J279" s="25">
        <f t="shared" si="4"/>
        <v>0</v>
      </c>
      <c r="K279" s="26" t="str">
        <f t="shared" si="5"/>
        <v>OK</v>
      </c>
      <c r="L279" s="18"/>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68">
        <v>8</v>
      </c>
      <c r="B280" s="170" t="s">
        <v>216</v>
      </c>
      <c r="C280" s="48">
        <v>425</v>
      </c>
      <c r="D280" s="71" t="s">
        <v>432</v>
      </c>
      <c r="E280" s="108" t="s">
        <v>634</v>
      </c>
      <c r="F280" s="72" t="s">
        <v>13</v>
      </c>
      <c r="G280" s="72" t="s">
        <v>35</v>
      </c>
      <c r="H280" s="54">
        <v>19.71</v>
      </c>
      <c r="I280" s="19"/>
      <c r="J280" s="25">
        <f t="shared" si="4"/>
        <v>0</v>
      </c>
      <c r="K280" s="26" t="str">
        <f t="shared" si="5"/>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69"/>
      <c r="B281" s="171"/>
      <c r="C281" s="48">
        <v>426</v>
      </c>
      <c r="D281" s="71" t="s">
        <v>433</v>
      </c>
      <c r="E281" s="108" t="s">
        <v>635</v>
      </c>
      <c r="F281" s="72" t="s">
        <v>13</v>
      </c>
      <c r="G281" s="72" t="s">
        <v>35</v>
      </c>
      <c r="H281" s="54">
        <v>13.8</v>
      </c>
      <c r="I281" s="19">
        <v>2</v>
      </c>
      <c r="J281" s="25">
        <f t="shared" si="4"/>
        <v>2</v>
      </c>
      <c r="K281" s="26" t="str">
        <f t="shared" si="5"/>
        <v>OK</v>
      </c>
      <c r="L281" s="18"/>
      <c r="M281" s="18"/>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69"/>
      <c r="B282" s="171"/>
      <c r="C282" s="48">
        <v>427</v>
      </c>
      <c r="D282" s="71" t="s">
        <v>434</v>
      </c>
      <c r="E282" s="108" t="s">
        <v>636</v>
      </c>
      <c r="F282" s="72" t="s">
        <v>13</v>
      </c>
      <c r="G282" s="72" t="s">
        <v>35</v>
      </c>
      <c r="H282" s="54">
        <v>8.32</v>
      </c>
      <c r="I282" s="19">
        <v>3</v>
      </c>
      <c r="J282" s="25">
        <f t="shared" si="4"/>
        <v>2</v>
      </c>
      <c r="K282" s="26" t="str">
        <f t="shared" si="5"/>
        <v>OK</v>
      </c>
      <c r="L282" s="18">
        <v>1</v>
      </c>
      <c r="M282" s="18"/>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69"/>
      <c r="B283" s="171"/>
      <c r="C283" s="48">
        <v>428</v>
      </c>
      <c r="D283" s="71" t="s">
        <v>435</v>
      </c>
      <c r="E283" s="108" t="s">
        <v>637</v>
      </c>
      <c r="F283" s="72" t="s">
        <v>13</v>
      </c>
      <c r="G283" s="72" t="s">
        <v>35</v>
      </c>
      <c r="H283" s="54">
        <v>10.35</v>
      </c>
      <c r="I283" s="19">
        <v>2</v>
      </c>
      <c r="J283" s="25">
        <f t="shared" si="4"/>
        <v>0</v>
      </c>
      <c r="K283" s="26" t="str">
        <f t="shared" si="5"/>
        <v>OK</v>
      </c>
      <c r="L283" s="18">
        <v>2</v>
      </c>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69"/>
      <c r="B284" s="171"/>
      <c r="C284" s="48">
        <v>429</v>
      </c>
      <c r="D284" s="71" t="s">
        <v>436</v>
      </c>
      <c r="E284" s="108" t="s">
        <v>637</v>
      </c>
      <c r="F284" s="72" t="s">
        <v>13</v>
      </c>
      <c r="G284" s="72" t="s">
        <v>35</v>
      </c>
      <c r="H284" s="54">
        <v>2.59</v>
      </c>
      <c r="I284" s="19">
        <v>2</v>
      </c>
      <c r="J284" s="25">
        <f t="shared" si="4"/>
        <v>1</v>
      </c>
      <c r="K284" s="26" t="str">
        <f t="shared" si="5"/>
        <v>OK</v>
      </c>
      <c r="L284" s="18">
        <v>1</v>
      </c>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69"/>
      <c r="B285" s="171"/>
      <c r="C285" s="48">
        <v>430</v>
      </c>
      <c r="D285" s="71" t="s">
        <v>437</v>
      </c>
      <c r="E285" s="108" t="s">
        <v>637</v>
      </c>
      <c r="F285" s="72" t="s">
        <v>13</v>
      </c>
      <c r="G285" s="72" t="s">
        <v>35</v>
      </c>
      <c r="H285" s="54">
        <v>2.5</v>
      </c>
      <c r="I285" s="19">
        <v>2</v>
      </c>
      <c r="J285" s="25">
        <f t="shared" si="4"/>
        <v>2</v>
      </c>
      <c r="K285" s="26" t="str">
        <f t="shared" si="5"/>
        <v>OK</v>
      </c>
      <c r="L285" s="18"/>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69"/>
      <c r="B286" s="171"/>
      <c r="C286" s="48">
        <v>431</v>
      </c>
      <c r="D286" s="71" t="s">
        <v>438</v>
      </c>
      <c r="E286" s="108" t="s">
        <v>637</v>
      </c>
      <c r="F286" s="72" t="s">
        <v>13</v>
      </c>
      <c r="G286" s="72" t="s">
        <v>35</v>
      </c>
      <c r="H286" s="54">
        <v>4.88</v>
      </c>
      <c r="I286" s="19">
        <v>2</v>
      </c>
      <c r="J286" s="25">
        <f t="shared" si="4"/>
        <v>1</v>
      </c>
      <c r="K286" s="26" t="str">
        <f t="shared" si="5"/>
        <v>OK</v>
      </c>
      <c r="L286" s="18">
        <v>1</v>
      </c>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69"/>
      <c r="B287" s="171"/>
      <c r="C287" s="48">
        <v>432</v>
      </c>
      <c r="D287" s="71" t="s">
        <v>439</v>
      </c>
      <c r="E287" s="108" t="s">
        <v>637</v>
      </c>
      <c r="F287" s="72" t="s">
        <v>13</v>
      </c>
      <c r="G287" s="72" t="s">
        <v>35</v>
      </c>
      <c r="H287" s="54">
        <v>4.6399999999999997</v>
      </c>
      <c r="I287" s="19">
        <v>2</v>
      </c>
      <c r="J287" s="25">
        <f t="shared" si="4"/>
        <v>2</v>
      </c>
      <c r="K287" s="26" t="str">
        <f t="shared" si="5"/>
        <v>OK</v>
      </c>
      <c r="L287" s="18"/>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69"/>
      <c r="B288" s="171"/>
      <c r="C288" s="48">
        <v>433</v>
      </c>
      <c r="D288" s="71" t="s">
        <v>440</v>
      </c>
      <c r="E288" s="108" t="s">
        <v>637</v>
      </c>
      <c r="F288" s="72" t="s">
        <v>13</v>
      </c>
      <c r="G288" s="72" t="s">
        <v>35</v>
      </c>
      <c r="H288" s="54">
        <v>6.75</v>
      </c>
      <c r="I288" s="19">
        <v>2</v>
      </c>
      <c r="J288" s="25">
        <f t="shared" ref="J288:J391" si="6">I288-(SUM(L288:AC288))</f>
        <v>0</v>
      </c>
      <c r="K288" s="26" t="str">
        <f t="shared" ref="K288:K391" si="7">IF(J288&lt;0,"ATENÇÃO","OK")</f>
        <v>OK</v>
      </c>
      <c r="L288" s="18">
        <v>2</v>
      </c>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69"/>
      <c r="B289" s="171"/>
      <c r="C289" s="48">
        <v>434</v>
      </c>
      <c r="D289" s="71" t="s">
        <v>441</v>
      </c>
      <c r="E289" s="108" t="s">
        <v>637</v>
      </c>
      <c r="F289" s="72" t="s">
        <v>13</v>
      </c>
      <c r="G289" s="72" t="s">
        <v>35</v>
      </c>
      <c r="H289" s="54">
        <v>10.84</v>
      </c>
      <c r="I289" s="19">
        <v>2</v>
      </c>
      <c r="J289" s="25">
        <f t="shared" si="6"/>
        <v>0</v>
      </c>
      <c r="K289" s="26" t="str">
        <f t="shared" si="7"/>
        <v>OK</v>
      </c>
      <c r="L289" s="18">
        <v>2</v>
      </c>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69"/>
      <c r="B290" s="171"/>
      <c r="C290" s="48">
        <v>435</v>
      </c>
      <c r="D290" s="71" t="s">
        <v>442</v>
      </c>
      <c r="E290" s="108" t="s">
        <v>638</v>
      </c>
      <c r="F290" s="72" t="s">
        <v>13</v>
      </c>
      <c r="G290" s="72" t="s">
        <v>35</v>
      </c>
      <c r="H290" s="54">
        <v>9.06</v>
      </c>
      <c r="I290" s="19"/>
      <c r="J290" s="25">
        <f t="shared" si="6"/>
        <v>0</v>
      </c>
      <c r="K290" s="26" t="str">
        <f t="shared" si="7"/>
        <v>OK</v>
      </c>
      <c r="L290" s="18"/>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69"/>
      <c r="B291" s="171"/>
      <c r="C291" s="48">
        <v>436</v>
      </c>
      <c r="D291" s="71" t="s">
        <v>443</v>
      </c>
      <c r="E291" s="108" t="s">
        <v>638</v>
      </c>
      <c r="F291" s="72" t="s">
        <v>13</v>
      </c>
      <c r="G291" s="72" t="s">
        <v>35</v>
      </c>
      <c r="H291" s="54">
        <v>4.9400000000000004</v>
      </c>
      <c r="I291" s="19"/>
      <c r="J291" s="25">
        <f t="shared" si="6"/>
        <v>0</v>
      </c>
      <c r="K291" s="26" t="str">
        <f t="shared" si="7"/>
        <v>OK</v>
      </c>
      <c r="L291" s="18"/>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69"/>
      <c r="B292" s="171"/>
      <c r="C292" s="48">
        <v>437</v>
      </c>
      <c r="D292" s="71" t="s">
        <v>444</v>
      </c>
      <c r="E292" s="108" t="s">
        <v>638</v>
      </c>
      <c r="F292" s="72" t="s">
        <v>13</v>
      </c>
      <c r="G292" s="72" t="s">
        <v>35</v>
      </c>
      <c r="H292" s="54">
        <v>6.3</v>
      </c>
      <c r="I292" s="19"/>
      <c r="J292" s="25">
        <f t="shared" si="6"/>
        <v>0</v>
      </c>
      <c r="K292" s="26" t="str">
        <f t="shared" si="7"/>
        <v>OK</v>
      </c>
      <c r="L292" s="18"/>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69"/>
      <c r="B293" s="171"/>
      <c r="C293" s="48">
        <v>438</v>
      </c>
      <c r="D293" s="78" t="s">
        <v>445</v>
      </c>
      <c r="E293" s="108" t="s">
        <v>638</v>
      </c>
      <c r="F293" s="95" t="s">
        <v>13</v>
      </c>
      <c r="G293" s="95" t="s">
        <v>35</v>
      </c>
      <c r="H293" s="54">
        <v>7.28</v>
      </c>
      <c r="I293" s="19"/>
      <c r="J293" s="25">
        <f t="shared" si="6"/>
        <v>0</v>
      </c>
      <c r="K293" s="26" t="str">
        <f t="shared" si="7"/>
        <v>OK</v>
      </c>
      <c r="L293" s="18"/>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69"/>
      <c r="B294" s="171"/>
      <c r="C294" s="48">
        <v>439</v>
      </c>
      <c r="D294" s="71" t="s">
        <v>446</v>
      </c>
      <c r="E294" s="108" t="s">
        <v>638</v>
      </c>
      <c r="F294" s="72" t="s">
        <v>13</v>
      </c>
      <c r="G294" s="72" t="s">
        <v>35</v>
      </c>
      <c r="H294" s="54">
        <v>6.12</v>
      </c>
      <c r="I294" s="19"/>
      <c r="J294" s="25">
        <f t="shared" si="6"/>
        <v>0</v>
      </c>
      <c r="K294" s="26" t="str">
        <f t="shared" si="7"/>
        <v>OK</v>
      </c>
      <c r="L294" s="18"/>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69"/>
      <c r="B295" s="171"/>
      <c r="C295" s="48">
        <v>440</v>
      </c>
      <c r="D295" s="71" t="s">
        <v>447</v>
      </c>
      <c r="E295" s="108" t="s">
        <v>638</v>
      </c>
      <c r="F295" s="72" t="s">
        <v>13</v>
      </c>
      <c r="G295" s="72" t="s">
        <v>35</v>
      </c>
      <c r="H295" s="54">
        <v>9.34</v>
      </c>
      <c r="I295" s="19"/>
      <c r="J295" s="25">
        <f t="shared" si="6"/>
        <v>0</v>
      </c>
      <c r="K295" s="26" t="str">
        <f t="shared" si="7"/>
        <v>OK</v>
      </c>
      <c r="L295" s="18"/>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69"/>
      <c r="B296" s="171"/>
      <c r="C296" s="48">
        <v>441</v>
      </c>
      <c r="D296" s="71" t="s">
        <v>88</v>
      </c>
      <c r="E296" s="108" t="s">
        <v>639</v>
      </c>
      <c r="F296" s="72" t="s">
        <v>13</v>
      </c>
      <c r="G296" s="72" t="s">
        <v>35</v>
      </c>
      <c r="H296" s="54">
        <v>156.86000000000001</v>
      </c>
      <c r="I296" s="19"/>
      <c r="J296" s="25">
        <f t="shared" si="6"/>
        <v>0</v>
      </c>
      <c r="K296" s="26" t="str">
        <f t="shared" si="7"/>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69"/>
      <c r="B297" s="171"/>
      <c r="C297" s="48">
        <v>442</v>
      </c>
      <c r="D297" s="71" t="s">
        <v>91</v>
      </c>
      <c r="E297" s="108" t="s">
        <v>640</v>
      </c>
      <c r="F297" s="72" t="s">
        <v>13</v>
      </c>
      <c r="G297" s="72" t="s">
        <v>35</v>
      </c>
      <c r="H297" s="54">
        <v>24.06</v>
      </c>
      <c r="I297" s="19"/>
      <c r="J297" s="25">
        <f t="shared" si="6"/>
        <v>0</v>
      </c>
      <c r="K297" s="26" t="str">
        <f t="shared" si="7"/>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69"/>
      <c r="B298" s="171"/>
      <c r="C298" s="48">
        <v>443</v>
      </c>
      <c r="D298" s="71" t="s">
        <v>195</v>
      </c>
      <c r="E298" s="108" t="s">
        <v>641</v>
      </c>
      <c r="F298" s="72" t="s">
        <v>59</v>
      </c>
      <c r="G298" s="72" t="s">
        <v>35</v>
      </c>
      <c r="H298" s="54">
        <v>12.02</v>
      </c>
      <c r="I298" s="19"/>
      <c r="J298" s="25">
        <f t="shared" si="6"/>
        <v>0</v>
      </c>
      <c r="K298" s="26" t="str">
        <f t="shared" si="7"/>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69"/>
      <c r="B299" s="171"/>
      <c r="C299" s="48">
        <v>444</v>
      </c>
      <c r="D299" s="71" t="s">
        <v>140</v>
      </c>
      <c r="E299" s="108" t="s">
        <v>642</v>
      </c>
      <c r="F299" s="96" t="s">
        <v>59</v>
      </c>
      <c r="G299" s="72" t="s">
        <v>35</v>
      </c>
      <c r="H299" s="54">
        <v>7.53</v>
      </c>
      <c r="I299" s="19"/>
      <c r="J299" s="25">
        <f t="shared" si="6"/>
        <v>0</v>
      </c>
      <c r="K299" s="26" t="str">
        <f t="shared" si="7"/>
        <v>OK</v>
      </c>
      <c r="L299" s="18"/>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69"/>
      <c r="B300" s="171"/>
      <c r="C300" s="48">
        <v>445</v>
      </c>
      <c r="D300" s="71" t="s">
        <v>140</v>
      </c>
      <c r="E300" s="108" t="s">
        <v>642</v>
      </c>
      <c r="F300" s="72" t="s">
        <v>59</v>
      </c>
      <c r="G300" s="72" t="s">
        <v>35</v>
      </c>
      <c r="H300" s="54">
        <v>12.23</v>
      </c>
      <c r="I300" s="19"/>
      <c r="J300" s="25">
        <f t="shared" si="6"/>
        <v>0</v>
      </c>
      <c r="K300" s="26" t="str">
        <f t="shared" si="7"/>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69"/>
      <c r="B301" s="171"/>
      <c r="C301" s="48">
        <v>446</v>
      </c>
      <c r="D301" s="71" t="s">
        <v>196</v>
      </c>
      <c r="E301" s="108" t="s">
        <v>643</v>
      </c>
      <c r="F301" s="72" t="s">
        <v>59</v>
      </c>
      <c r="G301" s="72" t="s">
        <v>35</v>
      </c>
      <c r="H301" s="54">
        <v>1.7</v>
      </c>
      <c r="I301" s="19"/>
      <c r="J301" s="25">
        <f t="shared" si="6"/>
        <v>0</v>
      </c>
      <c r="K301" s="26" t="str">
        <f t="shared" si="7"/>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69"/>
      <c r="B302" s="171"/>
      <c r="C302" s="48">
        <v>447</v>
      </c>
      <c r="D302" s="71" t="s">
        <v>197</v>
      </c>
      <c r="E302" s="108" t="s">
        <v>644</v>
      </c>
      <c r="F302" s="72" t="s">
        <v>59</v>
      </c>
      <c r="G302" s="72" t="s">
        <v>35</v>
      </c>
      <c r="H302" s="54">
        <v>202.9</v>
      </c>
      <c r="I302" s="19"/>
      <c r="J302" s="25">
        <f t="shared" si="6"/>
        <v>0</v>
      </c>
      <c r="K302" s="26" t="str">
        <f t="shared" si="7"/>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69"/>
      <c r="B303" s="171"/>
      <c r="C303" s="48">
        <v>448</v>
      </c>
      <c r="D303" s="71" t="s">
        <v>198</v>
      </c>
      <c r="E303" s="108" t="s">
        <v>645</v>
      </c>
      <c r="F303" s="72" t="s">
        <v>59</v>
      </c>
      <c r="G303" s="72" t="s">
        <v>35</v>
      </c>
      <c r="H303" s="54">
        <v>15.59</v>
      </c>
      <c r="I303" s="19"/>
      <c r="J303" s="25">
        <f t="shared" si="6"/>
        <v>0</v>
      </c>
      <c r="K303" s="26" t="str">
        <f t="shared" si="7"/>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69"/>
      <c r="B304" s="171"/>
      <c r="C304" s="48">
        <v>449</v>
      </c>
      <c r="D304" s="71" t="s">
        <v>448</v>
      </c>
      <c r="E304" s="108" t="s">
        <v>646</v>
      </c>
      <c r="F304" s="72" t="s">
        <v>13</v>
      </c>
      <c r="G304" s="72" t="s">
        <v>35</v>
      </c>
      <c r="H304" s="54">
        <v>30.77</v>
      </c>
      <c r="I304" s="19"/>
      <c r="J304" s="25">
        <f t="shared" si="6"/>
        <v>0</v>
      </c>
      <c r="K304" s="26" t="str">
        <f t="shared" si="7"/>
        <v>OK</v>
      </c>
      <c r="L304" s="18"/>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69"/>
      <c r="B305" s="171"/>
      <c r="C305" s="48">
        <v>450</v>
      </c>
      <c r="D305" s="71" t="s">
        <v>449</v>
      </c>
      <c r="E305" s="108" t="s">
        <v>647</v>
      </c>
      <c r="F305" s="72" t="s">
        <v>13</v>
      </c>
      <c r="G305" s="72" t="s">
        <v>35</v>
      </c>
      <c r="H305" s="54">
        <v>6.28</v>
      </c>
      <c r="I305" s="19"/>
      <c r="J305" s="25">
        <f t="shared" si="6"/>
        <v>0</v>
      </c>
      <c r="K305" s="26" t="str">
        <f t="shared" si="7"/>
        <v>OK</v>
      </c>
      <c r="L305" s="18"/>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69"/>
      <c r="B306" s="171"/>
      <c r="C306" s="48">
        <v>451</v>
      </c>
      <c r="D306" s="79" t="s">
        <v>199</v>
      </c>
      <c r="E306" s="108" t="s">
        <v>647</v>
      </c>
      <c r="F306" s="97" t="s">
        <v>59</v>
      </c>
      <c r="G306" s="97" t="s">
        <v>35</v>
      </c>
      <c r="H306" s="54">
        <v>7.77</v>
      </c>
      <c r="I306" s="19"/>
      <c r="J306" s="25">
        <f t="shared" si="6"/>
        <v>0</v>
      </c>
      <c r="K306" s="26" t="str">
        <f t="shared" si="7"/>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69"/>
      <c r="B307" s="171"/>
      <c r="C307" s="48">
        <v>452</v>
      </c>
      <c r="D307" s="84" t="s">
        <v>141</v>
      </c>
      <c r="E307" s="108" t="s">
        <v>648</v>
      </c>
      <c r="F307" s="99" t="s">
        <v>59</v>
      </c>
      <c r="G307" s="95" t="s">
        <v>35</v>
      </c>
      <c r="H307" s="54">
        <v>13.35</v>
      </c>
      <c r="I307" s="19"/>
      <c r="J307" s="25">
        <f t="shared" si="6"/>
        <v>0</v>
      </c>
      <c r="K307" s="26" t="str">
        <f t="shared" si="7"/>
        <v>OK</v>
      </c>
      <c r="L307" s="18"/>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69"/>
      <c r="B308" s="171"/>
      <c r="C308" s="48">
        <v>453</v>
      </c>
      <c r="D308" s="71" t="s">
        <v>200</v>
      </c>
      <c r="E308" s="108" t="s">
        <v>649</v>
      </c>
      <c r="F308" s="72" t="s">
        <v>59</v>
      </c>
      <c r="G308" s="72" t="s">
        <v>35</v>
      </c>
      <c r="H308" s="54">
        <v>14.59</v>
      </c>
      <c r="I308" s="19"/>
      <c r="J308" s="25">
        <f t="shared" si="6"/>
        <v>0</v>
      </c>
      <c r="K308" s="26" t="str">
        <f t="shared" si="7"/>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69"/>
      <c r="B309" s="171"/>
      <c r="C309" s="48">
        <v>454</v>
      </c>
      <c r="D309" s="71" t="s">
        <v>87</v>
      </c>
      <c r="E309" s="108" t="s">
        <v>650</v>
      </c>
      <c r="F309" s="72" t="s">
        <v>13</v>
      </c>
      <c r="G309" s="72" t="s">
        <v>35</v>
      </c>
      <c r="H309" s="54">
        <v>35.04</v>
      </c>
      <c r="I309" s="19"/>
      <c r="J309" s="25">
        <f t="shared" si="6"/>
        <v>0</v>
      </c>
      <c r="K309" s="26" t="str">
        <f t="shared" si="7"/>
        <v>OK</v>
      </c>
      <c r="L309" s="18"/>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69"/>
      <c r="B310" s="171"/>
      <c r="C310" s="48">
        <v>455</v>
      </c>
      <c r="D310" s="71" t="s">
        <v>139</v>
      </c>
      <c r="E310" s="108" t="s">
        <v>651</v>
      </c>
      <c r="F310" s="96" t="s">
        <v>59</v>
      </c>
      <c r="G310" s="72" t="s">
        <v>35</v>
      </c>
      <c r="H310" s="54">
        <v>11.4</v>
      </c>
      <c r="I310" s="19"/>
      <c r="J310" s="25">
        <f t="shared" si="6"/>
        <v>0</v>
      </c>
      <c r="K310" s="26" t="str">
        <f t="shared" si="7"/>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69"/>
      <c r="B311" s="171"/>
      <c r="C311" s="48">
        <v>456</v>
      </c>
      <c r="D311" s="71" t="s">
        <v>138</v>
      </c>
      <c r="E311" s="108" t="s">
        <v>651</v>
      </c>
      <c r="F311" s="96" t="s">
        <v>59</v>
      </c>
      <c r="G311" s="72" t="s">
        <v>35</v>
      </c>
      <c r="H311" s="54">
        <v>25.32</v>
      </c>
      <c r="I311" s="19"/>
      <c r="J311" s="25">
        <f t="shared" si="6"/>
        <v>0</v>
      </c>
      <c r="K311" s="26" t="str">
        <f t="shared" si="7"/>
        <v>OK</v>
      </c>
      <c r="L311" s="18"/>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69"/>
      <c r="B312" s="171"/>
      <c r="C312" s="48">
        <v>457</v>
      </c>
      <c r="D312" s="71" t="s">
        <v>93</v>
      </c>
      <c r="E312" s="108" t="s">
        <v>652</v>
      </c>
      <c r="F312" s="72" t="s">
        <v>13</v>
      </c>
      <c r="G312" s="72" t="s">
        <v>35</v>
      </c>
      <c r="H312" s="54">
        <v>20.95</v>
      </c>
      <c r="I312" s="19"/>
      <c r="J312" s="25">
        <f t="shared" si="6"/>
        <v>0</v>
      </c>
      <c r="K312" s="26" t="str">
        <f t="shared" si="7"/>
        <v>OK</v>
      </c>
      <c r="L312" s="18"/>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69"/>
      <c r="B313" s="171"/>
      <c r="C313" s="48">
        <v>458</v>
      </c>
      <c r="D313" s="71" t="s">
        <v>450</v>
      </c>
      <c r="E313" s="108" t="s">
        <v>653</v>
      </c>
      <c r="F313" s="72" t="s">
        <v>59</v>
      </c>
      <c r="G313" s="72" t="s">
        <v>35</v>
      </c>
      <c r="H313" s="54">
        <v>32.46</v>
      </c>
      <c r="I313" s="19"/>
      <c r="J313" s="25">
        <f t="shared" si="6"/>
        <v>0</v>
      </c>
      <c r="K313" s="26" t="str">
        <f t="shared" si="7"/>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69"/>
      <c r="B314" s="171"/>
      <c r="C314" s="48">
        <v>459</v>
      </c>
      <c r="D314" s="71" t="s">
        <v>207</v>
      </c>
      <c r="E314" s="108" t="s">
        <v>654</v>
      </c>
      <c r="F314" s="72" t="s">
        <v>13</v>
      </c>
      <c r="G314" s="72" t="s">
        <v>35</v>
      </c>
      <c r="H314" s="54">
        <v>204.15</v>
      </c>
      <c r="I314" s="19">
        <v>2</v>
      </c>
      <c r="J314" s="25">
        <f t="shared" si="6"/>
        <v>2</v>
      </c>
      <c r="K314" s="26" t="str">
        <f t="shared" si="7"/>
        <v>OK</v>
      </c>
      <c r="L314" s="18"/>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69"/>
      <c r="B315" s="171"/>
      <c r="C315" s="48">
        <v>460</v>
      </c>
      <c r="D315" s="71" t="s">
        <v>208</v>
      </c>
      <c r="E315" s="108" t="s">
        <v>654</v>
      </c>
      <c r="F315" s="72" t="s">
        <v>59</v>
      </c>
      <c r="G315" s="72" t="s">
        <v>117</v>
      </c>
      <c r="H315" s="54">
        <v>862.93</v>
      </c>
      <c r="I315" s="19">
        <v>1</v>
      </c>
      <c r="J315" s="25">
        <f t="shared" si="6"/>
        <v>1</v>
      </c>
      <c r="K315" s="26" t="str">
        <f t="shared" si="7"/>
        <v>OK</v>
      </c>
      <c r="L315" s="18"/>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69"/>
      <c r="B316" s="171"/>
      <c r="C316" s="48">
        <v>461</v>
      </c>
      <c r="D316" s="71" t="s">
        <v>38</v>
      </c>
      <c r="E316" s="108" t="s">
        <v>655</v>
      </c>
      <c r="F316" s="72" t="s">
        <v>13</v>
      </c>
      <c r="G316" s="72" t="s">
        <v>15</v>
      </c>
      <c r="H316" s="54">
        <v>6.46</v>
      </c>
      <c r="I316" s="19"/>
      <c r="J316" s="25">
        <f t="shared" si="6"/>
        <v>0</v>
      </c>
      <c r="K316" s="26" t="str">
        <f t="shared" si="7"/>
        <v>OK</v>
      </c>
      <c r="L316" s="18"/>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69"/>
      <c r="B317" s="171"/>
      <c r="C317" s="48">
        <v>462</v>
      </c>
      <c r="D317" s="71" t="s">
        <v>451</v>
      </c>
      <c r="E317" s="108" t="s">
        <v>656</v>
      </c>
      <c r="F317" s="72" t="s">
        <v>13</v>
      </c>
      <c r="G317" s="72" t="s">
        <v>35</v>
      </c>
      <c r="H317" s="54">
        <v>16.03</v>
      </c>
      <c r="I317" s="19"/>
      <c r="J317" s="25">
        <f t="shared" si="6"/>
        <v>0</v>
      </c>
      <c r="K317" s="26" t="str">
        <f t="shared" si="7"/>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69"/>
      <c r="B318" s="171"/>
      <c r="C318" s="48">
        <v>463</v>
      </c>
      <c r="D318" s="71" t="s">
        <v>452</v>
      </c>
      <c r="E318" s="108" t="s">
        <v>657</v>
      </c>
      <c r="F318" s="72" t="s">
        <v>12</v>
      </c>
      <c r="G318" s="72" t="s">
        <v>15</v>
      </c>
      <c r="H318" s="54">
        <v>18.5</v>
      </c>
      <c r="I318" s="19"/>
      <c r="J318" s="25">
        <f t="shared" si="6"/>
        <v>0</v>
      </c>
      <c r="K318" s="26" t="str">
        <f t="shared" si="7"/>
        <v>OK</v>
      </c>
      <c r="L318" s="18"/>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69"/>
      <c r="B319" s="171"/>
      <c r="C319" s="48">
        <v>464</v>
      </c>
      <c r="D319" s="71" t="s">
        <v>39</v>
      </c>
      <c r="E319" s="108" t="s">
        <v>658</v>
      </c>
      <c r="F319" s="72" t="s">
        <v>13</v>
      </c>
      <c r="G319" s="72" t="s">
        <v>35</v>
      </c>
      <c r="H319" s="54">
        <v>19.09</v>
      </c>
      <c r="I319" s="19"/>
      <c r="J319" s="25">
        <f t="shared" si="6"/>
        <v>0</v>
      </c>
      <c r="K319" s="26" t="str">
        <f t="shared" si="7"/>
        <v>OK</v>
      </c>
      <c r="L319" s="18"/>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69"/>
      <c r="B320" s="171"/>
      <c r="C320" s="48">
        <v>465</v>
      </c>
      <c r="D320" s="71" t="s">
        <v>40</v>
      </c>
      <c r="E320" s="108" t="s">
        <v>659</v>
      </c>
      <c r="F320" s="72" t="s">
        <v>13</v>
      </c>
      <c r="G320" s="72" t="s">
        <v>35</v>
      </c>
      <c r="H320" s="54">
        <v>23.63</v>
      </c>
      <c r="I320" s="19"/>
      <c r="J320" s="25">
        <f t="shared" si="6"/>
        <v>0</v>
      </c>
      <c r="K320" s="26" t="str">
        <f t="shared" si="7"/>
        <v>OK</v>
      </c>
      <c r="L320" s="18"/>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69"/>
      <c r="B321" s="171"/>
      <c r="C321" s="48">
        <v>466</v>
      </c>
      <c r="D321" s="71" t="s">
        <v>41</v>
      </c>
      <c r="E321" s="108" t="s">
        <v>660</v>
      </c>
      <c r="F321" s="72" t="s">
        <v>13</v>
      </c>
      <c r="G321" s="72" t="s">
        <v>35</v>
      </c>
      <c r="H321" s="54">
        <v>19.559999999999999</v>
      </c>
      <c r="I321" s="19"/>
      <c r="J321" s="25">
        <f t="shared" si="6"/>
        <v>0</v>
      </c>
      <c r="K321" s="26" t="str">
        <f t="shared" si="7"/>
        <v>OK</v>
      </c>
      <c r="L321" s="18"/>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69"/>
      <c r="B322" s="171"/>
      <c r="C322" s="48">
        <v>467</v>
      </c>
      <c r="D322" s="71" t="s">
        <v>42</v>
      </c>
      <c r="E322" s="108" t="s">
        <v>661</v>
      </c>
      <c r="F322" s="72" t="s">
        <v>13</v>
      </c>
      <c r="G322" s="72" t="s">
        <v>35</v>
      </c>
      <c r="H322" s="54">
        <v>34.82</v>
      </c>
      <c r="I322" s="19"/>
      <c r="J322" s="25">
        <f t="shared" si="6"/>
        <v>0</v>
      </c>
      <c r="K322" s="26" t="str">
        <f t="shared" si="7"/>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69"/>
      <c r="B323" s="171"/>
      <c r="C323" s="48">
        <v>468</v>
      </c>
      <c r="D323" s="71" t="s">
        <v>43</v>
      </c>
      <c r="E323" s="108" t="s">
        <v>662</v>
      </c>
      <c r="F323" s="72" t="s">
        <v>13</v>
      </c>
      <c r="G323" s="72" t="s">
        <v>35</v>
      </c>
      <c r="H323" s="54">
        <v>26.03</v>
      </c>
      <c r="I323" s="19"/>
      <c r="J323" s="25">
        <f t="shared" si="6"/>
        <v>0</v>
      </c>
      <c r="K323" s="26" t="str">
        <f t="shared" si="7"/>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69"/>
      <c r="B324" s="171"/>
      <c r="C324" s="48">
        <v>469</v>
      </c>
      <c r="D324" s="71" t="s">
        <v>44</v>
      </c>
      <c r="E324" s="108" t="s">
        <v>663</v>
      </c>
      <c r="F324" s="72" t="s">
        <v>13</v>
      </c>
      <c r="G324" s="72" t="s">
        <v>35</v>
      </c>
      <c r="H324" s="54">
        <v>33.86</v>
      </c>
      <c r="I324" s="19"/>
      <c r="J324" s="25">
        <f t="shared" si="6"/>
        <v>0</v>
      </c>
      <c r="K324" s="26" t="str">
        <f t="shared" si="7"/>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69"/>
      <c r="B325" s="171"/>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69"/>
      <c r="B326" s="171"/>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69"/>
      <c r="B327" s="171"/>
      <c r="C327" s="48">
        <v>472</v>
      </c>
      <c r="D327" s="71" t="s">
        <v>455</v>
      </c>
      <c r="E327" s="108" t="s">
        <v>666</v>
      </c>
      <c r="F327" s="72" t="s">
        <v>13</v>
      </c>
      <c r="G327" s="72" t="s">
        <v>35</v>
      </c>
      <c r="H327" s="54">
        <v>21.04</v>
      </c>
      <c r="I327" s="19"/>
      <c r="J327" s="25">
        <f t="shared" si="6"/>
        <v>0</v>
      </c>
      <c r="K327" s="26" t="str">
        <f t="shared" si="7"/>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69"/>
      <c r="B328" s="171"/>
      <c r="C328" s="48">
        <v>473</v>
      </c>
      <c r="D328" s="71" t="s">
        <v>45</v>
      </c>
      <c r="E328" s="108" t="s">
        <v>666</v>
      </c>
      <c r="F328" s="72" t="s">
        <v>13</v>
      </c>
      <c r="G328" s="72" t="s">
        <v>35</v>
      </c>
      <c r="H328" s="54">
        <v>22.73</v>
      </c>
      <c r="I328" s="19"/>
      <c r="J328" s="25">
        <f t="shared" si="6"/>
        <v>0</v>
      </c>
      <c r="K328" s="26" t="str">
        <f t="shared" si="7"/>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69"/>
      <c r="B329" s="171"/>
      <c r="C329" s="48">
        <v>474</v>
      </c>
      <c r="D329" s="86" t="s">
        <v>456</v>
      </c>
      <c r="E329" s="108" t="s">
        <v>667</v>
      </c>
      <c r="F329" s="96" t="s">
        <v>515</v>
      </c>
      <c r="G329" s="72" t="s">
        <v>35</v>
      </c>
      <c r="H329" s="54">
        <v>197.2</v>
      </c>
      <c r="I329" s="19"/>
      <c r="J329" s="25">
        <f t="shared" si="6"/>
        <v>0</v>
      </c>
      <c r="K329" s="26" t="str">
        <f t="shared" si="7"/>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69"/>
      <c r="B330" s="171"/>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69"/>
      <c r="B331" s="171"/>
      <c r="C331" s="48">
        <v>476</v>
      </c>
      <c r="D331" s="71" t="s">
        <v>46</v>
      </c>
      <c r="E331" s="108" t="s">
        <v>669</v>
      </c>
      <c r="F331" s="72" t="s">
        <v>13</v>
      </c>
      <c r="G331" s="72" t="s">
        <v>35</v>
      </c>
      <c r="H331" s="54">
        <v>8.1999999999999993</v>
      </c>
      <c r="I331" s="19"/>
      <c r="J331" s="25">
        <f t="shared" si="6"/>
        <v>0</v>
      </c>
      <c r="K331" s="26" t="str">
        <f t="shared" si="7"/>
        <v>OK</v>
      </c>
      <c r="L331" s="18"/>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69"/>
      <c r="B332" s="171"/>
      <c r="C332" s="48">
        <v>477</v>
      </c>
      <c r="D332" s="71" t="s">
        <v>47</v>
      </c>
      <c r="E332" s="109" t="s">
        <v>670</v>
      </c>
      <c r="F332" s="72" t="s">
        <v>13</v>
      </c>
      <c r="G332" s="72" t="s">
        <v>35</v>
      </c>
      <c r="H332" s="54">
        <v>10.029999999999999</v>
      </c>
      <c r="I332" s="19"/>
      <c r="J332" s="25">
        <f t="shared" si="6"/>
        <v>0</v>
      </c>
      <c r="K332" s="26" t="str">
        <f t="shared" si="7"/>
        <v>OK</v>
      </c>
      <c r="L332" s="18"/>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69"/>
      <c r="B333" s="171"/>
      <c r="C333" s="48">
        <v>478</v>
      </c>
      <c r="D333" s="71" t="s">
        <v>458</v>
      </c>
      <c r="E333" s="108" t="s">
        <v>669</v>
      </c>
      <c r="F333" s="72" t="s">
        <v>59</v>
      </c>
      <c r="G333" s="72" t="s">
        <v>35</v>
      </c>
      <c r="H333" s="54">
        <v>3.91</v>
      </c>
      <c r="I333" s="19"/>
      <c r="J333" s="25">
        <f t="shared" si="6"/>
        <v>0</v>
      </c>
      <c r="K333" s="26" t="str">
        <f t="shared" si="7"/>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69"/>
      <c r="B334" s="171"/>
      <c r="C334" s="48">
        <v>479</v>
      </c>
      <c r="D334" s="71" t="s">
        <v>36</v>
      </c>
      <c r="E334" s="108" t="s">
        <v>671</v>
      </c>
      <c r="F334" s="72" t="s">
        <v>13</v>
      </c>
      <c r="G334" s="72" t="s">
        <v>103</v>
      </c>
      <c r="H334" s="54">
        <v>1.21</v>
      </c>
      <c r="I334" s="19">
        <v>4</v>
      </c>
      <c r="J334" s="25">
        <f t="shared" si="6"/>
        <v>4</v>
      </c>
      <c r="K334" s="26" t="str">
        <f t="shared" si="7"/>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69"/>
      <c r="B335" s="171"/>
      <c r="C335" s="48">
        <v>480</v>
      </c>
      <c r="D335" s="71" t="s">
        <v>459</v>
      </c>
      <c r="E335" s="108" t="s">
        <v>672</v>
      </c>
      <c r="F335" s="72" t="s">
        <v>13</v>
      </c>
      <c r="G335" s="72" t="s">
        <v>35</v>
      </c>
      <c r="H335" s="54">
        <v>22.21</v>
      </c>
      <c r="I335" s="19">
        <v>5</v>
      </c>
      <c r="J335" s="25">
        <f t="shared" si="6"/>
        <v>5</v>
      </c>
      <c r="K335" s="26" t="str">
        <f t="shared" si="7"/>
        <v>OK</v>
      </c>
      <c r="L335" s="18"/>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69"/>
      <c r="B336" s="171"/>
      <c r="C336" s="48">
        <v>481</v>
      </c>
      <c r="D336" s="71" t="s">
        <v>57</v>
      </c>
      <c r="E336" s="108" t="s">
        <v>673</v>
      </c>
      <c r="F336" s="72" t="s">
        <v>13</v>
      </c>
      <c r="G336" s="72" t="s">
        <v>35</v>
      </c>
      <c r="H336" s="54">
        <v>44.17</v>
      </c>
      <c r="I336" s="19"/>
      <c r="J336" s="25">
        <f t="shared" si="6"/>
        <v>0</v>
      </c>
      <c r="K336" s="26" t="str">
        <f t="shared" si="7"/>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69"/>
      <c r="B337" s="171"/>
      <c r="C337" s="48">
        <v>482</v>
      </c>
      <c r="D337" s="71" t="s">
        <v>460</v>
      </c>
      <c r="E337" s="108" t="s">
        <v>674</v>
      </c>
      <c r="F337" s="72" t="s">
        <v>516</v>
      </c>
      <c r="G337" s="72" t="s">
        <v>35</v>
      </c>
      <c r="H337" s="54">
        <v>341.74</v>
      </c>
      <c r="I337" s="19"/>
      <c r="J337" s="25">
        <f t="shared" si="6"/>
        <v>0</v>
      </c>
      <c r="K337" s="26" t="str">
        <f t="shared" si="7"/>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69"/>
      <c r="B338" s="171"/>
      <c r="C338" s="48">
        <v>483</v>
      </c>
      <c r="D338" s="71" t="s">
        <v>48</v>
      </c>
      <c r="E338" s="108" t="s">
        <v>675</v>
      </c>
      <c r="F338" s="72" t="s">
        <v>13</v>
      </c>
      <c r="G338" s="72" t="s">
        <v>35</v>
      </c>
      <c r="H338" s="54">
        <v>52.27</v>
      </c>
      <c r="I338" s="19"/>
      <c r="J338" s="25">
        <f t="shared" si="6"/>
        <v>0</v>
      </c>
      <c r="K338" s="26" t="str">
        <f t="shared" si="7"/>
        <v>OK</v>
      </c>
      <c r="L338" s="18"/>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69"/>
      <c r="B339" s="171"/>
      <c r="C339" s="48">
        <v>484</v>
      </c>
      <c r="D339" s="71" t="s">
        <v>49</v>
      </c>
      <c r="E339" s="108" t="s">
        <v>676</v>
      </c>
      <c r="F339" s="72" t="s">
        <v>13</v>
      </c>
      <c r="G339" s="72" t="s">
        <v>15</v>
      </c>
      <c r="H339" s="54">
        <v>77.22</v>
      </c>
      <c r="I339" s="19"/>
      <c r="J339" s="25">
        <f t="shared" si="6"/>
        <v>0</v>
      </c>
      <c r="K339" s="26" t="str">
        <f t="shared" si="7"/>
        <v>OK</v>
      </c>
      <c r="L339" s="18"/>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69"/>
      <c r="B340" s="171"/>
      <c r="C340" s="48">
        <v>485</v>
      </c>
      <c r="D340" s="71" t="s">
        <v>50</v>
      </c>
      <c r="E340" s="108" t="s">
        <v>677</v>
      </c>
      <c r="F340" s="72" t="s">
        <v>13</v>
      </c>
      <c r="G340" s="72" t="s">
        <v>35</v>
      </c>
      <c r="H340" s="70">
        <v>19.09</v>
      </c>
      <c r="I340" s="19"/>
      <c r="J340" s="25">
        <f t="shared" si="6"/>
        <v>0</v>
      </c>
      <c r="K340" s="26" t="str">
        <f t="shared" si="7"/>
        <v>OK</v>
      </c>
      <c r="L340" s="18"/>
      <c r="M340" s="18"/>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69"/>
      <c r="B341" s="171"/>
      <c r="C341" s="48">
        <v>486</v>
      </c>
      <c r="D341" s="71" t="s">
        <v>461</v>
      </c>
      <c r="E341" s="108" t="s">
        <v>678</v>
      </c>
      <c r="F341" s="72" t="s">
        <v>13</v>
      </c>
      <c r="G341" s="72" t="s">
        <v>35</v>
      </c>
      <c r="H341" s="54">
        <v>14.46</v>
      </c>
      <c r="I341" s="19"/>
      <c r="J341" s="25">
        <f t="shared" si="6"/>
        <v>0</v>
      </c>
      <c r="K341" s="26" t="str">
        <f t="shared" si="7"/>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69"/>
      <c r="B342" s="171"/>
      <c r="C342" s="48">
        <v>487</v>
      </c>
      <c r="D342" s="71" t="s">
        <v>51</v>
      </c>
      <c r="E342" s="108" t="s">
        <v>679</v>
      </c>
      <c r="F342" s="72" t="s">
        <v>13</v>
      </c>
      <c r="G342" s="72" t="s">
        <v>35</v>
      </c>
      <c r="H342" s="54">
        <v>15.29</v>
      </c>
      <c r="I342" s="19"/>
      <c r="J342" s="25">
        <f t="shared" si="6"/>
        <v>0</v>
      </c>
      <c r="K342" s="26" t="str">
        <f t="shared" si="7"/>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69"/>
      <c r="B343" s="171"/>
      <c r="C343" s="49">
        <v>488</v>
      </c>
      <c r="D343" s="71" t="s">
        <v>89</v>
      </c>
      <c r="E343" s="108" t="s">
        <v>680</v>
      </c>
      <c r="F343" s="72" t="s">
        <v>13</v>
      </c>
      <c r="G343" s="72" t="s">
        <v>35</v>
      </c>
      <c r="H343" s="54">
        <v>30.13</v>
      </c>
      <c r="I343" s="19"/>
      <c r="J343" s="25">
        <f t="shared" si="6"/>
        <v>0</v>
      </c>
      <c r="K343" s="26" t="str">
        <f t="shared" si="7"/>
        <v>OK</v>
      </c>
      <c r="L343" s="18"/>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69"/>
      <c r="B344" s="171"/>
      <c r="C344" s="49">
        <v>489</v>
      </c>
      <c r="D344" s="71" t="s">
        <v>115</v>
      </c>
      <c r="E344" s="108" t="s">
        <v>681</v>
      </c>
      <c r="F344" s="72" t="s">
        <v>59</v>
      </c>
      <c r="G344" s="72" t="s">
        <v>35</v>
      </c>
      <c r="H344" s="54">
        <v>26.33</v>
      </c>
      <c r="I344" s="19"/>
      <c r="J344" s="25">
        <f t="shared" si="6"/>
        <v>0</v>
      </c>
      <c r="K344" s="26" t="str">
        <f t="shared" si="7"/>
        <v>OK</v>
      </c>
      <c r="L344" s="18"/>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69"/>
      <c r="B345" s="171"/>
      <c r="C345" s="48">
        <v>490</v>
      </c>
      <c r="D345" s="71" t="s">
        <v>52</v>
      </c>
      <c r="E345" s="108" t="s">
        <v>682</v>
      </c>
      <c r="F345" s="72" t="s">
        <v>13</v>
      </c>
      <c r="G345" s="72" t="s">
        <v>35</v>
      </c>
      <c r="H345" s="54">
        <v>25.77</v>
      </c>
      <c r="I345" s="19"/>
      <c r="J345" s="25">
        <f t="shared" si="6"/>
        <v>0</v>
      </c>
      <c r="K345" s="26" t="str">
        <f t="shared" si="7"/>
        <v>OK</v>
      </c>
      <c r="L345" s="18"/>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69"/>
      <c r="B346" s="171"/>
      <c r="C346" s="48">
        <v>491</v>
      </c>
      <c r="D346" s="71" t="s">
        <v>462</v>
      </c>
      <c r="E346" s="108" t="s">
        <v>682</v>
      </c>
      <c r="F346" s="100" t="s">
        <v>59</v>
      </c>
      <c r="G346" s="72" t="s">
        <v>35</v>
      </c>
      <c r="H346" s="55">
        <v>30.36</v>
      </c>
      <c r="I346" s="19"/>
      <c r="J346" s="25">
        <f t="shared" si="6"/>
        <v>0</v>
      </c>
      <c r="K346" s="26" t="str">
        <f t="shared" si="7"/>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69"/>
      <c r="B347" s="171"/>
      <c r="C347" s="48">
        <v>492</v>
      </c>
      <c r="D347" s="71" t="s">
        <v>56</v>
      </c>
      <c r="E347" s="108" t="s">
        <v>683</v>
      </c>
      <c r="F347" s="100" t="s">
        <v>13</v>
      </c>
      <c r="G347" s="72" t="s">
        <v>35</v>
      </c>
      <c r="H347" s="55">
        <v>28.67</v>
      </c>
      <c r="I347" s="19"/>
      <c r="J347" s="25">
        <f t="shared" si="6"/>
        <v>0</v>
      </c>
      <c r="K347" s="26" t="str">
        <f t="shared" si="7"/>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69"/>
      <c r="B348" s="171"/>
      <c r="C348" s="48">
        <v>493</v>
      </c>
      <c r="D348" s="71" t="s">
        <v>53</v>
      </c>
      <c r="E348" s="108" t="s">
        <v>684</v>
      </c>
      <c r="F348" s="100" t="s">
        <v>13</v>
      </c>
      <c r="G348" s="72" t="s">
        <v>35</v>
      </c>
      <c r="H348" s="55">
        <v>54.7</v>
      </c>
      <c r="I348" s="19"/>
      <c r="J348" s="25">
        <f t="shared" si="6"/>
        <v>0</v>
      </c>
      <c r="K348" s="26" t="str">
        <f t="shared" si="7"/>
        <v>OK</v>
      </c>
      <c r="L348" s="18"/>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69"/>
      <c r="B349" s="171"/>
      <c r="C349" s="48">
        <v>494</v>
      </c>
      <c r="D349" s="71" t="s">
        <v>105</v>
      </c>
      <c r="E349" s="108" t="s">
        <v>685</v>
      </c>
      <c r="F349" s="100" t="s">
        <v>60</v>
      </c>
      <c r="G349" s="72" t="s">
        <v>15</v>
      </c>
      <c r="H349" s="55">
        <v>11.15</v>
      </c>
      <c r="I349" s="19"/>
      <c r="J349" s="25">
        <f t="shared" si="6"/>
        <v>0</v>
      </c>
      <c r="K349" s="26" t="str">
        <f t="shared" si="7"/>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69"/>
      <c r="B350" s="171"/>
      <c r="C350" s="48">
        <v>495</v>
      </c>
      <c r="D350" s="71" t="s">
        <v>31</v>
      </c>
      <c r="E350" s="108" t="s">
        <v>686</v>
      </c>
      <c r="F350" s="72" t="s">
        <v>13</v>
      </c>
      <c r="G350" s="72" t="s">
        <v>772</v>
      </c>
      <c r="H350" s="55">
        <v>1.27</v>
      </c>
      <c r="I350" s="19"/>
      <c r="J350" s="25">
        <f t="shared" si="6"/>
        <v>0</v>
      </c>
      <c r="K350" s="26" t="str">
        <f t="shared" si="7"/>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69"/>
      <c r="B351" s="171"/>
      <c r="C351" s="49">
        <v>496</v>
      </c>
      <c r="D351" s="71" t="s">
        <v>92</v>
      </c>
      <c r="E351" s="108" t="s">
        <v>687</v>
      </c>
      <c r="F351" s="72" t="s">
        <v>61</v>
      </c>
      <c r="G351" s="72" t="s">
        <v>35</v>
      </c>
      <c r="H351" s="55">
        <v>33.22</v>
      </c>
      <c r="I351" s="19">
        <v>4</v>
      </c>
      <c r="J351" s="25">
        <f t="shared" si="6"/>
        <v>4</v>
      </c>
      <c r="K351" s="26" t="str">
        <f t="shared" si="7"/>
        <v>OK</v>
      </c>
      <c r="L351" s="18"/>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69"/>
      <c r="B352" s="171"/>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69"/>
      <c r="B353" s="171"/>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69"/>
      <c r="B354" s="171"/>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69"/>
      <c r="B355" s="171"/>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69"/>
      <c r="B356" s="171"/>
      <c r="C356" s="49">
        <v>501</v>
      </c>
      <c r="D356" s="79" t="s">
        <v>130</v>
      </c>
      <c r="E356" s="108" t="s">
        <v>692</v>
      </c>
      <c r="F356" s="72" t="s">
        <v>59</v>
      </c>
      <c r="G356" s="72" t="s">
        <v>35</v>
      </c>
      <c r="H356" s="55">
        <v>29.09</v>
      </c>
      <c r="I356" s="19"/>
      <c r="J356" s="25">
        <f t="shared" si="6"/>
        <v>0</v>
      </c>
      <c r="K356" s="26" t="str">
        <f t="shared" si="7"/>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69"/>
      <c r="B357" s="171"/>
      <c r="C357" s="49">
        <v>502</v>
      </c>
      <c r="D357" s="71" t="s">
        <v>54</v>
      </c>
      <c r="E357" s="108" t="s">
        <v>693</v>
      </c>
      <c r="F357" s="100" t="s">
        <v>13</v>
      </c>
      <c r="G357" s="72" t="s">
        <v>35</v>
      </c>
      <c r="H357" s="55">
        <v>26.52</v>
      </c>
      <c r="I357" s="19"/>
      <c r="J357" s="25">
        <f t="shared" si="6"/>
        <v>0</v>
      </c>
      <c r="K357" s="26" t="str">
        <f t="shared" si="7"/>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69"/>
      <c r="B358" s="171"/>
      <c r="C358" s="49">
        <v>503</v>
      </c>
      <c r="D358" s="87" t="s">
        <v>467</v>
      </c>
      <c r="E358" s="108" t="s">
        <v>694</v>
      </c>
      <c r="F358" s="101" t="s">
        <v>13</v>
      </c>
      <c r="G358" s="72" t="s">
        <v>35</v>
      </c>
      <c r="H358" s="55">
        <v>38.549999999999997</v>
      </c>
      <c r="I358" s="19"/>
      <c r="J358" s="25">
        <f t="shared" si="6"/>
        <v>0</v>
      </c>
      <c r="K358" s="26" t="str">
        <f t="shared" si="7"/>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69"/>
      <c r="B359" s="171"/>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69"/>
      <c r="B360" s="171"/>
      <c r="C360" s="48">
        <v>505</v>
      </c>
      <c r="D360" s="71" t="s">
        <v>159</v>
      </c>
      <c r="E360" s="108" t="s">
        <v>696</v>
      </c>
      <c r="F360" s="100" t="s">
        <v>59</v>
      </c>
      <c r="G360" s="72" t="s">
        <v>35</v>
      </c>
      <c r="H360" s="55">
        <v>65.03</v>
      </c>
      <c r="I360" s="19"/>
      <c r="J360" s="25">
        <f t="shared" si="6"/>
        <v>0</v>
      </c>
      <c r="K360" s="26" t="str">
        <f t="shared" si="7"/>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69"/>
      <c r="B361" s="171"/>
      <c r="C361" s="48">
        <v>506</v>
      </c>
      <c r="D361" s="71" t="s">
        <v>469</v>
      </c>
      <c r="E361" s="108" t="s">
        <v>697</v>
      </c>
      <c r="F361" s="100" t="s">
        <v>13</v>
      </c>
      <c r="G361" s="72" t="s">
        <v>35</v>
      </c>
      <c r="H361" s="55">
        <v>10.119999999999999</v>
      </c>
      <c r="I361" s="19">
        <v>1</v>
      </c>
      <c r="J361" s="25">
        <f t="shared" si="6"/>
        <v>1</v>
      </c>
      <c r="K361" s="26" t="str">
        <f t="shared" si="7"/>
        <v>OK</v>
      </c>
      <c r="L361" s="18"/>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69"/>
      <c r="B362" s="171"/>
      <c r="C362" s="49">
        <v>507</v>
      </c>
      <c r="D362" s="71" t="s">
        <v>470</v>
      </c>
      <c r="E362" s="108" t="s">
        <v>698</v>
      </c>
      <c r="F362" s="72" t="s">
        <v>13</v>
      </c>
      <c r="G362" s="72" t="s">
        <v>35</v>
      </c>
      <c r="H362" s="55">
        <v>48.76</v>
      </c>
      <c r="I362" s="19"/>
      <c r="J362" s="25">
        <f t="shared" si="6"/>
        <v>0</v>
      </c>
      <c r="K362" s="26" t="str">
        <f t="shared" si="7"/>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72"/>
      <c r="B363" s="173"/>
      <c r="C363" s="48">
        <v>508</v>
      </c>
      <c r="D363" s="71" t="s">
        <v>471</v>
      </c>
      <c r="E363" s="108" t="s">
        <v>699</v>
      </c>
      <c r="F363" s="72" t="s">
        <v>13</v>
      </c>
      <c r="G363" s="72" t="s">
        <v>35</v>
      </c>
      <c r="H363" s="55">
        <v>41.05</v>
      </c>
      <c r="I363" s="19"/>
      <c r="J363" s="25">
        <f t="shared" si="6"/>
        <v>0</v>
      </c>
      <c r="K363" s="26" t="str">
        <f t="shared" si="7"/>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60">
        <v>9</v>
      </c>
      <c r="B364" s="162" t="s">
        <v>223</v>
      </c>
      <c r="C364" s="47">
        <v>509</v>
      </c>
      <c r="D364" s="88" t="s">
        <v>472</v>
      </c>
      <c r="E364" s="106" t="s">
        <v>700</v>
      </c>
      <c r="F364" s="102" t="s">
        <v>13</v>
      </c>
      <c r="G364" s="34" t="s">
        <v>35</v>
      </c>
      <c r="H364" s="53">
        <v>406.56</v>
      </c>
      <c r="I364" s="19"/>
      <c r="J364" s="25">
        <f t="shared" si="6"/>
        <v>0</v>
      </c>
      <c r="K364" s="26" t="str">
        <f t="shared" si="7"/>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61"/>
      <c r="B365" s="163"/>
      <c r="C365" s="47">
        <v>510</v>
      </c>
      <c r="D365" s="77" t="s">
        <v>147</v>
      </c>
      <c r="E365" s="106" t="s">
        <v>701</v>
      </c>
      <c r="F365" s="94" t="s">
        <v>517</v>
      </c>
      <c r="G365" s="94" t="s">
        <v>15</v>
      </c>
      <c r="H365" s="53">
        <v>306.69</v>
      </c>
      <c r="I365" s="19"/>
      <c r="J365" s="25">
        <f t="shared" si="6"/>
        <v>0</v>
      </c>
      <c r="K365" s="26" t="str">
        <f t="shared" si="7"/>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61"/>
      <c r="B366" s="163"/>
      <c r="C366" s="47">
        <v>511</v>
      </c>
      <c r="D366" s="66" t="s">
        <v>473</v>
      </c>
      <c r="E366" s="106" t="s">
        <v>702</v>
      </c>
      <c r="F366" s="34" t="s">
        <v>13</v>
      </c>
      <c r="G366" s="34" t="s">
        <v>14</v>
      </c>
      <c r="H366" s="53">
        <v>20.3</v>
      </c>
      <c r="I366" s="19"/>
      <c r="J366" s="25">
        <f t="shared" si="6"/>
        <v>0</v>
      </c>
      <c r="K366" s="26" t="str">
        <f t="shared" si="7"/>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61"/>
      <c r="B367" s="163"/>
      <c r="C367" s="47">
        <v>512</v>
      </c>
      <c r="D367" s="66" t="s">
        <v>203</v>
      </c>
      <c r="E367" s="107" t="s">
        <v>703</v>
      </c>
      <c r="F367" s="34" t="s">
        <v>59</v>
      </c>
      <c r="G367" s="34" t="s">
        <v>14</v>
      </c>
      <c r="H367" s="53">
        <v>30.23</v>
      </c>
      <c r="I367" s="19"/>
      <c r="J367" s="25">
        <f t="shared" si="6"/>
        <v>0</v>
      </c>
      <c r="K367" s="26" t="str">
        <f t="shared" si="7"/>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61"/>
      <c r="B368" s="163"/>
      <c r="C368" s="47">
        <v>513</v>
      </c>
      <c r="D368" s="89" t="s">
        <v>474</v>
      </c>
      <c r="E368" s="106" t="s">
        <v>704</v>
      </c>
      <c r="F368" s="34" t="s">
        <v>13</v>
      </c>
      <c r="G368" s="34" t="s">
        <v>773</v>
      </c>
      <c r="H368" s="53">
        <v>30.42</v>
      </c>
      <c r="I368" s="19"/>
      <c r="J368" s="25">
        <f t="shared" si="6"/>
        <v>0</v>
      </c>
      <c r="K368" s="26" t="str">
        <f t="shared" si="7"/>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61"/>
      <c r="B369" s="163"/>
      <c r="C369" s="47">
        <v>514</v>
      </c>
      <c r="D369" s="89" t="s">
        <v>475</v>
      </c>
      <c r="E369" s="106" t="s">
        <v>704</v>
      </c>
      <c r="F369" s="34" t="s">
        <v>13</v>
      </c>
      <c r="G369" s="34" t="s">
        <v>773</v>
      </c>
      <c r="H369" s="53">
        <v>14.11</v>
      </c>
      <c r="I369" s="19"/>
      <c r="J369" s="25">
        <f t="shared" si="6"/>
        <v>0</v>
      </c>
      <c r="K369" s="26" t="str">
        <f t="shared" si="7"/>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61"/>
      <c r="B370" s="163"/>
      <c r="C370" s="47">
        <v>515</v>
      </c>
      <c r="D370" s="89" t="s">
        <v>476</v>
      </c>
      <c r="E370" s="106" t="s">
        <v>704</v>
      </c>
      <c r="F370" s="34" t="s">
        <v>13</v>
      </c>
      <c r="G370" s="34" t="s">
        <v>773</v>
      </c>
      <c r="H370" s="53">
        <v>19.59</v>
      </c>
      <c r="I370" s="19"/>
      <c r="J370" s="25">
        <f t="shared" si="6"/>
        <v>0</v>
      </c>
      <c r="K370" s="26" t="str">
        <f t="shared" si="7"/>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61"/>
      <c r="B371" s="163"/>
      <c r="C371" s="47">
        <v>516</v>
      </c>
      <c r="D371" s="66" t="s">
        <v>477</v>
      </c>
      <c r="E371" s="106" t="s">
        <v>705</v>
      </c>
      <c r="F371" s="34" t="s">
        <v>59</v>
      </c>
      <c r="G371" s="34" t="s">
        <v>117</v>
      </c>
      <c r="H371" s="53">
        <v>69.040000000000006</v>
      </c>
      <c r="I371" s="19"/>
      <c r="J371" s="25">
        <f t="shared" si="6"/>
        <v>0</v>
      </c>
      <c r="K371" s="26" t="str">
        <f t="shared" si="7"/>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61"/>
      <c r="B372" s="163"/>
      <c r="C372" s="47">
        <v>517</v>
      </c>
      <c r="D372" s="66" t="s">
        <v>478</v>
      </c>
      <c r="E372" s="106" t="s">
        <v>706</v>
      </c>
      <c r="F372" s="34" t="s">
        <v>59</v>
      </c>
      <c r="G372" s="34" t="s">
        <v>15</v>
      </c>
      <c r="H372" s="53">
        <v>391</v>
      </c>
      <c r="I372" s="19"/>
      <c r="J372" s="25">
        <f t="shared" si="6"/>
        <v>0</v>
      </c>
      <c r="K372" s="26" t="str">
        <f t="shared" si="7"/>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61"/>
      <c r="B373" s="163"/>
      <c r="C373" s="47">
        <v>518</v>
      </c>
      <c r="D373" s="66" t="s">
        <v>479</v>
      </c>
      <c r="E373" s="106" t="s">
        <v>707</v>
      </c>
      <c r="F373" s="34" t="s">
        <v>59</v>
      </c>
      <c r="G373" s="34" t="s">
        <v>108</v>
      </c>
      <c r="H373" s="53">
        <v>20.059999999999999</v>
      </c>
      <c r="I373" s="19"/>
      <c r="J373" s="25">
        <f t="shared" si="6"/>
        <v>0</v>
      </c>
      <c r="K373" s="26" t="str">
        <f t="shared" si="7"/>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61"/>
      <c r="B374" s="163"/>
      <c r="C374" s="47">
        <v>519</v>
      </c>
      <c r="D374" s="66" t="s">
        <v>206</v>
      </c>
      <c r="E374" s="106" t="s">
        <v>708</v>
      </c>
      <c r="F374" s="34" t="s">
        <v>59</v>
      </c>
      <c r="G374" s="34" t="s">
        <v>94</v>
      </c>
      <c r="H374" s="53">
        <v>480.3</v>
      </c>
      <c r="I374" s="19"/>
      <c r="J374" s="25">
        <f t="shared" si="6"/>
        <v>0</v>
      </c>
      <c r="K374" s="26" t="str">
        <f t="shared" si="7"/>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61"/>
      <c r="B375" s="163"/>
      <c r="C375" s="47">
        <v>520</v>
      </c>
      <c r="D375" s="66" t="s">
        <v>480</v>
      </c>
      <c r="E375" s="106" t="s">
        <v>709</v>
      </c>
      <c r="F375" s="34" t="s">
        <v>13</v>
      </c>
      <c r="G375" s="34" t="s">
        <v>14</v>
      </c>
      <c r="H375" s="53">
        <v>28.08</v>
      </c>
      <c r="I375" s="19"/>
      <c r="J375" s="25">
        <f t="shared" si="6"/>
        <v>0</v>
      </c>
      <c r="K375" s="26" t="str">
        <f t="shared" si="7"/>
        <v>OK</v>
      </c>
      <c r="L375" s="18"/>
      <c r="M375" s="18"/>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61"/>
      <c r="B376" s="163"/>
      <c r="C376" s="47">
        <v>521</v>
      </c>
      <c r="D376" s="66" t="s">
        <v>481</v>
      </c>
      <c r="E376" s="106" t="s">
        <v>710</v>
      </c>
      <c r="F376" s="34" t="s">
        <v>13</v>
      </c>
      <c r="G376" s="34" t="s">
        <v>14</v>
      </c>
      <c r="H376" s="53">
        <v>22.78</v>
      </c>
      <c r="I376" s="19"/>
      <c r="J376" s="25">
        <f t="shared" si="6"/>
        <v>0</v>
      </c>
      <c r="K376" s="26" t="str">
        <f t="shared" si="7"/>
        <v>OK</v>
      </c>
      <c r="L376" s="18"/>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61"/>
      <c r="B377" s="163"/>
      <c r="C377" s="47">
        <v>522</v>
      </c>
      <c r="D377" s="66" t="s">
        <v>148</v>
      </c>
      <c r="E377" s="106" t="s">
        <v>711</v>
      </c>
      <c r="F377" s="34" t="s">
        <v>59</v>
      </c>
      <c r="G377" s="34" t="s">
        <v>15</v>
      </c>
      <c r="H377" s="53">
        <v>17.52</v>
      </c>
      <c r="I377" s="19"/>
      <c r="J377" s="25">
        <f t="shared" si="6"/>
        <v>0</v>
      </c>
      <c r="K377" s="26" t="str">
        <f t="shared" si="7"/>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61"/>
      <c r="B378" s="163"/>
      <c r="C378" s="47">
        <v>523</v>
      </c>
      <c r="D378" s="66" t="s">
        <v>149</v>
      </c>
      <c r="E378" s="106" t="s">
        <v>711</v>
      </c>
      <c r="F378" s="34" t="s">
        <v>13</v>
      </c>
      <c r="G378" s="34" t="s">
        <v>15</v>
      </c>
      <c r="H378" s="53">
        <v>40.299999999999997</v>
      </c>
      <c r="I378" s="19"/>
      <c r="J378" s="25">
        <f t="shared" si="6"/>
        <v>0</v>
      </c>
      <c r="K378" s="26" t="str">
        <f t="shared" si="7"/>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61"/>
      <c r="B379" s="163"/>
      <c r="C379" s="47">
        <v>524</v>
      </c>
      <c r="D379" s="66" t="s">
        <v>201</v>
      </c>
      <c r="E379" s="106" t="s">
        <v>712</v>
      </c>
      <c r="F379" s="34" t="s">
        <v>59</v>
      </c>
      <c r="G379" s="34" t="s">
        <v>103</v>
      </c>
      <c r="H379" s="53">
        <v>95.7</v>
      </c>
      <c r="I379" s="19"/>
      <c r="J379" s="25">
        <f t="shared" si="6"/>
        <v>0</v>
      </c>
      <c r="K379" s="26" t="str">
        <f t="shared" si="7"/>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61"/>
      <c r="B380" s="163"/>
      <c r="C380" s="47">
        <v>525</v>
      </c>
      <c r="D380" s="66" t="s">
        <v>37</v>
      </c>
      <c r="E380" s="106" t="s">
        <v>713</v>
      </c>
      <c r="F380" s="34" t="s">
        <v>59</v>
      </c>
      <c r="G380" s="34" t="s">
        <v>35</v>
      </c>
      <c r="H380" s="53">
        <v>39.96</v>
      </c>
      <c r="I380" s="19"/>
      <c r="J380" s="25">
        <f t="shared" si="6"/>
        <v>0</v>
      </c>
      <c r="K380" s="26" t="str">
        <f t="shared" si="7"/>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61"/>
      <c r="B381" s="163"/>
      <c r="C381" s="47">
        <v>526</v>
      </c>
      <c r="D381" s="66" t="s">
        <v>131</v>
      </c>
      <c r="E381" s="106" t="s">
        <v>653</v>
      </c>
      <c r="F381" s="34" t="s">
        <v>59</v>
      </c>
      <c r="G381" s="34" t="s">
        <v>35</v>
      </c>
      <c r="H381" s="53">
        <v>32.950000000000003</v>
      </c>
      <c r="I381" s="19"/>
      <c r="J381" s="25">
        <f t="shared" si="6"/>
        <v>0</v>
      </c>
      <c r="K381" s="26" t="str">
        <f t="shared" si="7"/>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61"/>
      <c r="B382" s="163"/>
      <c r="C382" s="47">
        <v>527</v>
      </c>
      <c r="D382" s="66" t="s">
        <v>209</v>
      </c>
      <c r="E382" s="107" t="s">
        <v>714</v>
      </c>
      <c r="F382" s="34" t="s">
        <v>59</v>
      </c>
      <c r="G382" s="34" t="s">
        <v>35</v>
      </c>
      <c r="H382" s="53">
        <v>582.23</v>
      </c>
      <c r="I382" s="19"/>
      <c r="J382" s="25">
        <f t="shared" si="6"/>
        <v>0</v>
      </c>
      <c r="K382" s="26" t="str">
        <f t="shared" si="7"/>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61"/>
      <c r="B383" s="163"/>
      <c r="C383" s="47">
        <v>528</v>
      </c>
      <c r="D383" s="66" t="s">
        <v>207</v>
      </c>
      <c r="E383" s="106" t="s">
        <v>715</v>
      </c>
      <c r="F383" s="34" t="s">
        <v>59</v>
      </c>
      <c r="G383" s="34" t="s">
        <v>35</v>
      </c>
      <c r="H383" s="53">
        <v>201.25</v>
      </c>
      <c r="I383" s="19"/>
      <c r="J383" s="25">
        <f t="shared" si="6"/>
        <v>0</v>
      </c>
      <c r="K383" s="26" t="str">
        <f t="shared" si="7"/>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61"/>
      <c r="B384" s="163"/>
      <c r="C384" s="47">
        <v>529</v>
      </c>
      <c r="D384" s="66" t="s">
        <v>210</v>
      </c>
      <c r="E384" s="106" t="s">
        <v>715</v>
      </c>
      <c r="F384" s="34" t="s">
        <v>59</v>
      </c>
      <c r="G384" s="34" t="s">
        <v>35</v>
      </c>
      <c r="H384" s="53">
        <v>125.56</v>
      </c>
      <c r="I384" s="19"/>
      <c r="J384" s="25">
        <f t="shared" si="6"/>
        <v>0</v>
      </c>
      <c r="K384" s="26" t="str">
        <f t="shared" si="7"/>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61"/>
      <c r="B385" s="163"/>
      <c r="C385" s="47">
        <v>530</v>
      </c>
      <c r="D385" s="66" t="s">
        <v>482</v>
      </c>
      <c r="E385" s="106" t="s">
        <v>716</v>
      </c>
      <c r="F385" s="34" t="s">
        <v>59</v>
      </c>
      <c r="G385" s="34" t="s">
        <v>35</v>
      </c>
      <c r="H385" s="53">
        <v>137.32</v>
      </c>
      <c r="I385" s="19"/>
      <c r="J385" s="25">
        <f t="shared" si="6"/>
        <v>0</v>
      </c>
      <c r="K385" s="26" t="str">
        <f t="shared" si="7"/>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61"/>
      <c r="B386" s="163"/>
      <c r="C386" s="47">
        <v>531</v>
      </c>
      <c r="D386" s="66" t="s">
        <v>483</v>
      </c>
      <c r="E386" s="107" t="s">
        <v>717</v>
      </c>
      <c r="F386" s="34" t="s">
        <v>59</v>
      </c>
      <c r="G386" s="34" t="s">
        <v>15</v>
      </c>
      <c r="H386" s="53">
        <v>37.020000000000003</v>
      </c>
      <c r="I386" s="19"/>
      <c r="J386" s="25">
        <f t="shared" si="6"/>
        <v>0</v>
      </c>
      <c r="K386" s="26" t="str">
        <f t="shared" si="7"/>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61"/>
      <c r="B387" s="163"/>
      <c r="C387" s="47">
        <v>532</v>
      </c>
      <c r="D387" s="66" t="s">
        <v>484</v>
      </c>
      <c r="E387" s="106" t="s">
        <v>718</v>
      </c>
      <c r="F387" s="34" t="s">
        <v>59</v>
      </c>
      <c r="G387" s="34" t="s">
        <v>15</v>
      </c>
      <c r="H387" s="53">
        <v>29.4</v>
      </c>
      <c r="I387" s="19"/>
      <c r="J387" s="25">
        <f t="shared" si="6"/>
        <v>0</v>
      </c>
      <c r="K387" s="26" t="str">
        <f t="shared" si="7"/>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61"/>
      <c r="B388" s="163"/>
      <c r="C388" s="47">
        <v>533</v>
      </c>
      <c r="D388" s="66" t="s">
        <v>485</v>
      </c>
      <c r="E388" s="107" t="s">
        <v>719</v>
      </c>
      <c r="F388" s="34" t="s">
        <v>59</v>
      </c>
      <c r="G388" s="34" t="s">
        <v>15</v>
      </c>
      <c r="H388" s="53">
        <v>71.180000000000007</v>
      </c>
      <c r="I388" s="19"/>
      <c r="J388" s="25">
        <f t="shared" si="6"/>
        <v>0</v>
      </c>
      <c r="K388" s="26" t="str">
        <f t="shared" si="7"/>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61"/>
      <c r="B389" s="163"/>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61"/>
      <c r="B390" s="163"/>
      <c r="C390" s="47">
        <v>535</v>
      </c>
      <c r="D390" s="66" t="s">
        <v>204</v>
      </c>
      <c r="E390" s="106" t="s">
        <v>721</v>
      </c>
      <c r="F390" s="34" t="s">
        <v>59</v>
      </c>
      <c r="G390" s="34" t="s">
        <v>14</v>
      </c>
      <c r="H390" s="53">
        <v>1.35</v>
      </c>
      <c r="I390" s="19"/>
      <c r="J390" s="25">
        <f t="shared" si="6"/>
        <v>0</v>
      </c>
      <c r="K390" s="26" t="str">
        <f t="shared" si="7"/>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61"/>
      <c r="B391" s="163"/>
      <c r="C391" s="47">
        <v>536</v>
      </c>
      <c r="D391" s="66" t="s">
        <v>205</v>
      </c>
      <c r="E391" s="106" t="s">
        <v>722</v>
      </c>
      <c r="F391" s="34" t="s">
        <v>59</v>
      </c>
      <c r="G391" s="34" t="s">
        <v>14</v>
      </c>
      <c r="H391" s="53">
        <v>2.0299999999999998</v>
      </c>
      <c r="I391" s="19"/>
      <c r="J391" s="25">
        <f t="shared" si="6"/>
        <v>0</v>
      </c>
      <c r="K391" s="26" t="str">
        <f t="shared" si="7"/>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61"/>
      <c r="B392" s="163"/>
      <c r="C392" s="47">
        <v>537</v>
      </c>
      <c r="D392" s="66" t="s">
        <v>487</v>
      </c>
      <c r="E392" s="106" t="s">
        <v>723</v>
      </c>
      <c r="F392" s="34" t="s">
        <v>59</v>
      </c>
      <c r="G392" s="34" t="s">
        <v>35</v>
      </c>
      <c r="H392" s="53">
        <v>34.97</v>
      </c>
      <c r="I392" s="19"/>
      <c r="J392" s="25">
        <f t="shared" ref="J392:J441" si="8">I392-(SUM(L392:AC392))</f>
        <v>0</v>
      </c>
      <c r="K392" s="26" t="str">
        <f t="shared" ref="K392:K443" si="9">IF(J392&lt;0,"ATENÇÃO","OK")</f>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61"/>
      <c r="B393" s="163"/>
      <c r="C393" s="47">
        <v>538</v>
      </c>
      <c r="D393" s="66" t="s">
        <v>101</v>
      </c>
      <c r="E393" s="106" t="s">
        <v>724</v>
      </c>
      <c r="F393" s="34" t="s">
        <v>13</v>
      </c>
      <c r="G393" s="34" t="s">
        <v>15</v>
      </c>
      <c r="H393" s="53">
        <v>8.02</v>
      </c>
      <c r="I393" s="19">
        <v>5</v>
      </c>
      <c r="J393" s="25">
        <f t="shared" si="8"/>
        <v>3</v>
      </c>
      <c r="K393" s="26" t="str">
        <f t="shared" si="9"/>
        <v>OK</v>
      </c>
      <c r="L393" s="18"/>
      <c r="M393" s="18">
        <v>2</v>
      </c>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61"/>
      <c r="B394" s="163"/>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61"/>
      <c r="B395" s="163"/>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61"/>
      <c r="B396" s="163"/>
      <c r="C396" s="47">
        <v>541</v>
      </c>
      <c r="D396" s="66" t="s">
        <v>109</v>
      </c>
      <c r="E396" s="106" t="s">
        <v>727</v>
      </c>
      <c r="F396" s="34" t="s">
        <v>59</v>
      </c>
      <c r="G396" s="34" t="s">
        <v>108</v>
      </c>
      <c r="H396" s="53">
        <v>187.26</v>
      </c>
      <c r="I396" s="19"/>
      <c r="J396" s="25">
        <f t="shared" si="8"/>
        <v>0</v>
      </c>
      <c r="K396" s="26" t="str">
        <f t="shared" si="9"/>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61"/>
      <c r="B397" s="163"/>
      <c r="C397" s="47">
        <v>542</v>
      </c>
      <c r="D397" s="90" t="s">
        <v>490</v>
      </c>
      <c r="E397" s="106" t="s">
        <v>728</v>
      </c>
      <c r="F397" s="52" t="s">
        <v>13</v>
      </c>
      <c r="G397" s="34" t="s">
        <v>108</v>
      </c>
      <c r="H397" s="53">
        <v>79.510000000000005</v>
      </c>
      <c r="I397" s="19"/>
      <c r="J397" s="25">
        <f t="shared" si="8"/>
        <v>0</v>
      </c>
      <c r="K397" s="26" t="str">
        <f t="shared" si="9"/>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61"/>
      <c r="B398" s="163"/>
      <c r="C398" s="47">
        <v>543</v>
      </c>
      <c r="D398" s="66" t="s">
        <v>211</v>
      </c>
      <c r="E398" s="106" t="s">
        <v>729</v>
      </c>
      <c r="F398" s="34" t="s">
        <v>59</v>
      </c>
      <c r="G398" s="34" t="s">
        <v>108</v>
      </c>
      <c r="H398" s="53">
        <v>366.19</v>
      </c>
      <c r="I398" s="19"/>
      <c r="J398" s="25">
        <f t="shared" si="8"/>
        <v>0</v>
      </c>
      <c r="K398" s="26" t="str">
        <f t="shared" si="9"/>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61"/>
      <c r="B399" s="163"/>
      <c r="C399" s="47">
        <v>544</v>
      </c>
      <c r="D399" s="66" t="s">
        <v>491</v>
      </c>
      <c r="E399" s="106" t="s">
        <v>730</v>
      </c>
      <c r="F399" s="34" t="s">
        <v>13</v>
      </c>
      <c r="G399" s="34" t="s">
        <v>103</v>
      </c>
      <c r="H399" s="53">
        <v>53.6</v>
      </c>
      <c r="I399" s="19"/>
      <c r="J399" s="25">
        <f t="shared" si="8"/>
        <v>0</v>
      </c>
      <c r="K399" s="26" t="str">
        <f t="shared" si="9"/>
        <v>OK</v>
      </c>
      <c r="L399" s="18"/>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61"/>
      <c r="B400" s="163"/>
      <c r="C400" s="47">
        <v>545</v>
      </c>
      <c r="D400" s="88" t="s">
        <v>492</v>
      </c>
      <c r="E400" s="106" t="s">
        <v>731</v>
      </c>
      <c r="F400" s="102" t="s">
        <v>13</v>
      </c>
      <c r="G400" s="34" t="s">
        <v>35</v>
      </c>
      <c r="H400" s="53">
        <v>101.84</v>
      </c>
      <c r="I400" s="19"/>
      <c r="J400" s="25">
        <f t="shared" si="8"/>
        <v>0</v>
      </c>
      <c r="K400" s="26" t="str">
        <f t="shared" si="9"/>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61"/>
      <c r="B401" s="163"/>
      <c r="C401" s="47">
        <v>546</v>
      </c>
      <c r="D401" s="66" t="s">
        <v>493</v>
      </c>
      <c r="E401" s="106" t="s">
        <v>732</v>
      </c>
      <c r="F401" s="34" t="s">
        <v>13</v>
      </c>
      <c r="G401" s="34" t="s">
        <v>103</v>
      </c>
      <c r="H401" s="53">
        <v>18.059999999999999</v>
      </c>
      <c r="I401" s="19"/>
      <c r="J401" s="25">
        <f t="shared" si="8"/>
        <v>0</v>
      </c>
      <c r="K401" s="26" t="str">
        <f t="shared" si="9"/>
        <v>OK</v>
      </c>
      <c r="L401" s="18"/>
      <c r="M401" s="18"/>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61"/>
      <c r="B402" s="163"/>
      <c r="C402" s="45">
        <v>547</v>
      </c>
      <c r="D402" s="66" t="s">
        <v>494</v>
      </c>
      <c r="E402" s="106" t="s">
        <v>733</v>
      </c>
      <c r="F402" s="34" t="s">
        <v>18</v>
      </c>
      <c r="G402" s="34" t="s">
        <v>110</v>
      </c>
      <c r="H402" s="52">
        <v>74.430000000000007</v>
      </c>
      <c r="I402" s="19"/>
      <c r="J402" s="25">
        <f t="shared" si="8"/>
        <v>0</v>
      </c>
      <c r="K402" s="26" t="str">
        <f t="shared" si="9"/>
        <v>OK</v>
      </c>
      <c r="L402" s="18"/>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61"/>
      <c r="B403" s="163"/>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61"/>
      <c r="B404" s="163"/>
      <c r="C404" s="47">
        <v>549</v>
      </c>
      <c r="D404" s="66" t="s">
        <v>496</v>
      </c>
      <c r="E404" s="106" t="s">
        <v>733</v>
      </c>
      <c r="F404" s="34" t="s">
        <v>18</v>
      </c>
      <c r="G404" s="34" t="s">
        <v>110</v>
      </c>
      <c r="H404" s="52">
        <v>85.94</v>
      </c>
      <c r="I404" s="19">
        <v>2</v>
      </c>
      <c r="J404" s="25">
        <f t="shared" si="8"/>
        <v>2</v>
      </c>
      <c r="K404" s="26" t="str">
        <f t="shared" si="9"/>
        <v>OK</v>
      </c>
      <c r="L404" s="18"/>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61"/>
      <c r="B405" s="163"/>
      <c r="C405" s="47">
        <v>550</v>
      </c>
      <c r="D405" s="66" t="s">
        <v>497</v>
      </c>
      <c r="E405" s="106" t="s">
        <v>733</v>
      </c>
      <c r="F405" s="34" t="s">
        <v>18</v>
      </c>
      <c r="G405" s="34" t="s">
        <v>110</v>
      </c>
      <c r="H405" s="52">
        <v>74.52</v>
      </c>
      <c r="I405" s="19"/>
      <c r="J405" s="25">
        <f t="shared" si="8"/>
        <v>0</v>
      </c>
      <c r="K405" s="26" t="str">
        <f t="shared" si="9"/>
        <v>OK</v>
      </c>
      <c r="L405" s="18"/>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61"/>
      <c r="B406" s="163"/>
      <c r="C406" s="45">
        <v>551</v>
      </c>
      <c r="D406" s="66" t="s">
        <v>107</v>
      </c>
      <c r="E406" s="106" t="s">
        <v>735</v>
      </c>
      <c r="F406" s="34" t="s">
        <v>18</v>
      </c>
      <c r="G406" s="34" t="s">
        <v>14</v>
      </c>
      <c r="H406" s="52">
        <v>2.36</v>
      </c>
      <c r="I406" s="19"/>
      <c r="J406" s="25">
        <f t="shared" si="8"/>
        <v>0</v>
      </c>
      <c r="K406" s="26" t="str">
        <f t="shared" si="9"/>
        <v>OK</v>
      </c>
      <c r="L406" s="18"/>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61"/>
      <c r="B407" s="163"/>
      <c r="C407" s="45">
        <v>552</v>
      </c>
      <c r="D407" s="66" t="s">
        <v>90</v>
      </c>
      <c r="E407" s="106" t="s">
        <v>736</v>
      </c>
      <c r="F407" s="34" t="s">
        <v>13</v>
      </c>
      <c r="G407" s="34" t="s">
        <v>35</v>
      </c>
      <c r="H407" s="52">
        <v>33.619999999999997</v>
      </c>
      <c r="I407" s="19"/>
      <c r="J407" s="25">
        <f t="shared" si="8"/>
        <v>0</v>
      </c>
      <c r="K407" s="26" t="str">
        <f t="shared" si="9"/>
        <v>OK</v>
      </c>
      <c r="L407" s="18"/>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61"/>
      <c r="B408" s="163"/>
      <c r="C408" s="47">
        <v>553</v>
      </c>
      <c r="D408" s="66" t="s">
        <v>114</v>
      </c>
      <c r="E408" s="106" t="s">
        <v>737</v>
      </c>
      <c r="F408" s="34" t="s">
        <v>59</v>
      </c>
      <c r="G408" s="34" t="s">
        <v>15</v>
      </c>
      <c r="H408" s="52">
        <v>16.309999999999999</v>
      </c>
      <c r="I408" s="19"/>
      <c r="J408" s="25">
        <f t="shared" si="8"/>
        <v>0</v>
      </c>
      <c r="K408" s="26" t="str">
        <f t="shared" si="9"/>
        <v>OK</v>
      </c>
      <c r="L408" s="18"/>
      <c r="M408" s="18"/>
      <c r="N408" s="18"/>
      <c r="O408" s="18"/>
      <c r="P408" s="18"/>
      <c r="Q408" s="18"/>
      <c r="R408" s="18"/>
      <c r="S408" s="18"/>
      <c r="T408" s="18"/>
      <c r="U408" s="18"/>
      <c r="V408" s="18"/>
      <c r="W408" s="18"/>
      <c r="X408" s="32"/>
      <c r="Y408" s="32"/>
      <c r="Z408" s="32"/>
      <c r="AA408" s="32"/>
      <c r="AB408" s="32"/>
      <c r="AC408" s="32"/>
    </row>
    <row r="409" spans="1:29" ht="39.950000000000003" customHeight="1" x14ac:dyDescent="0.25">
      <c r="A409" s="161"/>
      <c r="B409" s="163"/>
      <c r="C409" s="45">
        <v>554</v>
      </c>
      <c r="D409" s="66" t="s">
        <v>158</v>
      </c>
      <c r="E409" s="106" t="s">
        <v>738</v>
      </c>
      <c r="F409" s="34" t="s">
        <v>13</v>
      </c>
      <c r="G409" s="34" t="s">
        <v>35</v>
      </c>
      <c r="H409" s="52">
        <v>10.43</v>
      </c>
      <c r="I409" s="19"/>
      <c r="J409" s="25">
        <f t="shared" si="8"/>
        <v>0</v>
      </c>
      <c r="K409" s="26" t="str">
        <f t="shared" si="9"/>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61"/>
      <c r="B410" s="163"/>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61"/>
      <c r="B411" s="163"/>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61"/>
      <c r="B412" s="163"/>
      <c r="C412" s="45">
        <v>557</v>
      </c>
      <c r="D412" s="66" t="s">
        <v>132</v>
      </c>
      <c r="E412" s="106" t="s">
        <v>740</v>
      </c>
      <c r="F412" s="33" t="s">
        <v>133</v>
      </c>
      <c r="G412" s="35" t="s">
        <v>35</v>
      </c>
      <c r="H412" s="52">
        <v>24.2</v>
      </c>
      <c r="I412" s="19"/>
      <c r="J412" s="25">
        <f t="shared" si="8"/>
        <v>0</v>
      </c>
      <c r="K412" s="26" t="str">
        <f t="shared" si="9"/>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61"/>
      <c r="B413" s="163"/>
      <c r="C413" s="47">
        <v>558</v>
      </c>
      <c r="D413" s="66" t="s">
        <v>113</v>
      </c>
      <c r="E413" s="106" t="s">
        <v>741</v>
      </c>
      <c r="F413" s="34" t="s">
        <v>59</v>
      </c>
      <c r="G413" s="34" t="s">
        <v>35</v>
      </c>
      <c r="H413" s="52">
        <v>36.26</v>
      </c>
      <c r="I413" s="19"/>
      <c r="J413" s="25">
        <f t="shared" si="8"/>
        <v>0</v>
      </c>
      <c r="K413" s="26" t="str">
        <f t="shared" si="9"/>
        <v>OK</v>
      </c>
      <c r="L413" s="18"/>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74"/>
      <c r="B414" s="175"/>
      <c r="C414" s="47">
        <v>559</v>
      </c>
      <c r="D414" s="66" t="s">
        <v>58</v>
      </c>
      <c r="E414" s="106" t="s">
        <v>742</v>
      </c>
      <c r="F414" s="34" t="s">
        <v>13</v>
      </c>
      <c r="G414" s="34" t="s">
        <v>35</v>
      </c>
      <c r="H414" s="52">
        <v>35.17</v>
      </c>
      <c r="I414" s="19"/>
      <c r="J414" s="25">
        <f t="shared" si="8"/>
        <v>0</v>
      </c>
      <c r="K414" s="26" t="str">
        <f t="shared" si="9"/>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68">
        <v>10</v>
      </c>
      <c r="B415" s="170"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18"/>
      <c r="X415" s="32"/>
      <c r="Y415" s="32"/>
      <c r="Z415" s="32"/>
      <c r="AA415" s="32"/>
      <c r="AB415" s="32"/>
      <c r="AC415" s="32"/>
    </row>
    <row r="416" spans="1:29" ht="60" x14ac:dyDescent="0.25">
      <c r="A416" s="169"/>
      <c r="B416" s="171"/>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60">
        <v>11</v>
      </c>
      <c r="B417" s="162" t="s">
        <v>230</v>
      </c>
      <c r="C417" s="47">
        <v>562</v>
      </c>
      <c r="D417" s="66" t="s">
        <v>500</v>
      </c>
      <c r="E417" s="112" t="s">
        <v>743</v>
      </c>
      <c r="F417" s="34" t="s">
        <v>516</v>
      </c>
      <c r="G417" s="34" t="s">
        <v>194</v>
      </c>
      <c r="H417" s="53">
        <v>248.68</v>
      </c>
      <c r="I417" s="19"/>
      <c r="J417" s="25">
        <f t="shared" si="8"/>
        <v>0</v>
      </c>
      <c r="K417" s="26" t="str">
        <f t="shared" si="9"/>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61"/>
      <c r="B418" s="163"/>
      <c r="C418" s="47">
        <v>563</v>
      </c>
      <c r="D418" s="66" t="s">
        <v>501</v>
      </c>
      <c r="E418" s="113" t="s">
        <v>744</v>
      </c>
      <c r="F418" s="34" t="s">
        <v>59</v>
      </c>
      <c r="G418" s="34" t="s">
        <v>194</v>
      </c>
      <c r="H418" s="53">
        <v>713.56</v>
      </c>
      <c r="I418" s="19"/>
      <c r="J418" s="25">
        <f t="shared" si="8"/>
        <v>0</v>
      </c>
      <c r="K418" s="26" t="str">
        <f t="shared" si="9"/>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61"/>
      <c r="B419" s="163"/>
      <c r="C419" s="47">
        <v>564</v>
      </c>
      <c r="D419" s="66" t="s">
        <v>502</v>
      </c>
      <c r="E419" s="114" t="s">
        <v>745</v>
      </c>
      <c r="F419" s="34" t="s">
        <v>59</v>
      </c>
      <c r="G419" s="34" t="s">
        <v>194</v>
      </c>
      <c r="H419" s="53">
        <v>536.99</v>
      </c>
      <c r="I419" s="19"/>
      <c r="J419" s="25">
        <f t="shared" si="8"/>
        <v>0</v>
      </c>
      <c r="K419" s="26" t="str">
        <f t="shared" si="9"/>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61"/>
      <c r="B420" s="163"/>
      <c r="C420" s="47">
        <v>565</v>
      </c>
      <c r="D420" s="66" t="s">
        <v>503</v>
      </c>
      <c r="E420" s="113" t="s">
        <v>746</v>
      </c>
      <c r="F420" s="34" t="s">
        <v>59</v>
      </c>
      <c r="G420" s="34" t="s">
        <v>194</v>
      </c>
      <c r="H420" s="53">
        <v>917.16</v>
      </c>
      <c r="I420" s="19"/>
      <c r="J420" s="25">
        <f t="shared" si="8"/>
        <v>0</v>
      </c>
      <c r="K420" s="26" t="str">
        <f t="shared" si="9"/>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61"/>
      <c r="B421" s="163"/>
      <c r="C421" s="47">
        <v>566</v>
      </c>
      <c r="D421" s="66" t="s">
        <v>504</v>
      </c>
      <c r="E421" s="115" t="s">
        <v>747</v>
      </c>
      <c r="F421" s="34" t="s">
        <v>59</v>
      </c>
      <c r="G421" s="34" t="s">
        <v>194</v>
      </c>
      <c r="H421" s="53">
        <v>381.88</v>
      </c>
      <c r="I421" s="19"/>
      <c r="J421" s="25">
        <f t="shared" si="8"/>
        <v>0</v>
      </c>
      <c r="K421" s="26" t="str">
        <f t="shared" si="9"/>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61"/>
      <c r="B422" s="163"/>
      <c r="C422" s="47">
        <v>567</v>
      </c>
      <c r="D422" s="66" t="s">
        <v>156</v>
      </c>
      <c r="E422" s="116" t="s">
        <v>748</v>
      </c>
      <c r="F422" s="34" t="s">
        <v>59</v>
      </c>
      <c r="G422" s="34" t="s">
        <v>774</v>
      </c>
      <c r="H422" s="53">
        <v>247.61</v>
      </c>
      <c r="I422" s="19"/>
      <c r="J422" s="25">
        <f t="shared" si="8"/>
        <v>0</v>
      </c>
      <c r="K422" s="26" t="str">
        <f t="shared" si="9"/>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61"/>
      <c r="B423" s="163"/>
      <c r="C423" s="47">
        <v>568</v>
      </c>
      <c r="D423" s="66" t="s">
        <v>157</v>
      </c>
      <c r="E423" s="116" t="s">
        <v>749</v>
      </c>
      <c r="F423" s="34" t="s">
        <v>59</v>
      </c>
      <c r="G423" s="34" t="s">
        <v>774</v>
      </c>
      <c r="H423" s="53">
        <v>504.96</v>
      </c>
      <c r="I423" s="19"/>
      <c r="J423" s="25">
        <f t="shared" si="8"/>
        <v>0</v>
      </c>
      <c r="K423" s="26" t="str">
        <f t="shared" si="9"/>
        <v>OK</v>
      </c>
      <c r="L423" s="18"/>
      <c r="M423" s="18"/>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61"/>
      <c r="B424" s="163"/>
      <c r="C424" s="47">
        <v>569</v>
      </c>
      <c r="D424" s="66" t="s">
        <v>55</v>
      </c>
      <c r="E424" s="117" t="s">
        <v>750</v>
      </c>
      <c r="F424" s="34" t="s">
        <v>13</v>
      </c>
      <c r="G424" s="34" t="s">
        <v>774</v>
      </c>
      <c r="H424" s="53">
        <v>45.74</v>
      </c>
      <c r="I424" s="19"/>
      <c r="J424" s="25">
        <f t="shared" si="8"/>
        <v>0</v>
      </c>
      <c r="K424" s="26" t="str">
        <f t="shared" si="9"/>
        <v>OK</v>
      </c>
      <c r="L424" s="18"/>
      <c r="M424" s="18"/>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61"/>
      <c r="B425" s="163"/>
      <c r="C425" s="47">
        <v>570</v>
      </c>
      <c r="D425" s="66" t="s">
        <v>97</v>
      </c>
      <c r="E425" s="115" t="s">
        <v>751</v>
      </c>
      <c r="F425" s="34" t="s">
        <v>13</v>
      </c>
      <c r="G425" s="34" t="s">
        <v>194</v>
      </c>
      <c r="H425" s="53">
        <v>360.02</v>
      </c>
      <c r="I425" s="19"/>
      <c r="J425" s="25">
        <f t="shared" si="8"/>
        <v>0</v>
      </c>
      <c r="K425" s="26" t="str">
        <f t="shared" si="9"/>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61"/>
      <c r="B426" s="163"/>
      <c r="C426" s="47">
        <v>571</v>
      </c>
      <c r="D426" s="66" t="s">
        <v>96</v>
      </c>
      <c r="E426" s="118" t="s">
        <v>752</v>
      </c>
      <c r="F426" s="34" t="s">
        <v>13</v>
      </c>
      <c r="G426" s="34" t="s">
        <v>194</v>
      </c>
      <c r="H426" s="53">
        <v>460.22</v>
      </c>
      <c r="I426" s="19"/>
      <c r="J426" s="25">
        <f t="shared" si="8"/>
        <v>0</v>
      </c>
      <c r="K426" s="26" t="str">
        <f t="shared" si="9"/>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61"/>
      <c r="B427" s="163"/>
      <c r="C427" s="47">
        <v>572</v>
      </c>
      <c r="D427" s="91" t="s">
        <v>99</v>
      </c>
      <c r="E427" s="119" t="s">
        <v>753</v>
      </c>
      <c r="F427" s="103" t="s">
        <v>13</v>
      </c>
      <c r="G427" s="103" t="s">
        <v>194</v>
      </c>
      <c r="H427" s="53">
        <v>392.34</v>
      </c>
      <c r="I427" s="19"/>
      <c r="J427" s="25">
        <f t="shared" si="8"/>
        <v>0</v>
      </c>
      <c r="K427" s="26" t="str">
        <f t="shared" si="9"/>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61"/>
      <c r="B428" s="163"/>
      <c r="C428" s="47">
        <v>573</v>
      </c>
      <c r="D428" s="66" t="s">
        <v>505</v>
      </c>
      <c r="E428" s="118" t="s">
        <v>754</v>
      </c>
      <c r="F428" s="34" t="s">
        <v>13</v>
      </c>
      <c r="G428" s="34" t="s">
        <v>194</v>
      </c>
      <c r="H428" s="53">
        <v>745.91</v>
      </c>
      <c r="I428" s="19"/>
      <c r="J428" s="25">
        <f t="shared" si="8"/>
        <v>0</v>
      </c>
      <c r="K428" s="26" t="str">
        <f t="shared" si="9"/>
        <v>OK</v>
      </c>
      <c r="L428" s="18"/>
      <c r="M428" s="18"/>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61"/>
      <c r="B429" s="163"/>
      <c r="C429" s="47">
        <v>574</v>
      </c>
      <c r="D429" s="66" t="s">
        <v>98</v>
      </c>
      <c r="E429" s="116" t="s">
        <v>755</v>
      </c>
      <c r="F429" s="34" t="s">
        <v>13</v>
      </c>
      <c r="G429" s="34" t="s">
        <v>94</v>
      </c>
      <c r="H429" s="53">
        <v>254.84</v>
      </c>
      <c r="I429" s="19">
        <v>1</v>
      </c>
      <c r="J429" s="25">
        <f t="shared" si="8"/>
        <v>1</v>
      </c>
      <c r="K429" s="26" t="str">
        <f t="shared" si="9"/>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61"/>
      <c r="B430" s="163"/>
      <c r="C430" s="47">
        <v>575</v>
      </c>
      <c r="D430" s="66" t="s">
        <v>95</v>
      </c>
      <c r="E430" s="116" t="s">
        <v>756</v>
      </c>
      <c r="F430" s="34" t="s">
        <v>13</v>
      </c>
      <c r="G430" s="34" t="s">
        <v>194</v>
      </c>
      <c r="H430" s="53">
        <v>629.32000000000005</v>
      </c>
      <c r="I430" s="19"/>
      <c r="J430" s="25">
        <f t="shared" si="8"/>
        <v>0</v>
      </c>
      <c r="K430" s="26" t="str">
        <f t="shared" si="9"/>
        <v>OK</v>
      </c>
      <c r="L430" s="18"/>
      <c r="M430" s="18"/>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61"/>
      <c r="B431" s="163"/>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61"/>
      <c r="B432" s="163"/>
      <c r="C432" s="47">
        <v>577</v>
      </c>
      <c r="D432" s="89" t="s">
        <v>507</v>
      </c>
      <c r="E432" s="120" t="s">
        <v>758</v>
      </c>
      <c r="F432" s="102" t="s">
        <v>13</v>
      </c>
      <c r="G432" s="34" t="s">
        <v>194</v>
      </c>
      <c r="H432" s="53">
        <v>454.75</v>
      </c>
      <c r="I432" s="19"/>
      <c r="J432" s="25">
        <f t="shared" si="8"/>
        <v>0</v>
      </c>
      <c r="K432" s="26" t="str">
        <f t="shared" si="9"/>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61"/>
      <c r="B433" s="163"/>
      <c r="C433" s="47">
        <v>578</v>
      </c>
      <c r="D433" s="66" t="s">
        <v>508</v>
      </c>
      <c r="E433" s="121" t="s">
        <v>759</v>
      </c>
      <c r="F433" s="34" t="s">
        <v>59</v>
      </c>
      <c r="G433" s="34" t="s">
        <v>194</v>
      </c>
      <c r="H433" s="53">
        <v>2525.9</v>
      </c>
      <c r="I433" s="19"/>
      <c r="J433" s="25">
        <f t="shared" si="8"/>
        <v>0</v>
      </c>
      <c r="K433" s="26" t="str">
        <f t="shared" si="9"/>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61"/>
      <c r="B434" s="163"/>
      <c r="C434" s="47">
        <v>579</v>
      </c>
      <c r="D434" s="92" t="s">
        <v>509</v>
      </c>
      <c r="E434" s="116" t="s">
        <v>760</v>
      </c>
      <c r="F434" s="102" t="s">
        <v>13</v>
      </c>
      <c r="G434" s="34" t="s">
        <v>194</v>
      </c>
      <c r="H434" s="53">
        <v>530.11</v>
      </c>
      <c r="I434" s="19"/>
      <c r="J434" s="25">
        <f t="shared" si="8"/>
        <v>0</v>
      </c>
      <c r="K434" s="26" t="str">
        <f t="shared" si="9"/>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61"/>
      <c r="B435" s="163"/>
      <c r="C435" s="47">
        <v>580</v>
      </c>
      <c r="D435" s="66" t="s">
        <v>202</v>
      </c>
      <c r="E435" s="116" t="s">
        <v>761</v>
      </c>
      <c r="F435" s="34" t="s">
        <v>59</v>
      </c>
      <c r="G435" s="34" t="s">
        <v>194</v>
      </c>
      <c r="H435" s="53">
        <v>1392.5</v>
      </c>
      <c r="I435" s="19"/>
      <c r="J435" s="25">
        <f t="shared" si="8"/>
        <v>0</v>
      </c>
      <c r="K435" s="26" t="str">
        <f t="shared" si="9"/>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61"/>
      <c r="B436" s="163"/>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61"/>
      <c r="B437" s="163"/>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61"/>
      <c r="B438" s="163"/>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61"/>
      <c r="B439" s="163"/>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61"/>
      <c r="B440" s="163"/>
      <c r="C440" s="47">
        <v>585</v>
      </c>
      <c r="D440" s="66" t="s">
        <v>118</v>
      </c>
      <c r="E440" s="119" t="s">
        <v>766</v>
      </c>
      <c r="F440" s="34" t="s">
        <v>59</v>
      </c>
      <c r="G440" s="35" t="s">
        <v>194</v>
      </c>
      <c r="H440" s="53">
        <v>682.73</v>
      </c>
      <c r="I440" s="19"/>
      <c r="J440" s="25">
        <f t="shared" si="8"/>
        <v>0</v>
      </c>
      <c r="K440" s="26" t="str">
        <f t="shared" si="9"/>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61"/>
      <c r="B441" s="163"/>
      <c r="C441" s="47">
        <v>586</v>
      </c>
      <c r="D441" s="66" t="s">
        <v>514</v>
      </c>
      <c r="E441" s="116" t="s">
        <v>767</v>
      </c>
      <c r="F441" s="34" t="s">
        <v>13</v>
      </c>
      <c r="G441" s="34" t="s">
        <v>194</v>
      </c>
      <c r="H441" s="53">
        <v>557.52</v>
      </c>
      <c r="I441" s="19"/>
      <c r="J441" s="25">
        <f t="shared" si="8"/>
        <v>0</v>
      </c>
      <c r="K441" s="26" t="str">
        <f t="shared" si="9"/>
        <v>OK</v>
      </c>
      <c r="L441" s="18"/>
      <c r="M441" s="18"/>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c r="J443" s="28">
        <f>COUNTIF(J4:J442,"&lt;0")</f>
        <v>0</v>
      </c>
      <c r="K443" s="5" t="str">
        <f t="shared" si="9"/>
        <v>OK</v>
      </c>
    </row>
    <row r="444" spans="1:29" ht="39.950000000000003" customHeight="1" x14ac:dyDescent="0.25"/>
    <row r="445" spans="1:29" ht="39.950000000000003" customHeight="1" x14ac:dyDescent="0.25"/>
    <row r="446" spans="1:29" ht="39.950000000000003" customHeight="1" x14ac:dyDescent="0.25"/>
    <row r="447" spans="1:29" ht="39.950000000000003" customHeight="1" x14ac:dyDescent="0.25"/>
    <row r="448" spans="1:29"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38">
    <mergeCell ref="A364:A414"/>
    <mergeCell ref="B364:B414"/>
    <mergeCell ref="A415:A416"/>
    <mergeCell ref="B415:B416"/>
    <mergeCell ref="A417:A441"/>
    <mergeCell ref="B417:B441"/>
    <mergeCell ref="A114:A247"/>
    <mergeCell ref="B114:B247"/>
    <mergeCell ref="A248:A279"/>
    <mergeCell ref="B248:B279"/>
    <mergeCell ref="A280:A363"/>
    <mergeCell ref="B280:B363"/>
    <mergeCell ref="V1:V2"/>
    <mergeCell ref="D1:H1"/>
    <mergeCell ref="U1:U2"/>
    <mergeCell ref="M1:M2"/>
    <mergeCell ref="N1:N2"/>
    <mergeCell ref="O1:O2"/>
    <mergeCell ref="P1:P2"/>
    <mergeCell ref="Q1:Q2"/>
    <mergeCell ref="R1:R2"/>
    <mergeCell ref="I1:K1"/>
    <mergeCell ref="A4:A66"/>
    <mergeCell ref="B4:B66"/>
    <mergeCell ref="A67:A112"/>
    <mergeCell ref="B67:B112"/>
    <mergeCell ref="AC1:AC2"/>
    <mergeCell ref="X1:X2"/>
    <mergeCell ref="Y1:Y2"/>
    <mergeCell ref="Z1:Z2"/>
    <mergeCell ref="AA1:AA2"/>
    <mergeCell ref="AB1:AB2"/>
    <mergeCell ref="W1:W2"/>
    <mergeCell ref="A2:K2"/>
    <mergeCell ref="S1:S2"/>
    <mergeCell ref="L1:L2"/>
    <mergeCell ref="T1:T2"/>
    <mergeCell ref="A1:C1"/>
  </mergeCells>
  <conditionalFormatting sqref="N4:W441">
    <cfRule type="cellIs" dxfId="33" priority="7" stopIfTrue="1" operator="greaterThan">
      <formula>0</formula>
    </cfRule>
    <cfRule type="cellIs" dxfId="32" priority="8" stopIfTrue="1" operator="greaterThan">
      <formula>0</formula>
    </cfRule>
    <cfRule type="cellIs" dxfId="31" priority="9" stopIfTrue="1" operator="greaterThan">
      <formula>0</formula>
    </cfRule>
  </conditionalFormatting>
  <conditionalFormatting sqref="L4:L441">
    <cfRule type="cellIs" dxfId="30" priority="4" stopIfTrue="1" operator="greaterThan">
      <formula>0</formula>
    </cfRule>
    <cfRule type="cellIs" dxfId="29" priority="5" stopIfTrue="1" operator="greaterThan">
      <formula>0</formula>
    </cfRule>
    <cfRule type="cellIs" dxfId="28" priority="6" stopIfTrue="1" operator="greaterThan">
      <formula>0</formula>
    </cfRule>
  </conditionalFormatting>
  <conditionalFormatting sqref="M4:M441">
    <cfRule type="cellIs" dxfId="27" priority="1" stopIfTrue="1" operator="greaterThan">
      <formula>0</formula>
    </cfRule>
    <cfRule type="cellIs" dxfId="26" priority="2" stopIfTrue="1" operator="greaterThan">
      <formula>0</formula>
    </cfRule>
    <cfRule type="cellIs" dxfId="25" priority="3" stopIfTrue="1" operator="greaterThan">
      <formula>0</formula>
    </cfRule>
  </conditionalFormatting>
  <hyperlinks>
    <hyperlink ref="D577" r:id="rId1" display="https://www.havan.com.br/mangueira-para-gas-de-cozinha-glp-1-20m-durin-05207.html" xr:uid="{00000000-0004-0000-0400-000000000000}"/>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43"/>
  <sheetViews>
    <sheetView topLeftCell="B1" zoomScale="90" zoomScaleNormal="90" workbookViewId="0">
      <selection activeCell="O10" sqref="O10"/>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59" t="s">
        <v>213</v>
      </c>
      <c r="B1" s="159"/>
      <c r="C1" s="159"/>
      <c r="D1" s="159" t="s">
        <v>119</v>
      </c>
      <c r="E1" s="159"/>
      <c r="F1" s="159"/>
      <c r="G1" s="159"/>
      <c r="H1" s="159"/>
      <c r="I1" s="159" t="s">
        <v>214</v>
      </c>
      <c r="J1" s="159"/>
      <c r="K1" s="159"/>
      <c r="L1" s="158" t="s">
        <v>784</v>
      </c>
      <c r="M1" s="158" t="s">
        <v>810</v>
      </c>
      <c r="N1" s="158" t="s">
        <v>215</v>
      </c>
      <c r="O1" s="158" t="s">
        <v>215</v>
      </c>
      <c r="P1" s="158" t="s">
        <v>215</v>
      </c>
      <c r="Q1" s="158" t="s">
        <v>215</v>
      </c>
      <c r="R1" s="158" t="s">
        <v>215</v>
      </c>
      <c r="S1" s="158" t="s">
        <v>215</v>
      </c>
      <c r="T1" s="158" t="s">
        <v>215</v>
      </c>
      <c r="U1" s="158" t="s">
        <v>215</v>
      </c>
      <c r="V1" s="158" t="s">
        <v>215</v>
      </c>
      <c r="W1" s="158" t="s">
        <v>215</v>
      </c>
      <c r="X1" s="158" t="s">
        <v>215</v>
      </c>
      <c r="Y1" s="158" t="s">
        <v>215</v>
      </c>
      <c r="Z1" s="158" t="s">
        <v>215</v>
      </c>
      <c r="AA1" s="158" t="s">
        <v>215</v>
      </c>
      <c r="AB1" s="158" t="s">
        <v>215</v>
      </c>
      <c r="AC1" s="158" t="s">
        <v>215</v>
      </c>
    </row>
    <row r="2" spans="1:29" ht="39.950000000000003" customHeight="1" x14ac:dyDescent="0.25">
      <c r="A2" s="159" t="s">
        <v>121</v>
      </c>
      <c r="B2" s="159"/>
      <c r="C2" s="159"/>
      <c r="D2" s="159"/>
      <c r="E2" s="159"/>
      <c r="F2" s="159"/>
      <c r="G2" s="159"/>
      <c r="H2" s="159"/>
      <c r="I2" s="159"/>
      <c r="J2" s="159"/>
      <c r="K2" s="159"/>
      <c r="L2" s="158"/>
      <c r="M2" s="158"/>
      <c r="N2" s="158"/>
      <c r="O2" s="158"/>
      <c r="P2" s="158"/>
      <c r="Q2" s="158"/>
      <c r="R2" s="158"/>
      <c r="S2" s="158"/>
      <c r="T2" s="158"/>
      <c r="U2" s="158"/>
      <c r="V2" s="158"/>
      <c r="W2" s="158"/>
      <c r="X2" s="158"/>
      <c r="Y2" s="158"/>
      <c r="Z2" s="158"/>
      <c r="AA2" s="158"/>
      <c r="AB2" s="158"/>
      <c r="AC2" s="158"/>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46">
        <v>44412</v>
      </c>
      <c r="M3" s="146">
        <v>44216</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64">
        <v>2</v>
      </c>
      <c r="B4" s="166" t="s">
        <v>216</v>
      </c>
      <c r="C4" s="45">
        <v>81</v>
      </c>
      <c r="D4" s="66" t="s">
        <v>233</v>
      </c>
      <c r="E4" s="106" t="s">
        <v>518</v>
      </c>
      <c r="F4" s="34" t="s">
        <v>33</v>
      </c>
      <c r="G4" s="34" t="s">
        <v>15</v>
      </c>
      <c r="H4" s="52">
        <v>4.1500000000000004</v>
      </c>
      <c r="I4" s="19">
        <v>6</v>
      </c>
      <c r="J4" s="25">
        <f>I4-(SUM(L4:AC4))</f>
        <v>0</v>
      </c>
      <c r="K4" s="26" t="str">
        <f>IF(J4&lt;0,"ATENÇÃO","OK")</f>
        <v>OK</v>
      </c>
      <c r="L4" s="18">
        <v>6</v>
      </c>
      <c r="M4" s="18"/>
      <c r="N4" s="18"/>
      <c r="O4" s="18"/>
      <c r="P4" s="18"/>
      <c r="Q4" s="18"/>
      <c r="R4" s="18"/>
      <c r="S4" s="18"/>
      <c r="T4" s="18"/>
      <c r="U4" s="18"/>
      <c r="V4" s="18"/>
      <c r="W4" s="18"/>
      <c r="X4" s="32"/>
      <c r="Y4" s="32"/>
      <c r="Z4" s="32"/>
      <c r="AA4" s="32"/>
      <c r="AB4" s="32"/>
      <c r="AC4" s="32"/>
    </row>
    <row r="5" spans="1:29" ht="39.950000000000003" customHeight="1" x14ac:dyDescent="0.25">
      <c r="A5" s="165"/>
      <c r="B5" s="167"/>
      <c r="C5" s="46">
        <v>82</v>
      </c>
      <c r="D5" s="66" t="s">
        <v>234</v>
      </c>
      <c r="E5" s="106" t="s">
        <v>519</v>
      </c>
      <c r="F5" s="34" t="s">
        <v>13</v>
      </c>
      <c r="G5" s="34" t="s">
        <v>15</v>
      </c>
      <c r="H5" s="53">
        <v>4.26</v>
      </c>
      <c r="I5" s="19">
        <v>10</v>
      </c>
      <c r="J5" s="25">
        <f t="shared" ref="J5:J68" si="0">I5-(SUM(L5:AC5))</f>
        <v>0</v>
      </c>
      <c r="K5" s="26" t="str">
        <f t="shared" ref="K5:K68" si="1">IF(J5&lt;0,"ATENÇÃO","OK")</f>
        <v>OK</v>
      </c>
      <c r="L5" s="148">
        <v>10</v>
      </c>
      <c r="M5" s="18"/>
      <c r="N5" s="18"/>
      <c r="O5" s="18"/>
      <c r="P5" s="18"/>
      <c r="Q5" s="18"/>
      <c r="R5" s="18"/>
      <c r="S5" s="18"/>
      <c r="T5" s="18"/>
      <c r="U5" s="18"/>
      <c r="V5" s="18"/>
      <c r="W5" s="18"/>
      <c r="X5" s="32"/>
      <c r="Y5" s="32"/>
      <c r="Z5" s="32"/>
      <c r="AA5" s="32"/>
      <c r="AB5" s="32"/>
      <c r="AC5" s="32"/>
    </row>
    <row r="6" spans="1:29" ht="39.950000000000003" customHeight="1" x14ac:dyDescent="0.25">
      <c r="A6" s="165"/>
      <c r="B6" s="167"/>
      <c r="C6" s="46">
        <v>83</v>
      </c>
      <c r="D6" s="66" t="s">
        <v>235</v>
      </c>
      <c r="E6" s="106" t="s">
        <v>520</v>
      </c>
      <c r="F6" s="34" t="s">
        <v>13</v>
      </c>
      <c r="G6" s="34" t="s">
        <v>15</v>
      </c>
      <c r="H6" s="53">
        <v>5.92</v>
      </c>
      <c r="I6" s="19">
        <v>10</v>
      </c>
      <c r="J6" s="25">
        <f t="shared" si="0"/>
        <v>10</v>
      </c>
      <c r="K6" s="26" t="str">
        <f t="shared" si="1"/>
        <v>OK</v>
      </c>
      <c r="L6" s="18">
        <v>0</v>
      </c>
      <c r="M6" s="18"/>
      <c r="N6" s="18"/>
      <c r="O6" s="18"/>
      <c r="P6" s="18"/>
      <c r="Q6" s="18"/>
      <c r="R6" s="18"/>
      <c r="S6" s="18"/>
      <c r="T6" s="18"/>
      <c r="U6" s="18"/>
      <c r="V6" s="18"/>
      <c r="W6" s="18"/>
      <c r="X6" s="32"/>
      <c r="Y6" s="32"/>
      <c r="Z6" s="32"/>
      <c r="AA6" s="32"/>
      <c r="AB6" s="32"/>
      <c r="AC6" s="32"/>
    </row>
    <row r="7" spans="1:29" ht="39.950000000000003" customHeight="1" x14ac:dyDescent="0.25">
      <c r="A7" s="165"/>
      <c r="B7" s="167"/>
      <c r="C7" s="46">
        <v>84</v>
      </c>
      <c r="D7" s="66" t="s">
        <v>116</v>
      </c>
      <c r="E7" s="106" t="s">
        <v>521</v>
      </c>
      <c r="F7" s="34" t="s">
        <v>111</v>
      </c>
      <c r="G7" s="34" t="s">
        <v>15</v>
      </c>
      <c r="H7" s="53">
        <v>10.18</v>
      </c>
      <c r="I7" s="19">
        <v>5</v>
      </c>
      <c r="J7" s="25">
        <f t="shared" si="0"/>
        <v>5</v>
      </c>
      <c r="K7" s="26" t="str">
        <f t="shared" si="1"/>
        <v>OK</v>
      </c>
      <c r="L7" s="18">
        <v>0</v>
      </c>
      <c r="M7" s="18"/>
      <c r="N7" s="18"/>
      <c r="O7" s="18"/>
      <c r="P7" s="18"/>
      <c r="Q7" s="18"/>
      <c r="R7" s="18"/>
      <c r="S7" s="18"/>
      <c r="T7" s="18"/>
      <c r="U7" s="18"/>
      <c r="V7" s="18"/>
      <c r="W7" s="18"/>
      <c r="X7" s="32"/>
      <c r="Y7" s="32"/>
      <c r="Z7" s="32"/>
      <c r="AA7" s="32"/>
      <c r="AB7" s="32"/>
      <c r="AC7" s="32"/>
    </row>
    <row r="8" spans="1:29" ht="39.950000000000003" customHeight="1" x14ac:dyDescent="0.25">
      <c r="A8" s="165"/>
      <c r="B8" s="167"/>
      <c r="C8" s="46">
        <v>85</v>
      </c>
      <c r="D8" s="66" t="s">
        <v>236</v>
      </c>
      <c r="E8" s="106" t="s">
        <v>522</v>
      </c>
      <c r="F8" s="34" t="s">
        <v>16</v>
      </c>
      <c r="G8" s="34" t="s">
        <v>15</v>
      </c>
      <c r="H8" s="53">
        <v>14.61</v>
      </c>
      <c r="I8" s="19">
        <v>5</v>
      </c>
      <c r="J8" s="25">
        <f t="shared" si="0"/>
        <v>5</v>
      </c>
      <c r="K8" s="26" t="str">
        <f t="shared" si="1"/>
        <v>OK</v>
      </c>
      <c r="L8" s="18">
        <v>0</v>
      </c>
      <c r="M8" s="18"/>
      <c r="N8" s="18"/>
      <c r="O8" s="18"/>
      <c r="P8" s="18"/>
      <c r="Q8" s="18"/>
      <c r="R8" s="18"/>
      <c r="S8" s="18"/>
      <c r="T8" s="18"/>
      <c r="U8" s="18"/>
      <c r="V8" s="18"/>
      <c r="W8" s="18"/>
      <c r="X8" s="32"/>
      <c r="Y8" s="32"/>
      <c r="Z8" s="32"/>
      <c r="AA8" s="32"/>
      <c r="AB8" s="32"/>
      <c r="AC8" s="32"/>
    </row>
    <row r="9" spans="1:29" ht="39.950000000000003" customHeight="1" x14ac:dyDescent="0.25">
      <c r="A9" s="165"/>
      <c r="B9" s="167"/>
      <c r="C9" s="46">
        <v>86</v>
      </c>
      <c r="D9" s="66" t="s">
        <v>155</v>
      </c>
      <c r="E9" s="106" t="s">
        <v>523</v>
      </c>
      <c r="F9" s="34" t="s">
        <v>30</v>
      </c>
      <c r="G9" s="34" t="s">
        <v>15</v>
      </c>
      <c r="H9" s="52">
        <v>11.07</v>
      </c>
      <c r="I9" s="19">
        <v>6</v>
      </c>
      <c r="J9" s="25">
        <f t="shared" si="0"/>
        <v>6</v>
      </c>
      <c r="K9" s="26" t="str">
        <f t="shared" si="1"/>
        <v>OK</v>
      </c>
      <c r="L9" s="18">
        <v>0</v>
      </c>
      <c r="M9" s="18"/>
      <c r="N9" s="18"/>
      <c r="O9" s="18"/>
      <c r="P9" s="18"/>
      <c r="Q9" s="18"/>
      <c r="R9" s="18"/>
      <c r="S9" s="18"/>
      <c r="T9" s="18"/>
      <c r="U9" s="18"/>
      <c r="V9" s="18"/>
      <c r="W9" s="18"/>
      <c r="X9" s="32"/>
      <c r="Y9" s="32"/>
      <c r="Z9" s="32"/>
      <c r="AA9" s="32"/>
      <c r="AB9" s="32"/>
      <c r="AC9" s="32"/>
    </row>
    <row r="10" spans="1:29" ht="39.950000000000003" customHeight="1" x14ac:dyDescent="0.25">
      <c r="A10" s="165"/>
      <c r="B10" s="167"/>
      <c r="C10" s="45">
        <v>87</v>
      </c>
      <c r="D10" s="66" t="s">
        <v>237</v>
      </c>
      <c r="E10" s="106" t="s">
        <v>524</v>
      </c>
      <c r="F10" s="34" t="s">
        <v>13</v>
      </c>
      <c r="G10" s="34" t="s">
        <v>15</v>
      </c>
      <c r="H10" s="53">
        <v>6.79</v>
      </c>
      <c r="I10" s="19">
        <v>5</v>
      </c>
      <c r="J10" s="25">
        <f t="shared" si="0"/>
        <v>5</v>
      </c>
      <c r="K10" s="26" t="str">
        <f t="shared" si="1"/>
        <v>OK</v>
      </c>
      <c r="L10" s="18">
        <v>0</v>
      </c>
      <c r="M10" s="18"/>
      <c r="N10" s="18"/>
      <c r="O10" s="18"/>
      <c r="P10" s="18"/>
      <c r="Q10" s="18"/>
      <c r="R10" s="18"/>
      <c r="S10" s="18"/>
      <c r="T10" s="18"/>
      <c r="U10" s="18"/>
      <c r="V10" s="18"/>
      <c r="W10" s="18"/>
      <c r="X10" s="32"/>
      <c r="Y10" s="32"/>
      <c r="Z10" s="32"/>
      <c r="AA10" s="32"/>
      <c r="AB10" s="32"/>
      <c r="AC10" s="32"/>
    </row>
    <row r="11" spans="1:29" ht="39.950000000000003" customHeight="1" x14ac:dyDescent="0.25">
      <c r="A11" s="165"/>
      <c r="B11" s="167"/>
      <c r="C11" s="45">
        <v>88</v>
      </c>
      <c r="D11" s="66" t="s">
        <v>34</v>
      </c>
      <c r="E11" s="106" t="s">
        <v>525</v>
      </c>
      <c r="F11" s="34" t="s">
        <v>13</v>
      </c>
      <c r="G11" s="34" t="s">
        <v>15</v>
      </c>
      <c r="H11" s="53">
        <v>7</v>
      </c>
      <c r="I11" s="19">
        <v>20</v>
      </c>
      <c r="J11" s="25">
        <f t="shared" si="0"/>
        <v>10</v>
      </c>
      <c r="K11" s="26" t="str">
        <f t="shared" si="1"/>
        <v>OK</v>
      </c>
      <c r="L11" s="18">
        <v>10</v>
      </c>
      <c r="M11" s="18"/>
      <c r="N11" s="18"/>
      <c r="O11" s="18"/>
      <c r="P11" s="18"/>
      <c r="Q11" s="18"/>
      <c r="R11" s="18"/>
      <c r="S11" s="18"/>
      <c r="T11" s="18"/>
      <c r="U11" s="18"/>
      <c r="V11" s="18"/>
      <c r="W11" s="18"/>
      <c r="X11" s="32"/>
      <c r="Y11" s="32"/>
      <c r="Z11" s="32"/>
      <c r="AA11" s="32"/>
      <c r="AB11" s="32"/>
      <c r="AC11" s="32"/>
    </row>
    <row r="12" spans="1:29" ht="39.950000000000003" customHeight="1" x14ac:dyDescent="0.25">
      <c r="A12" s="165"/>
      <c r="B12" s="167"/>
      <c r="C12" s="45">
        <v>89</v>
      </c>
      <c r="D12" s="66" t="s">
        <v>129</v>
      </c>
      <c r="E12" s="106" t="s">
        <v>526</v>
      </c>
      <c r="F12" s="34" t="s">
        <v>13</v>
      </c>
      <c r="G12" s="34" t="s">
        <v>15</v>
      </c>
      <c r="H12" s="53">
        <v>4.83</v>
      </c>
      <c r="I12" s="19">
        <v>10</v>
      </c>
      <c r="J12" s="25">
        <f t="shared" si="0"/>
        <v>0</v>
      </c>
      <c r="K12" s="26" t="str">
        <f t="shared" si="1"/>
        <v>OK</v>
      </c>
      <c r="L12" s="18">
        <v>10</v>
      </c>
      <c r="M12" s="18"/>
      <c r="N12" s="18"/>
      <c r="O12" s="18"/>
      <c r="P12" s="18"/>
      <c r="Q12" s="18"/>
      <c r="R12" s="18"/>
      <c r="S12" s="18"/>
      <c r="T12" s="18"/>
      <c r="U12" s="18"/>
      <c r="V12" s="18"/>
      <c r="W12" s="18"/>
      <c r="X12" s="32"/>
      <c r="Y12" s="32"/>
      <c r="Z12" s="32"/>
      <c r="AA12" s="32"/>
      <c r="AB12" s="32"/>
      <c r="AC12" s="32"/>
    </row>
    <row r="13" spans="1:29" ht="39.950000000000003" customHeight="1" x14ac:dyDescent="0.25">
      <c r="A13" s="165"/>
      <c r="B13" s="167"/>
      <c r="C13" s="45">
        <v>90</v>
      </c>
      <c r="D13" s="66" t="s">
        <v>238</v>
      </c>
      <c r="E13" s="106" t="s">
        <v>527</v>
      </c>
      <c r="F13" s="34" t="s">
        <v>111</v>
      </c>
      <c r="G13" s="34" t="s">
        <v>15</v>
      </c>
      <c r="H13" s="52">
        <v>4.0599999999999996</v>
      </c>
      <c r="I13" s="19">
        <v>30</v>
      </c>
      <c r="J13" s="25">
        <f t="shared" si="0"/>
        <v>0</v>
      </c>
      <c r="K13" s="26" t="str">
        <f t="shared" si="1"/>
        <v>OK</v>
      </c>
      <c r="L13" s="18">
        <v>30</v>
      </c>
      <c r="M13" s="18"/>
      <c r="N13" s="18"/>
      <c r="O13" s="18"/>
      <c r="P13" s="18"/>
      <c r="Q13" s="18"/>
      <c r="R13" s="18"/>
      <c r="S13" s="18"/>
      <c r="T13" s="18"/>
      <c r="U13" s="18"/>
      <c r="V13" s="18"/>
      <c r="W13" s="18"/>
      <c r="X13" s="32"/>
      <c r="Y13" s="32"/>
      <c r="Z13" s="32"/>
      <c r="AA13" s="32"/>
      <c r="AB13" s="32"/>
      <c r="AC13" s="32"/>
    </row>
    <row r="14" spans="1:29" ht="39.950000000000003" customHeight="1" x14ac:dyDescent="0.25">
      <c r="A14" s="165"/>
      <c r="B14" s="167"/>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65"/>
      <c r="B15" s="167"/>
      <c r="C15" s="46">
        <v>92</v>
      </c>
      <c r="D15" s="66" t="s">
        <v>240</v>
      </c>
      <c r="E15" s="106" t="s">
        <v>529</v>
      </c>
      <c r="F15" s="34" t="s">
        <v>13</v>
      </c>
      <c r="G15" s="34" t="s">
        <v>35</v>
      </c>
      <c r="H15" s="53">
        <v>5.67</v>
      </c>
      <c r="I15" s="19">
        <v>4</v>
      </c>
      <c r="J15" s="25">
        <f t="shared" si="0"/>
        <v>0</v>
      </c>
      <c r="K15" s="26" t="str">
        <f t="shared" si="1"/>
        <v>OK</v>
      </c>
      <c r="L15" s="18">
        <v>4</v>
      </c>
      <c r="M15" s="18"/>
      <c r="N15" s="18"/>
      <c r="O15" s="18"/>
      <c r="P15" s="18"/>
      <c r="Q15" s="18"/>
      <c r="R15" s="18"/>
      <c r="S15" s="18"/>
      <c r="T15" s="18"/>
      <c r="U15" s="18"/>
      <c r="V15" s="18"/>
      <c r="W15" s="18"/>
      <c r="X15" s="32"/>
      <c r="Y15" s="32"/>
      <c r="Z15" s="32"/>
      <c r="AA15" s="32"/>
      <c r="AB15" s="32"/>
      <c r="AC15" s="32"/>
    </row>
    <row r="16" spans="1:29" ht="39.950000000000003" customHeight="1" x14ac:dyDescent="0.25">
      <c r="A16" s="165"/>
      <c r="B16" s="167"/>
      <c r="C16" s="46">
        <v>93</v>
      </c>
      <c r="D16" s="66" t="s">
        <v>104</v>
      </c>
      <c r="E16" s="106" t="s">
        <v>530</v>
      </c>
      <c r="F16" s="34" t="s">
        <v>13</v>
      </c>
      <c r="G16" s="34" t="s">
        <v>15</v>
      </c>
      <c r="H16" s="53">
        <v>19.559999999999999</v>
      </c>
      <c r="I16" s="19">
        <v>10</v>
      </c>
      <c r="J16" s="25">
        <f t="shared" si="0"/>
        <v>10</v>
      </c>
      <c r="K16" s="26" t="str">
        <f t="shared" si="1"/>
        <v>OK</v>
      </c>
      <c r="L16" s="18"/>
      <c r="M16" s="18"/>
      <c r="N16" s="18"/>
      <c r="O16" s="18"/>
      <c r="P16" s="18"/>
      <c r="Q16" s="18"/>
      <c r="R16" s="18"/>
      <c r="S16" s="18"/>
      <c r="T16" s="18"/>
      <c r="U16" s="18"/>
      <c r="V16" s="18"/>
      <c r="W16" s="18"/>
      <c r="X16" s="32"/>
      <c r="Y16" s="32"/>
      <c r="Z16" s="32"/>
      <c r="AA16" s="32"/>
      <c r="AB16" s="32"/>
      <c r="AC16" s="32"/>
    </row>
    <row r="17" spans="1:29" ht="39.950000000000003" customHeight="1" x14ac:dyDescent="0.25">
      <c r="A17" s="165"/>
      <c r="B17" s="167"/>
      <c r="C17" s="46">
        <v>94</v>
      </c>
      <c r="D17" s="66" t="s">
        <v>241</v>
      </c>
      <c r="E17" s="106" t="s">
        <v>531</v>
      </c>
      <c r="F17" s="34" t="s">
        <v>13</v>
      </c>
      <c r="G17" s="34" t="s">
        <v>35</v>
      </c>
      <c r="H17" s="53">
        <v>8.66</v>
      </c>
      <c r="I17" s="19">
        <v>4</v>
      </c>
      <c r="J17" s="25">
        <f t="shared" si="0"/>
        <v>4</v>
      </c>
      <c r="K17" s="26" t="str">
        <f t="shared" si="1"/>
        <v>OK</v>
      </c>
      <c r="L17" s="18">
        <v>0</v>
      </c>
      <c r="M17" s="18"/>
      <c r="N17" s="18"/>
      <c r="O17" s="18"/>
      <c r="P17" s="18"/>
      <c r="Q17" s="18"/>
      <c r="R17" s="18"/>
      <c r="S17" s="18"/>
      <c r="T17" s="18"/>
      <c r="U17" s="18"/>
      <c r="V17" s="18"/>
      <c r="W17" s="18"/>
      <c r="X17" s="32"/>
      <c r="Y17" s="32"/>
      <c r="Z17" s="32"/>
      <c r="AA17" s="32"/>
      <c r="AB17" s="32"/>
      <c r="AC17" s="32"/>
    </row>
    <row r="18" spans="1:29" ht="39.950000000000003" customHeight="1" x14ac:dyDescent="0.25">
      <c r="A18" s="165"/>
      <c r="B18" s="167"/>
      <c r="C18" s="46">
        <v>95</v>
      </c>
      <c r="D18" s="66" t="s">
        <v>242</v>
      </c>
      <c r="E18" s="106" t="s">
        <v>532</v>
      </c>
      <c r="F18" s="34" t="s">
        <v>32</v>
      </c>
      <c r="G18" s="34" t="s">
        <v>15</v>
      </c>
      <c r="H18" s="53">
        <v>2.5099999999999998</v>
      </c>
      <c r="I18" s="19">
        <v>10</v>
      </c>
      <c r="J18" s="25">
        <f t="shared" si="0"/>
        <v>10</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65"/>
      <c r="B19" s="167"/>
      <c r="C19" s="46">
        <v>96</v>
      </c>
      <c r="D19" s="66" t="s">
        <v>243</v>
      </c>
      <c r="E19" s="106" t="s">
        <v>533</v>
      </c>
      <c r="F19" s="34" t="s">
        <v>13</v>
      </c>
      <c r="G19" s="34" t="s">
        <v>15</v>
      </c>
      <c r="H19" s="53">
        <v>47.84</v>
      </c>
      <c r="I19" s="19">
        <v>10</v>
      </c>
      <c r="J19" s="25">
        <f t="shared" si="0"/>
        <v>10</v>
      </c>
      <c r="K19" s="26" t="str">
        <f t="shared" si="1"/>
        <v>OK</v>
      </c>
      <c r="L19" s="18"/>
      <c r="M19" s="18"/>
      <c r="N19" s="18"/>
      <c r="O19" s="18"/>
      <c r="P19" s="18"/>
      <c r="Q19" s="18"/>
      <c r="R19" s="18"/>
      <c r="S19" s="18"/>
      <c r="T19" s="18"/>
      <c r="U19" s="18"/>
      <c r="V19" s="18"/>
      <c r="W19" s="18"/>
      <c r="X19" s="32"/>
      <c r="Y19" s="32"/>
      <c r="Z19" s="32"/>
      <c r="AA19" s="32"/>
      <c r="AB19" s="32"/>
      <c r="AC19" s="32"/>
    </row>
    <row r="20" spans="1:29" ht="39.950000000000003" customHeight="1" x14ac:dyDescent="0.25">
      <c r="A20" s="165"/>
      <c r="B20" s="167"/>
      <c r="C20" s="46">
        <v>97</v>
      </c>
      <c r="D20" s="66" t="s">
        <v>244</v>
      </c>
      <c r="E20" s="106" t="s">
        <v>534</v>
      </c>
      <c r="F20" s="34" t="s">
        <v>13</v>
      </c>
      <c r="G20" s="34" t="s">
        <v>15</v>
      </c>
      <c r="H20" s="53">
        <v>26.63</v>
      </c>
      <c r="I20" s="19">
        <v>10</v>
      </c>
      <c r="J20" s="25">
        <f t="shared" si="0"/>
        <v>10</v>
      </c>
      <c r="K20" s="26" t="str">
        <f t="shared" si="1"/>
        <v>OK</v>
      </c>
      <c r="L20" s="18"/>
      <c r="M20" s="18"/>
      <c r="N20" s="18"/>
      <c r="O20" s="18"/>
      <c r="P20" s="18"/>
      <c r="Q20" s="18"/>
      <c r="R20" s="18"/>
      <c r="S20" s="18"/>
      <c r="T20" s="18"/>
      <c r="U20" s="18"/>
      <c r="V20" s="18"/>
      <c r="W20" s="18"/>
      <c r="X20" s="32"/>
      <c r="Y20" s="32"/>
      <c r="Z20" s="32"/>
      <c r="AA20" s="32"/>
      <c r="AB20" s="32"/>
      <c r="AC20" s="32"/>
    </row>
    <row r="21" spans="1:29" ht="39.950000000000003" customHeight="1" x14ac:dyDescent="0.25">
      <c r="A21" s="165"/>
      <c r="B21" s="167"/>
      <c r="C21" s="46">
        <v>98</v>
      </c>
      <c r="D21" s="66" t="s">
        <v>106</v>
      </c>
      <c r="E21" s="106" t="s">
        <v>535</v>
      </c>
      <c r="F21" s="34" t="s">
        <v>13</v>
      </c>
      <c r="G21" s="34" t="s">
        <v>14</v>
      </c>
      <c r="H21" s="53">
        <v>9.6199999999999992</v>
      </c>
      <c r="I21" s="19">
        <v>30</v>
      </c>
      <c r="J21" s="25">
        <f t="shared" si="0"/>
        <v>30</v>
      </c>
      <c r="K21" s="26" t="str">
        <f t="shared" si="1"/>
        <v>OK</v>
      </c>
      <c r="L21" s="18">
        <v>0</v>
      </c>
      <c r="M21" s="18"/>
      <c r="N21" s="18"/>
      <c r="O21" s="18"/>
      <c r="P21" s="18"/>
      <c r="Q21" s="18"/>
      <c r="R21" s="18"/>
      <c r="S21" s="18"/>
      <c r="T21" s="18"/>
      <c r="U21" s="18"/>
      <c r="V21" s="18"/>
      <c r="W21" s="18"/>
      <c r="X21" s="32"/>
      <c r="Y21" s="32"/>
      <c r="Z21" s="32"/>
      <c r="AA21" s="32"/>
      <c r="AB21" s="32"/>
      <c r="AC21" s="32"/>
    </row>
    <row r="22" spans="1:29" ht="39.950000000000003" customHeight="1" x14ac:dyDescent="0.25">
      <c r="A22" s="165"/>
      <c r="B22" s="167"/>
      <c r="C22" s="46">
        <v>99</v>
      </c>
      <c r="D22" s="66" t="s">
        <v>19</v>
      </c>
      <c r="E22" s="106" t="s">
        <v>536</v>
      </c>
      <c r="F22" s="34" t="s">
        <v>13</v>
      </c>
      <c r="G22" s="34" t="s">
        <v>15</v>
      </c>
      <c r="H22" s="53">
        <v>1.55</v>
      </c>
      <c r="I22" s="19">
        <v>60</v>
      </c>
      <c r="J22" s="25">
        <f t="shared" si="0"/>
        <v>60</v>
      </c>
      <c r="K22" s="26" t="str">
        <f t="shared" si="1"/>
        <v>OK</v>
      </c>
      <c r="L22" s="18">
        <v>0</v>
      </c>
      <c r="M22" s="18"/>
      <c r="N22" s="18"/>
      <c r="O22" s="18"/>
      <c r="P22" s="18"/>
      <c r="Q22" s="18"/>
      <c r="R22" s="18"/>
      <c r="S22" s="18"/>
      <c r="T22" s="18"/>
      <c r="U22" s="18"/>
      <c r="V22" s="18"/>
      <c r="W22" s="18"/>
      <c r="X22" s="32"/>
      <c r="Y22" s="32"/>
      <c r="Z22" s="32"/>
      <c r="AA22" s="32"/>
      <c r="AB22" s="32"/>
      <c r="AC22" s="32"/>
    </row>
    <row r="23" spans="1:29" ht="39.950000000000003" customHeight="1" x14ac:dyDescent="0.25">
      <c r="A23" s="165"/>
      <c r="B23" s="167"/>
      <c r="C23" s="46">
        <v>100</v>
      </c>
      <c r="D23" s="66" t="s">
        <v>20</v>
      </c>
      <c r="E23" s="106" t="s">
        <v>537</v>
      </c>
      <c r="F23" s="34" t="s">
        <v>13</v>
      </c>
      <c r="G23" s="34" t="s">
        <v>15</v>
      </c>
      <c r="H23" s="53">
        <v>1.79</v>
      </c>
      <c r="I23" s="19">
        <v>100</v>
      </c>
      <c r="J23" s="25">
        <f t="shared" si="0"/>
        <v>100</v>
      </c>
      <c r="K23" s="26" t="str">
        <f t="shared" si="1"/>
        <v>OK</v>
      </c>
      <c r="L23" s="18">
        <v>0</v>
      </c>
      <c r="M23" s="18"/>
      <c r="N23" s="18"/>
      <c r="O23" s="18"/>
      <c r="P23" s="18"/>
      <c r="Q23" s="18"/>
      <c r="R23" s="18"/>
      <c r="S23" s="18"/>
      <c r="T23" s="18"/>
      <c r="U23" s="18"/>
      <c r="V23" s="18"/>
      <c r="W23" s="18"/>
      <c r="X23" s="32"/>
      <c r="Y23" s="32"/>
      <c r="Z23" s="32"/>
      <c r="AA23" s="32"/>
      <c r="AB23" s="32"/>
      <c r="AC23" s="32"/>
    </row>
    <row r="24" spans="1:29" ht="39.950000000000003" customHeight="1" x14ac:dyDescent="0.25">
      <c r="A24" s="165"/>
      <c r="B24" s="167"/>
      <c r="C24" s="46">
        <v>101</v>
      </c>
      <c r="D24" s="66" t="s">
        <v>21</v>
      </c>
      <c r="E24" s="106" t="s">
        <v>537</v>
      </c>
      <c r="F24" s="34" t="s">
        <v>13</v>
      </c>
      <c r="G24" s="34" t="s">
        <v>15</v>
      </c>
      <c r="H24" s="53">
        <v>1.66</v>
      </c>
      <c r="I24" s="19">
        <v>100</v>
      </c>
      <c r="J24" s="25">
        <f t="shared" si="0"/>
        <v>100</v>
      </c>
      <c r="K24" s="26" t="str">
        <f t="shared" si="1"/>
        <v>OK</v>
      </c>
      <c r="L24" s="18">
        <v>0</v>
      </c>
      <c r="M24" s="18"/>
      <c r="N24" s="18"/>
      <c r="O24" s="18"/>
      <c r="P24" s="18"/>
      <c r="Q24" s="18"/>
      <c r="R24" s="18"/>
      <c r="S24" s="18"/>
      <c r="T24" s="18"/>
      <c r="U24" s="18"/>
      <c r="V24" s="18"/>
      <c r="W24" s="18"/>
      <c r="X24" s="32"/>
      <c r="Y24" s="32"/>
      <c r="Z24" s="32"/>
      <c r="AA24" s="32"/>
      <c r="AB24" s="32"/>
      <c r="AC24" s="32"/>
    </row>
    <row r="25" spans="1:29" ht="39.950000000000003" customHeight="1" x14ac:dyDescent="0.25">
      <c r="A25" s="165"/>
      <c r="B25" s="167"/>
      <c r="C25" s="46">
        <v>102</v>
      </c>
      <c r="D25" s="66" t="s">
        <v>22</v>
      </c>
      <c r="E25" s="106" t="s">
        <v>537</v>
      </c>
      <c r="F25" s="34" t="s">
        <v>13</v>
      </c>
      <c r="G25" s="34" t="s">
        <v>15</v>
      </c>
      <c r="H25" s="53">
        <v>2.0499999999999998</v>
      </c>
      <c r="I25" s="19">
        <v>100</v>
      </c>
      <c r="J25" s="25">
        <f t="shared" si="0"/>
        <v>100</v>
      </c>
      <c r="K25" s="26" t="str">
        <f t="shared" si="1"/>
        <v>OK</v>
      </c>
      <c r="L25" s="18">
        <v>0</v>
      </c>
      <c r="M25" s="18"/>
      <c r="N25" s="18"/>
      <c r="O25" s="18"/>
      <c r="P25" s="18"/>
      <c r="Q25" s="18"/>
      <c r="R25" s="18"/>
      <c r="S25" s="18"/>
      <c r="T25" s="18"/>
      <c r="U25" s="18"/>
      <c r="V25" s="18"/>
      <c r="W25" s="18"/>
      <c r="X25" s="32"/>
      <c r="Y25" s="32"/>
      <c r="Z25" s="32"/>
      <c r="AA25" s="32"/>
      <c r="AB25" s="32"/>
      <c r="AC25" s="32"/>
    </row>
    <row r="26" spans="1:29" ht="39.950000000000003" customHeight="1" x14ac:dyDescent="0.25">
      <c r="A26" s="165"/>
      <c r="B26" s="167"/>
      <c r="C26" s="46">
        <v>103</v>
      </c>
      <c r="D26" s="66" t="s">
        <v>245</v>
      </c>
      <c r="E26" s="106" t="s">
        <v>537</v>
      </c>
      <c r="F26" s="34" t="s">
        <v>13</v>
      </c>
      <c r="G26" s="34" t="s">
        <v>15</v>
      </c>
      <c r="H26" s="52">
        <v>2.4500000000000002</v>
      </c>
      <c r="I26" s="19">
        <v>100</v>
      </c>
      <c r="J26" s="25">
        <f t="shared" si="0"/>
        <v>100</v>
      </c>
      <c r="K26" s="26" t="str">
        <f t="shared" si="1"/>
        <v>OK</v>
      </c>
      <c r="L26" s="18">
        <v>0</v>
      </c>
      <c r="M26" s="18"/>
      <c r="N26" s="18"/>
      <c r="O26" s="18"/>
      <c r="P26" s="18"/>
      <c r="Q26" s="18"/>
      <c r="R26" s="18"/>
      <c r="S26" s="18"/>
      <c r="T26" s="18"/>
      <c r="U26" s="18"/>
      <c r="V26" s="18"/>
      <c r="W26" s="18"/>
      <c r="X26" s="32"/>
      <c r="Y26" s="32"/>
      <c r="Z26" s="32"/>
      <c r="AA26" s="32"/>
      <c r="AB26" s="32"/>
      <c r="AC26" s="32"/>
    </row>
    <row r="27" spans="1:29" ht="39.950000000000003" customHeight="1" x14ac:dyDescent="0.25">
      <c r="A27" s="165"/>
      <c r="B27" s="167"/>
      <c r="C27" s="46">
        <v>104</v>
      </c>
      <c r="D27" s="66" t="s">
        <v>246</v>
      </c>
      <c r="E27" s="106" t="s">
        <v>536</v>
      </c>
      <c r="F27" s="34" t="s">
        <v>13</v>
      </c>
      <c r="G27" s="34" t="s">
        <v>15</v>
      </c>
      <c r="H27" s="52">
        <v>1.55</v>
      </c>
      <c r="I27" s="19">
        <v>60</v>
      </c>
      <c r="J27" s="25">
        <f t="shared" si="0"/>
        <v>60</v>
      </c>
      <c r="K27" s="26" t="str">
        <f t="shared" si="1"/>
        <v>OK</v>
      </c>
      <c r="L27" s="18">
        <v>0</v>
      </c>
      <c r="M27" s="18"/>
      <c r="N27" s="18"/>
      <c r="O27" s="18"/>
      <c r="P27" s="18"/>
      <c r="Q27" s="18"/>
      <c r="R27" s="18"/>
      <c r="S27" s="18"/>
      <c r="T27" s="18"/>
      <c r="U27" s="18"/>
      <c r="V27" s="18"/>
      <c r="W27" s="18"/>
      <c r="X27" s="32"/>
      <c r="Y27" s="32"/>
      <c r="Z27" s="32"/>
      <c r="AA27" s="32"/>
      <c r="AB27" s="32"/>
      <c r="AC27" s="32"/>
    </row>
    <row r="28" spans="1:29" ht="39.950000000000003" customHeight="1" x14ac:dyDescent="0.25">
      <c r="A28" s="165"/>
      <c r="B28" s="167"/>
      <c r="C28" s="46">
        <v>105</v>
      </c>
      <c r="D28" s="66" t="s">
        <v>247</v>
      </c>
      <c r="E28" s="106" t="s">
        <v>536</v>
      </c>
      <c r="F28" s="34" t="s">
        <v>13</v>
      </c>
      <c r="G28" s="34" t="s">
        <v>15</v>
      </c>
      <c r="H28" s="52">
        <v>1.32</v>
      </c>
      <c r="I28" s="19">
        <v>60</v>
      </c>
      <c r="J28" s="25">
        <f t="shared" si="0"/>
        <v>60</v>
      </c>
      <c r="K28" s="26" t="str">
        <f t="shared" si="1"/>
        <v>OK</v>
      </c>
      <c r="L28" s="18">
        <v>0</v>
      </c>
      <c r="M28" s="18"/>
      <c r="N28" s="18"/>
      <c r="O28" s="18"/>
      <c r="P28" s="18"/>
      <c r="Q28" s="18"/>
      <c r="R28" s="18"/>
      <c r="S28" s="18"/>
      <c r="T28" s="18"/>
      <c r="U28" s="18"/>
      <c r="V28" s="18"/>
      <c r="W28" s="18"/>
      <c r="X28" s="32"/>
      <c r="Y28" s="32"/>
      <c r="Z28" s="32"/>
      <c r="AA28" s="32"/>
      <c r="AB28" s="32"/>
      <c r="AC28" s="32"/>
    </row>
    <row r="29" spans="1:29" ht="39.950000000000003" customHeight="1" x14ac:dyDescent="0.25">
      <c r="A29" s="165"/>
      <c r="B29" s="167"/>
      <c r="C29" s="46">
        <v>106</v>
      </c>
      <c r="D29" s="66" t="s">
        <v>248</v>
      </c>
      <c r="E29" s="106" t="s">
        <v>536</v>
      </c>
      <c r="F29" s="34" t="s">
        <v>13</v>
      </c>
      <c r="G29" s="34" t="s">
        <v>15</v>
      </c>
      <c r="H29" s="52">
        <v>0.9</v>
      </c>
      <c r="I29" s="19">
        <v>60</v>
      </c>
      <c r="J29" s="25">
        <f t="shared" si="0"/>
        <v>60</v>
      </c>
      <c r="K29" s="26" t="str">
        <f t="shared" si="1"/>
        <v>OK</v>
      </c>
      <c r="L29" s="18">
        <v>0</v>
      </c>
      <c r="M29" s="18"/>
      <c r="N29" s="18"/>
      <c r="O29" s="18"/>
      <c r="P29" s="18"/>
      <c r="Q29" s="18"/>
      <c r="R29" s="18"/>
      <c r="S29" s="18"/>
      <c r="T29" s="18"/>
      <c r="U29" s="18"/>
      <c r="V29" s="18"/>
      <c r="W29" s="18"/>
      <c r="X29" s="32"/>
      <c r="Y29" s="32"/>
      <c r="Z29" s="32"/>
      <c r="AA29" s="32"/>
      <c r="AB29" s="32"/>
      <c r="AC29" s="32"/>
    </row>
    <row r="30" spans="1:29" ht="39.950000000000003" customHeight="1" x14ac:dyDescent="0.25">
      <c r="A30" s="165"/>
      <c r="B30" s="167"/>
      <c r="C30" s="46">
        <v>107</v>
      </c>
      <c r="D30" s="66" t="s">
        <v>150</v>
      </c>
      <c r="E30" s="106" t="s">
        <v>536</v>
      </c>
      <c r="F30" s="34" t="s">
        <v>13</v>
      </c>
      <c r="G30" s="34" t="s">
        <v>15</v>
      </c>
      <c r="H30" s="52">
        <v>1.33</v>
      </c>
      <c r="I30" s="19">
        <v>100</v>
      </c>
      <c r="J30" s="25">
        <f t="shared" si="0"/>
        <v>100</v>
      </c>
      <c r="K30" s="26" t="str">
        <f t="shared" si="1"/>
        <v>OK</v>
      </c>
      <c r="L30" s="18">
        <v>0</v>
      </c>
      <c r="M30" s="18"/>
      <c r="N30" s="18"/>
      <c r="O30" s="18"/>
      <c r="P30" s="18"/>
      <c r="Q30" s="18"/>
      <c r="R30" s="18"/>
      <c r="S30" s="18"/>
      <c r="T30" s="18"/>
      <c r="U30" s="18"/>
      <c r="V30" s="18"/>
      <c r="W30" s="18"/>
      <c r="X30" s="32"/>
      <c r="Y30" s="32"/>
      <c r="Z30" s="32"/>
      <c r="AA30" s="32"/>
      <c r="AB30" s="32"/>
      <c r="AC30" s="32"/>
    </row>
    <row r="31" spans="1:29" ht="39.950000000000003" customHeight="1" x14ac:dyDescent="0.25">
      <c r="A31" s="165"/>
      <c r="B31" s="167"/>
      <c r="C31" s="45">
        <v>108</v>
      </c>
      <c r="D31" s="66" t="s">
        <v>23</v>
      </c>
      <c r="E31" s="106" t="s">
        <v>536</v>
      </c>
      <c r="F31" s="34" t="s">
        <v>13</v>
      </c>
      <c r="G31" s="34" t="s">
        <v>15</v>
      </c>
      <c r="H31" s="52">
        <v>1.45</v>
      </c>
      <c r="I31" s="19">
        <v>100</v>
      </c>
      <c r="J31" s="25">
        <f t="shared" si="0"/>
        <v>100</v>
      </c>
      <c r="K31" s="26" t="str">
        <f t="shared" si="1"/>
        <v>OK</v>
      </c>
      <c r="L31" s="18">
        <v>0</v>
      </c>
      <c r="M31" s="18"/>
      <c r="N31" s="18"/>
      <c r="O31" s="18"/>
      <c r="P31" s="18"/>
      <c r="Q31" s="18"/>
      <c r="R31" s="18"/>
      <c r="S31" s="18"/>
      <c r="T31" s="18"/>
      <c r="U31" s="18"/>
      <c r="V31" s="18"/>
      <c r="W31" s="18"/>
      <c r="X31" s="32"/>
      <c r="Y31" s="32"/>
      <c r="Z31" s="32"/>
      <c r="AA31" s="32"/>
      <c r="AB31" s="32"/>
      <c r="AC31" s="32"/>
    </row>
    <row r="32" spans="1:29" ht="39.950000000000003" customHeight="1" x14ac:dyDescent="0.25">
      <c r="A32" s="165"/>
      <c r="B32" s="167"/>
      <c r="C32" s="47">
        <v>109</v>
      </c>
      <c r="D32" s="66" t="s">
        <v>151</v>
      </c>
      <c r="E32" s="106" t="s">
        <v>538</v>
      </c>
      <c r="F32" s="34" t="s">
        <v>13</v>
      </c>
      <c r="G32" s="34" t="s">
        <v>15</v>
      </c>
      <c r="H32" s="53">
        <v>0.76</v>
      </c>
      <c r="I32" s="19">
        <v>100</v>
      </c>
      <c r="J32" s="25">
        <f t="shared" si="0"/>
        <v>100</v>
      </c>
      <c r="K32" s="26" t="str">
        <f t="shared" si="1"/>
        <v>OK</v>
      </c>
      <c r="L32" s="18">
        <v>0</v>
      </c>
      <c r="M32" s="18"/>
      <c r="N32" s="18"/>
      <c r="O32" s="18"/>
      <c r="P32" s="18"/>
      <c r="Q32" s="18"/>
      <c r="R32" s="18"/>
      <c r="S32" s="18"/>
      <c r="T32" s="18"/>
      <c r="U32" s="18"/>
      <c r="V32" s="18"/>
      <c r="W32" s="18"/>
      <c r="X32" s="32"/>
      <c r="Y32" s="32"/>
      <c r="Z32" s="32"/>
      <c r="AA32" s="32"/>
      <c r="AB32" s="32"/>
      <c r="AC32" s="32"/>
    </row>
    <row r="33" spans="1:29" ht="39.950000000000003" customHeight="1" x14ac:dyDescent="0.25">
      <c r="A33" s="165"/>
      <c r="B33" s="167"/>
      <c r="C33" s="46">
        <v>110</v>
      </c>
      <c r="D33" s="66" t="s">
        <v>24</v>
      </c>
      <c r="E33" s="106" t="s">
        <v>538</v>
      </c>
      <c r="F33" s="34" t="s">
        <v>13</v>
      </c>
      <c r="G33" s="34" t="s">
        <v>15</v>
      </c>
      <c r="H33" s="53">
        <v>0.91</v>
      </c>
      <c r="I33" s="19">
        <v>100</v>
      </c>
      <c r="J33" s="25">
        <f t="shared" si="0"/>
        <v>100</v>
      </c>
      <c r="K33" s="26" t="str">
        <f t="shared" si="1"/>
        <v>OK</v>
      </c>
      <c r="L33" s="18">
        <v>0</v>
      </c>
      <c r="M33" s="18"/>
      <c r="N33" s="18"/>
      <c r="O33" s="18"/>
      <c r="P33" s="18"/>
      <c r="Q33" s="18"/>
      <c r="R33" s="18"/>
      <c r="S33" s="18"/>
      <c r="T33" s="18"/>
      <c r="U33" s="18"/>
      <c r="V33" s="18"/>
      <c r="W33" s="18"/>
      <c r="X33" s="32"/>
      <c r="Y33" s="32"/>
      <c r="Z33" s="32"/>
      <c r="AA33" s="32"/>
      <c r="AB33" s="32"/>
      <c r="AC33" s="32"/>
    </row>
    <row r="34" spans="1:29" ht="39.950000000000003" customHeight="1" x14ac:dyDescent="0.25">
      <c r="A34" s="165"/>
      <c r="B34" s="167"/>
      <c r="C34" s="46">
        <v>111</v>
      </c>
      <c r="D34" s="66" t="s">
        <v>29</v>
      </c>
      <c r="E34" s="106" t="s">
        <v>539</v>
      </c>
      <c r="F34" s="34" t="s">
        <v>13</v>
      </c>
      <c r="G34" s="34" t="s">
        <v>768</v>
      </c>
      <c r="H34" s="53">
        <v>14.4</v>
      </c>
      <c r="I34" s="19">
        <v>4</v>
      </c>
      <c r="J34" s="25">
        <f t="shared" si="0"/>
        <v>4</v>
      </c>
      <c r="K34" s="26" t="str">
        <f t="shared" si="1"/>
        <v>OK</v>
      </c>
      <c r="L34" s="18">
        <v>0</v>
      </c>
      <c r="M34" s="18"/>
      <c r="N34" s="18"/>
      <c r="O34" s="18"/>
      <c r="P34" s="18"/>
      <c r="Q34" s="18"/>
      <c r="R34" s="18"/>
      <c r="S34" s="18"/>
      <c r="T34" s="18"/>
      <c r="U34" s="18"/>
      <c r="V34" s="18"/>
      <c r="W34" s="18"/>
      <c r="X34" s="32"/>
      <c r="Y34" s="32"/>
      <c r="Z34" s="32"/>
      <c r="AA34" s="32"/>
      <c r="AB34" s="32"/>
      <c r="AC34" s="32"/>
    </row>
    <row r="35" spans="1:29" ht="39.950000000000003" customHeight="1" x14ac:dyDescent="0.25">
      <c r="A35" s="165"/>
      <c r="B35" s="167"/>
      <c r="C35" s="46">
        <v>112</v>
      </c>
      <c r="D35" s="66" t="s">
        <v>152</v>
      </c>
      <c r="E35" s="106" t="s">
        <v>540</v>
      </c>
      <c r="F35" s="34" t="s">
        <v>25</v>
      </c>
      <c r="G35" s="34" t="s">
        <v>15</v>
      </c>
      <c r="H35" s="53">
        <v>25.28</v>
      </c>
      <c r="I35" s="19">
        <v>18</v>
      </c>
      <c r="J35" s="25">
        <f t="shared" si="0"/>
        <v>18</v>
      </c>
      <c r="K35" s="26" t="str">
        <f t="shared" si="1"/>
        <v>OK</v>
      </c>
      <c r="L35" s="18">
        <v>0</v>
      </c>
      <c r="M35" s="18"/>
      <c r="N35" s="18"/>
      <c r="O35" s="18"/>
      <c r="P35" s="18"/>
      <c r="Q35" s="18"/>
      <c r="R35" s="18"/>
      <c r="S35" s="18"/>
      <c r="T35" s="18"/>
      <c r="U35" s="18"/>
      <c r="V35" s="18"/>
      <c r="W35" s="18"/>
      <c r="X35" s="32"/>
      <c r="Y35" s="32"/>
      <c r="Z35" s="32"/>
      <c r="AA35" s="32"/>
      <c r="AB35" s="32"/>
      <c r="AC35" s="32"/>
    </row>
    <row r="36" spans="1:29" ht="39.950000000000003" customHeight="1" x14ac:dyDescent="0.25">
      <c r="A36" s="165"/>
      <c r="B36" s="167"/>
      <c r="C36" s="46">
        <v>113</v>
      </c>
      <c r="D36" s="66" t="s">
        <v>153</v>
      </c>
      <c r="E36" s="106" t="s">
        <v>540</v>
      </c>
      <c r="F36" s="34" t="s">
        <v>13</v>
      </c>
      <c r="G36" s="34" t="s">
        <v>15</v>
      </c>
      <c r="H36" s="53">
        <v>63.96</v>
      </c>
      <c r="I36" s="19">
        <v>6</v>
      </c>
      <c r="J36" s="25">
        <f t="shared" si="0"/>
        <v>6</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65"/>
      <c r="B37" s="167"/>
      <c r="C37" s="46">
        <v>114</v>
      </c>
      <c r="D37" s="66" t="s">
        <v>249</v>
      </c>
      <c r="E37" s="106" t="s">
        <v>541</v>
      </c>
      <c r="F37" s="34" t="s">
        <v>13</v>
      </c>
      <c r="G37" s="34" t="s">
        <v>103</v>
      </c>
      <c r="H37" s="53">
        <v>8.35</v>
      </c>
      <c r="I37" s="19">
        <v>20</v>
      </c>
      <c r="J37" s="25">
        <f t="shared" si="0"/>
        <v>20</v>
      </c>
      <c r="K37" s="26" t="str">
        <f t="shared" si="1"/>
        <v>OK</v>
      </c>
      <c r="L37" s="18">
        <v>0</v>
      </c>
      <c r="M37" s="18"/>
      <c r="N37" s="18"/>
      <c r="O37" s="18"/>
      <c r="P37" s="18"/>
      <c r="Q37" s="18"/>
      <c r="R37" s="18"/>
      <c r="S37" s="18"/>
      <c r="T37" s="18"/>
      <c r="U37" s="18"/>
      <c r="V37" s="18"/>
      <c r="W37" s="18"/>
      <c r="X37" s="32"/>
      <c r="Y37" s="32"/>
      <c r="Z37" s="32"/>
      <c r="AA37" s="32"/>
      <c r="AB37" s="32"/>
      <c r="AC37" s="32"/>
    </row>
    <row r="38" spans="1:29" ht="39.950000000000003" customHeight="1" x14ac:dyDescent="0.25">
      <c r="A38" s="165"/>
      <c r="B38" s="167"/>
      <c r="C38" s="46">
        <v>115</v>
      </c>
      <c r="D38" s="66" t="s">
        <v>250</v>
      </c>
      <c r="E38" s="106" t="s">
        <v>542</v>
      </c>
      <c r="F38" s="34" t="s">
        <v>13</v>
      </c>
      <c r="G38" s="34" t="s">
        <v>15</v>
      </c>
      <c r="H38" s="53">
        <v>2.96</v>
      </c>
      <c r="I38" s="19">
        <v>20</v>
      </c>
      <c r="J38" s="25">
        <f t="shared" si="0"/>
        <v>20</v>
      </c>
      <c r="K38" s="26" t="str">
        <f t="shared" si="1"/>
        <v>OK</v>
      </c>
      <c r="L38" s="18">
        <v>0</v>
      </c>
      <c r="M38" s="18"/>
      <c r="N38" s="18"/>
      <c r="O38" s="18"/>
      <c r="P38" s="18"/>
      <c r="Q38" s="18"/>
      <c r="R38" s="18"/>
      <c r="S38" s="18"/>
      <c r="T38" s="18"/>
      <c r="U38" s="18"/>
      <c r="V38" s="18"/>
      <c r="W38" s="18"/>
      <c r="X38" s="32"/>
      <c r="Y38" s="32"/>
      <c r="Z38" s="32"/>
      <c r="AA38" s="32"/>
      <c r="AB38" s="32"/>
      <c r="AC38" s="32"/>
    </row>
    <row r="39" spans="1:29" ht="39.950000000000003" customHeight="1" x14ac:dyDescent="0.25">
      <c r="A39" s="165"/>
      <c r="B39" s="167"/>
      <c r="C39" s="46">
        <v>116</v>
      </c>
      <c r="D39" s="66" t="s">
        <v>251</v>
      </c>
      <c r="E39" s="106" t="s">
        <v>543</v>
      </c>
      <c r="F39" s="34" t="s">
        <v>13</v>
      </c>
      <c r="G39" s="34" t="s">
        <v>15</v>
      </c>
      <c r="H39" s="53">
        <v>3.21</v>
      </c>
      <c r="I39" s="19">
        <v>20</v>
      </c>
      <c r="J39" s="25">
        <f t="shared" si="0"/>
        <v>20</v>
      </c>
      <c r="K39" s="26" t="str">
        <f t="shared" si="1"/>
        <v>OK</v>
      </c>
      <c r="L39" s="18">
        <v>0</v>
      </c>
      <c r="M39" s="18"/>
      <c r="N39" s="18"/>
      <c r="O39" s="18"/>
      <c r="P39" s="18"/>
      <c r="Q39" s="18"/>
      <c r="R39" s="18"/>
      <c r="S39" s="18"/>
      <c r="T39" s="18"/>
      <c r="U39" s="18"/>
      <c r="V39" s="18"/>
      <c r="W39" s="18"/>
      <c r="X39" s="32"/>
      <c r="Y39" s="32"/>
      <c r="Z39" s="32"/>
      <c r="AA39" s="32"/>
      <c r="AB39" s="32"/>
      <c r="AC39" s="32"/>
    </row>
    <row r="40" spans="1:29" ht="39.950000000000003" customHeight="1" x14ac:dyDescent="0.25">
      <c r="A40" s="165"/>
      <c r="B40" s="167"/>
      <c r="C40" s="46">
        <v>117</v>
      </c>
      <c r="D40" s="66" t="s">
        <v>252</v>
      </c>
      <c r="E40" s="106" t="s">
        <v>544</v>
      </c>
      <c r="F40" s="34" t="s">
        <v>13</v>
      </c>
      <c r="G40" s="34" t="s">
        <v>15</v>
      </c>
      <c r="H40" s="53">
        <v>2.13</v>
      </c>
      <c r="I40" s="19">
        <v>20</v>
      </c>
      <c r="J40" s="25">
        <f t="shared" si="0"/>
        <v>0</v>
      </c>
      <c r="K40" s="26" t="str">
        <f t="shared" si="1"/>
        <v>OK</v>
      </c>
      <c r="L40" s="18">
        <v>20</v>
      </c>
      <c r="M40" s="18"/>
      <c r="N40" s="18"/>
      <c r="O40" s="18"/>
      <c r="P40" s="18"/>
      <c r="Q40" s="18"/>
      <c r="R40" s="18"/>
      <c r="S40" s="18"/>
      <c r="T40" s="18"/>
      <c r="U40" s="18"/>
      <c r="V40" s="18"/>
      <c r="W40" s="18"/>
      <c r="X40" s="32"/>
      <c r="Y40" s="32"/>
      <c r="Z40" s="32"/>
      <c r="AA40" s="32"/>
      <c r="AB40" s="32"/>
      <c r="AC40" s="32"/>
    </row>
    <row r="41" spans="1:29" ht="39.950000000000003" customHeight="1" x14ac:dyDescent="0.25">
      <c r="A41" s="165"/>
      <c r="B41" s="167"/>
      <c r="C41" s="46">
        <v>118</v>
      </c>
      <c r="D41" s="66" t="s">
        <v>253</v>
      </c>
      <c r="E41" s="106" t="s">
        <v>545</v>
      </c>
      <c r="F41" s="34" t="s">
        <v>13</v>
      </c>
      <c r="G41" s="34" t="s">
        <v>15</v>
      </c>
      <c r="H41" s="53">
        <v>4.21</v>
      </c>
      <c r="I41" s="19">
        <v>20</v>
      </c>
      <c r="J41" s="25">
        <f t="shared" si="0"/>
        <v>0</v>
      </c>
      <c r="K41" s="26" t="str">
        <f t="shared" si="1"/>
        <v>OK</v>
      </c>
      <c r="L41" s="18">
        <v>20</v>
      </c>
      <c r="M41" s="18"/>
      <c r="N41" s="18"/>
      <c r="O41" s="18"/>
      <c r="P41" s="18"/>
      <c r="Q41" s="18"/>
      <c r="R41" s="18"/>
      <c r="S41" s="18"/>
      <c r="T41" s="18"/>
      <c r="U41" s="18"/>
      <c r="V41" s="18"/>
      <c r="W41" s="18"/>
      <c r="X41" s="32"/>
      <c r="Y41" s="32"/>
      <c r="Z41" s="32"/>
      <c r="AA41" s="32"/>
      <c r="AB41" s="32"/>
      <c r="AC41" s="32"/>
    </row>
    <row r="42" spans="1:29" ht="39.950000000000003" customHeight="1" x14ac:dyDescent="0.25">
      <c r="A42" s="165"/>
      <c r="B42" s="167"/>
      <c r="C42" s="46">
        <v>119</v>
      </c>
      <c r="D42" s="66" t="s">
        <v>254</v>
      </c>
      <c r="E42" s="106" t="s">
        <v>546</v>
      </c>
      <c r="F42" s="34" t="s">
        <v>13</v>
      </c>
      <c r="G42" s="34" t="s">
        <v>15</v>
      </c>
      <c r="H42" s="53">
        <v>6.24</v>
      </c>
      <c r="I42" s="19">
        <v>20</v>
      </c>
      <c r="J42" s="25">
        <f t="shared" si="0"/>
        <v>0</v>
      </c>
      <c r="K42" s="26" t="str">
        <f t="shared" si="1"/>
        <v>OK</v>
      </c>
      <c r="L42" s="18">
        <v>20</v>
      </c>
      <c r="M42" s="18"/>
      <c r="N42" s="18"/>
      <c r="O42" s="18"/>
      <c r="P42" s="18"/>
      <c r="Q42" s="18"/>
      <c r="R42" s="18"/>
      <c r="S42" s="18"/>
      <c r="T42" s="18"/>
      <c r="U42" s="18"/>
      <c r="V42" s="18"/>
      <c r="W42" s="18"/>
      <c r="X42" s="32"/>
      <c r="Y42" s="32"/>
      <c r="Z42" s="32"/>
      <c r="AA42" s="32"/>
      <c r="AB42" s="32"/>
      <c r="AC42" s="32"/>
    </row>
    <row r="43" spans="1:29" ht="39.950000000000003" customHeight="1" x14ac:dyDescent="0.25">
      <c r="A43" s="165"/>
      <c r="B43" s="167"/>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65"/>
      <c r="B44" s="167"/>
      <c r="C44" s="46">
        <v>121</v>
      </c>
      <c r="D44" s="66" t="s">
        <v>256</v>
      </c>
      <c r="E44" s="107" t="s">
        <v>548</v>
      </c>
      <c r="F44" s="34" t="s">
        <v>13</v>
      </c>
      <c r="G44" s="34" t="s">
        <v>769</v>
      </c>
      <c r="H44" s="53">
        <v>11.3</v>
      </c>
      <c r="I44" s="19">
        <v>60</v>
      </c>
      <c r="J44" s="25">
        <f t="shared" si="0"/>
        <v>60</v>
      </c>
      <c r="K44" s="26" t="str">
        <f t="shared" si="1"/>
        <v>OK</v>
      </c>
      <c r="L44" s="18">
        <v>0</v>
      </c>
      <c r="M44" s="18"/>
      <c r="N44" s="18"/>
      <c r="O44" s="18"/>
      <c r="P44" s="18"/>
      <c r="Q44" s="18"/>
      <c r="R44" s="18"/>
      <c r="S44" s="18"/>
      <c r="T44" s="18"/>
      <c r="U44" s="18"/>
      <c r="V44" s="18"/>
      <c r="W44" s="18"/>
      <c r="X44" s="32"/>
      <c r="Y44" s="32"/>
      <c r="Z44" s="32"/>
      <c r="AA44" s="32"/>
      <c r="AB44" s="32"/>
      <c r="AC44" s="32"/>
    </row>
    <row r="45" spans="1:29" ht="39.950000000000003" customHeight="1" x14ac:dyDescent="0.25">
      <c r="A45" s="165"/>
      <c r="B45" s="167"/>
      <c r="C45" s="46">
        <v>122</v>
      </c>
      <c r="D45" s="66" t="s">
        <v>257</v>
      </c>
      <c r="E45" s="106" t="s">
        <v>549</v>
      </c>
      <c r="F45" s="34" t="s">
        <v>13</v>
      </c>
      <c r="G45" s="34" t="s">
        <v>15</v>
      </c>
      <c r="H45" s="53">
        <v>5.39</v>
      </c>
      <c r="I45" s="19">
        <v>20</v>
      </c>
      <c r="J45" s="25">
        <f t="shared" si="0"/>
        <v>10</v>
      </c>
      <c r="K45" s="26" t="str">
        <f t="shared" si="1"/>
        <v>OK</v>
      </c>
      <c r="L45" s="18">
        <v>10</v>
      </c>
      <c r="M45" s="18"/>
      <c r="N45" s="18"/>
      <c r="O45" s="18"/>
      <c r="P45" s="18"/>
      <c r="Q45" s="18"/>
      <c r="R45" s="18"/>
      <c r="S45" s="18"/>
      <c r="T45" s="18"/>
      <c r="U45" s="18"/>
      <c r="V45" s="18"/>
      <c r="W45" s="18"/>
      <c r="X45" s="32"/>
      <c r="Y45" s="32"/>
      <c r="Z45" s="32"/>
      <c r="AA45" s="32"/>
      <c r="AB45" s="32"/>
      <c r="AC45" s="32"/>
    </row>
    <row r="46" spans="1:29" ht="39.950000000000003" customHeight="1" x14ac:dyDescent="0.25">
      <c r="A46" s="165"/>
      <c r="B46" s="167"/>
      <c r="C46" s="46">
        <v>123</v>
      </c>
      <c r="D46" s="66" t="s">
        <v>258</v>
      </c>
      <c r="E46" s="106" t="s">
        <v>549</v>
      </c>
      <c r="F46" s="34" t="s">
        <v>13</v>
      </c>
      <c r="G46" s="34" t="s">
        <v>15</v>
      </c>
      <c r="H46" s="53">
        <v>4.09</v>
      </c>
      <c r="I46" s="19">
        <v>30</v>
      </c>
      <c r="J46" s="25">
        <f t="shared" si="0"/>
        <v>20</v>
      </c>
      <c r="K46" s="26" t="str">
        <f t="shared" si="1"/>
        <v>OK</v>
      </c>
      <c r="L46" s="18">
        <v>10</v>
      </c>
      <c r="M46" s="18"/>
      <c r="N46" s="18"/>
      <c r="O46" s="18"/>
      <c r="P46" s="18"/>
      <c r="Q46" s="18"/>
      <c r="R46" s="18"/>
      <c r="S46" s="18"/>
      <c r="T46" s="18"/>
      <c r="U46" s="18"/>
      <c r="V46" s="18"/>
      <c r="W46" s="18"/>
      <c r="X46" s="32"/>
      <c r="Y46" s="32"/>
      <c r="Z46" s="32"/>
      <c r="AA46" s="32"/>
      <c r="AB46" s="32"/>
      <c r="AC46" s="32"/>
    </row>
    <row r="47" spans="1:29" ht="39.950000000000003" customHeight="1" x14ac:dyDescent="0.25">
      <c r="A47" s="165"/>
      <c r="B47" s="167"/>
      <c r="C47" s="46">
        <v>124</v>
      </c>
      <c r="D47" s="66" t="s">
        <v>259</v>
      </c>
      <c r="E47" s="106" t="s">
        <v>549</v>
      </c>
      <c r="F47" s="34" t="s">
        <v>13</v>
      </c>
      <c r="G47" s="34" t="s">
        <v>15</v>
      </c>
      <c r="H47" s="53">
        <v>10.28</v>
      </c>
      <c r="I47" s="19">
        <v>30</v>
      </c>
      <c r="J47" s="25">
        <f t="shared" si="0"/>
        <v>20</v>
      </c>
      <c r="K47" s="26" t="str">
        <f t="shared" si="1"/>
        <v>OK</v>
      </c>
      <c r="L47" s="18">
        <v>10</v>
      </c>
      <c r="M47" s="18"/>
      <c r="N47" s="18"/>
      <c r="O47" s="18"/>
      <c r="P47" s="18"/>
      <c r="Q47" s="18"/>
      <c r="R47" s="18"/>
      <c r="S47" s="18"/>
      <c r="T47" s="18"/>
      <c r="U47" s="18"/>
      <c r="V47" s="18"/>
      <c r="W47" s="18"/>
      <c r="X47" s="32"/>
      <c r="Y47" s="32"/>
      <c r="Z47" s="32"/>
      <c r="AA47" s="32"/>
      <c r="AB47" s="32"/>
      <c r="AC47" s="32"/>
    </row>
    <row r="48" spans="1:29" ht="39.950000000000003" customHeight="1" x14ac:dyDescent="0.25">
      <c r="A48" s="165"/>
      <c r="B48" s="167"/>
      <c r="C48" s="46">
        <v>125</v>
      </c>
      <c r="D48" s="66" t="s">
        <v>260</v>
      </c>
      <c r="E48" s="106" t="s">
        <v>550</v>
      </c>
      <c r="F48" s="34" t="s">
        <v>13</v>
      </c>
      <c r="G48" s="34" t="s">
        <v>15</v>
      </c>
      <c r="H48" s="53">
        <v>7.95</v>
      </c>
      <c r="I48" s="19">
        <v>40</v>
      </c>
      <c r="J48" s="25">
        <f t="shared" si="0"/>
        <v>30</v>
      </c>
      <c r="K48" s="26" t="str">
        <f t="shared" si="1"/>
        <v>OK</v>
      </c>
      <c r="L48" s="18">
        <v>10</v>
      </c>
      <c r="M48" s="18"/>
      <c r="N48" s="18"/>
      <c r="O48" s="18"/>
      <c r="P48" s="18"/>
      <c r="Q48" s="18"/>
      <c r="R48" s="18"/>
      <c r="S48" s="18"/>
      <c r="T48" s="18"/>
      <c r="U48" s="18"/>
      <c r="V48" s="18"/>
      <c r="W48" s="18"/>
      <c r="X48" s="32"/>
      <c r="Y48" s="32"/>
      <c r="Z48" s="32"/>
      <c r="AA48" s="32"/>
      <c r="AB48" s="32"/>
      <c r="AC48" s="32"/>
    </row>
    <row r="49" spans="1:29" ht="39.950000000000003" customHeight="1" x14ac:dyDescent="0.25">
      <c r="A49" s="165"/>
      <c r="B49" s="167"/>
      <c r="C49" s="46">
        <v>126</v>
      </c>
      <c r="D49" s="66" t="s">
        <v>261</v>
      </c>
      <c r="E49" s="106" t="s">
        <v>550</v>
      </c>
      <c r="F49" s="34" t="s">
        <v>13</v>
      </c>
      <c r="G49" s="34" t="s">
        <v>15</v>
      </c>
      <c r="H49" s="53">
        <v>18.29</v>
      </c>
      <c r="I49" s="19">
        <v>80</v>
      </c>
      <c r="J49" s="25">
        <f t="shared" si="0"/>
        <v>70</v>
      </c>
      <c r="K49" s="26" t="str">
        <f t="shared" si="1"/>
        <v>OK</v>
      </c>
      <c r="L49" s="18">
        <v>10</v>
      </c>
      <c r="M49" s="18"/>
      <c r="N49" s="18"/>
      <c r="O49" s="18"/>
      <c r="P49" s="18"/>
      <c r="Q49" s="18"/>
      <c r="R49" s="18"/>
      <c r="S49" s="18"/>
      <c r="T49" s="18"/>
      <c r="U49" s="18"/>
      <c r="V49" s="18"/>
      <c r="W49" s="18"/>
      <c r="X49" s="32"/>
      <c r="Y49" s="32"/>
      <c r="Z49" s="32"/>
      <c r="AA49" s="32"/>
      <c r="AB49" s="32"/>
      <c r="AC49" s="32"/>
    </row>
    <row r="50" spans="1:29" ht="39.950000000000003" customHeight="1" x14ac:dyDescent="0.25">
      <c r="A50" s="165"/>
      <c r="B50" s="167"/>
      <c r="C50" s="46">
        <v>127</v>
      </c>
      <c r="D50" s="66" t="s">
        <v>262</v>
      </c>
      <c r="E50" s="106" t="s">
        <v>550</v>
      </c>
      <c r="F50" s="34" t="s">
        <v>13</v>
      </c>
      <c r="G50" s="34" t="s">
        <v>15</v>
      </c>
      <c r="H50" s="53">
        <v>16.940000000000001</v>
      </c>
      <c r="I50" s="19">
        <v>80</v>
      </c>
      <c r="J50" s="25">
        <f t="shared" si="0"/>
        <v>70</v>
      </c>
      <c r="K50" s="26" t="str">
        <f t="shared" si="1"/>
        <v>OK</v>
      </c>
      <c r="L50" s="18">
        <v>10</v>
      </c>
      <c r="M50" s="18"/>
      <c r="N50" s="18"/>
      <c r="O50" s="18"/>
      <c r="P50" s="18"/>
      <c r="Q50" s="18"/>
      <c r="R50" s="18"/>
      <c r="S50" s="18"/>
      <c r="T50" s="18"/>
      <c r="U50" s="18"/>
      <c r="V50" s="18"/>
      <c r="W50" s="18"/>
      <c r="X50" s="32"/>
      <c r="Y50" s="32"/>
      <c r="Z50" s="32"/>
      <c r="AA50" s="32"/>
      <c r="AB50" s="32"/>
      <c r="AC50" s="32"/>
    </row>
    <row r="51" spans="1:29" ht="39.950000000000003" customHeight="1" x14ac:dyDescent="0.25">
      <c r="A51" s="165"/>
      <c r="B51" s="167"/>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65"/>
      <c r="B52" s="167"/>
      <c r="C52" s="46">
        <v>129</v>
      </c>
      <c r="D52" s="66" t="s">
        <v>127</v>
      </c>
      <c r="E52" s="106" t="s">
        <v>551</v>
      </c>
      <c r="F52" s="34" t="s">
        <v>128</v>
      </c>
      <c r="G52" s="35" t="s">
        <v>770</v>
      </c>
      <c r="H52" s="53">
        <v>26.7</v>
      </c>
      <c r="I52" s="19">
        <v>8</v>
      </c>
      <c r="J52" s="25">
        <f t="shared" si="0"/>
        <v>6</v>
      </c>
      <c r="K52" s="26" t="str">
        <f t="shared" si="1"/>
        <v>OK</v>
      </c>
      <c r="L52" s="18">
        <v>2</v>
      </c>
      <c r="M52" s="18"/>
      <c r="N52" s="18"/>
      <c r="O52" s="18"/>
      <c r="P52" s="18"/>
      <c r="Q52" s="18"/>
      <c r="R52" s="18"/>
      <c r="S52" s="18"/>
      <c r="T52" s="18"/>
      <c r="U52" s="18"/>
      <c r="V52" s="18"/>
      <c r="W52" s="18"/>
      <c r="X52" s="32"/>
      <c r="Y52" s="32"/>
      <c r="Z52" s="32"/>
      <c r="AA52" s="32"/>
      <c r="AB52" s="32"/>
      <c r="AC52" s="32"/>
    </row>
    <row r="53" spans="1:29" ht="39.950000000000003" customHeight="1" x14ac:dyDescent="0.25">
      <c r="A53" s="165"/>
      <c r="B53" s="167"/>
      <c r="C53" s="46">
        <v>130</v>
      </c>
      <c r="D53" s="66" t="s">
        <v>264</v>
      </c>
      <c r="E53" s="106" t="s">
        <v>552</v>
      </c>
      <c r="F53" s="34" t="s">
        <v>26</v>
      </c>
      <c r="G53" s="34" t="s">
        <v>15</v>
      </c>
      <c r="H53" s="53">
        <v>11.85</v>
      </c>
      <c r="I53" s="19">
        <v>20</v>
      </c>
      <c r="J53" s="25">
        <f t="shared" si="0"/>
        <v>10</v>
      </c>
      <c r="K53" s="26" t="str">
        <f t="shared" si="1"/>
        <v>OK</v>
      </c>
      <c r="L53" s="18">
        <v>10</v>
      </c>
      <c r="M53" s="18"/>
      <c r="N53" s="18"/>
      <c r="O53" s="18"/>
      <c r="P53" s="18"/>
      <c r="Q53" s="18"/>
      <c r="R53" s="18"/>
      <c r="S53" s="18"/>
      <c r="T53" s="18"/>
      <c r="U53" s="18"/>
      <c r="V53" s="18"/>
      <c r="W53" s="18"/>
      <c r="X53" s="32"/>
      <c r="Y53" s="32"/>
      <c r="Z53" s="32"/>
      <c r="AA53" s="32"/>
      <c r="AB53" s="32"/>
      <c r="AC53" s="32"/>
    </row>
    <row r="54" spans="1:29" ht="39.950000000000003" customHeight="1" x14ac:dyDescent="0.25">
      <c r="A54" s="165"/>
      <c r="B54" s="167"/>
      <c r="C54" s="46">
        <v>131</v>
      </c>
      <c r="D54" s="66" t="s">
        <v>265</v>
      </c>
      <c r="E54" s="106" t="s">
        <v>552</v>
      </c>
      <c r="F54" s="34" t="s">
        <v>13</v>
      </c>
      <c r="G54" s="34" t="s">
        <v>15</v>
      </c>
      <c r="H54" s="53">
        <v>16.12</v>
      </c>
      <c r="I54" s="19">
        <v>20</v>
      </c>
      <c r="J54" s="25">
        <f t="shared" si="0"/>
        <v>20</v>
      </c>
      <c r="K54" s="26" t="str">
        <f t="shared" si="1"/>
        <v>OK</v>
      </c>
      <c r="L54" s="18">
        <v>0</v>
      </c>
      <c r="M54" s="18"/>
      <c r="N54" s="18"/>
      <c r="O54" s="18"/>
      <c r="P54" s="18"/>
      <c r="Q54" s="18"/>
      <c r="R54" s="18"/>
      <c r="S54" s="18"/>
      <c r="T54" s="18"/>
      <c r="U54" s="18"/>
      <c r="V54" s="18"/>
      <c r="W54" s="18"/>
      <c r="X54" s="32"/>
      <c r="Y54" s="32"/>
      <c r="Z54" s="32"/>
      <c r="AA54" s="32"/>
      <c r="AB54" s="32"/>
      <c r="AC54" s="32"/>
    </row>
    <row r="55" spans="1:29" ht="39.950000000000003" customHeight="1" x14ac:dyDescent="0.25">
      <c r="A55" s="165"/>
      <c r="B55" s="167"/>
      <c r="C55" s="46">
        <v>132</v>
      </c>
      <c r="D55" s="66" t="s">
        <v>266</v>
      </c>
      <c r="E55" s="106" t="s">
        <v>552</v>
      </c>
      <c r="F55" s="34" t="s">
        <v>13</v>
      </c>
      <c r="G55" s="34" t="s">
        <v>15</v>
      </c>
      <c r="H55" s="53">
        <v>71.05</v>
      </c>
      <c r="I55" s="19">
        <v>8</v>
      </c>
      <c r="J55" s="25">
        <f t="shared" si="0"/>
        <v>8</v>
      </c>
      <c r="K55" s="26" t="str">
        <f t="shared" si="1"/>
        <v>OK</v>
      </c>
      <c r="L55" s="18"/>
      <c r="M55" s="18"/>
      <c r="N55" s="18"/>
      <c r="O55" s="18"/>
      <c r="P55" s="18"/>
      <c r="Q55" s="18"/>
      <c r="R55" s="18"/>
      <c r="S55" s="18"/>
      <c r="T55" s="18"/>
      <c r="U55" s="18"/>
      <c r="V55" s="18"/>
      <c r="W55" s="18"/>
      <c r="X55" s="32"/>
      <c r="Y55" s="32"/>
      <c r="Z55" s="32"/>
      <c r="AA55" s="32"/>
      <c r="AB55" s="32"/>
      <c r="AC55" s="32"/>
    </row>
    <row r="56" spans="1:29" ht="39.950000000000003" customHeight="1" x14ac:dyDescent="0.25">
      <c r="A56" s="165"/>
      <c r="B56" s="167"/>
      <c r="C56" s="46">
        <v>133</v>
      </c>
      <c r="D56" s="66" t="s">
        <v>267</v>
      </c>
      <c r="E56" s="106" t="s">
        <v>528</v>
      </c>
      <c r="F56" s="34" t="s">
        <v>27</v>
      </c>
      <c r="G56" s="34" t="s">
        <v>15</v>
      </c>
      <c r="H56" s="53">
        <v>96.37</v>
      </c>
      <c r="I56" s="19">
        <v>18</v>
      </c>
      <c r="J56" s="25">
        <f t="shared" si="0"/>
        <v>18</v>
      </c>
      <c r="K56" s="26" t="str">
        <f t="shared" si="1"/>
        <v>OK</v>
      </c>
      <c r="L56" s="18">
        <v>0</v>
      </c>
      <c r="M56" s="18"/>
      <c r="N56" s="18"/>
      <c r="O56" s="18"/>
      <c r="P56" s="18"/>
      <c r="Q56" s="18"/>
      <c r="R56" s="18"/>
      <c r="S56" s="18"/>
      <c r="T56" s="18"/>
      <c r="U56" s="18"/>
      <c r="V56" s="18"/>
      <c r="W56" s="18"/>
      <c r="X56" s="32"/>
      <c r="Y56" s="32"/>
      <c r="Z56" s="32"/>
      <c r="AA56" s="32"/>
      <c r="AB56" s="32"/>
      <c r="AC56" s="32"/>
    </row>
    <row r="57" spans="1:29" ht="39.950000000000003" customHeight="1" x14ac:dyDescent="0.25">
      <c r="A57" s="165"/>
      <c r="B57" s="167"/>
      <c r="C57" s="46">
        <v>134</v>
      </c>
      <c r="D57" s="66" t="s">
        <v>268</v>
      </c>
      <c r="E57" s="106" t="s">
        <v>553</v>
      </c>
      <c r="F57" s="34" t="s">
        <v>112</v>
      </c>
      <c r="G57" s="34" t="s">
        <v>15</v>
      </c>
      <c r="H57" s="53">
        <v>231.66</v>
      </c>
      <c r="I57" s="19"/>
      <c r="J57" s="25">
        <f t="shared" si="0"/>
        <v>0</v>
      </c>
      <c r="K57" s="26" t="str">
        <f t="shared" si="1"/>
        <v>OK</v>
      </c>
      <c r="L57" s="18"/>
      <c r="M57" s="18"/>
      <c r="N57" s="18"/>
      <c r="O57" s="18"/>
      <c r="P57" s="18"/>
      <c r="Q57" s="18"/>
      <c r="R57" s="18"/>
      <c r="S57" s="18"/>
      <c r="T57" s="18"/>
      <c r="U57" s="18"/>
      <c r="V57" s="18"/>
      <c r="W57" s="18"/>
      <c r="X57" s="32"/>
      <c r="Y57" s="32"/>
      <c r="Z57" s="32"/>
      <c r="AA57" s="32"/>
      <c r="AB57" s="32"/>
      <c r="AC57" s="32"/>
    </row>
    <row r="58" spans="1:29" ht="39.950000000000003" customHeight="1" x14ac:dyDescent="0.25">
      <c r="A58" s="165"/>
      <c r="B58" s="167"/>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65"/>
      <c r="B59" s="167"/>
      <c r="C59" s="46">
        <v>136</v>
      </c>
      <c r="D59" s="66" t="s">
        <v>270</v>
      </c>
      <c r="E59" s="107" t="s">
        <v>555</v>
      </c>
      <c r="F59" s="34" t="s">
        <v>112</v>
      </c>
      <c r="G59" s="34" t="s">
        <v>15</v>
      </c>
      <c r="H59" s="53">
        <v>206.33</v>
      </c>
      <c r="I59" s="19">
        <v>4</v>
      </c>
      <c r="J59" s="25">
        <f t="shared" si="0"/>
        <v>4</v>
      </c>
      <c r="K59" s="26" t="str">
        <f t="shared" si="1"/>
        <v>OK</v>
      </c>
      <c r="L59" s="18">
        <v>0</v>
      </c>
      <c r="M59" s="18"/>
      <c r="N59" s="18"/>
      <c r="O59" s="18"/>
      <c r="P59" s="18"/>
      <c r="Q59" s="18"/>
      <c r="R59" s="18"/>
      <c r="S59" s="18"/>
      <c r="T59" s="18"/>
      <c r="U59" s="18"/>
      <c r="V59" s="18"/>
      <c r="W59" s="18"/>
      <c r="X59" s="32"/>
      <c r="Y59" s="32"/>
      <c r="Z59" s="32"/>
      <c r="AA59" s="32"/>
      <c r="AB59" s="32"/>
      <c r="AC59" s="32"/>
    </row>
    <row r="60" spans="1:29" ht="39.950000000000003" customHeight="1" x14ac:dyDescent="0.25">
      <c r="A60" s="165"/>
      <c r="B60" s="167"/>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65"/>
      <c r="B61" s="167"/>
      <c r="C61" s="46">
        <v>138</v>
      </c>
      <c r="D61" s="66" t="s">
        <v>272</v>
      </c>
      <c r="E61" s="106" t="s">
        <v>528</v>
      </c>
      <c r="F61" s="34" t="s">
        <v>112</v>
      </c>
      <c r="G61" s="34" t="s">
        <v>15</v>
      </c>
      <c r="H61" s="53">
        <v>207.59</v>
      </c>
      <c r="I61" s="19">
        <v>6</v>
      </c>
      <c r="J61" s="25">
        <f t="shared" si="0"/>
        <v>6</v>
      </c>
      <c r="K61" s="26" t="str">
        <f t="shared" si="1"/>
        <v>OK</v>
      </c>
      <c r="L61" s="18">
        <v>0</v>
      </c>
      <c r="M61" s="18"/>
      <c r="N61" s="18"/>
      <c r="O61" s="18"/>
      <c r="P61" s="18"/>
      <c r="Q61" s="18"/>
      <c r="R61" s="18"/>
      <c r="S61" s="18"/>
      <c r="T61" s="18"/>
      <c r="U61" s="18"/>
      <c r="V61" s="18"/>
      <c r="W61" s="18"/>
      <c r="X61" s="32"/>
      <c r="Y61" s="32"/>
      <c r="Z61" s="32"/>
      <c r="AA61" s="32"/>
      <c r="AB61" s="32"/>
      <c r="AC61" s="32"/>
    </row>
    <row r="62" spans="1:29" ht="39.950000000000003" customHeight="1" x14ac:dyDescent="0.25">
      <c r="A62" s="165"/>
      <c r="B62" s="167"/>
      <c r="C62" s="46">
        <v>139</v>
      </c>
      <c r="D62" s="66" t="s">
        <v>273</v>
      </c>
      <c r="E62" s="106" t="s">
        <v>528</v>
      </c>
      <c r="F62" s="34" t="s">
        <v>25</v>
      </c>
      <c r="G62" s="34" t="s">
        <v>15</v>
      </c>
      <c r="H62" s="53">
        <v>81.3</v>
      </c>
      <c r="I62" s="19">
        <v>16</v>
      </c>
      <c r="J62" s="25">
        <f t="shared" si="0"/>
        <v>16</v>
      </c>
      <c r="K62" s="26" t="str">
        <f t="shared" si="1"/>
        <v>OK</v>
      </c>
      <c r="L62" s="18">
        <v>0</v>
      </c>
      <c r="M62" s="18"/>
      <c r="N62" s="18"/>
      <c r="O62" s="18"/>
      <c r="P62" s="18"/>
      <c r="Q62" s="18"/>
      <c r="R62" s="18"/>
      <c r="S62" s="18"/>
      <c r="T62" s="18"/>
      <c r="U62" s="18"/>
      <c r="V62" s="18"/>
      <c r="W62" s="18"/>
      <c r="X62" s="32"/>
      <c r="Y62" s="32"/>
      <c r="Z62" s="32"/>
      <c r="AA62" s="32"/>
      <c r="AB62" s="32"/>
      <c r="AC62" s="32"/>
    </row>
    <row r="63" spans="1:29" ht="39.950000000000003" customHeight="1" x14ac:dyDescent="0.25">
      <c r="A63" s="165"/>
      <c r="B63" s="167"/>
      <c r="C63" s="46">
        <v>140</v>
      </c>
      <c r="D63" s="77" t="s">
        <v>154</v>
      </c>
      <c r="E63" s="106" t="s">
        <v>554</v>
      </c>
      <c r="F63" s="94" t="s">
        <v>25</v>
      </c>
      <c r="G63" s="94" t="s">
        <v>15</v>
      </c>
      <c r="H63" s="53">
        <v>85.35</v>
      </c>
      <c r="I63" s="19">
        <f>12+15</f>
        <v>27</v>
      </c>
      <c r="J63" s="25">
        <f t="shared" si="0"/>
        <v>0</v>
      </c>
      <c r="K63" s="26" t="str">
        <f t="shared" si="1"/>
        <v>OK</v>
      </c>
      <c r="L63" s="18">
        <v>12</v>
      </c>
      <c r="M63" s="18">
        <v>15</v>
      </c>
      <c r="N63" s="18"/>
      <c r="O63" s="18"/>
      <c r="P63" s="18"/>
      <c r="Q63" s="18"/>
      <c r="R63" s="18"/>
      <c r="S63" s="18"/>
      <c r="T63" s="18"/>
      <c r="U63" s="18"/>
      <c r="V63" s="18"/>
      <c r="W63" s="18"/>
      <c r="X63" s="32"/>
      <c r="Y63" s="32"/>
      <c r="Z63" s="32"/>
      <c r="AA63" s="32"/>
      <c r="AB63" s="32"/>
      <c r="AC63" s="32"/>
    </row>
    <row r="64" spans="1:29" ht="39.950000000000003" customHeight="1" x14ac:dyDescent="0.25">
      <c r="A64" s="165"/>
      <c r="B64" s="167"/>
      <c r="C64" s="46">
        <v>141</v>
      </c>
      <c r="D64" s="66" t="s">
        <v>274</v>
      </c>
      <c r="E64" s="106" t="s">
        <v>556</v>
      </c>
      <c r="F64" s="34" t="s">
        <v>13</v>
      </c>
      <c r="G64" s="34" t="s">
        <v>15</v>
      </c>
      <c r="H64" s="53">
        <v>25.55</v>
      </c>
      <c r="I64" s="19">
        <v>20</v>
      </c>
      <c r="J64" s="25">
        <f t="shared" si="0"/>
        <v>20</v>
      </c>
      <c r="K64" s="26" t="str">
        <f t="shared" si="1"/>
        <v>OK</v>
      </c>
      <c r="L64" s="18">
        <v>0</v>
      </c>
      <c r="M64" s="18"/>
      <c r="N64" s="18"/>
      <c r="O64" s="18"/>
      <c r="P64" s="18"/>
      <c r="Q64" s="18"/>
      <c r="R64" s="18"/>
      <c r="S64" s="18"/>
      <c r="T64" s="18"/>
      <c r="U64" s="18"/>
      <c r="V64" s="18"/>
      <c r="W64" s="18"/>
      <c r="X64" s="32"/>
      <c r="Y64" s="32"/>
      <c r="Z64" s="32"/>
      <c r="AA64" s="32"/>
      <c r="AB64" s="32"/>
      <c r="AC64" s="32"/>
    </row>
    <row r="65" spans="1:29" ht="39.950000000000003" customHeight="1" x14ac:dyDescent="0.25">
      <c r="A65" s="165"/>
      <c r="B65" s="167"/>
      <c r="C65" s="46">
        <v>142</v>
      </c>
      <c r="D65" s="66" t="s">
        <v>275</v>
      </c>
      <c r="E65" s="106" t="s">
        <v>557</v>
      </c>
      <c r="F65" s="34" t="s">
        <v>28</v>
      </c>
      <c r="G65" s="34" t="s">
        <v>15</v>
      </c>
      <c r="H65" s="53">
        <v>29.67</v>
      </c>
      <c r="I65" s="19">
        <v>20</v>
      </c>
      <c r="J65" s="25">
        <f t="shared" si="0"/>
        <v>20</v>
      </c>
      <c r="K65" s="26" t="str">
        <f t="shared" si="1"/>
        <v>OK</v>
      </c>
      <c r="L65" s="18">
        <v>0</v>
      </c>
      <c r="M65" s="18"/>
      <c r="N65" s="18"/>
      <c r="O65" s="18"/>
      <c r="P65" s="18"/>
      <c r="Q65" s="18"/>
      <c r="R65" s="18"/>
      <c r="S65" s="18"/>
      <c r="T65" s="18"/>
      <c r="U65" s="18"/>
      <c r="V65" s="18"/>
      <c r="W65" s="18"/>
      <c r="X65" s="32"/>
      <c r="Y65" s="32"/>
      <c r="Z65" s="32"/>
      <c r="AA65" s="32"/>
      <c r="AB65" s="32"/>
      <c r="AC65" s="32"/>
    </row>
    <row r="66" spans="1:29" ht="39.950000000000003" customHeight="1" x14ac:dyDescent="0.25">
      <c r="A66" s="165"/>
      <c r="B66" s="167"/>
      <c r="C66" s="46">
        <v>143</v>
      </c>
      <c r="D66" s="66" t="s">
        <v>276</v>
      </c>
      <c r="E66" s="106" t="s">
        <v>558</v>
      </c>
      <c r="F66" s="34" t="s">
        <v>112</v>
      </c>
      <c r="G66" s="34" t="s">
        <v>15</v>
      </c>
      <c r="H66" s="53">
        <v>82.61</v>
      </c>
      <c r="I66" s="19">
        <v>20</v>
      </c>
      <c r="J66" s="25">
        <f t="shared" si="0"/>
        <v>20</v>
      </c>
      <c r="K66" s="26" t="str">
        <f t="shared" si="1"/>
        <v>OK</v>
      </c>
      <c r="L66" s="18">
        <v>0</v>
      </c>
      <c r="M66" s="18"/>
      <c r="N66" s="18"/>
      <c r="O66" s="18"/>
      <c r="P66" s="18"/>
      <c r="Q66" s="18"/>
      <c r="R66" s="18"/>
      <c r="S66" s="18"/>
      <c r="T66" s="18"/>
      <c r="U66" s="18"/>
      <c r="V66" s="18"/>
      <c r="W66" s="18"/>
      <c r="X66" s="32"/>
      <c r="Y66" s="32"/>
      <c r="Z66" s="32"/>
      <c r="AA66" s="32"/>
      <c r="AB66" s="32"/>
      <c r="AC66" s="32"/>
    </row>
    <row r="67" spans="1:29" ht="39.950000000000003" customHeight="1" x14ac:dyDescent="0.25">
      <c r="A67" s="168">
        <v>3</v>
      </c>
      <c r="B67" s="170" t="s">
        <v>217</v>
      </c>
      <c r="C67" s="48">
        <v>144</v>
      </c>
      <c r="D67" s="78" t="s">
        <v>277</v>
      </c>
      <c r="E67" s="108" t="s">
        <v>559</v>
      </c>
      <c r="F67" s="95" t="s">
        <v>13</v>
      </c>
      <c r="G67" s="95" t="s">
        <v>35</v>
      </c>
      <c r="H67" s="54">
        <v>76.36</v>
      </c>
      <c r="I67" s="19">
        <v>2</v>
      </c>
      <c r="J67" s="25">
        <f t="shared" si="0"/>
        <v>2</v>
      </c>
      <c r="K67" s="26" t="str">
        <f t="shared" si="1"/>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69"/>
      <c r="B68" s="171"/>
      <c r="C68" s="48">
        <v>145</v>
      </c>
      <c r="D68" s="71" t="s">
        <v>278</v>
      </c>
      <c r="E68" s="108" t="s">
        <v>560</v>
      </c>
      <c r="F68" s="72" t="s">
        <v>13</v>
      </c>
      <c r="G68" s="72" t="s">
        <v>35</v>
      </c>
      <c r="H68" s="54">
        <v>28.65</v>
      </c>
      <c r="I68" s="19">
        <v>3</v>
      </c>
      <c r="J68" s="25">
        <f t="shared" si="0"/>
        <v>3</v>
      </c>
      <c r="K68" s="26" t="str">
        <f t="shared" si="1"/>
        <v>OK</v>
      </c>
      <c r="L68" s="18">
        <v>0</v>
      </c>
      <c r="M68" s="18"/>
      <c r="N68" s="18"/>
      <c r="O68" s="18"/>
      <c r="P68" s="18"/>
      <c r="Q68" s="18"/>
      <c r="R68" s="18"/>
      <c r="S68" s="18"/>
      <c r="T68" s="18"/>
      <c r="U68" s="18"/>
      <c r="V68" s="18"/>
      <c r="W68" s="18"/>
      <c r="X68" s="32"/>
      <c r="Y68" s="32"/>
      <c r="Z68" s="32"/>
      <c r="AA68" s="32"/>
      <c r="AB68" s="32"/>
      <c r="AC68" s="32"/>
    </row>
    <row r="69" spans="1:29" ht="39.950000000000003" customHeight="1" x14ac:dyDescent="0.25">
      <c r="A69" s="169"/>
      <c r="B69" s="171"/>
      <c r="C69" s="48">
        <v>146</v>
      </c>
      <c r="D69" s="71" t="s">
        <v>279</v>
      </c>
      <c r="E69" s="108" t="s">
        <v>561</v>
      </c>
      <c r="F69" s="72" t="s">
        <v>13</v>
      </c>
      <c r="G69" s="72" t="s">
        <v>35</v>
      </c>
      <c r="H69" s="54">
        <v>22.97</v>
      </c>
      <c r="I69" s="19">
        <v>3</v>
      </c>
      <c r="J69" s="25">
        <f t="shared" ref="J69:J132" si="2">I69-(SUM(L69:AC69))</f>
        <v>3</v>
      </c>
      <c r="K69" s="26" t="str">
        <f t="shared" ref="K69:K132" si="3">IF(J69&lt;0,"ATENÇÃO","OK")</f>
        <v>OK</v>
      </c>
      <c r="L69" s="18">
        <v>0</v>
      </c>
      <c r="M69" s="18"/>
      <c r="N69" s="18"/>
      <c r="O69" s="18"/>
      <c r="P69" s="18"/>
      <c r="Q69" s="18"/>
      <c r="R69" s="18"/>
      <c r="S69" s="18"/>
      <c r="T69" s="18"/>
      <c r="U69" s="18"/>
      <c r="V69" s="18"/>
      <c r="W69" s="18"/>
      <c r="X69" s="32"/>
      <c r="Y69" s="32"/>
      <c r="Z69" s="32"/>
      <c r="AA69" s="32"/>
      <c r="AB69" s="32"/>
      <c r="AC69" s="32"/>
    </row>
    <row r="70" spans="1:29" ht="39.950000000000003" customHeight="1" x14ac:dyDescent="0.25">
      <c r="A70" s="169"/>
      <c r="B70" s="171"/>
      <c r="C70" s="48">
        <v>147</v>
      </c>
      <c r="D70" s="71" t="s">
        <v>280</v>
      </c>
      <c r="E70" s="108" t="s">
        <v>562</v>
      </c>
      <c r="F70" s="72" t="s">
        <v>13</v>
      </c>
      <c r="G70" s="72" t="s">
        <v>35</v>
      </c>
      <c r="H70" s="54">
        <v>26.49</v>
      </c>
      <c r="I70" s="19">
        <v>3</v>
      </c>
      <c r="J70" s="25">
        <f t="shared" si="2"/>
        <v>3</v>
      </c>
      <c r="K70" s="26" t="str">
        <f t="shared" si="3"/>
        <v>OK</v>
      </c>
      <c r="L70" s="18">
        <v>0</v>
      </c>
      <c r="M70" s="18"/>
      <c r="N70" s="18"/>
      <c r="O70" s="18"/>
      <c r="P70" s="18"/>
      <c r="Q70" s="18"/>
      <c r="R70" s="18"/>
      <c r="S70" s="18"/>
      <c r="T70" s="18"/>
      <c r="U70" s="18"/>
      <c r="V70" s="18"/>
      <c r="W70" s="18"/>
      <c r="X70" s="32"/>
      <c r="Y70" s="32"/>
      <c r="Z70" s="32"/>
      <c r="AA70" s="32"/>
      <c r="AB70" s="32"/>
      <c r="AC70" s="32"/>
    </row>
    <row r="71" spans="1:29" ht="39.950000000000003" customHeight="1" x14ac:dyDescent="0.25">
      <c r="A71" s="169"/>
      <c r="B71" s="171"/>
      <c r="C71" s="48">
        <v>148</v>
      </c>
      <c r="D71" s="71" t="s">
        <v>281</v>
      </c>
      <c r="E71" s="108" t="s">
        <v>563</v>
      </c>
      <c r="F71" s="72" t="s">
        <v>13</v>
      </c>
      <c r="G71" s="72" t="s">
        <v>35</v>
      </c>
      <c r="H71" s="54">
        <v>31.03</v>
      </c>
      <c r="I71" s="19">
        <v>3</v>
      </c>
      <c r="J71" s="25">
        <f t="shared" si="2"/>
        <v>0</v>
      </c>
      <c r="K71" s="26" t="str">
        <f t="shared" si="3"/>
        <v>OK</v>
      </c>
      <c r="L71" s="18">
        <v>3</v>
      </c>
      <c r="M71" s="18"/>
      <c r="N71" s="18"/>
      <c r="O71" s="18"/>
      <c r="P71" s="18"/>
      <c r="Q71" s="18"/>
      <c r="R71" s="18"/>
      <c r="S71" s="18"/>
      <c r="T71" s="18"/>
      <c r="U71" s="18"/>
      <c r="V71" s="18"/>
      <c r="W71" s="18"/>
      <c r="X71" s="32"/>
      <c r="Y71" s="32"/>
      <c r="Z71" s="32"/>
      <c r="AA71" s="32"/>
      <c r="AB71" s="32"/>
      <c r="AC71" s="32"/>
    </row>
    <row r="72" spans="1:29" ht="39.950000000000003" customHeight="1" x14ac:dyDescent="0.25">
      <c r="A72" s="169"/>
      <c r="B72" s="171"/>
      <c r="C72" s="48">
        <v>149</v>
      </c>
      <c r="D72" s="71" t="s">
        <v>282</v>
      </c>
      <c r="E72" s="108" t="s">
        <v>564</v>
      </c>
      <c r="F72" s="72" t="s">
        <v>13</v>
      </c>
      <c r="G72" s="72" t="s">
        <v>35</v>
      </c>
      <c r="H72" s="54">
        <v>30.78</v>
      </c>
      <c r="I72" s="19">
        <v>2</v>
      </c>
      <c r="J72" s="25">
        <f t="shared" si="2"/>
        <v>2</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69"/>
      <c r="B73" s="171"/>
      <c r="C73" s="48">
        <v>150</v>
      </c>
      <c r="D73" s="71" t="s">
        <v>283</v>
      </c>
      <c r="E73" s="108" t="s">
        <v>565</v>
      </c>
      <c r="F73" s="72" t="s">
        <v>13</v>
      </c>
      <c r="G73" s="72" t="s">
        <v>35</v>
      </c>
      <c r="H73" s="54">
        <v>35</v>
      </c>
      <c r="I73" s="19"/>
      <c r="J73" s="25">
        <f t="shared" si="2"/>
        <v>0</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69"/>
      <c r="B74" s="171"/>
      <c r="C74" s="48">
        <v>151</v>
      </c>
      <c r="D74" s="71" t="s">
        <v>284</v>
      </c>
      <c r="E74" s="108" t="s">
        <v>566</v>
      </c>
      <c r="F74" s="72" t="s">
        <v>13</v>
      </c>
      <c r="G74" s="72" t="s">
        <v>35</v>
      </c>
      <c r="H74" s="54">
        <v>30</v>
      </c>
      <c r="I74" s="19">
        <v>3</v>
      </c>
      <c r="J74" s="25">
        <f t="shared" si="2"/>
        <v>0</v>
      </c>
      <c r="K74" s="26" t="str">
        <f t="shared" si="3"/>
        <v>OK</v>
      </c>
      <c r="L74" s="18">
        <v>3</v>
      </c>
      <c r="M74" s="18"/>
      <c r="N74" s="18"/>
      <c r="O74" s="18"/>
      <c r="P74" s="18"/>
      <c r="Q74" s="18"/>
      <c r="R74" s="18"/>
      <c r="S74" s="18"/>
      <c r="T74" s="18"/>
      <c r="U74" s="18"/>
      <c r="V74" s="18"/>
      <c r="W74" s="18"/>
      <c r="X74" s="32"/>
      <c r="Y74" s="32"/>
      <c r="Z74" s="32"/>
      <c r="AA74" s="32"/>
      <c r="AB74" s="32"/>
      <c r="AC74" s="32"/>
    </row>
    <row r="75" spans="1:29" ht="39.950000000000003" customHeight="1" x14ac:dyDescent="0.25">
      <c r="A75" s="169"/>
      <c r="B75" s="171"/>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69"/>
      <c r="B76" s="171"/>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69"/>
      <c r="B77" s="171"/>
      <c r="C77" s="48">
        <v>154</v>
      </c>
      <c r="D77" s="71" t="s">
        <v>160</v>
      </c>
      <c r="E77" s="108" t="s">
        <v>569</v>
      </c>
      <c r="F77" s="72" t="s">
        <v>13</v>
      </c>
      <c r="G77" s="72" t="s">
        <v>35</v>
      </c>
      <c r="H77" s="54">
        <v>35</v>
      </c>
      <c r="I77" s="19">
        <v>1</v>
      </c>
      <c r="J77" s="25">
        <f t="shared" si="2"/>
        <v>1</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69"/>
      <c r="B78" s="171"/>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69"/>
      <c r="B79" s="171"/>
      <c r="C79" s="48">
        <v>156</v>
      </c>
      <c r="D79" s="71" t="s">
        <v>167</v>
      </c>
      <c r="E79" s="108" t="s">
        <v>571</v>
      </c>
      <c r="F79" s="72" t="s">
        <v>13</v>
      </c>
      <c r="G79" s="72" t="s">
        <v>35</v>
      </c>
      <c r="H79" s="54">
        <v>8</v>
      </c>
      <c r="I79" s="19">
        <v>2</v>
      </c>
      <c r="J79" s="25">
        <f t="shared" si="2"/>
        <v>2</v>
      </c>
      <c r="K79" s="26" t="str">
        <f t="shared" si="3"/>
        <v>OK</v>
      </c>
      <c r="L79" s="18">
        <v>0</v>
      </c>
      <c r="M79" s="18"/>
      <c r="N79" s="18"/>
      <c r="O79" s="18"/>
      <c r="P79" s="18"/>
      <c r="Q79" s="18"/>
      <c r="R79" s="18"/>
      <c r="S79" s="18"/>
      <c r="T79" s="18"/>
      <c r="U79" s="18"/>
      <c r="V79" s="18"/>
      <c r="W79" s="18"/>
      <c r="X79" s="32"/>
      <c r="Y79" s="32"/>
      <c r="Z79" s="32"/>
      <c r="AA79" s="32"/>
      <c r="AB79" s="32"/>
      <c r="AC79" s="32"/>
    </row>
    <row r="80" spans="1:29" ht="39.950000000000003" customHeight="1" x14ac:dyDescent="0.25">
      <c r="A80" s="169"/>
      <c r="B80" s="171"/>
      <c r="C80" s="48">
        <v>157</v>
      </c>
      <c r="D80" s="71" t="s">
        <v>166</v>
      </c>
      <c r="E80" s="108" t="s">
        <v>572</v>
      </c>
      <c r="F80" s="72" t="s">
        <v>13</v>
      </c>
      <c r="G80" s="72" t="s">
        <v>35</v>
      </c>
      <c r="H80" s="54">
        <v>12.39</v>
      </c>
      <c r="I80" s="19">
        <v>2</v>
      </c>
      <c r="J80" s="25">
        <f t="shared" si="2"/>
        <v>2</v>
      </c>
      <c r="K80" s="26" t="str">
        <f t="shared" si="3"/>
        <v>OK</v>
      </c>
      <c r="L80" s="18">
        <v>0</v>
      </c>
      <c r="M80" s="18"/>
      <c r="N80" s="18"/>
      <c r="O80" s="18"/>
      <c r="P80" s="18"/>
      <c r="Q80" s="18"/>
      <c r="R80" s="18"/>
      <c r="S80" s="18"/>
      <c r="T80" s="18"/>
      <c r="U80" s="18"/>
      <c r="V80" s="18"/>
      <c r="W80" s="18"/>
      <c r="X80" s="32"/>
      <c r="Y80" s="32"/>
      <c r="Z80" s="32"/>
      <c r="AA80" s="32"/>
      <c r="AB80" s="32"/>
      <c r="AC80" s="32"/>
    </row>
    <row r="81" spans="1:29" ht="39.950000000000003" customHeight="1" x14ac:dyDescent="0.25">
      <c r="A81" s="169"/>
      <c r="B81" s="171"/>
      <c r="C81" s="48">
        <v>158</v>
      </c>
      <c r="D81" s="71" t="s">
        <v>288</v>
      </c>
      <c r="E81" s="108" t="s">
        <v>573</v>
      </c>
      <c r="F81" s="72" t="s">
        <v>13</v>
      </c>
      <c r="G81" s="72" t="s">
        <v>35</v>
      </c>
      <c r="H81" s="54">
        <v>7.41</v>
      </c>
      <c r="I81" s="19">
        <v>2</v>
      </c>
      <c r="J81" s="25">
        <f t="shared" si="2"/>
        <v>2</v>
      </c>
      <c r="K81" s="26" t="str">
        <f t="shared" si="3"/>
        <v>OK</v>
      </c>
      <c r="L81" s="18">
        <v>0</v>
      </c>
      <c r="M81" s="18"/>
      <c r="N81" s="18"/>
      <c r="O81" s="18"/>
      <c r="P81" s="18"/>
      <c r="Q81" s="18"/>
      <c r="R81" s="18"/>
      <c r="S81" s="18"/>
      <c r="T81" s="18"/>
      <c r="U81" s="18"/>
      <c r="V81" s="18"/>
      <c r="W81" s="18"/>
      <c r="X81" s="32"/>
      <c r="Y81" s="32"/>
      <c r="Z81" s="32"/>
      <c r="AA81" s="32"/>
      <c r="AB81" s="32"/>
      <c r="AC81" s="32"/>
    </row>
    <row r="82" spans="1:29" ht="39.950000000000003" customHeight="1" x14ac:dyDescent="0.25">
      <c r="A82" s="169"/>
      <c r="B82" s="171"/>
      <c r="C82" s="48">
        <v>159</v>
      </c>
      <c r="D82" s="71" t="s">
        <v>289</v>
      </c>
      <c r="E82" s="108" t="s">
        <v>574</v>
      </c>
      <c r="F82" s="72" t="s">
        <v>13</v>
      </c>
      <c r="G82" s="72" t="s">
        <v>35</v>
      </c>
      <c r="H82" s="54">
        <v>5</v>
      </c>
      <c r="I82" s="19">
        <v>4</v>
      </c>
      <c r="J82" s="25">
        <f t="shared" si="2"/>
        <v>4</v>
      </c>
      <c r="K82" s="26" t="str">
        <f t="shared" si="3"/>
        <v>OK</v>
      </c>
      <c r="L82" s="18">
        <v>0</v>
      </c>
      <c r="M82" s="18"/>
      <c r="N82" s="18"/>
      <c r="O82" s="18"/>
      <c r="P82" s="18"/>
      <c r="Q82" s="18"/>
      <c r="R82" s="18"/>
      <c r="S82" s="18"/>
      <c r="T82" s="18"/>
      <c r="U82" s="18"/>
      <c r="V82" s="18"/>
      <c r="W82" s="18"/>
      <c r="X82" s="32"/>
      <c r="Y82" s="32"/>
      <c r="Z82" s="32"/>
      <c r="AA82" s="32"/>
      <c r="AB82" s="32"/>
      <c r="AC82" s="32"/>
    </row>
    <row r="83" spans="1:29" ht="39.950000000000003" customHeight="1" x14ac:dyDescent="0.25">
      <c r="A83" s="169"/>
      <c r="B83" s="171"/>
      <c r="C83" s="48">
        <v>160</v>
      </c>
      <c r="D83" s="71" t="s">
        <v>161</v>
      </c>
      <c r="E83" s="109" t="s">
        <v>575</v>
      </c>
      <c r="F83" s="72" t="s">
        <v>13</v>
      </c>
      <c r="G83" s="72" t="s">
        <v>35</v>
      </c>
      <c r="H83" s="54">
        <v>11.46</v>
      </c>
      <c r="I83" s="19">
        <v>6</v>
      </c>
      <c r="J83" s="25">
        <f t="shared" si="2"/>
        <v>6</v>
      </c>
      <c r="K83" s="26" t="str">
        <f t="shared" si="3"/>
        <v>OK</v>
      </c>
      <c r="L83" s="18">
        <v>0</v>
      </c>
      <c r="M83" s="18"/>
      <c r="N83" s="18"/>
      <c r="O83" s="18"/>
      <c r="P83" s="18"/>
      <c r="Q83" s="18"/>
      <c r="R83" s="18"/>
      <c r="S83" s="18"/>
      <c r="T83" s="18"/>
      <c r="U83" s="18"/>
      <c r="V83" s="18"/>
      <c r="W83" s="18"/>
      <c r="X83" s="32"/>
      <c r="Y83" s="32"/>
      <c r="Z83" s="32"/>
      <c r="AA83" s="32"/>
      <c r="AB83" s="32"/>
      <c r="AC83" s="32"/>
    </row>
    <row r="84" spans="1:29" ht="39.950000000000003" customHeight="1" x14ac:dyDescent="0.25">
      <c r="A84" s="169"/>
      <c r="B84" s="171"/>
      <c r="C84" s="48">
        <v>161</v>
      </c>
      <c r="D84" s="71" t="s">
        <v>162</v>
      </c>
      <c r="E84" s="109" t="s">
        <v>576</v>
      </c>
      <c r="F84" s="72" t="s">
        <v>13</v>
      </c>
      <c r="G84" s="72" t="s">
        <v>35</v>
      </c>
      <c r="H84" s="54">
        <v>7.31</v>
      </c>
      <c r="I84" s="19">
        <v>6</v>
      </c>
      <c r="J84" s="25">
        <f t="shared" si="2"/>
        <v>6</v>
      </c>
      <c r="K84" s="26" t="str">
        <f t="shared" si="3"/>
        <v>OK</v>
      </c>
      <c r="L84" s="18">
        <v>0</v>
      </c>
      <c r="M84" s="18"/>
      <c r="N84" s="18"/>
      <c r="O84" s="18"/>
      <c r="P84" s="18"/>
      <c r="Q84" s="18"/>
      <c r="R84" s="18"/>
      <c r="S84" s="18"/>
      <c r="T84" s="18"/>
      <c r="U84" s="18"/>
      <c r="V84" s="18"/>
      <c r="W84" s="18"/>
      <c r="X84" s="32"/>
      <c r="Y84" s="32"/>
      <c r="Z84" s="32"/>
      <c r="AA84" s="32"/>
      <c r="AB84" s="32"/>
      <c r="AC84" s="32"/>
    </row>
    <row r="85" spans="1:29" ht="39.950000000000003" customHeight="1" x14ac:dyDescent="0.25">
      <c r="A85" s="169"/>
      <c r="B85" s="171"/>
      <c r="C85" s="48">
        <v>162</v>
      </c>
      <c r="D85" s="71" t="s">
        <v>163</v>
      </c>
      <c r="E85" s="108" t="s">
        <v>577</v>
      </c>
      <c r="F85" s="72" t="s">
        <v>13</v>
      </c>
      <c r="G85" s="72" t="s">
        <v>15</v>
      </c>
      <c r="H85" s="54">
        <v>12</v>
      </c>
      <c r="I85" s="19">
        <v>6</v>
      </c>
      <c r="J85" s="25">
        <f t="shared" si="2"/>
        <v>6</v>
      </c>
      <c r="K85" s="26" t="str">
        <f t="shared" si="3"/>
        <v>OK</v>
      </c>
      <c r="L85" s="18">
        <v>0</v>
      </c>
      <c r="M85" s="18"/>
      <c r="N85" s="18"/>
      <c r="O85" s="18"/>
      <c r="P85" s="18"/>
      <c r="Q85" s="18"/>
      <c r="R85" s="18"/>
      <c r="S85" s="18"/>
      <c r="T85" s="18"/>
      <c r="U85" s="18"/>
      <c r="V85" s="18"/>
      <c r="W85" s="18"/>
      <c r="X85" s="32"/>
      <c r="Y85" s="32"/>
      <c r="Z85" s="32"/>
      <c r="AA85" s="32"/>
      <c r="AB85" s="32"/>
      <c r="AC85" s="32"/>
    </row>
    <row r="86" spans="1:29" ht="39.950000000000003" customHeight="1" x14ac:dyDescent="0.25">
      <c r="A86" s="169"/>
      <c r="B86" s="171"/>
      <c r="C86" s="48">
        <v>163</v>
      </c>
      <c r="D86" s="71" t="s">
        <v>164</v>
      </c>
      <c r="E86" s="108" t="s">
        <v>578</v>
      </c>
      <c r="F86" s="72" t="s">
        <v>13</v>
      </c>
      <c r="G86" s="72" t="s">
        <v>35</v>
      </c>
      <c r="H86" s="54">
        <v>9.6199999999999992</v>
      </c>
      <c r="I86" s="19">
        <v>4</v>
      </c>
      <c r="J86" s="25">
        <f t="shared" si="2"/>
        <v>4</v>
      </c>
      <c r="K86" s="26" t="str">
        <f t="shared" si="3"/>
        <v>OK</v>
      </c>
      <c r="L86" s="18">
        <v>0</v>
      </c>
      <c r="M86" s="18"/>
      <c r="N86" s="18"/>
      <c r="O86" s="18"/>
      <c r="P86" s="18"/>
      <c r="Q86" s="18"/>
      <c r="R86" s="18"/>
      <c r="S86" s="18"/>
      <c r="T86" s="18"/>
      <c r="U86" s="18"/>
      <c r="V86" s="18"/>
      <c r="W86" s="18"/>
      <c r="X86" s="32"/>
      <c r="Y86" s="32"/>
      <c r="Z86" s="32"/>
      <c r="AA86" s="32"/>
      <c r="AB86" s="32"/>
      <c r="AC86" s="32"/>
    </row>
    <row r="87" spans="1:29" ht="39.950000000000003" customHeight="1" x14ac:dyDescent="0.25">
      <c r="A87" s="169"/>
      <c r="B87" s="171"/>
      <c r="C87" s="48">
        <v>164</v>
      </c>
      <c r="D87" s="71" t="s">
        <v>165</v>
      </c>
      <c r="E87" s="108" t="s">
        <v>579</v>
      </c>
      <c r="F87" s="72" t="s">
        <v>13</v>
      </c>
      <c r="G87" s="72" t="s">
        <v>35</v>
      </c>
      <c r="H87" s="54">
        <v>12</v>
      </c>
      <c r="I87" s="19">
        <v>6</v>
      </c>
      <c r="J87" s="25">
        <f t="shared" si="2"/>
        <v>6</v>
      </c>
      <c r="K87" s="26" t="str">
        <f t="shared" si="3"/>
        <v>OK</v>
      </c>
      <c r="L87" s="18">
        <v>0</v>
      </c>
      <c r="M87" s="18"/>
      <c r="N87" s="18"/>
      <c r="O87" s="18"/>
      <c r="P87" s="18"/>
      <c r="Q87" s="18"/>
      <c r="R87" s="18"/>
      <c r="S87" s="18"/>
      <c r="T87" s="18"/>
      <c r="U87" s="18"/>
      <c r="V87" s="18"/>
      <c r="W87" s="18"/>
      <c r="X87" s="32"/>
      <c r="Y87" s="32"/>
      <c r="Z87" s="32"/>
      <c r="AA87" s="32"/>
      <c r="AB87" s="32"/>
      <c r="AC87" s="32"/>
    </row>
    <row r="88" spans="1:29" ht="39.950000000000003" customHeight="1" x14ac:dyDescent="0.25">
      <c r="A88" s="169"/>
      <c r="B88" s="171"/>
      <c r="C88" s="48">
        <v>165</v>
      </c>
      <c r="D88" s="71" t="s">
        <v>290</v>
      </c>
      <c r="E88" s="108" t="s">
        <v>580</v>
      </c>
      <c r="F88" s="72" t="s">
        <v>13</v>
      </c>
      <c r="G88" s="72" t="s">
        <v>35</v>
      </c>
      <c r="H88" s="54">
        <v>17.32</v>
      </c>
      <c r="I88" s="19">
        <v>6</v>
      </c>
      <c r="J88" s="25">
        <f t="shared" si="2"/>
        <v>6</v>
      </c>
      <c r="K88" s="26" t="str">
        <f t="shared" si="3"/>
        <v>OK</v>
      </c>
      <c r="L88" s="18">
        <v>0</v>
      </c>
      <c r="M88" s="18"/>
      <c r="N88" s="18"/>
      <c r="O88" s="18"/>
      <c r="P88" s="18"/>
      <c r="Q88" s="18"/>
      <c r="R88" s="18"/>
      <c r="S88" s="18"/>
      <c r="T88" s="18"/>
      <c r="U88" s="18"/>
      <c r="V88" s="18"/>
      <c r="W88" s="18"/>
      <c r="X88" s="32"/>
      <c r="Y88" s="32"/>
      <c r="Z88" s="32"/>
      <c r="AA88" s="32"/>
      <c r="AB88" s="32"/>
      <c r="AC88" s="32"/>
    </row>
    <row r="89" spans="1:29" ht="39.950000000000003" customHeight="1" x14ac:dyDescent="0.25">
      <c r="A89" s="169"/>
      <c r="B89" s="171"/>
      <c r="C89" s="48">
        <v>166</v>
      </c>
      <c r="D89" s="71" t="s">
        <v>291</v>
      </c>
      <c r="E89" s="108" t="s">
        <v>581</v>
      </c>
      <c r="F89" s="72" t="s">
        <v>13</v>
      </c>
      <c r="G89" s="72" t="s">
        <v>35</v>
      </c>
      <c r="H89" s="54">
        <v>8.69</v>
      </c>
      <c r="I89" s="19">
        <v>8</v>
      </c>
      <c r="J89" s="25">
        <f t="shared" si="2"/>
        <v>8</v>
      </c>
      <c r="K89" s="26" t="str">
        <f t="shared" si="3"/>
        <v>OK</v>
      </c>
      <c r="L89" s="18">
        <v>0</v>
      </c>
      <c r="M89" s="18"/>
      <c r="N89" s="18"/>
      <c r="O89" s="18"/>
      <c r="P89" s="18"/>
      <c r="Q89" s="18"/>
      <c r="R89" s="18"/>
      <c r="S89" s="18"/>
      <c r="T89" s="18"/>
      <c r="U89" s="18"/>
      <c r="V89" s="18"/>
      <c r="W89" s="18"/>
      <c r="X89" s="32"/>
      <c r="Y89" s="32"/>
      <c r="Z89" s="32"/>
      <c r="AA89" s="32"/>
      <c r="AB89" s="32"/>
      <c r="AC89" s="32"/>
    </row>
    <row r="90" spans="1:29" ht="39.950000000000003" customHeight="1" x14ac:dyDescent="0.25">
      <c r="A90" s="169"/>
      <c r="B90" s="171"/>
      <c r="C90" s="48">
        <v>167</v>
      </c>
      <c r="D90" s="71" t="s">
        <v>292</v>
      </c>
      <c r="E90" s="108" t="s">
        <v>582</v>
      </c>
      <c r="F90" s="72" t="s">
        <v>13</v>
      </c>
      <c r="G90" s="72" t="s">
        <v>35</v>
      </c>
      <c r="H90" s="54">
        <v>7.17</v>
      </c>
      <c r="I90" s="19">
        <v>6</v>
      </c>
      <c r="J90" s="25">
        <f t="shared" si="2"/>
        <v>6</v>
      </c>
      <c r="K90" s="26" t="str">
        <f t="shared" si="3"/>
        <v>OK</v>
      </c>
      <c r="L90" s="18">
        <v>0</v>
      </c>
      <c r="M90" s="18"/>
      <c r="N90" s="18"/>
      <c r="O90" s="18"/>
      <c r="P90" s="18"/>
      <c r="Q90" s="18"/>
      <c r="R90" s="18"/>
      <c r="S90" s="18"/>
      <c r="T90" s="18"/>
      <c r="U90" s="18"/>
      <c r="V90" s="18"/>
      <c r="W90" s="18"/>
      <c r="X90" s="32"/>
      <c r="Y90" s="32"/>
      <c r="Z90" s="32"/>
      <c r="AA90" s="32"/>
      <c r="AB90" s="32"/>
      <c r="AC90" s="32"/>
    </row>
    <row r="91" spans="1:29" ht="39.950000000000003" customHeight="1" x14ac:dyDescent="0.25">
      <c r="A91" s="169"/>
      <c r="B91" s="171"/>
      <c r="C91" s="48">
        <v>168</v>
      </c>
      <c r="D91" s="71" t="s">
        <v>293</v>
      </c>
      <c r="E91" s="108" t="s">
        <v>583</v>
      </c>
      <c r="F91" s="72" t="s">
        <v>13</v>
      </c>
      <c r="G91" s="72" t="s">
        <v>35</v>
      </c>
      <c r="H91" s="54">
        <v>8.36</v>
      </c>
      <c r="I91" s="19">
        <v>6</v>
      </c>
      <c r="J91" s="25">
        <f t="shared" si="2"/>
        <v>6</v>
      </c>
      <c r="K91" s="26" t="str">
        <f t="shared" si="3"/>
        <v>OK</v>
      </c>
      <c r="L91" s="18">
        <v>0</v>
      </c>
      <c r="M91" s="18"/>
      <c r="N91" s="18"/>
      <c r="O91" s="18"/>
      <c r="P91" s="18"/>
      <c r="Q91" s="18"/>
      <c r="R91" s="18"/>
      <c r="S91" s="18"/>
      <c r="T91" s="18"/>
      <c r="U91" s="18"/>
      <c r="V91" s="18"/>
      <c r="W91" s="18"/>
      <c r="X91" s="32"/>
      <c r="Y91" s="32"/>
      <c r="Z91" s="32"/>
      <c r="AA91" s="32"/>
      <c r="AB91" s="32"/>
      <c r="AC91" s="32"/>
    </row>
    <row r="92" spans="1:29" ht="39.950000000000003" customHeight="1" x14ac:dyDescent="0.25">
      <c r="A92" s="169"/>
      <c r="B92" s="171"/>
      <c r="C92" s="48">
        <v>169</v>
      </c>
      <c r="D92" s="71" t="s">
        <v>294</v>
      </c>
      <c r="E92" s="108" t="s">
        <v>584</v>
      </c>
      <c r="F92" s="72" t="s">
        <v>13</v>
      </c>
      <c r="G92" s="72" t="s">
        <v>35</v>
      </c>
      <c r="H92" s="54">
        <v>10.06</v>
      </c>
      <c r="I92" s="19">
        <v>6</v>
      </c>
      <c r="J92" s="25">
        <f t="shared" si="2"/>
        <v>6</v>
      </c>
      <c r="K92" s="26" t="str">
        <f t="shared" si="3"/>
        <v>OK</v>
      </c>
      <c r="L92" s="18">
        <v>0</v>
      </c>
      <c r="M92" s="18"/>
      <c r="N92" s="18"/>
      <c r="O92" s="18"/>
      <c r="P92" s="18"/>
      <c r="Q92" s="18"/>
      <c r="R92" s="18"/>
      <c r="S92" s="18"/>
      <c r="T92" s="18"/>
      <c r="U92" s="18"/>
      <c r="V92" s="18"/>
      <c r="W92" s="18"/>
      <c r="X92" s="32"/>
      <c r="Y92" s="32"/>
      <c r="Z92" s="32"/>
      <c r="AA92" s="32"/>
      <c r="AB92" s="32"/>
      <c r="AC92" s="32"/>
    </row>
    <row r="93" spans="1:29" ht="39.950000000000003" customHeight="1" x14ac:dyDescent="0.25">
      <c r="A93" s="169"/>
      <c r="B93" s="171"/>
      <c r="C93" s="48">
        <v>170</v>
      </c>
      <c r="D93" s="79" t="s">
        <v>295</v>
      </c>
      <c r="E93" s="108" t="s">
        <v>585</v>
      </c>
      <c r="F93" s="97" t="s">
        <v>13</v>
      </c>
      <c r="G93" s="97" t="s">
        <v>35</v>
      </c>
      <c r="H93" s="54">
        <v>13.5</v>
      </c>
      <c r="I93" s="19">
        <v>6</v>
      </c>
      <c r="J93" s="25">
        <f t="shared" si="2"/>
        <v>6</v>
      </c>
      <c r="K93" s="26" t="str">
        <f t="shared" si="3"/>
        <v>OK</v>
      </c>
      <c r="L93" s="18">
        <v>0</v>
      </c>
      <c r="M93" s="18"/>
      <c r="N93" s="18"/>
      <c r="O93" s="18"/>
      <c r="P93" s="18"/>
      <c r="Q93" s="18"/>
      <c r="R93" s="18"/>
      <c r="S93" s="18"/>
      <c r="T93" s="18"/>
      <c r="U93" s="18"/>
      <c r="V93" s="18"/>
      <c r="W93" s="18"/>
      <c r="X93" s="32"/>
      <c r="Y93" s="32"/>
      <c r="Z93" s="32"/>
      <c r="AA93" s="32"/>
      <c r="AB93" s="32"/>
      <c r="AC93" s="32"/>
    </row>
    <row r="94" spans="1:29" ht="39.950000000000003" customHeight="1" x14ac:dyDescent="0.25">
      <c r="A94" s="169"/>
      <c r="B94" s="171"/>
      <c r="C94" s="48">
        <v>171</v>
      </c>
      <c r="D94" s="71" t="s">
        <v>168</v>
      </c>
      <c r="E94" s="108" t="s">
        <v>586</v>
      </c>
      <c r="F94" s="72" t="s">
        <v>13</v>
      </c>
      <c r="G94" s="72" t="s">
        <v>35</v>
      </c>
      <c r="H94" s="54">
        <v>7.84</v>
      </c>
      <c r="I94" s="19">
        <v>8</v>
      </c>
      <c r="J94" s="25">
        <f t="shared" si="2"/>
        <v>8</v>
      </c>
      <c r="K94" s="26" t="str">
        <f t="shared" si="3"/>
        <v>OK</v>
      </c>
      <c r="L94" s="18">
        <v>0</v>
      </c>
      <c r="M94" s="18"/>
      <c r="N94" s="18"/>
      <c r="O94" s="18"/>
      <c r="P94" s="18"/>
      <c r="Q94" s="18"/>
      <c r="R94" s="18"/>
      <c r="S94" s="18"/>
      <c r="T94" s="18"/>
      <c r="U94" s="18"/>
      <c r="V94" s="18"/>
      <c r="W94" s="18"/>
      <c r="X94" s="32"/>
      <c r="Y94" s="32"/>
      <c r="Z94" s="32"/>
      <c r="AA94" s="32"/>
      <c r="AB94" s="32"/>
      <c r="AC94" s="32"/>
    </row>
    <row r="95" spans="1:29" ht="39.950000000000003" customHeight="1" x14ac:dyDescent="0.25">
      <c r="A95" s="169"/>
      <c r="B95" s="171"/>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69"/>
      <c r="B96" s="171"/>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69"/>
      <c r="B97" s="171"/>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69"/>
      <c r="B98" s="171"/>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69"/>
      <c r="B99" s="171"/>
      <c r="C99" s="48">
        <v>176</v>
      </c>
      <c r="D99" s="71" t="s">
        <v>296</v>
      </c>
      <c r="E99" s="108" t="s">
        <v>591</v>
      </c>
      <c r="F99" s="72" t="s">
        <v>59</v>
      </c>
      <c r="G99" s="72" t="s">
        <v>35</v>
      </c>
      <c r="H99" s="54">
        <v>50.09</v>
      </c>
      <c r="I99" s="19">
        <v>1</v>
      </c>
      <c r="J99" s="25">
        <f t="shared" si="2"/>
        <v>1</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69"/>
      <c r="B100" s="171"/>
      <c r="C100" s="48">
        <v>177</v>
      </c>
      <c r="D100" s="71" t="s">
        <v>100</v>
      </c>
      <c r="E100" s="108" t="s">
        <v>592</v>
      </c>
      <c r="F100" s="72" t="s">
        <v>13</v>
      </c>
      <c r="G100" s="72" t="s">
        <v>769</v>
      </c>
      <c r="H100" s="54">
        <v>22.53</v>
      </c>
      <c r="I100" s="19">
        <v>1</v>
      </c>
      <c r="J100" s="25">
        <f t="shared" si="2"/>
        <v>0</v>
      </c>
      <c r="K100" s="26" t="str">
        <f t="shared" si="3"/>
        <v>OK</v>
      </c>
      <c r="L100" s="18">
        <v>1</v>
      </c>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69"/>
      <c r="B101" s="171"/>
      <c r="C101" s="48">
        <v>178</v>
      </c>
      <c r="D101" s="71" t="s">
        <v>173</v>
      </c>
      <c r="E101" s="108" t="s">
        <v>593</v>
      </c>
      <c r="F101" s="72" t="s">
        <v>13</v>
      </c>
      <c r="G101" s="72" t="s">
        <v>35</v>
      </c>
      <c r="H101" s="54">
        <v>58.31</v>
      </c>
      <c r="I101" s="19">
        <v>2</v>
      </c>
      <c r="J101" s="25">
        <f t="shared" si="2"/>
        <v>2</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69"/>
      <c r="B102" s="171"/>
      <c r="C102" s="48">
        <v>179</v>
      </c>
      <c r="D102" s="71" t="s">
        <v>174</v>
      </c>
      <c r="E102" s="108" t="s">
        <v>594</v>
      </c>
      <c r="F102" s="72" t="s">
        <v>13</v>
      </c>
      <c r="G102" s="72" t="s">
        <v>35</v>
      </c>
      <c r="H102" s="54">
        <v>221</v>
      </c>
      <c r="I102" s="19">
        <v>1</v>
      </c>
      <c r="J102" s="25">
        <f t="shared" si="2"/>
        <v>1</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69"/>
      <c r="B103" s="171"/>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69"/>
      <c r="B104" s="171"/>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69"/>
      <c r="B105" s="171"/>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69"/>
      <c r="B106" s="171"/>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69"/>
      <c r="B107" s="171"/>
      <c r="C107" s="48">
        <v>184</v>
      </c>
      <c r="D107" s="71" t="s">
        <v>297</v>
      </c>
      <c r="E107" s="108" t="s">
        <v>599</v>
      </c>
      <c r="F107" s="72" t="s">
        <v>515</v>
      </c>
      <c r="G107" s="72" t="s">
        <v>35</v>
      </c>
      <c r="H107" s="54">
        <v>155.36000000000001</v>
      </c>
      <c r="I107" s="19"/>
      <c r="J107" s="25">
        <f t="shared" si="2"/>
        <v>0</v>
      </c>
      <c r="K107" s="26" t="str">
        <f t="shared" si="3"/>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69"/>
      <c r="B108" s="171"/>
      <c r="C108" s="48">
        <v>185</v>
      </c>
      <c r="D108" s="71" t="s">
        <v>298</v>
      </c>
      <c r="E108" s="108" t="s">
        <v>600</v>
      </c>
      <c r="F108" s="72" t="s">
        <v>515</v>
      </c>
      <c r="G108" s="72" t="s">
        <v>35</v>
      </c>
      <c r="H108" s="54">
        <v>273.45</v>
      </c>
      <c r="I108" s="19"/>
      <c r="J108" s="25">
        <f t="shared" si="2"/>
        <v>0</v>
      </c>
      <c r="K108" s="26" t="str">
        <f t="shared" si="3"/>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69"/>
      <c r="B109" s="171"/>
      <c r="C109" s="48">
        <v>186</v>
      </c>
      <c r="D109" s="71" t="s">
        <v>299</v>
      </c>
      <c r="E109" s="108" t="s">
        <v>601</v>
      </c>
      <c r="F109" s="72" t="s">
        <v>515</v>
      </c>
      <c r="G109" s="72" t="s">
        <v>35</v>
      </c>
      <c r="H109" s="54">
        <v>153.99</v>
      </c>
      <c r="I109" s="19"/>
      <c r="J109" s="25">
        <f t="shared" si="2"/>
        <v>0</v>
      </c>
      <c r="K109" s="26" t="str">
        <f t="shared" si="3"/>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69"/>
      <c r="B110" s="171"/>
      <c r="C110" s="48">
        <v>187</v>
      </c>
      <c r="D110" s="71" t="s">
        <v>300</v>
      </c>
      <c r="E110" s="108" t="s">
        <v>602</v>
      </c>
      <c r="F110" s="96" t="s">
        <v>102</v>
      </c>
      <c r="G110" s="96" t="s">
        <v>35</v>
      </c>
      <c r="H110" s="54">
        <v>227</v>
      </c>
      <c r="I110" s="19">
        <v>1</v>
      </c>
      <c r="J110" s="25">
        <f t="shared" si="2"/>
        <v>1</v>
      </c>
      <c r="K110" s="26" t="str">
        <f t="shared" si="3"/>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69"/>
      <c r="B111" s="171"/>
      <c r="C111" s="48">
        <v>188</v>
      </c>
      <c r="D111" s="71" t="s">
        <v>179</v>
      </c>
      <c r="E111" s="108" t="s">
        <v>603</v>
      </c>
      <c r="F111" s="72" t="s">
        <v>516</v>
      </c>
      <c r="G111" s="72" t="s">
        <v>35</v>
      </c>
      <c r="H111" s="54">
        <v>251</v>
      </c>
      <c r="I111" s="19"/>
      <c r="J111" s="25">
        <f t="shared" si="2"/>
        <v>0</v>
      </c>
      <c r="K111" s="26" t="str">
        <f t="shared" si="3"/>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69"/>
      <c r="B112" s="171"/>
      <c r="C112" s="48">
        <v>189</v>
      </c>
      <c r="D112" s="71" t="s">
        <v>301</v>
      </c>
      <c r="E112" s="108" t="s">
        <v>604</v>
      </c>
      <c r="F112" s="72" t="s">
        <v>59</v>
      </c>
      <c r="G112" s="72" t="s">
        <v>35</v>
      </c>
      <c r="H112" s="54">
        <v>68.8</v>
      </c>
      <c r="I112" s="19"/>
      <c r="J112" s="25">
        <f t="shared" si="2"/>
        <v>0</v>
      </c>
      <c r="K112" s="26" t="str">
        <f t="shared" si="3"/>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68">
        <v>6</v>
      </c>
      <c r="B114" s="170"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69"/>
      <c r="B115" s="171"/>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69"/>
      <c r="B116" s="171"/>
      <c r="C116" s="48">
        <v>261</v>
      </c>
      <c r="D116" s="71" t="s">
        <v>304</v>
      </c>
      <c r="E116" s="110" t="s">
        <v>607</v>
      </c>
      <c r="F116" s="72" t="s">
        <v>13</v>
      </c>
      <c r="G116" s="72" t="s">
        <v>15</v>
      </c>
      <c r="H116" s="54">
        <v>9.24</v>
      </c>
      <c r="I116" s="19">
        <v>20</v>
      </c>
      <c r="J116" s="25">
        <f t="shared" si="2"/>
        <v>20</v>
      </c>
      <c r="K116" s="26" t="str">
        <f t="shared" si="3"/>
        <v>OK</v>
      </c>
      <c r="L116" s="18">
        <v>0</v>
      </c>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69"/>
      <c r="B117" s="171"/>
      <c r="C117" s="48">
        <v>262</v>
      </c>
      <c r="D117" s="71" t="s">
        <v>305</v>
      </c>
      <c r="E117" s="110" t="s">
        <v>608</v>
      </c>
      <c r="F117" s="72" t="s">
        <v>13</v>
      </c>
      <c r="G117" s="72" t="s">
        <v>15</v>
      </c>
      <c r="H117" s="54">
        <v>10.119999999999999</v>
      </c>
      <c r="I117" s="19">
        <v>20</v>
      </c>
      <c r="J117" s="25">
        <f t="shared" si="2"/>
        <v>20</v>
      </c>
      <c r="K117" s="26" t="str">
        <f t="shared" si="3"/>
        <v>OK</v>
      </c>
      <c r="L117" s="18">
        <v>0</v>
      </c>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69"/>
      <c r="B118" s="171"/>
      <c r="C118" s="48">
        <v>263</v>
      </c>
      <c r="D118" s="71" t="s">
        <v>306</v>
      </c>
      <c r="E118" s="110" t="s">
        <v>608</v>
      </c>
      <c r="F118" s="72" t="s">
        <v>13</v>
      </c>
      <c r="G118" s="72" t="s">
        <v>15</v>
      </c>
      <c r="H118" s="54">
        <v>22.25</v>
      </c>
      <c r="I118" s="19">
        <v>20</v>
      </c>
      <c r="J118" s="25">
        <f t="shared" si="2"/>
        <v>20</v>
      </c>
      <c r="K118" s="26" t="str">
        <f t="shared" si="3"/>
        <v>OK</v>
      </c>
      <c r="L118" s="18">
        <v>0</v>
      </c>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69"/>
      <c r="B119" s="171"/>
      <c r="C119" s="48">
        <v>264</v>
      </c>
      <c r="D119" s="71" t="s">
        <v>307</v>
      </c>
      <c r="E119" s="110" t="s">
        <v>608</v>
      </c>
      <c r="F119" s="72" t="s">
        <v>13</v>
      </c>
      <c r="G119" s="72" t="s">
        <v>15</v>
      </c>
      <c r="H119" s="54">
        <v>25.31</v>
      </c>
      <c r="I119" s="19">
        <v>20</v>
      </c>
      <c r="J119" s="25">
        <f t="shared" si="2"/>
        <v>20</v>
      </c>
      <c r="K119" s="26" t="str">
        <f t="shared" si="3"/>
        <v>OK</v>
      </c>
      <c r="L119" s="18">
        <v>0</v>
      </c>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69"/>
      <c r="B120" s="171"/>
      <c r="C120" s="48">
        <v>265</v>
      </c>
      <c r="D120" s="71" t="s">
        <v>308</v>
      </c>
      <c r="E120" s="111" t="s">
        <v>606</v>
      </c>
      <c r="F120" s="72" t="s">
        <v>13</v>
      </c>
      <c r="G120" s="72" t="s">
        <v>15</v>
      </c>
      <c r="H120" s="54">
        <v>4.8099999999999996</v>
      </c>
      <c r="I120" s="19">
        <v>20</v>
      </c>
      <c r="J120" s="25">
        <f t="shared" si="2"/>
        <v>20</v>
      </c>
      <c r="K120" s="26" t="str">
        <f t="shared" si="3"/>
        <v>OK</v>
      </c>
      <c r="L120" s="18">
        <v>0</v>
      </c>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69"/>
      <c r="B121" s="171"/>
      <c r="C121" s="48">
        <v>266</v>
      </c>
      <c r="D121" s="71" t="s">
        <v>309</v>
      </c>
      <c r="E121" s="111" t="s">
        <v>606</v>
      </c>
      <c r="F121" s="72" t="s">
        <v>13</v>
      </c>
      <c r="G121" s="72" t="s">
        <v>15</v>
      </c>
      <c r="H121" s="54">
        <v>0.84</v>
      </c>
      <c r="I121" s="19">
        <v>20</v>
      </c>
      <c r="J121" s="25">
        <f t="shared" si="2"/>
        <v>20</v>
      </c>
      <c r="K121" s="26" t="str">
        <f t="shared" si="3"/>
        <v>OK</v>
      </c>
      <c r="L121" s="18">
        <v>0</v>
      </c>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69"/>
      <c r="B122" s="171"/>
      <c r="C122" s="48">
        <v>267</v>
      </c>
      <c r="D122" s="71" t="s">
        <v>310</v>
      </c>
      <c r="E122" s="111" t="s">
        <v>606</v>
      </c>
      <c r="F122" s="72" t="s">
        <v>13</v>
      </c>
      <c r="G122" s="72" t="s">
        <v>15</v>
      </c>
      <c r="H122" s="54">
        <v>3.79</v>
      </c>
      <c r="I122" s="19">
        <v>20</v>
      </c>
      <c r="J122" s="25">
        <f t="shared" si="2"/>
        <v>20</v>
      </c>
      <c r="K122" s="26" t="str">
        <f t="shared" si="3"/>
        <v>OK</v>
      </c>
      <c r="L122" s="18">
        <v>0</v>
      </c>
      <c r="M122" s="18"/>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69"/>
      <c r="B123" s="171"/>
      <c r="C123" s="48">
        <v>268</v>
      </c>
      <c r="D123" s="71" t="s">
        <v>311</v>
      </c>
      <c r="E123" s="111" t="s">
        <v>606</v>
      </c>
      <c r="F123" s="72" t="s">
        <v>13</v>
      </c>
      <c r="G123" s="72" t="s">
        <v>15</v>
      </c>
      <c r="H123" s="54">
        <v>1.82</v>
      </c>
      <c r="I123" s="19">
        <v>20</v>
      </c>
      <c r="J123" s="25">
        <f t="shared" si="2"/>
        <v>20</v>
      </c>
      <c r="K123" s="26" t="str">
        <f t="shared" si="3"/>
        <v>OK</v>
      </c>
      <c r="L123" s="18">
        <v>0</v>
      </c>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69"/>
      <c r="B124" s="171"/>
      <c r="C124" s="48">
        <v>269</v>
      </c>
      <c r="D124" s="71" t="s">
        <v>312</v>
      </c>
      <c r="E124" s="111" t="s">
        <v>606</v>
      </c>
      <c r="F124" s="72" t="s">
        <v>13</v>
      </c>
      <c r="G124" s="72" t="s">
        <v>15</v>
      </c>
      <c r="H124" s="54">
        <v>1.1299999999999999</v>
      </c>
      <c r="I124" s="19">
        <v>20</v>
      </c>
      <c r="J124" s="25">
        <f t="shared" si="2"/>
        <v>20</v>
      </c>
      <c r="K124" s="26" t="str">
        <f t="shared" si="3"/>
        <v>OK</v>
      </c>
      <c r="L124" s="18">
        <v>0</v>
      </c>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69"/>
      <c r="B125" s="171"/>
      <c r="C125" s="48">
        <v>270</v>
      </c>
      <c r="D125" s="71" t="s">
        <v>313</v>
      </c>
      <c r="E125" s="111" t="s">
        <v>606</v>
      </c>
      <c r="F125" s="72" t="s">
        <v>13</v>
      </c>
      <c r="G125" s="72" t="s">
        <v>15</v>
      </c>
      <c r="H125" s="54">
        <v>1.53</v>
      </c>
      <c r="I125" s="19">
        <v>20</v>
      </c>
      <c r="J125" s="25">
        <f t="shared" si="2"/>
        <v>20</v>
      </c>
      <c r="K125" s="26" t="str">
        <f t="shared" si="3"/>
        <v>OK</v>
      </c>
      <c r="L125" s="18">
        <v>0</v>
      </c>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69"/>
      <c r="B126" s="171"/>
      <c r="C126" s="48">
        <v>271</v>
      </c>
      <c r="D126" s="71" t="s">
        <v>314</v>
      </c>
      <c r="E126" s="111" t="s">
        <v>606</v>
      </c>
      <c r="F126" s="72" t="s">
        <v>13</v>
      </c>
      <c r="G126" s="72" t="s">
        <v>15</v>
      </c>
      <c r="H126" s="54">
        <v>2.87</v>
      </c>
      <c r="I126" s="19">
        <v>20</v>
      </c>
      <c r="J126" s="25">
        <f t="shared" si="2"/>
        <v>20</v>
      </c>
      <c r="K126" s="26" t="str">
        <f t="shared" si="3"/>
        <v>OK</v>
      </c>
      <c r="L126" s="18">
        <v>0</v>
      </c>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69"/>
      <c r="B127" s="171"/>
      <c r="C127" s="48">
        <v>272</v>
      </c>
      <c r="D127" s="71" t="s">
        <v>315</v>
      </c>
      <c r="E127" s="111" t="s">
        <v>606</v>
      </c>
      <c r="F127" s="72" t="s">
        <v>59</v>
      </c>
      <c r="G127" s="72" t="s">
        <v>15</v>
      </c>
      <c r="H127" s="54">
        <v>50.66</v>
      </c>
      <c r="I127" s="19">
        <v>20</v>
      </c>
      <c r="J127" s="25">
        <f t="shared" si="2"/>
        <v>20</v>
      </c>
      <c r="K127" s="26" t="str">
        <f t="shared" si="3"/>
        <v>OK</v>
      </c>
      <c r="L127" s="18">
        <v>0</v>
      </c>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69"/>
      <c r="B128" s="171"/>
      <c r="C128" s="48">
        <v>273</v>
      </c>
      <c r="D128" s="71" t="s">
        <v>316</v>
      </c>
      <c r="E128" s="111" t="s">
        <v>606</v>
      </c>
      <c r="F128" s="72" t="s">
        <v>13</v>
      </c>
      <c r="G128" s="72" t="s">
        <v>15</v>
      </c>
      <c r="H128" s="54">
        <v>6.08</v>
      </c>
      <c r="I128" s="19">
        <v>20</v>
      </c>
      <c r="J128" s="25">
        <f t="shared" si="2"/>
        <v>20</v>
      </c>
      <c r="K128" s="26" t="str">
        <f t="shared" si="3"/>
        <v>OK</v>
      </c>
      <c r="L128" s="18">
        <v>0</v>
      </c>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69"/>
      <c r="B129" s="171"/>
      <c r="C129" s="48">
        <v>274</v>
      </c>
      <c r="D129" s="71" t="s">
        <v>317</v>
      </c>
      <c r="E129" s="111" t="s">
        <v>606</v>
      </c>
      <c r="F129" s="72" t="s">
        <v>13</v>
      </c>
      <c r="G129" s="72" t="s">
        <v>15</v>
      </c>
      <c r="H129" s="54">
        <v>4.8499999999999996</v>
      </c>
      <c r="I129" s="19">
        <v>20</v>
      </c>
      <c r="J129" s="25">
        <f t="shared" si="2"/>
        <v>20</v>
      </c>
      <c r="K129" s="26" t="str">
        <f t="shared" si="3"/>
        <v>OK</v>
      </c>
      <c r="L129" s="18">
        <v>0</v>
      </c>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69"/>
      <c r="B130" s="171"/>
      <c r="C130" s="48">
        <v>275</v>
      </c>
      <c r="D130" s="71" t="s">
        <v>318</v>
      </c>
      <c r="E130" s="111" t="s">
        <v>606</v>
      </c>
      <c r="F130" s="72" t="s">
        <v>13</v>
      </c>
      <c r="G130" s="72" t="s">
        <v>15</v>
      </c>
      <c r="H130" s="54">
        <v>11.69</v>
      </c>
      <c r="I130" s="19">
        <v>20</v>
      </c>
      <c r="J130" s="25">
        <f t="shared" si="2"/>
        <v>20</v>
      </c>
      <c r="K130" s="26" t="str">
        <f t="shared" si="3"/>
        <v>OK</v>
      </c>
      <c r="L130" s="18">
        <v>0</v>
      </c>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69"/>
      <c r="B131" s="171"/>
      <c r="C131" s="48">
        <v>276</v>
      </c>
      <c r="D131" s="71" t="s">
        <v>319</v>
      </c>
      <c r="E131" s="111" t="s">
        <v>606</v>
      </c>
      <c r="F131" s="72" t="s">
        <v>13</v>
      </c>
      <c r="G131" s="72" t="s">
        <v>15</v>
      </c>
      <c r="H131" s="54">
        <v>21.08</v>
      </c>
      <c r="I131" s="19">
        <v>20</v>
      </c>
      <c r="J131" s="25">
        <f t="shared" si="2"/>
        <v>20</v>
      </c>
      <c r="K131" s="26" t="str">
        <f t="shared" si="3"/>
        <v>OK</v>
      </c>
      <c r="L131" s="18">
        <v>0</v>
      </c>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69"/>
      <c r="B132" s="171"/>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69"/>
      <c r="B133" s="171"/>
      <c r="C133" s="48">
        <v>278</v>
      </c>
      <c r="D133" s="71" t="s">
        <v>321</v>
      </c>
      <c r="E133" s="111" t="s">
        <v>606</v>
      </c>
      <c r="F133" s="72" t="s">
        <v>13</v>
      </c>
      <c r="G133" s="72" t="s">
        <v>15</v>
      </c>
      <c r="H133" s="54">
        <v>3.82</v>
      </c>
      <c r="I133" s="19">
        <v>30</v>
      </c>
      <c r="J133" s="25">
        <f t="shared" ref="J133:J287" si="4">I133-(SUM(L133:AC133))</f>
        <v>30</v>
      </c>
      <c r="K133" s="26" t="str">
        <f t="shared" ref="K133:K287" si="5">IF(J133&lt;0,"ATENÇÃO","OK")</f>
        <v>OK</v>
      </c>
      <c r="L133" s="18">
        <v>0</v>
      </c>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69"/>
      <c r="B134" s="171"/>
      <c r="C134" s="48">
        <v>279</v>
      </c>
      <c r="D134" s="71" t="s">
        <v>322</v>
      </c>
      <c r="E134" s="111" t="s">
        <v>606</v>
      </c>
      <c r="F134" s="72" t="s">
        <v>13</v>
      </c>
      <c r="G134" s="72" t="s">
        <v>15</v>
      </c>
      <c r="H134" s="54">
        <v>3.71</v>
      </c>
      <c r="I134" s="19">
        <v>10</v>
      </c>
      <c r="J134" s="25">
        <f t="shared" si="4"/>
        <v>10</v>
      </c>
      <c r="K134" s="26" t="str">
        <f t="shared" si="5"/>
        <v>OK</v>
      </c>
      <c r="L134" s="18">
        <v>0</v>
      </c>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69"/>
      <c r="B135" s="171"/>
      <c r="C135" s="48">
        <v>280</v>
      </c>
      <c r="D135" s="71" t="s">
        <v>323</v>
      </c>
      <c r="E135" s="111" t="s">
        <v>606</v>
      </c>
      <c r="F135" s="72" t="s">
        <v>13</v>
      </c>
      <c r="G135" s="72" t="s">
        <v>15</v>
      </c>
      <c r="H135" s="54">
        <v>2.59</v>
      </c>
      <c r="I135" s="19">
        <v>40</v>
      </c>
      <c r="J135" s="25">
        <f t="shared" si="4"/>
        <v>40</v>
      </c>
      <c r="K135" s="26" t="str">
        <f t="shared" si="5"/>
        <v>OK</v>
      </c>
      <c r="L135" s="18">
        <v>0</v>
      </c>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69"/>
      <c r="B136" s="171"/>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69"/>
      <c r="B137" s="171"/>
      <c r="C137" s="48">
        <v>282</v>
      </c>
      <c r="D137" s="71" t="s">
        <v>325</v>
      </c>
      <c r="E137" s="111" t="s">
        <v>606</v>
      </c>
      <c r="F137" s="72" t="s">
        <v>13</v>
      </c>
      <c r="G137" s="72" t="s">
        <v>15</v>
      </c>
      <c r="H137" s="54">
        <v>4.75</v>
      </c>
      <c r="I137" s="19">
        <v>10</v>
      </c>
      <c r="J137" s="25">
        <f t="shared" si="4"/>
        <v>10</v>
      </c>
      <c r="K137" s="26" t="str">
        <f t="shared" si="5"/>
        <v>OK</v>
      </c>
      <c r="L137" s="18">
        <v>0</v>
      </c>
      <c r="M137" s="18"/>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69"/>
      <c r="B138" s="171"/>
      <c r="C138" s="48">
        <v>283</v>
      </c>
      <c r="D138" s="71" t="s">
        <v>326</v>
      </c>
      <c r="E138" s="111" t="s">
        <v>606</v>
      </c>
      <c r="F138" s="72" t="s">
        <v>13</v>
      </c>
      <c r="G138" s="72" t="s">
        <v>15</v>
      </c>
      <c r="H138" s="54">
        <v>2.84</v>
      </c>
      <c r="I138" s="19">
        <v>20</v>
      </c>
      <c r="J138" s="25">
        <f t="shared" si="4"/>
        <v>20</v>
      </c>
      <c r="K138" s="26" t="str">
        <f t="shared" si="5"/>
        <v>OK</v>
      </c>
      <c r="L138" s="18">
        <v>0</v>
      </c>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69"/>
      <c r="B139" s="171"/>
      <c r="C139" s="48">
        <v>284</v>
      </c>
      <c r="D139" s="71" t="s">
        <v>327</v>
      </c>
      <c r="E139" s="111" t="s">
        <v>606</v>
      </c>
      <c r="F139" s="72" t="s">
        <v>13</v>
      </c>
      <c r="G139" s="72" t="s">
        <v>15</v>
      </c>
      <c r="H139" s="54">
        <v>6.49</v>
      </c>
      <c r="I139" s="19">
        <v>20</v>
      </c>
      <c r="J139" s="25">
        <f t="shared" si="4"/>
        <v>20</v>
      </c>
      <c r="K139" s="26" t="str">
        <f t="shared" si="5"/>
        <v>OK</v>
      </c>
      <c r="L139" s="18">
        <v>0</v>
      </c>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69"/>
      <c r="B140" s="171"/>
      <c r="C140" s="48">
        <v>285</v>
      </c>
      <c r="D140" s="71" t="s">
        <v>328</v>
      </c>
      <c r="E140" s="111" t="s">
        <v>606</v>
      </c>
      <c r="F140" s="72" t="s">
        <v>13</v>
      </c>
      <c r="G140" s="72" t="s">
        <v>15</v>
      </c>
      <c r="H140" s="54">
        <v>2.2799999999999998</v>
      </c>
      <c r="I140" s="19">
        <v>20</v>
      </c>
      <c r="J140" s="25">
        <f t="shared" si="4"/>
        <v>20</v>
      </c>
      <c r="K140" s="26" t="str">
        <f t="shared" si="5"/>
        <v>OK</v>
      </c>
      <c r="L140" s="18">
        <v>0</v>
      </c>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69"/>
      <c r="B141" s="171"/>
      <c r="C141" s="48">
        <v>286</v>
      </c>
      <c r="D141" s="71" t="s">
        <v>329</v>
      </c>
      <c r="E141" s="111" t="s">
        <v>606</v>
      </c>
      <c r="F141" s="72" t="s">
        <v>3</v>
      </c>
      <c r="G141" s="72" t="s">
        <v>15</v>
      </c>
      <c r="H141" s="54">
        <v>21.43</v>
      </c>
      <c r="I141" s="19">
        <v>20</v>
      </c>
      <c r="J141" s="25">
        <f t="shared" si="4"/>
        <v>20</v>
      </c>
      <c r="K141" s="26" t="str">
        <f t="shared" si="5"/>
        <v>OK</v>
      </c>
      <c r="L141" s="18">
        <v>0</v>
      </c>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69"/>
      <c r="B142" s="171"/>
      <c r="C142" s="48">
        <v>287</v>
      </c>
      <c r="D142" s="71" t="s">
        <v>330</v>
      </c>
      <c r="E142" s="111" t="s">
        <v>606</v>
      </c>
      <c r="F142" s="72" t="s">
        <v>13</v>
      </c>
      <c r="G142" s="72" t="s">
        <v>15</v>
      </c>
      <c r="H142" s="54">
        <v>2.77</v>
      </c>
      <c r="I142" s="19">
        <v>20</v>
      </c>
      <c r="J142" s="25">
        <f t="shared" si="4"/>
        <v>20</v>
      </c>
      <c r="K142" s="26" t="str">
        <f t="shared" si="5"/>
        <v>OK</v>
      </c>
      <c r="L142" s="18">
        <v>0</v>
      </c>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69"/>
      <c r="B143" s="171"/>
      <c r="C143" s="48">
        <v>288</v>
      </c>
      <c r="D143" s="71" t="s">
        <v>331</v>
      </c>
      <c r="E143" s="111" t="s">
        <v>606</v>
      </c>
      <c r="F143" s="72" t="s">
        <v>13</v>
      </c>
      <c r="G143" s="72" t="s">
        <v>15</v>
      </c>
      <c r="H143" s="54">
        <v>2.54</v>
      </c>
      <c r="I143" s="19">
        <v>20</v>
      </c>
      <c r="J143" s="25">
        <f t="shared" si="4"/>
        <v>20</v>
      </c>
      <c r="K143" s="26" t="str">
        <f t="shared" si="5"/>
        <v>OK</v>
      </c>
      <c r="L143" s="18">
        <v>0</v>
      </c>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69"/>
      <c r="B144" s="171"/>
      <c r="C144" s="48">
        <v>289</v>
      </c>
      <c r="D144" s="71" t="s">
        <v>332</v>
      </c>
      <c r="E144" s="111" t="s">
        <v>606</v>
      </c>
      <c r="F144" s="72" t="s">
        <v>13</v>
      </c>
      <c r="G144" s="72" t="s">
        <v>15</v>
      </c>
      <c r="H144" s="54">
        <v>4.41</v>
      </c>
      <c r="I144" s="19">
        <v>20</v>
      </c>
      <c r="J144" s="25">
        <f t="shared" si="4"/>
        <v>20</v>
      </c>
      <c r="K144" s="26" t="str">
        <f t="shared" si="5"/>
        <v>OK</v>
      </c>
      <c r="L144" s="18">
        <v>0</v>
      </c>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69"/>
      <c r="B145" s="171"/>
      <c r="C145" s="48">
        <v>290</v>
      </c>
      <c r="D145" s="71" t="s">
        <v>333</v>
      </c>
      <c r="E145" s="111" t="s">
        <v>606</v>
      </c>
      <c r="F145" s="72" t="s">
        <v>13</v>
      </c>
      <c r="G145" s="72" t="s">
        <v>15</v>
      </c>
      <c r="H145" s="54">
        <v>0.5</v>
      </c>
      <c r="I145" s="19">
        <v>20</v>
      </c>
      <c r="J145" s="25">
        <f t="shared" si="4"/>
        <v>20</v>
      </c>
      <c r="K145" s="26" t="str">
        <f t="shared" si="5"/>
        <v>OK</v>
      </c>
      <c r="L145" s="18">
        <v>0</v>
      </c>
      <c r="M145" s="18"/>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69"/>
      <c r="B146" s="171"/>
      <c r="C146" s="48">
        <v>291</v>
      </c>
      <c r="D146" s="71" t="s">
        <v>334</v>
      </c>
      <c r="E146" s="111" t="s">
        <v>606</v>
      </c>
      <c r="F146" s="72" t="s">
        <v>13</v>
      </c>
      <c r="G146" s="72" t="s">
        <v>15</v>
      </c>
      <c r="H146" s="54">
        <v>2.73</v>
      </c>
      <c r="I146" s="19">
        <v>20</v>
      </c>
      <c r="J146" s="25">
        <f t="shared" si="4"/>
        <v>20</v>
      </c>
      <c r="K146" s="26" t="str">
        <f t="shared" si="5"/>
        <v>OK</v>
      </c>
      <c r="L146" s="18">
        <v>0</v>
      </c>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69"/>
      <c r="B147" s="171"/>
      <c r="C147" s="48">
        <v>292</v>
      </c>
      <c r="D147" s="71" t="s">
        <v>335</v>
      </c>
      <c r="E147" s="111" t="s">
        <v>606</v>
      </c>
      <c r="F147" s="72" t="s">
        <v>13</v>
      </c>
      <c r="G147" s="72" t="s">
        <v>15</v>
      </c>
      <c r="H147" s="54">
        <v>5.48</v>
      </c>
      <c r="I147" s="19">
        <v>20</v>
      </c>
      <c r="J147" s="25">
        <f t="shared" si="4"/>
        <v>20</v>
      </c>
      <c r="K147" s="26" t="str">
        <f t="shared" si="5"/>
        <v>OK</v>
      </c>
      <c r="L147" s="18">
        <v>0</v>
      </c>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69"/>
      <c r="B148" s="171"/>
      <c r="C148" s="48">
        <v>293</v>
      </c>
      <c r="D148" s="71" t="s">
        <v>336</v>
      </c>
      <c r="E148" s="111" t="s">
        <v>606</v>
      </c>
      <c r="F148" s="72" t="s">
        <v>13</v>
      </c>
      <c r="G148" s="72" t="s">
        <v>15</v>
      </c>
      <c r="H148" s="54">
        <v>6.62</v>
      </c>
      <c r="I148" s="19">
        <v>20</v>
      </c>
      <c r="J148" s="25">
        <f t="shared" si="4"/>
        <v>20</v>
      </c>
      <c r="K148" s="26" t="str">
        <f t="shared" si="5"/>
        <v>OK</v>
      </c>
      <c r="L148" s="18">
        <v>0</v>
      </c>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69"/>
      <c r="B149" s="171"/>
      <c r="C149" s="48">
        <v>294</v>
      </c>
      <c r="D149" s="71" t="s">
        <v>337</v>
      </c>
      <c r="E149" s="111" t="s">
        <v>606</v>
      </c>
      <c r="F149" s="72" t="s">
        <v>13</v>
      </c>
      <c r="G149" s="72" t="s">
        <v>15</v>
      </c>
      <c r="H149" s="54">
        <v>8.5500000000000007</v>
      </c>
      <c r="I149" s="19">
        <v>20</v>
      </c>
      <c r="J149" s="25">
        <f t="shared" si="4"/>
        <v>20</v>
      </c>
      <c r="K149" s="26" t="str">
        <f t="shared" si="5"/>
        <v>OK</v>
      </c>
      <c r="L149" s="18">
        <v>0</v>
      </c>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69"/>
      <c r="B150" s="171"/>
      <c r="C150" s="48">
        <v>295</v>
      </c>
      <c r="D150" s="71" t="s">
        <v>338</v>
      </c>
      <c r="E150" s="111" t="s">
        <v>606</v>
      </c>
      <c r="F150" s="72" t="s">
        <v>13</v>
      </c>
      <c r="G150" s="72" t="s">
        <v>15</v>
      </c>
      <c r="H150" s="54">
        <v>5.56</v>
      </c>
      <c r="I150" s="19">
        <v>20</v>
      </c>
      <c r="J150" s="25">
        <f t="shared" si="4"/>
        <v>20</v>
      </c>
      <c r="K150" s="26" t="str">
        <f t="shared" si="5"/>
        <v>OK</v>
      </c>
      <c r="L150" s="18">
        <v>0</v>
      </c>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69"/>
      <c r="B151" s="171"/>
      <c r="C151" s="48">
        <v>296</v>
      </c>
      <c r="D151" s="71" t="s">
        <v>339</v>
      </c>
      <c r="E151" s="111" t="s">
        <v>606</v>
      </c>
      <c r="F151" s="72" t="s">
        <v>13</v>
      </c>
      <c r="G151" s="72" t="s">
        <v>15</v>
      </c>
      <c r="H151" s="54">
        <v>6.62</v>
      </c>
      <c r="I151" s="19">
        <v>20</v>
      </c>
      <c r="J151" s="25">
        <f t="shared" si="4"/>
        <v>20</v>
      </c>
      <c r="K151" s="26" t="str">
        <f t="shared" si="5"/>
        <v>OK</v>
      </c>
      <c r="L151" s="18">
        <v>0</v>
      </c>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69"/>
      <c r="B152" s="171"/>
      <c r="C152" s="48">
        <v>297</v>
      </c>
      <c r="D152" s="71" t="s">
        <v>340</v>
      </c>
      <c r="E152" s="111" t="s">
        <v>606</v>
      </c>
      <c r="F152" s="72" t="s">
        <v>13</v>
      </c>
      <c r="G152" s="72" t="s">
        <v>15</v>
      </c>
      <c r="H152" s="54">
        <v>3.08</v>
      </c>
      <c r="I152" s="19">
        <v>20</v>
      </c>
      <c r="J152" s="25">
        <f t="shared" si="4"/>
        <v>20</v>
      </c>
      <c r="K152" s="26" t="str">
        <f t="shared" si="5"/>
        <v>OK</v>
      </c>
      <c r="L152" s="18">
        <v>0</v>
      </c>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69"/>
      <c r="B153" s="171"/>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69"/>
      <c r="B154" s="171"/>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69"/>
      <c r="B155" s="171"/>
      <c r="C155" s="48">
        <v>300</v>
      </c>
      <c r="D155" s="71" t="s">
        <v>343</v>
      </c>
      <c r="E155" s="111" t="s">
        <v>606</v>
      </c>
      <c r="F155" s="72" t="s">
        <v>13</v>
      </c>
      <c r="G155" s="72" t="s">
        <v>15</v>
      </c>
      <c r="H155" s="54">
        <v>12.39</v>
      </c>
      <c r="I155" s="19">
        <v>20</v>
      </c>
      <c r="J155" s="25">
        <f t="shared" si="4"/>
        <v>20</v>
      </c>
      <c r="K155" s="26" t="str">
        <f t="shared" si="5"/>
        <v>OK</v>
      </c>
      <c r="L155" s="18">
        <v>0</v>
      </c>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69"/>
      <c r="B156" s="171"/>
      <c r="C156" s="48">
        <v>301</v>
      </c>
      <c r="D156" s="71" t="s">
        <v>344</v>
      </c>
      <c r="E156" s="111" t="s">
        <v>606</v>
      </c>
      <c r="F156" s="72" t="s">
        <v>13</v>
      </c>
      <c r="G156" s="72" t="s">
        <v>15</v>
      </c>
      <c r="H156" s="54">
        <v>9.15</v>
      </c>
      <c r="I156" s="19">
        <v>20</v>
      </c>
      <c r="J156" s="25">
        <f t="shared" si="4"/>
        <v>20</v>
      </c>
      <c r="K156" s="26" t="str">
        <f t="shared" si="5"/>
        <v>OK</v>
      </c>
      <c r="L156" s="18">
        <v>0</v>
      </c>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69"/>
      <c r="B157" s="171"/>
      <c r="C157" s="48">
        <v>302</v>
      </c>
      <c r="D157" s="71" t="s">
        <v>345</v>
      </c>
      <c r="E157" s="111" t="s">
        <v>606</v>
      </c>
      <c r="F157" s="72" t="s">
        <v>13</v>
      </c>
      <c r="G157" s="72" t="s">
        <v>15</v>
      </c>
      <c r="H157" s="54">
        <v>11.33</v>
      </c>
      <c r="I157" s="19">
        <v>40</v>
      </c>
      <c r="J157" s="25">
        <f t="shared" si="4"/>
        <v>40</v>
      </c>
      <c r="K157" s="26" t="str">
        <f t="shared" si="5"/>
        <v>OK</v>
      </c>
      <c r="L157" s="18">
        <v>0</v>
      </c>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69"/>
      <c r="B158" s="171"/>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69"/>
      <c r="B159" s="171"/>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69"/>
      <c r="B160" s="171"/>
      <c r="C160" s="49">
        <v>305</v>
      </c>
      <c r="D160" s="71" t="s">
        <v>348</v>
      </c>
      <c r="E160" s="111" t="s">
        <v>606</v>
      </c>
      <c r="F160" s="72" t="s">
        <v>13</v>
      </c>
      <c r="G160" s="72" t="s">
        <v>15</v>
      </c>
      <c r="H160" s="54">
        <v>1.61</v>
      </c>
      <c r="I160" s="19">
        <v>8</v>
      </c>
      <c r="J160" s="25">
        <f t="shared" si="4"/>
        <v>8</v>
      </c>
      <c r="K160" s="26" t="str">
        <f t="shared" si="5"/>
        <v>OK</v>
      </c>
      <c r="L160" s="18">
        <v>0</v>
      </c>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69"/>
      <c r="B161" s="171"/>
      <c r="C161" s="49">
        <v>306</v>
      </c>
      <c r="D161" s="71" t="s">
        <v>349</v>
      </c>
      <c r="E161" s="111" t="s">
        <v>606</v>
      </c>
      <c r="F161" s="72" t="s">
        <v>13</v>
      </c>
      <c r="G161" s="72" t="s">
        <v>15</v>
      </c>
      <c r="H161" s="54">
        <v>2.25</v>
      </c>
      <c r="I161" s="19">
        <v>10</v>
      </c>
      <c r="J161" s="25">
        <f t="shared" si="4"/>
        <v>10</v>
      </c>
      <c r="K161" s="26" t="str">
        <f t="shared" si="5"/>
        <v>OK</v>
      </c>
      <c r="L161" s="18">
        <v>0</v>
      </c>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69"/>
      <c r="B162" s="171"/>
      <c r="C162" s="48">
        <v>307</v>
      </c>
      <c r="D162" s="71" t="s">
        <v>350</v>
      </c>
      <c r="E162" s="111" t="s">
        <v>606</v>
      </c>
      <c r="F162" s="72" t="s">
        <v>13</v>
      </c>
      <c r="G162" s="72" t="s">
        <v>15</v>
      </c>
      <c r="H162" s="54">
        <v>8.58</v>
      </c>
      <c r="I162" s="19">
        <v>10</v>
      </c>
      <c r="J162" s="25">
        <f t="shared" si="4"/>
        <v>10</v>
      </c>
      <c r="K162" s="26" t="str">
        <f t="shared" si="5"/>
        <v>OK</v>
      </c>
      <c r="L162" s="18">
        <v>0</v>
      </c>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69"/>
      <c r="B163" s="171"/>
      <c r="C163" s="48">
        <v>308</v>
      </c>
      <c r="D163" s="71" t="s">
        <v>351</v>
      </c>
      <c r="E163" s="111" t="s">
        <v>606</v>
      </c>
      <c r="F163" s="72" t="s">
        <v>13</v>
      </c>
      <c r="G163" s="72" t="s">
        <v>15</v>
      </c>
      <c r="H163" s="54">
        <v>1.48</v>
      </c>
      <c r="I163" s="19">
        <v>10</v>
      </c>
      <c r="J163" s="25">
        <f t="shared" si="4"/>
        <v>10</v>
      </c>
      <c r="K163" s="26" t="str">
        <f t="shared" si="5"/>
        <v>OK</v>
      </c>
      <c r="L163" s="18">
        <v>0</v>
      </c>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69"/>
      <c r="B164" s="171"/>
      <c r="C164" s="48">
        <v>309</v>
      </c>
      <c r="D164" s="71" t="s">
        <v>352</v>
      </c>
      <c r="E164" s="111" t="s">
        <v>606</v>
      </c>
      <c r="F164" s="72" t="s">
        <v>13</v>
      </c>
      <c r="G164" s="72" t="s">
        <v>15</v>
      </c>
      <c r="H164" s="54">
        <v>1.3</v>
      </c>
      <c r="I164" s="19">
        <v>30</v>
      </c>
      <c r="J164" s="25">
        <f t="shared" si="4"/>
        <v>30</v>
      </c>
      <c r="K164" s="26" t="str">
        <f t="shared" si="5"/>
        <v>OK</v>
      </c>
      <c r="L164" s="18">
        <v>0</v>
      </c>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69"/>
      <c r="B165" s="171"/>
      <c r="C165" s="48">
        <v>310</v>
      </c>
      <c r="D165" s="71" t="s">
        <v>353</v>
      </c>
      <c r="E165" s="111" t="s">
        <v>606</v>
      </c>
      <c r="F165" s="72" t="s">
        <v>13</v>
      </c>
      <c r="G165" s="72" t="s">
        <v>15</v>
      </c>
      <c r="H165" s="54">
        <v>1.68</v>
      </c>
      <c r="I165" s="19">
        <v>20</v>
      </c>
      <c r="J165" s="25">
        <f t="shared" si="4"/>
        <v>20</v>
      </c>
      <c r="K165" s="26" t="str">
        <f t="shared" si="5"/>
        <v>OK</v>
      </c>
      <c r="L165" s="18">
        <v>0</v>
      </c>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69"/>
      <c r="B166" s="171"/>
      <c r="C166" s="48">
        <v>311</v>
      </c>
      <c r="D166" s="71" t="s">
        <v>354</v>
      </c>
      <c r="E166" s="111" t="s">
        <v>606</v>
      </c>
      <c r="F166" s="72" t="s">
        <v>13</v>
      </c>
      <c r="G166" s="72" t="s">
        <v>15</v>
      </c>
      <c r="H166" s="54">
        <v>3.31</v>
      </c>
      <c r="I166" s="19">
        <v>20</v>
      </c>
      <c r="J166" s="25">
        <f t="shared" si="4"/>
        <v>20</v>
      </c>
      <c r="K166" s="26" t="str">
        <f t="shared" si="5"/>
        <v>OK</v>
      </c>
      <c r="L166" s="18">
        <v>0</v>
      </c>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69"/>
      <c r="B167" s="171"/>
      <c r="C167" s="48">
        <v>312</v>
      </c>
      <c r="D167" s="71" t="s">
        <v>355</v>
      </c>
      <c r="E167" s="111" t="s">
        <v>606</v>
      </c>
      <c r="F167" s="72" t="s">
        <v>13</v>
      </c>
      <c r="G167" s="72" t="s">
        <v>15</v>
      </c>
      <c r="H167" s="54">
        <v>6.22</v>
      </c>
      <c r="I167" s="19">
        <v>20</v>
      </c>
      <c r="J167" s="25">
        <f t="shared" si="4"/>
        <v>20</v>
      </c>
      <c r="K167" s="26" t="str">
        <f t="shared" si="5"/>
        <v>OK</v>
      </c>
      <c r="L167" s="18">
        <v>0</v>
      </c>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69"/>
      <c r="B168" s="171"/>
      <c r="C168" s="48">
        <v>313</v>
      </c>
      <c r="D168" s="71" t="s">
        <v>356</v>
      </c>
      <c r="E168" s="111" t="s">
        <v>606</v>
      </c>
      <c r="F168" s="72" t="s">
        <v>13</v>
      </c>
      <c r="G168" s="72" t="s">
        <v>15</v>
      </c>
      <c r="H168" s="54">
        <v>0.8</v>
      </c>
      <c r="I168" s="19">
        <v>40</v>
      </c>
      <c r="J168" s="25">
        <f t="shared" si="4"/>
        <v>40</v>
      </c>
      <c r="K168" s="26" t="str">
        <f t="shared" si="5"/>
        <v>OK</v>
      </c>
      <c r="L168" s="18">
        <v>0</v>
      </c>
      <c r="M168" s="18"/>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69"/>
      <c r="B169" s="171"/>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69"/>
      <c r="B170" s="171"/>
      <c r="C170" s="48">
        <v>315</v>
      </c>
      <c r="D170" s="71" t="s">
        <v>358</v>
      </c>
      <c r="E170" s="111" t="s">
        <v>606</v>
      </c>
      <c r="F170" s="72" t="s">
        <v>13</v>
      </c>
      <c r="G170" s="72" t="s">
        <v>15</v>
      </c>
      <c r="H170" s="54">
        <v>7.03</v>
      </c>
      <c r="I170" s="19">
        <v>10</v>
      </c>
      <c r="J170" s="25">
        <f t="shared" si="4"/>
        <v>10</v>
      </c>
      <c r="K170" s="26" t="str">
        <f t="shared" si="5"/>
        <v>OK</v>
      </c>
      <c r="L170" s="18">
        <v>0</v>
      </c>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69"/>
      <c r="B171" s="171"/>
      <c r="C171" s="48">
        <v>316</v>
      </c>
      <c r="D171" s="71" t="s">
        <v>359</v>
      </c>
      <c r="E171" s="111" t="s">
        <v>606</v>
      </c>
      <c r="F171" s="72" t="s">
        <v>13</v>
      </c>
      <c r="G171" s="72" t="s">
        <v>15</v>
      </c>
      <c r="H171" s="54">
        <v>5.83</v>
      </c>
      <c r="I171" s="19">
        <v>10</v>
      </c>
      <c r="J171" s="25">
        <f t="shared" si="4"/>
        <v>10</v>
      </c>
      <c r="K171" s="26" t="str">
        <f t="shared" si="5"/>
        <v>OK</v>
      </c>
      <c r="L171" s="18">
        <v>0</v>
      </c>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69"/>
      <c r="B172" s="171"/>
      <c r="C172" s="48">
        <v>317</v>
      </c>
      <c r="D172" s="71" t="s">
        <v>360</v>
      </c>
      <c r="E172" s="111" t="s">
        <v>606</v>
      </c>
      <c r="F172" s="72" t="s">
        <v>13</v>
      </c>
      <c r="G172" s="72" t="s">
        <v>15</v>
      </c>
      <c r="H172" s="54">
        <v>6.02</v>
      </c>
      <c r="I172" s="19">
        <v>10</v>
      </c>
      <c r="J172" s="25">
        <f t="shared" si="4"/>
        <v>10</v>
      </c>
      <c r="K172" s="26" t="str">
        <f t="shared" si="5"/>
        <v>OK</v>
      </c>
      <c r="L172" s="18">
        <v>0</v>
      </c>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69"/>
      <c r="B173" s="171"/>
      <c r="C173" s="48">
        <v>318</v>
      </c>
      <c r="D173" s="71" t="s">
        <v>361</v>
      </c>
      <c r="E173" s="111" t="s">
        <v>606</v>
      </c>
      <c r="F173" s="72" t="s">
        <v>13</v>
      </c>
      <c r="G173" s="72" t="s">
        <v>15</v>
      </c>
      <c r="H173" s="54">
        <v>1.6</v>
      </c>
      <c r="I173" s="19">
        <v>10</v>
      </c>
      <c r="J173" s="25">
        <f t="shared" si="4"/>
        <v>10</v>
      </c>
      <c r="K173" s="26" t="str">
        <f t="shared" si="5"/>
        <v>OK</v>
      </c>
      <c r="L173" s="18">
        <v>0</v>
      </c>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69"/>
      <c r="B174" s="171"/>
      <c r="C174" s="48">
        <v>319</v>
      </c>
      <c r="D174" s="71" t="s">
        <v>362</v>
      </c>
      <c r="E174" s="111" t="s">
        <v>606</v>
      </c>
      <c r="F174" s="72" t="s">
        <v>13</v>
      </c>
      <c r="G174" s="72" t="s">
        <v>15</v>
      </c>
      <c r="H174" s="54">
        <v>2.11</v>
      </c>
      <c r="I174" s="19">
        <v>10</v>
      </c>
      <c r="J174" s="25">
        <f t="shared" si="4"/>
        <v>10</v>
      </c>
      <c r="K174" s="26" t="str">
        <f t="shared" si="5"/>
        <v>OK</v>
      </c>
      <c r="L174" s="18">
        <v>0</v>
      </c>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69"/>
      <c r="B175" s="171"/>
      <c r="C175" s="48">
        <v>320</v>
      </c>
      <c r="D175" s="71" t="s">
        <v>363</v>
      </c>
      <c r="E175" s="111" t="s">
        <v>606</v>
      </c>
      <c r="F175" s="72" t="s">
        <v>13</v>
      </c>
      <c r="G175" s="72" t="s">
        <v>15</v>
      </c>
      <c r="H175" s="54">
        <v>2.04</v>
      </c>
      <c r="I175" s="19">
        <v>10</v>
      </c>
      <c r="J175" s="25">
        <f t="shared" si="4"/>
        <v>10</v>
      </c>
      <c r="K175" s="26" t="str">
        <f t="shared" si="5"/>
        <v>OK</v>
      </c>
      <c r="L175" s="18">
        <v>0</v>
      </c>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69"/>
      <c r="B176" s="171"/>
      <c r="C176" s="48">
        <v>321</v>
      </c>
      <c r="D176" s="71" t="s">
        <v>364</v>
      </c>
      <c r="E176" s="111" t="s">
        <v>606</v>
      </c>
      <c r="F176" s="72" t="s">
        <v>13</v>
      </c>
      <c r="G176" s="72" t="s">
        <v>15</v>
      </c>
      <c r="H176" s="54">
        <v>1.56</v>
      </c>
      <c r="I176" s="19">
        <v>10</v>
      </c>
      <c r="J176" s="25">
        <f t="shared" si="4"/>
        <v>10</v>
      </c>
      <c r="K176" s="26" t="str">
        <f t="shared" si="5"/>
        <v>OK</v>
      </c>
      <c r="L176" s="18">
        <v>0</v>
      </c>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69"/>
      <c r="B177" s="171"/>
      <c r="C177" s="48">
        <v>322</v>
      </c>
      <c r="D177" s="71" t="s">
        <v>365</v>
      </c>
      <c r="E177" s="111" t="s">
        <v>606</v>
      </c>
      <c r="F177" s="72" t="s">
        <v>13</v>
      </c>
      <c r="G177" s="72" t="s">
        <v>15</v>
      </c>
      <c r="H177" s="54">
        <v>1.82</v>
      </c>
      <c r="I177" s="19">
        <v>10</v>
      </c>
      <c r="J177" s="25">
        <f t="shared" si="4"/>
        <v>10</v>
      </c>
      <c r="K177" s="26" t="str">
        <f t="shared" si="5"/>
        <v>OK</v>
      </c>
      <c r="L177" s="18">
        <v>0</v>
      </c>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69"/>
      <c r="B178" s="171"/>
      <c r="C178" s="48">
        <v>323</v>
      </c>
      <c r="D178" s="71" t="s">
        <v>366</v>
      </c>
      <c r="E178" s="111" t="s">
        <v>606</v>
      </c>
      <c r="F178" s="72" t="s">
        <v>13</v>
      </c>
      <c r="G178" s="72" t="s">
        <v>15</v>
      </c>
      <c r="H178" s="54">
        <v>8.18</v>
      </c>
      <c r="I178" s="19">
        <v>2</v>
      </c>
      <c r="J178" s="25">
        <f t="shared" si="4"/>
        <v>2</v>
      </c>
      <c r="K178" s="26" t="str">
        <f t="shared" si="5"/>
        <v>OK</v>
      </c>
      <c r="L178" s="18">
        <v>0</v>
      </c>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69"/>
      <c r="B179" s="171"/>
      <c r="C179" s="48">
        <v>324</v>
      </c>
      <c r="D179" s="71" t="s">
        <v>367</v>
      </c>
      <c r="E179" s="109" t="s">
        <v>609</v>
      </c>
      <c r="F179" s="98" t="s">
        <v>13</v>
      </c>
      <c r="G179" s="72" t="s">
        <v>15</v>
      </c>
      <c r="H179" s="54">
        <v>59.41</v>
      </c>
      <c r="I179" s="19">
        <v>2</v>
      </c>
      <c r="J179" s="25">
        <f t="shared" si="4"/>
        <v>2</v>
      </c>
      <c r="K179" s="26" t="str">
        <f t="shared" si="5"/>
        <v>OK</v>
      </c>
      <c r="L179" s="18">
        <v>0</v>
      </c>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69"/>
      <c r="B180" s="171"/>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69"/>
      <c r="B181" s="171"/>
      <c r="C181" s="48">
        <v>326</v>
      </c>
      <c r="D181" s="71" t="s">
        <v>369</v>
      </c>
      <c r="E181" s="110" t="s">
        <v>608</v>
      </c>
      <c r="F181" s="72" t="s">
        <v>13</v>
      </c>
      <c r="G181" s="72" t="s">
        <v>15</v>
      </c>
      <c r="H181" s="54">
        <v>15.09</v>
      </c>
      <c r="I181" s="19">
        <v>6</v>
      </c>
      <c r="J181" s="25">
        <f t="shared" si="4"/>
        <v>6</v>
      </c>
      <c r="K181" s="26" t="str">
        <f t="shared" si="5"/>
        <v>OK</v>
      </c>
      <c r="L181" s="18">
        <v>0</v>
      </c>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69"/>
      <c r="B182" s="171"/>
      <c r="C182" s="48">
        <v>327</v>
      </c>
      <c r="D182" s="71" t="s">
        <v>370</v>
      </c>
      <c r="E182" s="110" t="s">
        <v>608</v>
      </c>
      <c r="F182" s="72" t="s">
        <v>13</v>
      </c>
      <c r="G182" s="72" t="s">
        <v>15</v>
      </c>
      <c r="H182" s="54">
        <v>25.35</v>
      </c>
      <c r="I182" s="19">
        <v>6</v>
      </c>
      <c r="J182" s="25">
        <f t="shared" si="4"/>
        <v>6</v>
      </c>
      <c r="K182" s="26" t="str">
        <f t="shared" si="5"/>
        <v>OK</v>
      </c>
      <c r="L182" s="18">
        <v>0</v>
      </c>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69"/>
      <c r="B183" s="171"/>
      <c r="C183" s="48">
        <v>328</v>
      </c>
      <c r="D183" s="71" t="s">
        <v>371</v>
      </c>
      <c r="E183" s="110" t="s">
        <v>608</v>
      </c>
      <c r="F183" s="72" t="s">
        <v>13</v>
      </c>
      <c r="G183" s="72" t="s">
        <v>15</v>
      </c>
      <c r="H183" s="54">
        <v>7.56</v>
      </c>
      <c r="I183" s="19">
        <v>4</v>
      </c>
      <c r="J183" s="25">
        <f t="shared" si="4"/>
        <v>4</v>
      </c>
      <c r="K183" s="26" t="str">
        <f t="shared" si="5"/>
        <v>OK</v>
      </c>
      <c r="L183" s="18">
        <v>0</v>
      </c>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69"/>
      <c r="B184" s="171"/>
      <c r="C184" s="48">
        <v>329</v>
      </c>
      <c r="D184" s="71" t="s">
        <v>372</v>
      </c>
      <c r="E184" s="110" t="s">
        <v>608</v>
      </c>
      <c r="F184" s="72" t="s">
        <v>13</v>
      </c>
      <c r="G184" s="72" t="s">
        <v>15</v>
      </c>
      <c r="H184" s="54">
        <v>18</v>
      </c>
      <c r="I184" s="19">
        <v>8</v>
      </c>
      <c r="J184" s="25">
        <f t="shared" si="4"/>
        <v>8</v>
      </c>
      <c r="K184" s="26" t="str">
        <f t="shared" si="5"/>
        <v>OK</v>
      </c>
      <c r="L184" s="18">
        <v>0</v>
      </c>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69"/>
      <c r="B185" s="171"/>
      <c r="C185" s="48">
        <v>330</v>
      </c>
      <c r="D185" s="71" t="s">
        <v>373</v>
      </c>
      <c r="E185" s="110" t="s">
        <v>608</v>
      </c>
      <c r="F185" s="72" t="s">
        <v>13</v>
      </c>
      <c r="G185" s="72" t="s">
        <v>15</v>
      </c>
      <c r="H185" s="54">
        <v>10.67</v>
      </c>
      <c r="I185" s="19">
        <v>8</v>
      </c>
      <c r="J185" s="25">
        <f t="shared" si="4"/>
        <v>8</v>
      </c>
      <c r="K185" s="26" t="str">
        <f t="shared" si="5"/>
        <v>OK</v>
      </c>
      <c r="L185" s="18">
        <v>0</v>
      </c>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69"/>
      <c r="B186" s="171"/>
      <c r="C186" s="48">
        <v>331</v>
      </c>
      <c r="D186" s="71" t="s">
        <v>374</v>
      </c>
      <c r="E186" s="110" t="s">
        <v>608</v>
      </c>
      <c r="F186" s="72" t="s">
        <v>13</v>
      </c>
      <c r="G186" s="72" t="s">
        <v>15</v>
      </c>
      <c r="H186" s="54">
        <v>19.41</v>
      </c>
      <c r="I186" s="19">
        <v>8</v>
      </c>
      <c r="J186" s="25">
        <f t="shared" si="4"/>
        <v>8</v>
      </c>
      <c r="K186" s="26" t="str">
        <f t="shared" si="5"/>
        <v>OK</v>
      </c>
      <c r="L186" s="18">
        <v>0</v>
      </c>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69"/>
      <c r="B187" s="171"/>
      <c r="C187" s="48">
        <v>332</v>
      </c>
      <c r="D187" s="71" t="s">
        <v>375</v>
      </c>
      <c r="E187" s="110" t="s">
        <v>608</v>
      </c>
      <c r="F187" s="72" t="s">
        <v>13</v>
      </c>
      <c r="G187" s="72" t="s">
        <v>15</v>
      </c>
      <c r="H187" s="54">
        <v>21.09</v>
      </c>
      <c r="I187" s="19">
        <v>8</v>
      </c>
      <c r="J187" s="25">
        <f t="shared" si="4"/>
        <v>8</v>
      </c>
      <c r="K187" s="26" t="str">
        <f t="shared" si="5"/>
        <v>OK</v>
      </c>
      <c r="L187" s="18">
        <v>0</v>
      </c>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69"/>
      <c r="B188" s="171"/>
      <c r="C188" s="48">
        <v>333</v>
      </c>
      <c r="D188" s="71" t="s">
        <v>376</v>
      </c>
      <c r="E188" s="110" t="s">
        <v>610</v>
      </c>
      <c r="F188" s="72" t="s">
        <v>13</v>
      </c>
      <c r="G188" s="72" t="s">
        <v>15</v>
      </c>
      <c r="H188" s="54">
        <v>42.23</v>
      </c>
      <c r="I188" s="19">
        <v>4</v>
      </c>
      <c r="J188" s="25">
        <f t="shared" si="4"/>
        <v>4</v>
      </c>
      <c r="K188" s="26" t="str">
        <f t="shared" si="5"/>
        <v>OK</v>
      </c>
      <c r="L188" s="18">
        <v>0</v>
      </c>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69"/>
      <c r="B189" s="171"/>
      <c r="C189" s="48">
        <v>334</v>
      </c>
      <c r="D189" s="71" t="s">
        <v>377</v>
      </c>
      <c r="E189" s="110" t="s">
        <v>610</v>
      </c>
      <c r="F189" s="72" t="s">
        <v>13</v>
      </c>
      <c r="G189" s="72" t="s">
        <v>15</v>
      </c>
      <c r="H189" s="54">
        <v>35.26</v>
      </c>
      <c r="I189" s="19">
        <v>4</v>
      </c>
      <c r="J189" s="25">
        <f t="shared" si="4"/>
        <v>4</v>
      </c>
      <c r="K189" s="26" t="str">
        <f t="shared" si="5"/>
        <v>OK</v>
      </c>
      <c r="L189" s="18">
        <v>0</v>
      </c>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69"/>
      <c r="B190" s="171"/>
      <c r="C190" s="48">
        <v>335</v>
      </c>
      <c r="D190" s="81" t="s">
        <v>378</v>
      </c>
      <c r="E190" s="110" t="s">
        <v>607</v>
      </c>
      <c r="F190" s="72" t="s">
        <v>13</v>
      </c>
      <c r="G190" s="72" t="s">
        <v>15</v>
      </c>
      <c r="H190" s="54">
        <v>36.33</v>
      </c>
      <c r="I190" s="19">
        <v>4</v>
      </c>
      <c r="J190" s="25">
        <f t="shared" si="4"/>
        <v>4</v>
      </c>
      <c r="K190" s="26" t="str">
        <f t="shared" si="5"/>
        <v>OK</v>
      </c>
      <c r="L190" s="18">
        <v>0</v>
      </c>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69"/>
      <c r="B191" s="171"/>
      <c r="C191" s="48">
        <v>336</v>
      </c>
      <c r="D191" s="81" t="s">
        <v>379</v>
      </c>
      <c r="E191" s="110" t="s">
        <v>607</v>
      </c>
      <c r="F191" s="72" t="s">
        <v>13</v>
      </c>
      <c r="G191" s="72" t="s">
        <v>15</v>
      </c>
      <c r="H191" s="54">
        <v>33.840000000000003</v>
      </c>
      <c r="I191" s="19">
        <v>4</v>
      </c>
      <c r="J191" s="25">
        <f t="shared" si="4"/>
        <v>4</v>
      </c>
      <c r="K191" s="26" t="str">
        <f t="shared" si="5"/>
        <v>OK</v>
      </c>
      <c r="L191" s="18">
        <v>0</v>
      </c>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69"/>
      <c r="B192" s="171"/>
      <c r="C192" s="48">
        <v>337</v>
      </c>
      <c r="D192" s="71" t="s">
        <v>380</v>
      </c>
      <c r="E192" s="110" t="s">
        <v>607</v>
      </c>
      <c r="F192" s="72" t="s">
        <v>13</v>
      </c>
      <c r="G192" s="72" t="s">
        <v>15</v>
      </c>
      <c r="H192" s="54">
        <v>118.96</v>
      </c>
      <c r="I192" s="19">
        <v>4</v>
      </c>
      <c r="J192" s="25">
        <f t="shared" si="4"/>
        <v>4</v>
      </c>
      <c r="K192" s="26" t="str">
        <f t="shared" si="5"/>
        <v>OK</v>
      </c>
      <c r="L192" s="18">
        <v>0</v>
      </c>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69"/>
      <c r="B193" s="171"/>
      <c r="C193" s="48">
        <v>338</v>
      </c>
      <c r="D193" s="71" t="s">
        <v>381</v>
      </c>
      <c r="E193" s="110" t="s">
        <v>611</v>
      </c>
      <c r="F193" s="72" t="s">
        <v>13</v>
      </c>
      <c r="G193" s="72" t="s">
        <v>15</v>
      </c>
      <c r="H193" s="54">
        <v>67.12</v>
      </c>
      <c r="I193" s="19">
        <v>20</v>
      </c>
      <c r="J193" s="25">
        <f t="shared" si="4"/>
        <v>20</v>
      </c>
      <c r="K193" s="26" t="str">
        <f t="shared" si="5"/>
        <v>OK</v>
      </c>
      <c r="L193" s="18">
        <v>0</v>
      </c>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69"/>
      <c r="B194" s="171"/>
      <c r="C194" s="48">
        <v>339</v>
      </c>
      <c r="D194" s="71" t="s">
        <v>382</v>
      </c>
      <c r="E194" s="110" t="s">
        <v>607</v>
      </c>
      <c r="F194" s="72"/>
      <c r="G194" s="72" t="s">
        <v>15</v>
      </c>
      <c r="H194" s="54">
        <v>19.84</v>
      </c>
      <c r="I194" s="19">
        <v>20</v>
      </c>
      <c r="J194" s="25">
        <f t="shared" si="4"/>
        <v>20</v>
      </c>
      <c r="K194" s="26" t="str">
        <f t="shared" si="5"/>
        <v>OK</v>
      </c>
      <c r="L194" s="18">
        <v>0</v>
      </c>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69"/>
      <c r="B195" s="171"/>
      <c r="C195" s="48">
        <v>340</v>
      </c>
      <c r="D195" s="71" t="s">
        <v>383</v>
      </c>
      <c r="E195" s="110" t="s">
        <v>607</v>
      </c>
      <c r="F195" s="72" t="s">
        <v>13</v>
      </c>
      <c r="G195" s="72" t="s">
        <v>15</v>
      </c>
      <c r="H195" s="54">
        <v>51.59</v>
      </c>
      <c r="I195" s="19">
        <v>40</v>
      </c>
      <c r="J195" s="25">
        <f t="shared" si="4"/>
        <v>40</v>
      </c>
      <c r="K195" s="26" t="str">
        <f t="shared" si="5"/>
        <v>OK</v>
      </c>
      <c r="L195" s="18">
        <v>0</v>
      </c>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69"/>
      <c r="B196" s="171"/>
      <c r="C196" s="48">
        <v>341</v>
      </c>
      <c r="D196" s="71" t="s">
        <v>384</v>
      </c>
      <c r="E196" s="111" t="s">
        <v>606</v>
      </c>
      <c r="F196" s="72" t="s">
        <v>13</v>
      </c>
      <c r="G196" s="72" t="s">
        <v>15</v>
      </c>
      <c r="H196" s="54">
        <v>5.69</v>
      </c>
      <c r="I196" s="19">
        <v>20</v>
      </c>
      <c r="J196" s="25">
        <f t="shared" si="4"/>
        <v>20</v>
      </c>
      <c r="K196" s="26" t="str">
        <f t="shared" si="5"/>
        <v>OK</v>
      </c>
      <c r="L196" s="18">
        <v>0</v>
      </c>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69"/>
      <c r="B197" s="171"/>
      <c r="C197" s="48">
        <v>342</v>
      </c>
      <c r="D197" s="71" t="s">
        <v>385</v>
      </c>
      <c r="E197" s="111" t="s">
        <v>606</v>
      </c>
      <c r="F197" s="72" t="s">
        <v>13</v>
      </c>
      <c r="G197" s="72" t="s">
        <v>15</v>
      </c>
      <c r="H197" s="54">
        <v>9.73</v>
      </c>
      <c r="I197" s="19">
        <v>20</v>
      </c>
      <c r="J197" s="25">
        <f t="shared" si="4"/>
        <v>20</v>
      </c>
      <c r="K197" s="26" t="str">
        <f t="shared" si="5"/>
        <v>OK</v>
      </c>
      <c r="L197" s="18">
        <v>0</v>
      </c>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69"/>
      <c r="B198" s="171"/>
      <c r="C198" s="48">
        <v>343</v>
      </c>
      <c r="D198" s="71" t="s">
        <v>386</v>
      </c>
      <c r="E198" s="111" t="s">
        <v>606</v>
      </c>
      <c r="F198" s="72" t="s">
        <v>13</v>
      </c>
      <c r="G198" s="72" t="s">
        <v>15</v>
      </c>
      <c r="H198" s="54">
        <v>11.65</v>
      </c>
      <c r="I198" s="19">
        <v>20</v>
      </c>
      <c r="J198" s="25">
        <f t="shared" si="4"/>
        <v>20</v>
      </c>
      <c r="K198" s="26" t="str">
        <f t="shared" si="5"/>
        <v>OK</v>
      </c>
      <c r="L198" s="18">
        <v>0</v>
      </c>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69"/>
      <c r="B199" s="171"/>
      <c r="C199" s="48">
        <v>344</v>
      </c>
      <c r="D199" s="71" t="s">
        <v>387</v>
      </c>
      <c r="E199" s="111" t="s">
        <v>606</v>
      </c>
      <c r="F199" s="72" t="s">
        <v>13</v>
      </c>
      <c r="G199" s="72" t="s">
        <v>15</v>
      </c>
      <c r="H199" s="54">
        <v>4.68</v>
      </c>
      <c r="I199" s="19">
        <v>20</v>
      </c>
      <c r="J199" s="25">
        <f t="shared" si="4"/>
        <v>20</v>
      </c>
      <c r="K199" s="26" t="str">
        <f t="shared" si="5"/>
        <v>OK</v>
      </c>
      <c r="L199" s="18">
        <v>0</v>
      </c>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69"/>
      <c r="B200" s="171"/>
      <c r="C200" s="48">
        <v>345</v>
      </c>
      <c r="D200" s="71" t="s">
        <v>388</v>
      </c>
      <c r="E200" s="111" t="s">
        <v>606</v>
      </c>
      <c r="F200" s="72" t="s">
        <v>13</v>
      </c>
      <c r="G200" s="72" t="s">
        <v>15</v>
      </c>
      <c r="H200" s="54">
        <v>2.72</v>
      </c>
      <c r="I200" s="19">
        <v>20</v>
      </c>
      <c r="J200" s="25">
        <f t="shared" si="4"/>
        <v>20</v>
      </c>
      <c r="K200" s="26" t="str">
        <f t="shared" si="5"/>
        <v>OK</v>
      </c>
      <c r="L200" s="18">
        <v>0</v>
      </c>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69"/>
      <c r="B201" s="171"/>
      <c r="C201" s="48">
        <v>346</v>
      </c>
      <c r="D201" s="71" t="s">
        <v>389</v>
      </c>
      <c r="E201" s="111" t="s">
        <v>606</v>
      </c>
      <c r="F201" s="72" t="s">
        <v>13</v>
      </c>
      <c r="G201" s="72" t="s">
        <v>15</v>
      </c>
      <c r="H201" s="54">
        <v>6.19</v>
      </c>
      <c r="I201" s="19">
        <v>20</v>
      </c>
      <c r="J201" s="25">
        <f t="shared" si="4"/>
        <v>20</v>
      </c>
      <c r="K201" s="26" t="str">
        <f t="shared" si="5"/>
        <v>OK</v>
      </c>
      <c r="L201" s="18">
        <v>0</v>
      </c>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69"/>
      <c r="B202" s="171"/>
      <c r="C202" s="48">
        <v>347</v>
      </c>
      <c r="D202" s="71" t="s">
        <v>390</v>
      </c>
      <c r="E202" s="111" t="s">
        <v>606</v>
      </c>
      <c r="F202" s="72" t="s">
        <v>13</v>
      </c>
      <c r="G202" s="72" t="s">
        <v>15</v>
      </c>
      <c r="H202" s="54">
        <v>10.49</v>
      </c>
      <c r="I202" s="19">
        <v>20</v>
      </c>
      <c r="J202" s="25">
        <f t="shared" si="4"/>
        <v>20</v>
      </c>
      <c r="K202" s="26" t="str">
        <f t="shared" si="5"/>
        <v>OK</v>
      </c>
      <c r="L202" s="18">
        <v>0</v>
      </c>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69"/>
      <c r="B203" s="171"/>
      <c r="C203" s="48">
        <v>348</v>
      </c>
      <c r="D203" s="71" t="s">
        <v>391</v>
      </c>
      <c r="E203" s="111" t="s">
        <v>606</v>
      </c>
      <c r="F203" s="72" t="s">
        <v>13</v>
      </c>
      <c r="G203" s="72" t="s">
        <v>15</v>
      </c>
      <c r="H203" s="54">
        <v>6.39</v>
      </c>
      <c r="I203" s="19">
        <v>20</v>
      </c>
      <c r="J203" s="25">
        <f t="shared" si="4"/>
        <v>20</v>
      </c>
      <c r="K203" s="26" t="str">
        <f t="shared" si="5"/>
        <v>OK</v>
      </c>
      <c r="L203" s="18">
        <v>0</v>
      </c>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69"/>
      <c r="B204" s="171"/>
      <c r="C204" s="48">
        <v>349</v>
      </c>
      <c r="D204" s="71" t="s">
        <v>392</v>
      </c>
      <c r="E204" s="111" t="s">
        <v>606</v>
      </c>
      <c r="F204" s="72" t="s">
        <v>13</v>
      </c>
      <c r="G204" s="72" t="s">
        <v>15</v>
      </c>
      <c r="H204" s="54">
        <v>9.56</v>
      </c>
      <c r="I204" s="19">
        <v>20</v>
      </c>
      <c r="J204" s="25">
        <f t="shared" si="4"/>
        <v>20</v>
      </c>
      <c r="K204" s="26" t="str">
        <f t="shared" si="5"/>
        <v>OK</v>
      </c>
      <c r="L204" s="18">
        <v>0</v>
      </c>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69"/>
      <c r="B205" s="171"/>
      <c r="C205" s="48">
        <v>350</v>
      </c>
      <c r="D205" s="71" t="s">
        <v>393</v>
      </c>
      <c r="E205" s="111" t="s">
        <v>606</v>
      </c>
      <c r="F205" s="72" t="s">
        <v>13</v>
      </c>
      <c r="G205" s="72" t="s">
        <v>15</v>
      </c>
      <c r="H205" s="54">
        <v>3.88</v>
      </c>
      <c r="I205" s="19">
        <v>20</v>
      </c>
      <c r="J205" s="25">
        <f t="shared" si="4"/>
        <v>20</v>
      </c>
      <c r="K205" s="26" t="str">
        <f t="shared" si="5"/>
        <v>OK</v>
      </c>
      <c r="L205" s="18">
        <v>0</v>
      </c>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69"/>
      <c r="B206" s="171"/>
      <c r="C206" s="48">
        <v>351</v>
      </c>
      <c r="D206" s="71" t="s">
        <v>394</v>
      </c>
      <c r="E206" s="111" t="s">
        <v>606</v>
      </c>
      <c r="F206" s="72" t="s">
        <v>13</v>
      </c>
      <c r="G206" s="72" t="s">
        <v>15</v>
      </c>
      <c r="H206" s="54">
        <v>8.5399999999999991</v>
      </c>
      <c r="I206" s="19">
        <v>20</v>
      </c>
      <c r="J206" s="25">
        <f t="shared" si="4"/>
        <v>20</v>
      </c>
      <c r="K206" s="26" t="str">
        <f t="shared" si="5"/>
        <v>OK</v>
      </c>
      <c r="L206" s="18">
        <v>0</v>
      </c>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69"/>
      <c r="B207" s="171"/>
      <c r="C207" s="48">
        <v>352</v>
      </c>
      <c r="D207" s="71" t="s">
        <v>395</v>
      </c>
      <c r="E207" s="111" t="s">
        <v>606</v>
      </c>
      <c r="F207" s="72" t="s">
        <v>13</v>
      </c>
      <c r="G207" s="72" t="s">
        <v>15</v>
      </c>
      <c r="H207" s="54">
        <v>1.36</v>
      </c>
      <c r="I207" s="19">
        <v>20</v>
      </c>
      <c r="J207" s="25">
        <f t="shared" si="4"/>
        <v>20</v>
      </c>
      <c r="K207" s="26" t="str">
        <f t="shared" si="5"/>
        <v>OK</v>
      </c>
      <c r="L207" s="18">
        <v>0</v>
      </c>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69"/>
      <c r="B208" s="171"/>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69"/>
      <c r="B209" s="171"/>
      <c r="C209" s="49">
        <v>354</v>
      </c>
      <c r="D209" s="71" t="s">
        <v>397</v>
      </c>
      <c r="E209" s="111" t="s">
        <v>606</v>
      </c>
      <c r="F209" s="72" t="s">
        <v>13</v>
      </c>
      <c r="G209" s="72" t="s">
        <v>15</v>
      </c>
      <c r="H209" s="54">
        <v>33.86</v>
      </c>
      <c r="I209" s="19">
        <v>20</v>
      </c>
      <c r="J209" s="25">
        <f t="shared" si="4"/>
        <v>20</v>
      </c>
      <c r="K209" s="26" t="str">
        <f t="shared" si="5"/>
        <v>OK</v>
      </c>
      <c r="L209" s="18">
        <v>0</v>
      </c>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69"/>
      <c r="B210" s="171"/>
      <c r="C210" s="48">
        <v>355</v>
      </c>
      <c r="D210" s="71" t="s">
        <v>398</v>
      </c>
      <c r="E210" s="111" t="s">
        <v>606</v>
      </c>
      <c r="F210" s="72" t="s">
        <v>13</v>
      </c>
      <c r="G210" s="72" t="s">
        <v>15</v>
      </c>
      <c r="H210" s="54">
        <v>16.34</v>
      </c>
      <c r="I210" s="19">
        <v>20</v>
      </c>
      <c r="J210" s="25">
        <f t="shared" si="4"/>
        <v>20</v>
      </c>
      <c r="K210" s="26" t="str">
        <f t="shared" si="5"/>
        <v>OK</v>
      </c>
      <c r="L210" s="18">
        <v>0</v>
      </c>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69"/>
      <c r="B211" s="171"/>
      <c r="C211" s="48">
        <v>356</v>
      </c>
      <c r="D211" s="71" t="s">
        <v>399</v>
      </c>
      <c r="E211" s="111" t="s">
        <v>606</v>
      </c>
      <c r="F211" s="72" t="s">
        <v>13</v>
      </c>
      <c r="G211" s="72" t="s">
        <v>15</v>
      </c>
      <c r="H211" s="54">
        <v>50.61</v>
      </c>
      <c r="I211" s="19">
        <v>20</v>
      </c>
      <c r="J211" s="25">
        <f t="shared" si="4"/>
        <v>20</v>
      </c>
      <c r="K211" s="26" t="str">
        <f t="shared" si="5"/>
        <v>OK</v>
      </c>
      <c r="L211" s="18">
        <v>0</v>
      </c>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69"/>
      <c r="B212" s="171"/>
      <c r="C212" s="48">
        <v>357</v>
      </c>
      <c r="D212" s="71" t="s">
        <v>400</v>
      </c>
      <c r="E212" s="111" t="s">
        <v>606</v>
      </c>
      <c r="F212" s="72" t="s">
        <v>13</v>
      </c>
      <c r="G212" s="72" t="s">
        <v>15</v>
      </c>
      <c r="H212" s="54">
        <v>20.77</v>
      </c>
      <c r="I212" s="19">
        <v>20</v>
      </c>
      <c r="J212" s="25">
        <f t="shared" si="4"/>
        <v>20</v>
      </c>
      <c r="K212" s="26" t="str">
        <f t="shared" si="5"/>
        <v>OK</v>
      </c>
      <c r="L212" s="18">
        <v>0</v>
      </c>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69"/>
      <c r="B213" s="171"/>
      <c r="C213" s="48">
        <v>358</v>
      </c>
      <c r="D213" s="71" t="s">
        <v>401</v>
      </c>
      <c r="E213" s="111" t="s">
        <v>606</v>
      </c>
      <c r="F213" s="72" t="s">
        <v>13</v>
      </c>
      <c r="G213" s="72" t="s">
        <v>15</v>
      </c>
      <c r="H213" s="54">
        <v>30.55</v>
      </c>
      <c r="I213" s="19">
        <v>20</v>
      </c>
      <c r="J213" s="25">
        <f t="shared" si="4"/>
        <v>20</v>
      </c>
      <c r="K213" s="26" t="str">
        <f t="shared" si="5"/>
        <v>OK</v>
      </c>
      <c r="L213" s="18">
        <v>0</v>
      </c>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69"/>
      <c r="B214" s="171"/>
      <c r="C214" s="48">
        <v>359</v>
      </c>
      <c r="D214" s="71" t="s">
        <v>402</v>
      </c>
      <c r="E214" s="111" t="s">
        <v>606</v>
      </c>
      <c r="F214" s="72" t="s">
        <v>13</v>
      </c>
      <c r="G214" s="72" t="s">
        <v>15</v>
      </c>
      <c r="H214" s="54">
        <v>121.43</v>
      </c>
      <c r="I214" s="19">
        <v>20</v>
      </c>
      <c r="J214" s="25">
        <f t="shared" si="4"/>
        <v>20</v>
      </c>
      <c r="K214" s="26" t="str">
        <f t="shared" si="5"/>
        <v>OK</v>
      </c>
      <c r="L214" s="18">
        <v>0</v>
      </c>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69"/>
      <c r="B215" s="171"/>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69"/>
      <c r="B216" s="171"/>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69"/>
      <c r="B217" s="171"/>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69"/>
      <c r="B218" s="171"/>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69"/>
      <c r="B219" s="171"/>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69"/>
      <c r="B220" s="171"/>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69"/>
      <c r="B221" s="171"/>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69"/>
      <c r="B222" s="171"/>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69"/>
      <c r="B223" s="171"/>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69"/>
      <c r="B224" s="171"/>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69"/>
      <c r="B225" s="171"/>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69"/>
      <c r="B226" s="171"/>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69"/>
      <c r="B227" s="171"/>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69"/>
      <c r="B228" s="171"/>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69"/>
      <c r="B229" s="171"/>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69"/>
      <c r="B230" s="171"/>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69"/>
      <c r="B231" s="171"/>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69"/>
      <c r="B232" s="171"/>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69"/>
      <c r="B233" s="171"/>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69"/>
      <c r="B234" s="171"/>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69"/>
      <c r="B235" s="171"/>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69"/>
      <c r="B236" s="171"/>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69"/>
      <c r="B237" s="171"/>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69"/>
      <c r="B238" s="171"/>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69"/>
      <c r="B239" s="171"/>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69"/>
      <c r="B240" s="171"/>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69"/>
      <c r="B241" s="171"/>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69"/>
      <c r="B242" s="171"/>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69"/>
      <c r="B243" s="171"/>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69"/>
      <c r="B244" s="171"/>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69"/>
      <c r="B245" s="171"/>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69"/>
      <c r="B246" s="171"/>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72"/>
      <c r="B247" s="173"/>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60">
        <v>7</v>
      </c>
      <c r="B248" s="162" t="s">
        <v>216</v>
      </c>
      <c r="C248" s="47">
        <v>393</v>
      </c>
      <c r="D248" s="66" t="s">
        <v>412</v>
      </c>
      <c r="E248" s="106" t="s">
        <v>613</v>
      </c>
      <c r="F248" s="34" t="s">
        <v>13</v>
      </c>
      <c r="G248" s="34" t="s">
        <v>15</v>
      </c>
      <c r="H248" s="53">
        <v>35.880000000000003</v>
      </c>
      <c r="I248" s="19">
        <v>20</v>
      </c>
      <c r="J248" s="25">
        <f t="shared" si="4"/>
        <v>0</v>
      </c>
      <c r="K248" s="26" t="str">
        <f t="shared" si="5"/>
        <v>OK</v>
      </c>
      <c r="L248" s="18">
        <v>20</v>
      </c>
      <c r="M248" s="18"/>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61"/>
      <c r="B249" s="163"/>
      <c r="C249" s="47">
        <v>394</v>
      </c>
      <c r="D249" s="66" t="s">
        <v>413</v>
      </c>
      <c r="E249" s="106" t="s">
        <v>614</v>
      </c>
      <c r="F249" s="34" t="s">
        <v>13</v>
      </c>
      <c r="G249" s="34" t="s">
        <v>15</v>
      </c>
      <c r="H249" s="53">
        <v>76.27</v>
      </c>
      <c r="I249" s="19"/>
      <c r="J249" s="25">
        <f t="shared" si="4"/>
        <v>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61"/>
      <c r="B250" s="163"/>
      <c r="C250" s="47">
        <v>395</v>
      </c>
      <c r="D250" s="66" t="s">
        <v>189</v>
      </c>
      <c r="E250" s="106" t="s">
        <v>615</v>
      </c>
      <c r="F250" s="35" t="s">
        <v>59</v>
      </c>
      <c r="G250" s="35" t="s">
        <v>15</v>
      </c>
      <c r="H250" s="53">
        <v>38</v>
      </c>
      <c r="I250" s="19">
        <v>2</v>
      </c>
      <c r="J250" s="25">
        <f t="shared" si="4"/>
        <v>2</v>
      </c>
      <c r="K250" s="26" t="str">
        <f t="shared" si="5"/>
        <v>OK</v>
      </c>
      <c r="L250" s="18"/>
      <c r="M250" s="18"/>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61"/>
      <c r="B251" s="163"/>
      <c r="C251" s="47">
        <v>396</v>
      </c>
      <c r="D251" s="83" t="s">
        <v>190</v>
      </c>
      <c r="E251" s="106" t="s">
        <v>616</v>
      </c>
      <c r="F251" s="35" t="s">
        <v>59</v>
      </c>
      <c r="G251" s="35" t="s">
        <v>15</v>
      </c>
      <c r="H251" s="53">
        <v>74</v>
      </c>
      <c r="I251" s="19">
        <v>1</v>
      </c>
      <c r="J251" s="25">
        <f t="shared" si="4"/>
        <v>1</v>
      </c>
      <c r="K251" s="26" t="str">
        <f t="shared" si="5"/>
        <v>OK</v>
      </c>
      <c r="L251" s="18"/>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61"/>
      <c r="B252" s="163"/>
      <c r="C252" s="47">
        <v>397</v>
      </c>
      <c r="D252" s="83" t="s">
        <v>191</v>
      </c>
      <c r="E252" s="106" t="s">
        <v>617</v>
      </c>
      <c r="F252" s="35" t="s">
        <v>59</v>
      </c>
      <c r="G252" s="35" t="s">
        <v>15</v>
      </c>
      <c r="H252" s="53">
        <v>21</v>
      </c>
      <c r="I252" s="19">
        <v>20</v>
      </c>
      <c r="J252" s="25">
        <f t="shared" si="4"/>
        <v>20</v>
      </c>
      <c r="K252" s="26" t="str">
        <f t="shared" si="5"/>
        <v>OK</v>
      </c>
      <c r="L252" s="18"/>
      <c r="M252" s="18"/>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61"/>
      <c r="B253" s="163"/>
      <c r="C253" s="47">
        <v>398</v>
      </c>
      <c r="D253" s="66" t="s">
        <v>414</v>
      </c>
      <c r="E253" s="106" t="s">
        <v>187</v>
      </c>
      <c r="F253" s="34" t="s">
        <v>13</v>
      </c>
      <c r="G253" s="34" t="s">
        <v>771</v>
      </c>
      <c r="H253" s="53">
        <v>2.58</v>
      </c>
      <c r="I253" s="19">
        <v>2</v>
      </c>
      <c r="J253" s="25">
        <f t="shared" si="4"/>
        <v>2</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61"/>
      <c r="B254" s="163"/>
      <c r="C254" s="47">
        <v>399</v>
      </c>
      <c r="D254" s="66" t="s">
        <v>415</v>
      </c>
      <c r="E254" s="106" t="s">
        <v>188</v>
      </c>
      <c r="F254" s="34" t="s">
        <v>13</v>
      </c>
      <c r="G254" s="34" t="s">
        <v>771</v>
      </c>
      <c r="H254" s="53">
        <v>3.7</v>
      </c>
      <c r="I254" s="19">
        <v>2</v>
      </c>
      <c r="J254" s="25">
        <f t="shared" si="4"/>
        <v>2</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61"/>
      <c r="B255" s="163"/>
      <c r="C255" s="47">
        <v>400</v>
      </c>
      <c r="D255" s="66" t="s">
        <v>416</v>
      </c>
      <c r="E255" s="106" t="s">
        <v>618</v>
      </c>
      <c r="F255" s="34" t="s">
        <v>18</v>
      </c>
      <c r="G255" s="34" t="s">
        <v>15</v>
      </c>
      <c r="H255" s="53">
        <v>91</v>
      </c>
      <c r="I255" s="19">
        <v>2</v>
      </c>
      <c r="J255" s="25">
        <f t="shared" si="4"/>
        <v>2</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61"/>
      <c r="B256" s="163"/>
      <c r="C256" s="47">
        <v>401</v>
      </c>
      <c r="D256" s="66" t="s">
        <v>417</v>
      </c>
      <c r="E256" s="106" t="s">
        <v>185</v>
      </c>
      <c r="F256" s="34" t="s">
        <v>18</v>
      </c>
      <c r="G256" s="34" t="s">
        <v>15</v>
      </c>
      <c r="H256" s="53">
        <v>77</v>
      </c>
      <c r="I256" s="19">
        <v>2</v>
      </c>
      <c r="J256" s="25">
        <f t="shared" si="4"/>
        <v>2</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61"/>
      <c r="B257" s="163"/>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61"/>
      <c r="B258" s="163"/>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61"/>
      <c r="B259" s="163"/>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61"/>
      <c r="B260" s="163"/>
      <c r="C260" s="47">
        <v>405</v>
      </c>
      <c r="D260" s="66" t="s">
        <v>419</v>
      </c>
      <c r="E260" s="106" t="s">
        <v>621</v>
      </c>
      <c r="F260" s="34" t="s">
        <v>13</v>
      </c>
      <c r="G260" s="34" t="s">
        <v>15</v>
      </c>
      <c r="H260" s="53">
        <v>1.64</v>
      </c>
      <c r="I260" s="19">
        <v>12</v>
      </c>
      <c r="J260" s="25">
        <f t="shared" si="4"/>
        <v>0</v>
      </c>
      <c r="K260" s="26" t="str">
        <f t="shared" si="5"/>
        <v>OK</v>
      </c>
      <c r="L260" s="18">
        <v>12</v>
      </c>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61"/>
      <c r="B261" s="163"/>
      <c r="C261" s="47">
        <v>406</v>
      </c>
      <c r="D261" s="66" t="s">
        <v>420</v>
      </c>
      <c r="E261" s="106" t="s">
        <v>180</v>
      </c>
      <c r="F261" s="34" t="s">
        <v>13</v>
      </c>
      <c r="G261" s="34" t="s">
        <v>15</v>
      </c>
      <c r="H261" s="53">
        <v>70</v>
      </c>
      <c r="I261" s="19">
        <v>10</v>
      </c>
      <c r="J261" s="25">
        <f t="shared" si="4"/>
        <v>10</v>
      </c>
      <c r="K261" s="26" t="str">
        <f t="shared" si="5"/>
        <v>OK</v>
      </c>
      <c r="L261" s="18">
        <v>0</v>
      </c>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61"/>
      <c r="B262" s="163"/>
      <c r="C262" s="47">
        <v>407</v>
      </c>
      <c r="D262" s="66" t="s">
        <v>421</v>
      </c>
      <c r="E262" s="106" t="s">
        <v>181</v>
      </c>
      <c r="F262" s="34" t="s">
        <v>13</v>
      </c>
      <c r="G262" s="34" t="s">
        <v>15</v>
      </c>
      <c r="H262" s="53">
        <v>24.13</v>
      </c>
      <c r="I262" s="19">
        <v>10</v>
      </c>
      <c r="J262" s="25">
        <f t="shared" si="4"/>
        <v>10</v>
      </c>
      <c r="K262" s="26" t="str">
        <f t="shared" si="5"/>
        <v>OK</v>
      </c>
      <c r="L262" s="18">
        <v>0</v>
      </c>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61"/>
      <c r="B263" s="163"/>
      <c r="C263" s="47">
        <v>408</v>
      </c>
      <c r="D263" s="66" t="s">
        <v>422</v>
      </c>
      <c r="E263" s="106" t="s">
        <v>182</v>
      </c>
      <c r="F263" s="34" t="s">
        <v>13</v>
      </c>
      <c r="G263" s="34" t="s">
        <v>15</v>
      </c>
      <c r="H263" s="53">
        <v>72.739999999999995</v>
      </c>
      <c r="I263" s="19">
        <v>40</v>
      </c>
      <c r="J263" s="25">
        <f t="shared" si="4"/>
        <v>40</v>
      </c>
      <c r="K263" s="26" t="str">
        <f t="shared" si="5"/>
        <v>OK</v>
      </c>
      <c r="L263" s="18">
        <v>0</v>
      </c>
      <c r="M263" s="18"/>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61"/>
      <c r="B264" s="163"/>
      <c r="C264" s="47">
        <v>409</v>
      </c>
      <c r="D264" s="66" t="s">
        <v>63</v>
      </c>
      <c r="E264" s="106" t="s">
        <v>622</v>
      </c>
      <c r="F264" s="34" t="s">
        <v>59</v>
      </c>
      <c r="G264" s="34" t="s">
        <v>15</v>
      </c>
      <c r="H264" s="53">
        <v>80</v>
      </c>
      <c r="I264" s="19"/>
      <c r="J264" s="25">
        <f t="shared" si="4"/>
        <v>0</v>
      </c>
      <c r="K264" s="26" t="str">
        <f t="shared" si="5"/>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61"/>
      <c r="B265" s="163"/>
      <c r="C265" s="47">
        <v>410</v>
      </c>
      <c r="D265" s="66" t="s">
        <v>62</v>
      </c>
      <c r="E265" s="106" t="s">
        <v>623</v>
      </c>
      <c r="F265" s="34" t="s">
        <v>59</v>
      </c>
      <c r="G265" s="34" t="s">
        <v>15</v>
      </c>
      <c r="H265" s="53">
        <v>98.15</v>
      </c>
      <c r="I265" s="19"/>
      <c r="J265" s="25">
        <f t="shared" si="4"/>
        <v>0</v>
      </c>
      <c r="K265" s="26" t="str">
        <f t="shared" si="5"/>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61"/>
      <c r="B266" s="163"/>
      <c r="C266" s="47">
        <v>411</v>
      </c>
      <c r="D266" s="66" t="s">
        <v>64</v>
      </c>
      <c r="E266" s="106" t="s">
        <v>624</v>
      </c>
      <c r="F266" s="34" t="s">
        <v>59</v>
      </c>
      <c r="G266" s="34" t="s">
        <v>15</v>
      </c>
      <c r="H266" s="53">
        <v>50</v>
      </c>
      <c r="I266" s="19"/>
      <c r="J266" s="25">
        <f t="shared" si="4"/>
        <v>0</v>
      </c>
      <c r="K266" s="26" t="str">
        <f t="shared" si="5"/>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61"/>
      <c r="B267" s="163"/>
      <c r="C267" s="47">
        <v>412</v>
      </c>
      <c r="D267" s="66" t="s">
        <v>65</v>
      </c>
      <c r="E267" s="106" t="s">
        <v>182</v>
      </c>
      <c r="F267" s="34" t="s">
        <v>59</v>
      </c>
      <c r="G267" s="34" t="s">
        <v>15</v>
      </c>
      <c r="H267" s="53">
        <v>99.96</v>
      </c>
      <c r="I267" s="19"/>
      <c r="J267" s="25">
        <f t="shared" si="4"/>
        <v>0</v>
      </c>
      <c r="K267" s="26" t="str">
        <f t="shared" si="5"/>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61"/>
      <c r="B268" s="163"/>
      <c r="C268" s="47">
        <v>413</v>
      </c>
      <c r="D268" s="66" t="s">
        <v>66</v>
      </c>
      <c r="E268" s="106" t="s">
        <v>625</v>
      </c>
      <c r="F268" s="34" t="s">
        <v>13</v>
      </c>
      <c r="G268" s="34" t="s">
        <v>15</v>
      </c>
      <c r="H268" s="53">
        <v>9.25</v>
      </c>
      <c r="I268" s="19">
        <v>20</v>
      </c>
      <c r="J268" s="25">
        <f t="shared" si="4"/>
        <v>10</v>
      </c>
      <c r="K268" s="26" t="str">
        <f t="shared" si="5"/>
        <v>OK</v>
      </c>
      <c r="L268" s="18">
        <v>10</v>
      </c>
      <c r="M268" s="18"/>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61"/>
      <c r="B269" s="163"/>
      <c r="C269" s="47">
        <v>414</v>
      </c>
      <c r="D269" s="66" t="s">
        <v>134</v>
      </c>
      <c r="E269" s="106" t="s">
        <v>183</v>
      </c>
      <c r="F269" s="34" t="s">
        <v>13</v>
      </c>
      <c r="G269" s="34" t="s">
        <v>15</v>
      </c>
      <c r="H269" s="53">
        <v>56</v>
      </c>
      <c r="I269" s="19">
        <v>40</v>
      </c>
      <c r="J269" s="25">
        <f t="shared" si="4"/>
        <v>38</v>
      </c>
      <c r="K269" s="26" t="str">
        <f t="shared" si="5"/>
        <v>OK</v>
      </c>
      <c r="L269" s="18">
        <v>2</v>
      </c>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61"/>
      <c r="B270" s="163"/>
      <c r="C270" s="47">
        <v>415</v>
      </c>
      <c r="D270" s="66" t="s">
        <v>423</v>
      </c>
      <c r="E270" s="106" t="s">
        <v>626</v>
      </c>
      <c r="F270" s="34" t="s">
        <v>13</v>
      </c>
      <c r="G270" s="34" t="s">
        <v>15</v>
      </c>
      <c r="H270" s="53">
        <v>93</v>
      </c>
      <c r="I270" s="19">
        <v>30</v>
      </c>
      <c r="J270" s="25">
        <f t="shared" si="4"/>
        <v>30</v>
      </c>
      <c r="K270" s="26" t="str">
        <f t="shared" si="5"/>
        <v>OK</v>
      </c>
      <c r="L270" s="18">
        <v>0</v>
      </c>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61"/>
      <c r="B271" s="163"/>
      <c r="C271" s="47">
        <v>416</v>
      </c>
      <c r="D271" s="66" t="s">
        <v>424</v>
      </c>
      <c r="E271" s="106" t="s">
        <v>626</v>
      </c>
      <c r="F271" s="34" t="s">
        <v>13</v>
      </c>
      <c r="G271" s="34" t="s">
        <v>15</v>
      </c>
      <c r="H271" s="53">
        <v>93</v>
      </c>
      <c r="I271" s="19">
        <v>30</v>
      </c>
      <c r="J271" s="25">
        <f t="shared" si="4"/>
        <v>30</v>
      </c>
      <c r="K271" s="26" t="str">
        <f t="shared" si="5"/>
        <v>OK</v>
      </c>
      <c r="L271" s="18">
        <v>0</v>
      </c>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61"/>
      <c r="B272" s="163"/>
      <c r="C272" s="47">
        <v>417</v>
      </c>
      <c r="D272" s="66" t="s">
        <v>425</v>
      </c>
      <c r="E272" s="106" t="s">
        <v>627</v>
      </c>
      <c r="F272" s="34" t="s">
        <v>13</v>
      </c>
      <c r="G272" s="34" t="s">
        <v>15</v>
      </c>
      <c r="H272" s="53">
        <v>60.83</v>
      </c>
      <c r="I272" s="19">
        <v>20</v>
      </c>
      <c r="J272" s="25">
        <f t="shared" si="4"/>
        <v>20</v>
      </c>
      <c r="K272" s="26" t="str">
        <f t="shared" si="5"/>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61"/>
      <c r="B273" s="163"/>
      <c r="C273" s="47">
        <v>418</v>
      </c>
      <c r="D273" s="66" t="s">
        <v>426</v>
      </c>
      <c r="E273" s="106" t="s">
        <v>184</v>
      </c>
      <c r="F273" s="34" t="s">
        <v>13</v>
      </c>
      <c r="G273" s="34" t="s">
        <v>15</v>
      </c>
      <c r="H273" s="53">
        <v>8.6999999999999993</v>
      </c>
      <c r="I273" s="19"/>
      <c r="J273" s="25">
        <f t="shared" si="4"/>
        <v>0</v>
      </c>
      <c r="K273" s="26" t="str">
        <f t="shared" si="5"/>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61"/>
      <c r="B274" s="163"/>
      <c r="C274" s="47">
        <v>419</v>
      </c>
      <c r="D274" s="66" t="s">
        <v>427</v>
      </c>
      <c r="E274" s="106" t="s">
        <v>628</v>
      </c>
      <c r="F274" s="34" t="s">
        <v>13</v>
      </c>
      <c r="G274" s="34" t="s">
        <v>15</v>
      </c>
      <c r="H274" s="53">
        <v>5.83</v>
      </c>
      <c r="I274" s="19">
        <v>6</v>
      </c>
      <c r="J274" s="25">
        <f t="shared" si="4"/>
        <v>0</v>
      </c>
      <c r="K274" s="26" t="str">
        <f t="shared" si="5"/>
        <v>OK</v>
      </c>
      <c r="L274" s="18">
        <v>6</v>
      </c>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61"/>
      <c r="B275" s="163"/>
      <c r="C275" s="47">
        <v>420</v>
      </c>
      <c r="D275" s="66" t="s">
        <v>428</v>
      </c>
      <c r="E275" s="106" t="s">
        <v>629</v>
      </c>
      <c r="F275" s="34" t="s">
        <v>13</v>
      </c>
      <c r="G275" s="34" t="s">
        <v>15</v>
      </c>
      <c r="H275" s="53">
        <v>4.3499999999999996</v>
      </c>
      <c r="I275" s="19">
        <v>6</v>
      </c>
      <c r="J275" s="25">
        <f t="shared" si="4"/>
        <v>0</v>
      </c>
      <c r="K275" s="26" t="str">
        <f t="shared" si="5"/>
        <v>OK</v>
      </c>
      <c r="L275" s="18">
        <v>6</v>
      </c>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61"/>
      <c r="B276" s="163"/>
      <c r="C276" s="47">
        <v>421</v>
      </c>
      <c r="D276" s="66" t="s">
        <v>126</v>
      </c>
      <c r="E276" s="106" t="s">
        <v>630</v>
      </c>
      <c r="F276" s="34" t="s">
        <v>59</v>
      </c>
      <c r="G276" s="35" t="s">
        <v>15</v>
      </c>
      <c r="H276" s="53">
        <v>11.97</v>
      </c>
      <c r="I276" s="19">
        <v>20</v>
      </c>
      <c r="J276" s="25">
        <f t="shared" si="4"/>
        <v>10</v>
      </c>
      <c r="K276" s="26" t="str">
        <f t="shared" si="5"/>
        <v>OK</v>
      </c>
      <c r="L276" s="18">
        <v>10</v>
      </c>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61"/>
      <c r="B277" s="163"/>
      <c r="C277" s="47">
        <v>422</v>
      </c>
      <c r="D277" s="66" t="s">
        <v>429</v>
      </c>
      <c r="E277" s="106" t="s">
        <v>631</v>
      </c>
      <c r="F277" s="34" t="s">
        <v>13</v>
      </c>
      <c r="G277" s="34" t="s">
        <v>15</v>
      </c>
      <c r="H277" s="53">
        <v>65.010000000000005</v>
      </c>
      <c r="I277" s="19"/>
      <c r="J277" s="25">
        <f t="shared" si="4"/>
        <v>0</v>
      </c>
      <c r="K277" s="26" t="str">
        <f t="shared" si="5"/>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61"/>
      <c r="B278" s="163"/>
      <c r="C278" s="47">
        <v>423</v>
      </c>
      <c r="D278" s="66" t="s">
        <v>430</v>
      </c>
      <c r="E278" s="106" t="s">
        <v>632</v>
      </c>
      <c r="F278" s="34" t="s">
        <v>18</v>
      </c>
      <c r="G278" s="34" t="s">
        <v>15</v>
      </c>
      <c r="H278" s="53">
        <v>6.63</v>
      </c>
      <c r="I278" s="19">
        <v>6</v>
      </c>
      <c r="J278" s="25">
        <f t="shared" si="4"/>
        <v>6</v>
      </c>
      <c r="K278" s="26" t="str">
        <f t="shared" si="5"/>
        <v>OK</v>
      </c>
      <c r="L278" s="18">
        <v>0</v>
      </c>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61"/>
      <c r="B279" s="163"/>
      <c r="C279" s="47">
        <v>424</v>
      </c>
      <c r="D279" s="66" t="s">
        <v>431</v>
      </c>
      <c r="E279" s="106" t="s">
        <v>633</v>
      </c>
      <c r="F279" s="34" t="s">
        <v>18</v>
      </c>
      <c r="G279" s="34" t="s">
        <v>15</v>
      </c>
      <c r="H279" s="53">
        <v>24.05</v>
      </c>
      <c r="I279" s="19">
        <v>6</v>
      </c>
      <c r="J279" s="25">
        <f t="shared" si="4"/>
        <v>6</v>
      </c>
      <c r="K279" s="26" t="str">
        <f t="shared" si="5"/>
        <v>OK</v>
      </c>
      <c r="L279" s="18">
        <v>0</v>
      </c>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68">
        <v>8</v>
      </c>
      <c r="B280" s="170" t="s">
        <v>216</v>
      </c>
      <c r="C280" s="48">
        <v>425</v>
      </c>
      <c r="D280" s="71" t="s">
        <v>432</v>
      </c>
      <c r="E280" s="108" t="s">
        <v>634</v>
      </c>
      <c r="F280" s="72" t="s">
        <v>13</v>
      </c>
      <c r="G280" s="72" t="s">
        <v>35</v>
      </c>
      <c r="H280" s="54">
        <v>19.71</v>
      </c>
      <c r="I280" s="19"/>
      <c r="J280" s="25">
        <f t="shared" si="4"/>
        <v>0</v>
      </c>
      <c r="K280" s="26" t="str">
        <f t="shared" si="5"/>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69"/>
      <c r="B281" s="171"/>
      <c r="C281" s="48">
        <v>426</v>
      </c>
      <c r="D281" s="71" t="s">
        <v>433</v>
      </c>
      <c r="E281" s="108" t="s">
        <v>635</v>
      </c>
      <c r="F281" s="72" t="s">
        <v>13</v>
      </c>
      <c r="G281" s="72" t="s">
        <v>35</v>
      </c>
      <c r="H281" s="54">
        <v>13.8</v>
      </c>
      <c r="I281" s="19">
        <v>2</v>
      </c>
      <c r="J281" s="25">
        <f t="shared" si="4"/>
        <v>2</v>
      </c>
      <c r="K281" s="26" t="str">
        <f t="shared" si="5"/>
        <v>OK</v>
      </c>
      <c r="L281" s="18">
        <v>0</v>
      </c>
      <c r="M281" s="63"/>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69"/>
      <c r="B282" s="171"/>
      <c r="C282" s="48">
        <v>427</v>
      </c>
      <c r="D282" s="71" t="s">
        <v>434</v>
      </c>
      <c r="E282" s="108" t="s">
        <v>636</v>
      </c>
      <c r="F282" s="72" t="s">
        <v>13</v>
      </c>
      <c r="G282" s="72" t="s">
        <v>35</v>
      </c>
      <c r="H282" s="54">
        <v>8.32</v>
      </c>
      <c r="I282" s="19">
        <v>2</v>
      </c>
      <c r="J282" s="25">
        <f t="shared" si="4"/>
        <v>2</v>
      </c>
      <c r="K282" s="26" t="str">
        <f t="shared" si="5"/>
        <v>OK</v>
      </c>
      <c r="L282" s="18">
        <v>0</v>
      </c>
      <c r="M282" s="18"/>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69"/>
      <c r="B283" s="171"/>
      <c r="C283" s="48">
        <v>428</v>
      </c>
      <c r="D283" s="71" t="s">
        <v>435</v>
      </c>
      <c r="E283" s="108" t="s">
        <v>637</v>
      </c>
      <c r="F283" s="72" t="s">
        <v>13</v>
      </c>
      <c r="G283" s="72" t="s">
        <v>35</v>
      </c>
      <c r="H283" s="54">
        <v>10.35</v>
      </c>
      <c r="I283" s="19">
        <v>8</v>
      </c>
      <c r="J283" s="25">
        <f t="shared" si="4"/>
        <v>0</v>
      </c>
      <c r="K283" s="26" t="str">
        <f t="shared" si="5"/>
        <v>OK</v>
      </c>
      <c r="L283" s="18">
        <v>8</v>
      </c>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69"/>
      <c r="B284" s="171"/>
      <c r="C284" s="48">
        <v>429</v>
      </c>
      <c r="D284" s="71" t="s">
        <v>436</v>
      </c>
      <c r="E284" s="108" t="s">
        <v>637</v>
      </c>
      <c r="F284" s="72" t="s">
        <v>13</v>
      </c>
      <c r="G284" s="72" t="s">
        <v>35</v>
      </c>
      <c r="H284" s="54">
        <v>2.59</v>
      </c>
      <c r="I284" s="19">
        <v>2</v>
      </c>
      <c r="J284" s="25">
        <f t="shared" si="4"/>
        <v>0</v>
      </c>
      <c r="K284" s="26" t="str">
        <f t="shared" si="5"/>
        <v>OK</v>
      </c>
      <c r="L284" s="18">
        <v>2</v>
      </c>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69"/>
      <c r="B285" s="171"/>
      <c r="C285" s="48">
        <v>430</v>
      </c>
      <c r="D285" s="71" t="s">
        <v>437</v>
      </c>
      <c r="E285" s="108" t="s">
        <v>637</v>
      </c>
      <c r="F285" s="72" t="s">
        <v>13</v>
      </c>
      <c r="G285" s="72" t="s">
        <v>35</v>
      </c>
      <c r="H285" s="54">
        <v>2.5</v>
      </c>
      <c r="I285" s="19">
        <v>2</v>
      </c>
      <c r="J285" s="25">
        <f t="shared" si="4"/>
        <v>0</v>
      </c>
      <c r="K285" s="26" t="str">
        <f t="shared" si="5"/>
        <v>OK</v>
      </c>
      <c r="L285" s="18">
        <v>2</v>
      </c>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69"/>
      <c r="B286" s="171"/>
      <c r="C286" s="48">
        <v>431</v>
      </c>
      <c r="D286" s="71" t="s">
        <v>438</v>
      </c>
      <c r="E286" s="108" t="s">
        <v>637</v>
      </c>
      <c r="F286" s="72" t="s">
        <v>13</v>
      </c>
      <c r="G286" s="72" t="s">
        <v>35</v>
      </c>
      <c r="H286" s="54">
        <v>4.88</v>
      </c>
      <c r="I286" s="19">
        <v>6</v>
      </c>
      <c r="J286" s="25">
        <f t="shared" si="4"/>
        <v>0</v>
      </c>
      <c r="K286" s="26" t="str">
        <f t="shared" si="5"/>
        <v>OK</v>
      </c>
      <c r="L286" s="18">
        <v>6</v>
      </c>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69"/>
      <c r="B287" s="171"/>
      <c r="C287" s="48">
        <v>432</v>
      </c>
      <c r="D287" s="71" t="s">
        <v>439</v>
      </c>
      <c r="E287" s="108" t="s">
        <v>637</v>
      </c>
      <c r="F287" s="72" t="s">
        <v>13</v>
      </c>
      <c r="G287" s="72" t="s">
        <v>35</v>
      </c>
      <c r="H287" s="54">
        <v>4.6399999999999997</v>
      </c>
      <c r="I287" s="19">
        <v>8</v>
      </c>
      <c r="J287" s="25">
        <f t="shared" si="4"/>
        <v>0</v>
      </c>
      <c r="K287" s="26" t="str">
        <f t="shared" si="5"/>
        <v>OK</v>
      </c>
      <c r="L287" s="18">
        <v>8</v>
      </c>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69"/>
      <c r="B288" s="171"/>
      <c r="C288" s="48">
        <v>433</v>
      </c>
      <c r="D288" s="71" t="s">
        <v>440</v>
      </c>
      <c r="E288" s="108" t="s">
        <v>637</v>
      </c>
      <c r="F288" s="72" t="s">
        <v>13</v>
      </c>
      <c r="G288" s="72" t="s">
        <v>35</v>
      </c>
      <c r="H288" s="54">
        <v>6.75</v>
      </c>
      <c r="I288" s="19">
        <v>10</v>
      </c>
      <c r="J288" s="25">
        <f t="shared" ref="J288:J391" si="6">I288-(SUM(L288:AC288))</f>
        <v>0</v>
      </c>
      <c r="K288" s="26" t="str">
        <f t="shared" ref="K288:K391" si="7">IF(J288&lt;0,"ATENÇÃO","OK")</f>
        <v>OK</v>
      </c>
      <c r="L288" s="18">
        <v>10</v>
      </c>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69"/>
      <c r="B289" s="171"/>
      <c r="C289" s="48">
        <v>434</v>
      </c>
      <c r="D289" s="71" t="s">
        <v>441</v>
      </c>
      <c r="E289" s="108" t="s">
        <v>637</v>
      </c>
      <c r="F289" s="72" t="s">
        <v>13</v>
      </c>
      <c r="G289" s="72" t="s">
        <v>35</v>
      </c>
      <c r="H289" s="54">
        <v>10.84</v>
      </c>
      <c r="I289" s="19">
        <v>10</v>
      </c>
      <c r="J289" s="25">
        <f t="shared" si="6"/>
        <v>0</v>
      </c>
      <c r="K289" s="26" t="str">
        <f t="shared" si="7"/>
        <v>OK</v>
      </c>
      <c r="L289" s="18">
        <v>10</v>
      </c>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69"/>
      <c r="B290" s="171"/>
      <c r="C290" s="48">
        <v>435</v>
      </c>
      <c r="D290" s="71" t="s">
        <v>442</v>
      </c>
      <c r="E290" s="108" t="s">
        <v>638</v>
      </c>
      <c r="F290" s="72" t="s">
        <v>13</v>
      </c>
      <c r="G290" s="72" t="s">
        <v>35</v>
      </c>
      <c r="H290" s="54">
        <v>9.06</v>
      </c>
      <c r="I290" s="19">
        <v>8</v>
      </c>
      <c r="J290" s="25">
        <f t="shared" si="6"/>
        <v>0</v>
      </c>
      <c r="K290" s="26" t="str">
        <f t="shared" si="7"/>
        <v>OK</v>
      </c>
      <c r="L290" s="18">
        <v>8</v>
      </c>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69"/>
      <c r="B291" s="171"/>
      <c r="C291" s="48">
        <v>436</v>
      </c>
      <c r="D291" s="71" t="s">
        <v>443</v>
      </c>
      <c r="E291" s="108" t="s">
        <v>638</v>
      </c>
      <c r="F291" s="72" t="s">
        <v>13</v>
      </c>
      <c r="G291" s="72" t="s">
        <v>35</v>
      </c>
      <c r="H291" s="54">
        <v>4.9400000000000004</v>
      </c>
      <c r="I291" s="19">
        <v>6</v>
      </c>
      <c r="J291" s="25">
        <f t="shared" si="6"/>
        <v>0</v>
      </c>
      <c r="K291" s="26" t="str">
        <f t="shared" si="7"/>
        <v>OK</v>
      </c>
      <c r="L291" s="18">
        <v>6</v>
      </c>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69"/>
      <c r="B292" s="171"/>
      <c r="C292" s="48">
        <v>437</v>
      </c>
      <c r="D292" s="71" t="s">
        <v>444</v>
      </c>
      <c r="E292" s="108" t="s">
        <v>638</v>
      </c>
      <c r="F292" s="72" t="s">
        <v>13</v>
      </c>
      <c r="G292" s="72" t="s">
        <v>35</v>
      </c>
      <c r="H292" s="54">
        <v>6.3</v>
      </c>
      <c r="I292" s="19">
        <v>6</v>
      </c>
      <c r="J292" s="25">
        <f t="shared" si="6"/>
        <v>0</v>
      </c>
      <c r="K292" s="26" t="str">
        <f t="shared" si="7"/>
        <v>OK</v>
      </c>
      <c r="L292" s="18">
        <v>6</v>
      </c>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69"/>
      <c r="B293" s="171"/>
      <c r="C293" s="48">
        <v>438</v>
      </c>
      <c r="D293" s="78" t="s">
        <v>445</v>
      </c>
      <c r="E293" s="108" t="s">
        <v>638</v>
      </c>
      <c r="F293" s="95" t="s">
        <v>13</v>
      </c>
      <c r="G293" s="95" t="s">
        <v>35</v>
      </c>
      <c r="H293" s="54">
        <v>7.28</v>
      </c>
      <c r="I293" s="19">
        <v>10</v>
      </c>
      <c r="J293" s="25">
        <f t="shared" si="6"/>
        <v>0</v>
      </c>
      <c r="K293" s="26" t="str">
        <f t="shared" si="7"/>
        <v>OK</v>
      </c>
      <c r="L293" s="18">
        <v>10</v>
      </c>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69"/>
      <c r="B294" s="171"/>
      <c r="C294" s="48">
        <v>439</v>
      </c>
      <c r="D294" s="71" t="s">
        <v>446</v>
      </c>
      <c r="E294" s="108" t="s">
        <v>638</v>
      </c>
      <c r="F294" s="72" t="s">
        <v>13</v>
      </c>
      <c r="G294" s="72" t="s">
        <v>35</v>
      </c>
      <c r="H294" s="54">
        <v>6.12</v>
      </c>
      <c r="I294" s="19">
        <v>8</v>
      </c>
      <c r="J294" s="25">
        <f t="shared" si="6"/>
        <v>0</v>
      </c>
      <c r="K294" s="26" t="str">
        <f t="shared" si="7"/>
        <v>OK</v>
      </c>
      <c r="L294" s="18">
        <v>8</v>
      </c>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69"/>
      <c r="B295" s="171"/>
      <c r="C295" s="48">
        <v>440</v>
      </c>
      <c r="D295" s="71" t="s">
        <v>447</v>
      </c>
      <c r="E295" s="108" t="s">
        <v>638</v>
      </c>
      <c r="F295" s="72" t="s">
        <v>13</v>
      </c>
      <c r="G295" s="72" t="s">
        <v>35</v>
      </c>
      <c r="H295" s="54">
        <v>9.34</v>
      </c>
      <c r="I295" s="19">
        <v>8</v>
      </c>
      <c r="J295" s="25">
        <f t="shared" si="6"/>
        <v>0</v>
      </c>
      <c r="K295" s="26" t="str">
        <f t="shared" si="7"/>
        <v>OK</v>
      </c>
      <c r="L295" s="18">
        <v>8</v>
      </c>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69"/>
      <c r="B296" s="171"/>
      <c r="C296" s="48">
        <v>441</v>
      </c>
      <c r="D296" s="71" t="s">
        <v>88</v>
      </c>
      <c r="E296" s="108" t="s">
        <v>639</v>
      </c>
      <c r="F296" s="72" t="s">
        <v>13</v>
      </c>
      <c r="G296" s="72" t="s">
        <v>35</v>
      </c>
      <c r="H296" s="54">
        <v>156.86000000000001</v>
      </c>
      <c r="I296" s="19">
        <v>1</v>
      </c>
      <c r="J296" s="25">
        <f t="shared" si="6"/>
        <v>1</v>
      </c>
      <c r="K296" s="26" t="str">
        <f t="shared" si="7"/>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69"/>
      <c r="B297" s="171"/>
      <c r="C297" s="48">
        <v>442</v>
      </c>
      <c r="D297" s="71" t="s">
        <v>91</v>
      </c>
      <c r="E297" s="108" t="s">
        <v>640</v>
      </c>
      <c r="F297" s="72" t="s">
        <v>13</v>
      </c>
      <c r="G297" s="72" t="s">
        <v>35</v>
      </c>
      <c r="H297" s="54">
        <v>24.06</v>
      </c>
      <c r="I297" s="19">
        <v>1</v>
      </c>
      <c r="J297" s="25">
        <f t="shared" si="6"/>
        <v>1</v>
      </c>
      <c r="K297" s="26" t="str">
        <f t="shared" si="7"/>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69"/>
      <c r="B298" s="171"/>
      <c r="C298" s="48">
        <v>443</v>
      </c>
      <c r="D298" s="71" t="s">
        <v>195</v>
      </c>
      <c r="E298" s="108" t="s">
        <v>641</v>
      </c>
      <c r="F298" s="72" t="s">
        <v>59</v>
      </c>
      <c r="G298" s="72" t="s">
        <v>35</v>
      </c>
      <c r="H298" s="54">
        <v>12.02</v>
      </c>
      <c r="I298" s="19"/>
      <c r="J298" s="25">
        <f t="shared" si="6"/>
        <v>0</v>
      </c>
      <c r="K298" s="26" t="str">
        <f t="shared" si="7"/>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69"/>
      <c r="B299" s="171"/>
      <c r="C299" s="48">
        <v>444</v>
      </c>
      <c r="D299" s="71" t="s">
        <v>140</v>
      </c>
      <c r="E299" s="108" t="s">
        <v>642</v>
      </c>
      <c r="F299" s="96" t="s">
        <v>59</v>
      </c>
      <c r="G299" s="72" t="s">
        <v>35</v>
      </c>
      <c r="H299" s="54">
        <v>7.53</v>
      </c>
      <c r="I299" s="19">
        <v>1</v>
      </c>
      <c r="J299" s="25">
        <f t="shared" si="6"/>
        <v>0</v>
      </c>
      <c r="K299" s="26" t="str">
        <f t="shared" si="7"/>
        <v>OK</v>
      </c>
      <c r="L299" s="18">
        <v>1</v>
      </c>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69"/>
      <c r="B300" s="171"/>
      <c r="C300" s="48">
        <v>445</v>
      </c>
      <c r="D300" s="71" t="s">
        <v>140</v>
      </c>
      <c r="E300" s="108" t="s">
        <v>642</v>
      </c>
      <c r="F300" s="72" t="s">
        <v>59</v>
      </c>
      <c r="G300" s="72" t="s">
        <v>35</v>
      </c>
      <c r="H300" s="54">
        <v>12.23</v>
      </c>
      <c r="I300" s="19"/>
      <c r="J300" s="25">
        <f t="shared" si="6"/>
        <v>0</v>
      </c>
      <c r="K300" s="26" t="str">
        <f t="shared" si="7"/>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69"/>
      <c r="B301" s="171"/>
      <c r="C301" s="48">
        <v>446</v>
      </c>
      <c r="D301" s="71" t="s">
        <v>196</v>
      </c>
      <c r="E301" s="108" t="s">
        <v>643</v>
      </c>
      <c r="F301" s="72" t="s">
        <v>59</v>
      </c>
      <c r="G301" s="72" t="s">
        <v>35</v>
      </c>
      <c r="H301" s="54">
        <v>1.7</v>
      </c>
      <c r="I301" s="19"/>
      <c r="J301" s="25">
        <f t="shared" si="6"/>
        <v>0</v>
      </c>
      <c r="K301" s="26" t="str">
        <f t="shared" si="7"/>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69"/>
      <c r="B302" s="171"/>
      <c r="C302" s="48">
        <v>447</v>
      </c>
      <c r="D302" s="71" t="s">
        <v>197</v>
      </c>
      <c r="E302" s="108" t="s">
        <v>644</v>
      </c>
      <c r="F302" s="72" t="s">
        <v>59</v>
      </c>
      <c r="G302" s="72" t="s">
        <v>35</v>
      </c>
      <c r="H302" s="54">
        <v>202.9</v>
      </c>
      <c r="I302" s="19"/>
      <c r="J302" s="25">
        <f t="shared" si="6"/>
        <v>0</v>
      </c>
      <c r="K302" s="26" t="str">
        <f t="shared" si="7"/>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69"/>
      <c r="B303" s="171"/>
      <c r="C303" s="48">
        <v>448</v>
      </c>
      <c r="D303" s="71" t="s">
        <v>198</v>
      </c>
      <c r="E303" s="108" t="s">
        <v>645</v>
      </c>
      <c r="F303" s="72" t="s">
        <v>59</v>
      </c>
      <c r="G303" s="72" t="s">
        <v>35</v>
      </c>
      <c r="H303" s="54">
        <v>15.59</v>
      </c>
      <c r="I303" s="19"/>
      <c r="J303" s="25">
        <f t="shared" si="6"/>
        <v>0</v>
      </c>
      <c r="K303" s="26" t="str">
        <f t="shared" si="7"/>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69"/>
      <c r="B304" s="171"/>
      <c r="C304" s="48">
        <v>449</v>
      </c>
      <c r="D304" s="71" t="s">
        <v>448</v>
      </c>
      <c r="E304" s="108" t="s">
        <v>646</v>
      </c>
      <c r="F304" s="72" t="s">
        <v>13</v>
      </c>
      <c r="G304" s="72" t="s">
        <v>35</v>
      </c>
      <c r="H304" s="54">
        <v>30.77</v>
      </c>
      <c r="I304" s="19">
        <v>2</v>
      </c>
      <c r="J304" s="25">
        <f t="shared" si="6"/>
        <v>0</v>
      </c>
      <c r="K304" s="26" t="str">
        <f t="shared" si="7"/>
        <v>OK</v>
      </c>
      <c r="L304" s="18">
        <v>2</v>
      </c>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69"/>
      <c r="B305" s="171"/>
      <c r="C305" s="48">
        <v>450</v>
      </c>
      <c r="D305" s="71" t="s">
        <v>449</v>
      </c>
      <c r="E305" s="108" t="s">
        <v>647</v>
      </c>
      <c r="F305" s="72" t="s">
        <v>13</v>
      </c>
      <c r="G305" s="72" t="s">
        <v>35</v>
      </c>
      <c r="H305" s="54">
        <v>6.28</v>
      </c>
      <c r="I305" s="19">
        <v>1</v>
      </c>
      <c r="J305" s="25">
        <f t="shared" si="6"/>
        <v>0</v>
      </c>
      <c r="K305" s="26" t="str">
        <f t="shared" si="7"/>
        <v>OK</v>
      </c>
      <c r="L305" s="18">
        <v>1</v>
      </c>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69"/>
      <c r="B306" s="171"/>
      <c r="C306" s="48">
        <v>451</v>
      </c>
      <c r="D306" s="79" t="s">
        <v>199</v>
      </c>
      <c r="E306" s="108" t="s">
        <v>647</v>
      </c>
      <c r="F306" s="97" t="s">
        <v>59</v>
      </c>
      <c r="G306" s="97" t="s">
        <v>35</v>
      </c>
      <c r="H306" s="54">
        <v>7.77</v>
      </c>
      <c r="I306" s="19"/>
      <c r="J306" s="25">
        <f t="shared" si="6"/>
        <v>0</v>
      </c>
      <c r="K306" s="26" t="str">
        <f t="shared" si="7"/>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69"/>
      <c r="B307" s="171"/>
      <c r="C307" s="48">
        <v>452</v>
      </c>
      <c r="D307" s="84" t="s">
        <v>141</v>
      </c>
      <c r="E307" s="108" t="s">
        <v>648</v>
      </c>
      <c r="F307" s="99" t="s">
        <v>59</v>
      </c>
      <c r="G307" s="95" t="s">
        <v>35</v>
      </c>
      <c r="H307" s="54">
        <v>13.35</v>
      </c>
      <c r="I307" s="19">
        <v>1</v>
      </c>
      <c r="J307" s="25">
        <f t="shared" si="6"/>
        <v>0</v>
      </c>
      <c r="K307" s="26" t="str">
        <f t="shared" si="7"/>
        <v>OK</v>
      </c>
      <c r="L307" s="18">
        <v>1</v>
      </c>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69"/>
      <c r="B308" s="171"/>
      <c r="C308" s="48">
        <v>453</v>
      </c>
      <c r="D308" s="71" t="s">
        <v>200</v>
      </c>
      <c r="E308" s="108" t="s">
        <v>649</v>
      </c>
      <c r="F308" s="72" t="s">
        <v>59</v>
      </c>
      <c r="G308" s="72" t="s">
        <v>35</v>
      </c>
      <c r="H308" s="54">
        <v>14.59</v>
      </c>
      <c r="I308" s="19"/>
      <c r="J308" s="25">
        <f t="shared" si="6"/>
        <v>0</v>
      </c>
      <c r="K308" s="26" t="str">
        <f t="shared" si="7"/>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69"/>
      <c r="B309" s="171"/>
      <c r="C309" s="48">
        <v>454</v>
      </c>
      <c r="D309" s="71" t="s">
        <v>87</v>
      </c>
      <c r="E309" s="108" t="s">
        <v>650</v>
      </c>
      <c r="F309" s="72" t="s">
        <v>13</v>
      </c>
      <c r="G309" s="72" t="s">
        <v>35</v>
      </c>
      <c r="H309" s="54">
        <v>35.04</v>
      </c>
      <c r="I309" s="19">
        <v>1</v>
      </c>
      <c r="J309" s="25">
        <f t="shared" si="6"/>
        <v>0</v>
      </c>
      <c r="K309" s="26" t="str">
        <f t="shared" si="7"/>
        <v>OK</v>
      </c>
      <c r="L309" s="18">
        <v>1</v>
      </c>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69"/>
      <c r="B310" s="171"/>
      <c r="C310" s="48">
        <v>455</v>
      </c>
      <c r="D310" s="71" t="s">
        <v>139</v>
      </c>
      <c r="E310" s="108" t="s">
        <v>651</v>
      </c>
      <c r="F310" s="96" t="s">
        <v>59</v>
      </c>
      <c r="G310" s="72" t="s">
        <v>35</v>
      </c>
      <c r="H310" s="54">
        <v>11.4</v>
      </c>
      <c r="I310" s="19"/>
      <c r="J310" s="25">
        <f t="shared" si="6"/>
        <v>0</v>
      </c>
      <c r="K310" s="26" t="str">
        <f t="shared" si="7"/>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69"/>
      <c r="B311" s="171"/>
      <c r="C311" s="48">
        <v>456</v>
      </c>
      <c r="D311" s="71" t="s">
        <v>138</v>
      </c>
      <c r="E311" s="108" t="s">
        <v>651</v>
      </c>
      <c r="F311" s="96" t="s">
        <v>59</v>
      </c>
      <c r="G311" s="72" t="s">
        <v>35</v>
      </c>
      <c r="H311" s="54">
        <v>25.32</v>
      </c>
      <c r="I311" s="19">
        <v>1</v>
      </c>
      <c r="J311" s="25">
        <f t="shared" si="6"/>
        <v>0</v>
      </c>
      <c r="K311" s="26" t="str">
        <f t="shared" si="7"/>
        <v>OK</v>
      </c>
      <c r="L311" s="18">
        <v>1</v>
      </c>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69"/>
      <c r="B312" s="171"/>
      <c r="C312" s="48">
        <v>457</v>
      </c>
      <c r="D312" s="71" t="s">
        <v>93</v>
      </c>
      <c r="E312" s="108" t="s">
        <v>652</v>
      </c>
      <c r="F312" s="72" t="s">
        <v>13</v>
      </c>
      <c r="G312" s="72" t="s">
        <v>35</v>
      </c>
      <c r="H312" s="54">
        <v>20.95</v>
      </c>
      <c r="I312" s="19">
        <v>1</v>
      </c>
      <c r="J312" s="25">
        <f t="shared" si="6"/>
        <v>0</v>
      </c>
      <c r="K312" s="26" t="str">
        <f t="shared" si="7"/>
        <v>OK</v>
      </c>
      <c r="L312" s="18">
        <v>1</v>
      </c>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69"/>
      <c r="B313" s="171"/>
      <c r="C313" s="48">
        <v>458</v>
      </c>
      <c r="D313" s="71" t="s">
        <v>450</v>
      </c>
      <c r="E313" s="108" t="s">
        <v>653</v>
      </c>
      <c r="F313" s="72" t="s">
        <v>59</v>
      </c>
      <c r="G313" s="72" t="s">
        <v>35</v>
      </c>
      <c r="H313" s="54">
        <v>32.46</v>
      </c>
      <c r="I313" s="19">
        <v>0</v>
      </c>
      <c r="J313" s="25">
        <f t="shared" si="6"/>
        <v>0</v>
      </c>
      <c r="K313" s="26" t="str">
        <f t="shared" si="7"/>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69"/>
      <c r="B314" s="171"/>
      <c r="C314" s="48">
        <v>459</v>
      </c>
      <c r="D314" s="71" t="s">
        <v>207</v>
      </c>
      <c r="E314" s="108" t="s">
        <v>654</v>
      </c>
      <c r="F314" s="72" t="s">
        <v>13</v>
      </c>
      <c r="G314" s="72" t="s">
        <v>35</v>
      </c>
      <c r="H314" s="54">
        <v>204.15</v>
      </c>
      <c r="I314" s="19">
        <v>1</v>
      </c>
      <c r="J314" s="25">
        <f t="shared" si="6"/>
        <v>1</v>
      </c>
      <c r="K314" s="26" t="str">
        <f t="shared" si="7"/>
        <v>OK</v>
      </c>
      <c r="L314" s="18"/>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69"/>
      <c r="B315" s="171"/>
      <c r="C315" s="48">
        <v>460</v>
      </c>
      <c r="D315" s="71" t="s">
        <v>208</v>
      </c>
      <c r="E315" s="108" t="s">
        <v>654</v>
      </c>
      <c r="F315" s="72" t="s">
        <v>59</v>
      </c>
      <c r="G315" s="72" t="s">
        <v>117</v>
      </c>
      <c r="H315" s="54">
        <v>862.93</v>
      </c>
      <c r="I315" s="19">
        <v>1</v>
      </c>
      <c r="J315" s="25">
        <f t="shared" si="6"/>
        <v>1</v>
      </c>
      <c r="K315" s="26" t="str">
        <f t="shared" si="7"/>
        <v>OK</v>
      </c>
      <c r="L315" s="18"/>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69"/>
      <c r="B316" s="171"/>
      <c r="C316" s="48">
        <v>461</v>
      </c>
      <c r="D316" s="71" t="s">
        <v>38</v>
      </c>
      <c r="E316" s="108" t="s">
        <v>655</v>
      </c>
      <c r="F316" s="72" t="s">
        <v>13</v>
      </c>
      <c r="G316" s="72" t="s">
        <v>15</v>
      </c>
      <c r="H316" s="54">
        <v>6.46</v>
      </c>
      <c r="I316" s="19">
        <v>5</v>
      </c>
      <c r="J316" s="25">
        <f t="shared" si="6"/>
        <v>3</v>
      </c>
      <c r="K316" s="26" t="str">
        <f t="shared" si="7"/>
        <v>OK</v>
      </c>
      <c r="L316" s="18">
        <v>2</v>
      </c>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69"/>
      <c r="B317" s="171"/>
      <c r="C317" s="48">
        <v>462</v>
      </c>
      <c r="D317" s="71" t="s">
        <v>451</v>
      </c>
      <c r="E317" s="108" t="s">
        <v>656</v>
      </c>
      <c r="F317" s="72" t="s">
        <v>13</v>
      </c>
      <c r="G317" s="72" t="s">
        <v>35</v>
      </c>
      <c r="H317" s="54">
        <v>16.03</v>
      </c>
      <c r="I317" s="19"/>
      <c r="J317" s="25">
        <f t="shared" si="6"/>
        <v>0</v>
      </c>
      <c r="K317" s="26" t="str">
        <f t="shared" si="7"/>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69"/>
      <c r="B318" s="171"/>
      <c r="C318" s="48">
        <v>463</v>
      </c>
      <c r="D318" s="71" t="s">
        <v>452</v>
      </c>
      <c r="E318" s="108" t="s">
        <v>657</v>
      </c>
      <c r="F318" s="72" t="s">
        <v>12</v>
      </c>
      <c r="G318" s="72" t="s">
        <v>15</v>
      </c>
      <c r="H318" s="54">
        <v>18.5</v>
      </c>
      <c r="I318" s="19">
        <v>5</v>
      </c>
      <c r="J318" s="25">
        <f t="shared" si="6"/>
        <v>3</v>
      </c>
      <c r="K318" s="26" t="str">
        <f t="shared" si="7"/>
        <v>OK</v>
      </c>
      <c r="L318" s="18">
        <v>2</v>
      </c>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69"/>
      <c r="B319" s="171"/>
      <c r="C319" s="48">
        <v>464</v>
      </c>
      <c r="D319" s="71" t="s">
        <v>39</v>
      </c>
      <c r="E319" s="108" t="s">
        <v>658</v>
      </c>
      <c r="F319" s="72" t="s">
        <v>13</v>
      </c>
      <c r="G319" s="72" t="s">
        <v>35</v>
      </c>
      <c r="H319" s="54">
        <v>19.09</v>
      </c>
      <c r="I319" s="19">
        <v>1</v>
      </c>
      <c r="J319" s="25">
        <f t="shared" si="6"/>
        <v>0</v>
      </c>
      <c r="K319" s="26" t="str">
        <f t="shared" si="7"/>
        <v>OK</v>
      </c>
      <c r="L319" s="18">
        <v>1</v>
      </c>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69"/>
      <c r="B320" s="171"/>
      <c r="C320" s="48">
        <v>465</v>
      </c>
      <c r="D320" s="71" t="s">
        <v>40</v>
      </c>
      <c r="E320" s="108" t="s">
        <v>659</v>
      </c>
      <c r="F320" s="72" t="s">
        <v>13</v>
      </c>
      <c r="G320" s="72" t="s">
        <v>35</v>
      </c>
      <c r="H320" s="54">
        <v>23.63</v>
      </c>
      <c r="I320" s="19">
        <v>1</v>
      </c>
      <c r="J320" s="25">
        <f t="shared" si="6"/>
        <v>0</v>
      </c>
      <c r="K320" s="26" t="str">
        <f t="shared" si="7"/>
        <v>OK</v>
      </c>
      <c r="L320" s="18">
        <v>1</v>
      </c>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69"/>
      <c r="B321" s="171"/>
      <c r="C321" s="48">
        <v>466</v>
      </c>
      <c r="D321" s="71" t="s">
        <v>41</v>
      </c>
      <c r="E321" s="108" t="s">
        <v>660</v>
      </c>
      <c r="F321" s="72" t="s">
        <v>13</v>
      </c>
      <c r="G321" s="72" t="s">
        <v>35</v>
      </c>
      <c r="H321" s="54">
        <v>19.559999999999999</v>
      </c>
      <c r="I321" s="19">
        <v>1</v>
      </c>
      <c r="J321" s="25">
        <f t="shared" si="6"/>
        <v>0</v>
      </c>
      <c r="K321" s="26" t="str">
        <f t="shared" si="7"/>
        <v>OK</v>
      </c>
      <c r="L321" s="18">
        <v>1</v>
      </c>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69"/>
      <c r="B322" s="171"/>
      <c r="C322" s="48">
        <v>467</v>
      </c>
      <c r="D322" s="71" t="s">
        <v>42</v>
      </c>
      <c r="E322" s="108" t="s">
        <v>661</v>
      </c>
      <c r="F322" s="72" t="s">
        <v>13</v>
      </c>
      <c r="G322" s="72" t="s">
        <v>35</v>
      </c>
      <c r="H322" s="54">
        <v>34.82</v>
      </c>
      <c r="I322" s="19">
        <v>1</v>
      </c>
      <c r="J322" s="25">
        <f t="shared" si="6"/>
        <v>1</v>
      </c>
      <c r="K322" s="26" t="str">
        <f t="shared" si="7"/>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69"/>
      <c r="B323" s="171"/>
      <c r="C323" s="48">
        <v>468</v>
      </c>
      <c r="D323" s="71" t="s">
        <v>43</v>
      </c>
      <c r="E323" s="108" t="s">
        <v>662</v>
      </c>
      <c r="F323" s="72" t="s">
        <v>13</v>
      </c>
      <c r="G323" s="72" t="s">
        <v>35</v>
      </c>
      <c r="H323" s="54">
        <v>26.03</v>
      </c>
      <c r="I323" s="19">
        <v>1</v>
      </c>
      <c r="J323" s="25">
        <f t="shared" si="6"/>
        <v>1</v>
      </c>
      <c r="K323" s="26" t="str">
        <f t="shared" si="7"/>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69"/>
      <c r="B324" s="171"/>
      <c r="C324" s="48">
        <v>469</v>
      </c>
      <c r="D324" s="71" t="s">
        <v>44</v>
      </c>
      <c r="E324" s="108" t="s">
        <v>663</v>
      </c>
      <c r="F324" s="72" t="s">
        <v>13</v>
      </c>
      <c r="G324" s="72" t="s">
        <v>35</v>
      </c>
      <c r="H324" s="54">
        <v>33.86</v>
      </c>
      <c r="I324" s="19">
        <v>1</v>
      </c>
      <c r="J324" s="25">
        <f t="shared" si="6"/>
        <v>1</v>
      </c>
      <c r="K324" s="26" t="str">
        <f t="shared" si="7"/>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69"/>
      <c r="B325" s="171"/>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69"/>
      <c r="B326" s="171"/>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69"/>
      <c r="B327" s="171"/>
      <c r="C327" s="48">
        <v>472</v>
      </c>
      <c r="D327" s="71" t="s">
        <v>455</v>
      </c>
      <c r="E327" s="108" t="s">
        <v>666</v>
      </c>
      <c r="F327" s="72" t="s">
        <v>13</v>
      </c>
      <c r="G327" s="72" t="s">
        <v>35</v>
      </c>
      <c r="H327" s="54">
        <v>21.04</v>
      </c>
      <c r="I327" s="19"/>
      <c r="J327" s="25">
        <f t="shared" si="6"/>
        <v>0</v>
      </c>
      <c r="K327" s="26" t="str">
        <f t="shared" si="7"/>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69"/>
      <c r="B328" s="171"/>
      <c r="C328" s="48">
        <v>473</v>
      </c>
      <c r="D328" s="71" t="s">
        <v>45</v>
      </c>
      <c r="E328" s="108" t="s">
        <v>666</v>
      </c>
      <c r="F328" s="72" t="s">
        <v>13</v>
      </c>
      <c r="G328" s="72" t="s">
        <v>35</v>
      </c>
      <c r="H328" s="54">
        <v>22.73</v>
      </c>
      <c r="I328" s="19">
        <v>1</v>
      </c>
      <c r="J328" s="25">
        <f t="shared" si="6"/>
        <v>1</v>
      </c>
      <c r="K328" s="26" t="str">
        <f t="shared" si="7"/>
        <v>OK</v>
      </c>
      <c r="L328" s="18"/>
      <c r="M328" s="63"/>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69"/>
      <c r="B329" s="171"/>
      <c r="C329" s="48">
        <v>474</v>
      </c>
      <c r="D329" s="86" t="s">
        <v>456</v>
      </c>
      <c r="E329" s="108" t="s">
        <v>667</v>
      </c>
      <c r="F329" s="96" t="s">
        <v>515</v>
      </c>
      <c r="G329" s="72" t="s">
        <v>35</v>
      </c>
      <c r="H329" s="54">
        <v>197.2</v>
      </c>
      <c r="I329" s="19"/>
      <c r="J329" s="25">
        <f t="shared" si="6"/>
        <v>0</v>
      </c>
      <c r="K329" s="26" t="str">
        <f t="shared" si="7"/>
        <v>OK</v>
      </c>
      <c r="L329" s="18"/>
      <c r="M329" s="63"/>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69"/>
      <c r="B330" s="171"/>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69"/>
      <c r="B331" s="171"/>
      <c r="C331" s="48">
        <v>476</v>
      </c>
      <c r="D331" s="71" t="s">
        <v>46</v>
      </c>
      <c r="E331" s="108" t="s">
        <v>669</v>
      </c>
      <c r="F331" s="72" t="s">
        <v>13</v>
      </c>
      <c r="G331" s="72" t="s">
        <v>35</v>
      </c>
      <c r="H331" s="54">
        <v>8.1999999999999993</v>
      </c>
      <c r="I331" s="19">
        <v>6</v>
      </c>
      <c r="J331" s="25">
        <f t="shared" si="6"/>
        <v>0</v>
      </c>
      <c r="K331" s="26" t="str">
        <f t="shared" si="7"/>
        <v>OK</v>
      </c>
      <c r="L331" s="18">
        <v>6</v>
      </c>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69"/>
      <c r="B332" s="171"/>
      <c r="C332" s="48">
        <v>477</v>
      </c>
      <c r="D332" s="71" t="s">
        <v>47</v>
      </c>
      <c r="E332" s="109" t="s">
        <v>670</v>
      </c>
      <c r="F332" s="72" t="s">
        <v>13</v>
      </c>
      <c r="G332" s="72" t="s">
        <v>35</v>
      </c>
      <c r="H332" s="54">
        <v>10.029999999999999</v>
      </c>
      <c r="I332" s="19">
        <v>6</v>
      </c>
      <c r="J332" s="25">
        <f t="shared" si="6"/>
        <v>0</v>
      </c>
      <c r="K332" s="26" t="str">
        <f t="shared" si="7"/>
        <v>OK</v>
      </c>
      <c r="L332" s="18">
        <v>6</v>
      </c>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69"/>
      <c r="B333" s="171"/>
      <c r="C333" s="48">
        <v>478</v>
      </c>
      <c r="D333" s="71" t="s">
        <v>458</v>
      </c>
      <c r="E333" s="108" t="s">
        <v>669</v>
      </c>
      <c r="F333" s="72" t="s">
        <v>59</v>
      </c>
      <c r="G333" s="72" t="s">
        <v>35</v>
      </c>
      <c r="H333" s="54">
        <v>3.91</v>
      </c>
      <c r="I333" s="19">
        <v>6</v>
      </c>
      <c r="J333" s="25">
        <f t="shared" si="6"/>
        <v>6</v>
      </c>
      <c r="K333" s="26" t="str">
        <f t="shared" si="7"/>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69"/>
      <c r="B334" s="171"/>
      <c r="C334" s="48">
        <v>479</v>
      </c>
      <c r="D334" s="71" t="s">
        <v>36</v>
      </c>
      <c r="E334" s="108" t="s">
        <v>671</v>
      </c>
      <c r="F334" s="72" t="s">
        <v>13</v>
      </c>
      <c r="G334" s="72" t="s">
        <v>103</v>
      </c>
      <c r="H334" s="54">
        <v>1.21</v>
      </c>
      <c r="I334" s="19">
        <v>4</v>
      </c>
      <c r="J334" s="25">
        <f t="shared" si="6"/>
        <v>4</v>
      </c>
      <c r="K334" s="26" t="str">
        <f t="shared" si="7"/>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69"/>
      <c r="B335" s="171"/>
      <c r="C335" s="48">
        <v>480</v>
      </c>
      <c r="D335" s="71" t="s">
        <v>459</v>
      </c>
      <c r="E335" s="108" t="s">
        <v>672</v>
      </c>
      <c r="F335" s="72" t="s">
        <v>13</v>
      </c>
      <c r="G335" s="72" t="s">
        <v>35</v>
      </c>
      <c r="H335" s="54">
        <v>22.21</v>
      </c>
      <c r="I335" s="19">
        <v>2</v>
      </c>
      <c r="J335" s="25">
        <f t="shared" si="6"/>
        <v>1</v>
      </c>
      <c r="K335" s="26" t="str">
        <f t="shared" si="7"/>
        <v>OK</v>
      </c>
      <c r="L335" s="18">
        <v>1</v>
      </c>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69"/>
      <c r="B336" s="171"/>
      <c r="C336" s="48">
        <v>481</v>
      </c>
      <c r="D336" s="71" t="s">
        <v>57</v>
      </c>
      <c r="E336" s="108" t="s">
        <v>673</v>
      </c>
      <c r="F336" s="72" t="s">
        <v>13</v>
      </c>
      <c r="G336" s="72" t="s">
        <v>35</v>
      </c>
      <c r="H336" s="54">
        <v>44.17</v>
      </c>
      <c r="I336" s="19">
        <v>1</v>
      </c>
      <c r="J336" s="25">
        <f t="shared" si="6"/>
        <v>1</v>
      </c>
      <c r="K336" s="26" t="str">
        <f t="shared" si="7"/>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69"/>
      <c r="B337" s="171"/>
      <c r="C337" s="48">
        <v>482</v>
      </c>
      <c r="D337" s="71" t="s">
        <v>460</v>
      </c>
      <c r="E337" s="108" t="s">
        <v>674</v>
      </c>
      <c r="F337" s="72" t="s">
        <v>516</v>
      </c>
      <c r="G337" s="72" t="s">
        <v>35</v>
      </c>
      <c r="H337" s="54">
        <v>341.74</v>
      </c>
      <c r="I337" s="19"/>
      <c r="J337" s="25">
        <f t="shared" si="6"/>
        <v>0</v>
      </c>
      <c r="K337" s="26" t="str">
        <f t="shared" si="7"/>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69"/>
      <c r="B338" s="171"/>
      <c r="C338" s="48">
        <v>483</v>
      </c>
      <c r="D338" s="71" t="s">
        <v>48</v>
      </c>
      <c r="E338" s="108" t="s">
        <v>675</v>
      </c>
      <c r="F338" s="72" t="s">
        <v>13</v>
      </c>
      <c r="G338" s="72" t="s">
        <v>35</v>
      </c>
      <c r="H338" s="54">
        <v>52.27</v>
      </c>
      <c r="I338" s="19">
        <v>1</v>
      </c>
      <c r="J338" s="25">
        <f t="shared" si="6"/>
        <v>0</v>
      </c>
      <c r="K338" s="26" t="str">
        <f t="shared" si="7"/>
        <v>OK</v>
      </c>
      <c r="L338" s="18">
        <v>1</v>
      </c>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69"/>
      <c r="B339" s="171"/>
      <c r="C339" s="48">
        <v>484</v>
      </c>
      <c r="D339" s="71" t="s">
        <v>49</v>
      </c>
      <c r="E339" s="108" t="s">
        <v>676</v>
      </c>
      <c r="F339" s="72" t="s">
        <v>13</v>
      </c>
      <c r="G339" s="72" t="s">
        <v>15</v>
      </c>
      <c r="H339" s="54">
        <v>77.22</v>
      </c>
      <c r="I339" s="19">
        <v>1</v>
      </c>
      <c r="J339" s="25">
        <f t="shared" si="6"/>
        <v>0</v>
      </c>
      <c r="K339" s="26" t="str">
        <f t="shared" si="7"/>
        <v>OK</v>
      </c>
      <c r="L339" s="18">
        <v>1</v>
      </c>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69"/>
      <c r="B340" s="171"/>
      <c r="C340" s="48">
        <v>485</v>
      </c>
      <c r="D340" s="71" t="s">
        <v>50</v>
      </c>
      <c r="E340" s="108" t="s">
        <v>677</v>
      </c>
      <c r="F340" s="72" t="s">
        <v>13</v>
      </c>
      <c r="G340" s="72" t="s">
        <v>35</v>
      </c>
      <c r="H340" s="70">
        <v>19.09</v>
      </c>
      <c r="I340" s="19">
        <v>4</v>
      </c>
      <c r="J340" s="25">
        <f t="shared" si="6"/>
        <v>0</v>
      </c>
      <c r="K340" s="26" t="str">
        <f t="shared" si="7"/>
        <v>OK</v>
      </c>
      <c r="L340" s="18">
        <v>4</v>
      </c>
      <c r="M340" s="18"/>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69"/>
      <c r="B341" s="171"/>
      <c r="C341" s="48">
        <v>486</v>
      </c>
      <c r="D341" s="71" t="s">
        <v>461</v>
      </c>
      <c r="E341" s="108" t="s">
        <v>678</v>
      </c>
      <c r="F341" s="72" t="s">
        <v>13</v>
      </c>
      <c r="G341" s="72" t="s">
        <v>35</v>
      </c>
      <c r="H341" s="54">
        <v>14.46</v>
      </c>
      <c r="I341" s="19">
        <v>0</v>
      </c>
      <c r="J341" s="25">
        <f t="shared" si="6"/>
        <v>0</v>
      </c>
      <c r="K341" s="26" t="str">
        <f t="shared" si="7"/>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69"/>
      <c r="B342" s="171"/>
      <c r="C342" s="48">
        <v>487</v>
      </c>
      <c r="D342" s="71" t="s">
        <v>51</v>
      </c>
      <c r="E342" s="108" t="s">
        <v>679</v>
      </c>
      <c r="F342" s="72" t="s">
        <v>13</v>
      </c>
      <c r="G342" s="72" t="s">
        <v>35</v>
      </c>
      <c r="H342" s="54">
        <v>15.29</v>
      </c>
      <c r="I342" s="19">
        <v>0</v>
      </c>
      <c r="J342" s="25">
        <f t="shared" si="6"/>
        <v>0</v>
      </c>
      <c r="K342" s="26" t="str">
        <f t="shared" si="7"/>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69"/>
      <c r="B343" s="171"/>
      <c r="C343" s="49">
        <v>488</v>
      </c>
      <c r="D343" s="71" t="s">
        <v>89</v>
      </c>
      <c r="E343" s="108" t="s">
        <v>680</v>
      </c>
      <c r="F343" s="72" t="s">
        <v>13</v>
      </c>
      <c r="G343" s="72" t="s">
        <v>35</v>
      </c>
      <c r="H343" s="54">
        <v>30.13</v>
      </c>
      <c r="I343" s="19">
        <v>1</v>
      </c>
      <c r="J343" s="25">
        <f t="shared" si="6"/>
        <v>1</v>
      </c>
      <c r="K343" s="26" t="str">
        <f t="shared" si="7"/>
        <v>OK</v>
      </c>
      <c r="L343" s="18">
        <v>0</v>
      </c>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69"/>
      <c r="B344" s="171"/>
      <c r="C344" s="49">
        <v>489</v>
      </c>
      <c r="D344" s="71" t="s">
        <v>115</v>
      </c>
      <c r="E344" s="108" t="s">
        <v>681</v>
      </c>
      <c r="F344" s="72" t="s">
        <v>59</v>
      </c>
      <c r="G344" s="72" t="s">
        <v>35</v>
      </c>
      <c r="H344" s="54">
        <v>26.33</v>
      </c>
      <c r="I344" s="19">
        <v>1</v>
      </c>
      <c r="J344" s="25">
        <f t="shared" si="6"/>
        <v>1</v>
      </c>
      <c r="K344" s="26" t="str">
        <f t="shared" si="7"/>
        <v>OK</v>
      </c>
      <c r="L344" s="18">
        <v>0</v>
      </c>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69"/>
      <c r="B345" s="171"/>
      <c r="C345" s="48">
        <v>490</v>
      </c>
      <c r="D345" s="71" t="s">
        <v>52</v>
      </c>
      <c r="E345" s="108" t="s">
        <v>682</v>
      </c>
      <c r="F345" s="72" t="s">
        <v>13</v>
      </c>
      <c r="G345" s="72" t="s">
        <v>35</v>
      </c>
      <c r="H345" s="54">
        <v>25.77</v>
      </c>
      <c r="I345" s="19">
        <v>1</v>
      </c>
      <c r="J345" s="25">
        <f t="shared" si="6"/>
        <v>1</v>
      </c>
      <c r="K345" s="26" t="str">
        <f t="shared" si="7"/>
        <v>OK</v>
      </c>
      <c r="L345" s="18">
        <v>0</v>
      </c>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69"/>
      <c r="B346" s="171"/>
      <c r="C346" s="48">
        <v>491</v>
      </c>
      <c r="D346" s="71" t="s">
        <v>462</v>
      </c>
      <c r="E346" s="108" t="s">
        <v>682</v>
      </c>
      <c r="F346" s="100" t="s">
        <v>59</v>
      </c>
      <c r="G346" s="72" t="s">
        <v>35</v>
      </c>
      <c r="H346" s="55">
        <v>30.36</v>
      </c>
      <c r="I346" s="19"/>
      <c r="J346" s="25">
        <f t="shared" si="6"/>
        <v>0</v>
      </c>
      <c r="K346" s="26" t="str">
        <f t="shared" si="7"/>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69"/>
      <c r="B347" s="171"/>
      <c r="C347" s="48">
        <v>492</v>
      </c>
      <c r="D347" s="71" t="s">
        <v>56</v>
      </c>
      <c r="E347" s="108" t="s">
        <v>683</v>
      </c>
      <c r="F347" s="100" t="s">
        <v>13</v>
      </c>
      <c r="G347" s="72" t="s">
        <v>35</v>
      </c>
      <c r="H347" s="55">
        <v>28.67</v>
      </c>
      <c r="I347" s="19">
        <v>1</v>
      </c>
      <c r="J347" s="25">
        <f t="shared" si="6"/>
        <v>1</v>
      </c>
      <c r="K347" s="26" t="str">
        <f t="shared" si="7"/>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69"/>
      <c r="B348" s="171"/>
      <c r="C348" s="48">
        <v>493</v>
      </c>
      <c r="D348" s="71" t="s">
        <v>53</v>
      </c>
      <c r="E348" s="108" t="s">
        <v>684</v>
      </c>
      <c r="F348" s="100" t="s">
        <v>13</v>
      </c>
      <c r="G348" s="72" t="s">
        <v>35</v>
      </c>
      <c r="H348" s="55">
        <v>54.7</v>
      </c>
      <c r="I348" s="19">
        <v>1</v>
      </c>
      <c r="J348" s="25">
        <f t="shared" si="6"/>
        <v>1</v>
      </c>
      <c r="K348" s="26" t="str">
        <f t="shared" si="7"/>
        <v>OK</v>
      </c>
      <c r="L348" s="18">
        <v>0</v>
      </c>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69"/>
      <c r="B349" s="171"/>
      <c r="C349" s="48">
        <v>494</v>
      </c>
      <c r="D349" s="71" t="s">
        <v>105</v>
      </c>
      <c r="E349" s="108" t="s">
        <v>685</v>
      </c>
      <c r="F349" s="100" t="s">
        <v>60</v>
      </c>
      <c r="G349" s="72" t="s">
        <v>15</v>
      </c>
      <c r="H349" s="55">
        <v>11.15</v>
      </c>
      <c r="I349" s="19">
        <f>60-20</f>
        <v>40</v>
      </c>
      <c r="J349" s="25">
        <f t="shared" si="6"/>
        <v>40</v>
      </c>
      <c r="K349" s="26" t="str">
        <f t="shared" si="7"/>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69"/>
      <c r="B350" s="171"/>
      <c r="C350" s="48">
        <v>495</v>
      </c>
      <c r="D350" s="71" t="s">
        <v>31</v>
      </c>
      <c r="E350" s="108" t="s">
        <v>686</v>
      </c>
      <c r="F350" s="72" t="s">
        <v>13</v>
      </c>
      <c r="G350" s="72" t="s">
        <v>772</v>
      </c>
      <c r="H350" s="55">
        <v>1.27</v>
      </c>
      <c r="I350" s="19">
        <v>20</v>
      </c>
      <c r="J350" s="25">
        <f t="shared" si="6"/>
        <v>20</v>
      </c>
      <c r="K350" s="26" t="str">
        <f t="shared" si="7"/>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69"/>
      <c r="B351" s="171"/>
      <c r="C351" s="49">
        <v>496</v>
      </c>
      <c r="D351" s="71" t="s">
        <v>92</v>
      </c>
      <c r="E351" s="108" t="s">
        <v>687</v>
      </c>
      <c r="F351" s="72" t="s">
        <v>61</v>
      </c>
      <c r="G351" s="72" t="s">
        <v>35</v>
      </c>
      <c r="H351" s="55">
        <v>33.22</v>
      </c>
      <c r="I351" s="19">
        <v>1</v>
      </c>
      <c r="J351" s="25">
        <f t="shared" si="6"/>
        <v>0</v>
      </c>
      <c r="K351" s="26" t="str">
        <f t="shared" si="7"/>
        <v>OK</v>
      </c>
      <c r="L351" s="18">
        <v>1</v>
      </c>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69"/>
      <c r="B352" s="171"/>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69"/>
      <c r="B353" s="171"/>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69"/>
      <c r="B354" s="171"/>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69"/>
      <c r="B355" s="171"/>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69"/>
      <c r="B356" s="171"/>
      <c r="C356" s="49">
        <v>501</v>
      </c>
      <c r="D356" s="79" t="s">
        <v>130</v>
      </c>
      <c r="E356" s="108" t="s">
        <v>692</v>
      </c>
      <c r="F356" s="72" t="s">
        <v>59</v>
      </c>
      <c r="G356" s="72" t="s">
        <v>35</v>
      </c>
      <c r="H356" s="55">
        <v>29.09</v>
      </c>
      <c r="I356" s="19"/>
      <c r="J356" s="25">
        <f t="shared" si="6"/>
        <v>0</v>
      </c>
      <c r="K356" s="26" t="str">
        <f t="shared" si="7"/>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69"/>
      <c r="B357" s="171"/>
      <c r="C357" s="49">
        <v>502</v>
      </c>
      <c r="D357" s="71" t="s">
        <v>54</v>
      </c>
      <c r="E357" s="108" t="s">
        <v>693</v>
      </c>
      <c r="F357" s="100" t="s">
        <v>13</v>
      </c>
      <c r="G357" s="72" t="s">
        <v>35</v>
      </c>
      <c r="H357" s="55">
        <v>26.52</v>
      </c>
      <c r="I357" s="19"/>
      <c r="J357" s="25">
        <f t="shared" si="6"/>
        <v>0</v>
      </c>
      <c r="K357" s="26" t="str">
        <f t="shared" si="7"/>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69"/>
      <c r="B358" s="171"/>
      <c r="C358" s="49">
        <v>503</v>
      </c>
      <c r="D358" s="87" t="s">
        <v>467</v>
      </c>
      <c r="E358" s="108" t="s">
        <v>694</v>
      </c>
      <c r="F358" s="101" t="s">
        <v>13</v>
      </c>
      <c r="G358" s="72" t="s">
        <v>35</v>
      </c>
      <c r="H358" s="55">
        <v>38.549999999999997</v>
      </c>
      <c r="I358" s="19"/>
      <c r="J358" s="25">
        <f t="shared" si="6"/>
        <v>0</v>
      </c>
      <c r="K358" s="26" t="str">
        <f t="shared" si="7"/>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69"/>
      <c r="B359" s="171"/>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69"/>
      <c r="B360" s="171"/>
      <c r="C360" s="48">
        <v>505</v>
      </c>
      <c r="D360" s="71" t="s">
        <v>159</v>
      </c>
      <c r="E360" s="108" t="s">
        <v>696</v>
      </c>
      <c r="F360" s="100" t="s">
        <v>59</v>
      </c>
      <c r="G360" s="72" t="s">
        <v>35</v>
      </c>
      <c r="H360" s="55">
        <v>65.03</v>
      </c>
      <c r="I360" s="19"/>
      <c r="J360" s="25">
        <f t="shared" si="6"/>
        <v>0</v>
      </c>
      <c r="K360" s="26" t="str">
        <f t="shared" si="7"/>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69"/>
      <c r="B361" s="171"/>
      <c r="C361" s="48">
        <v>506</v>
      </c>
      <c r="D361" s="71" t="s">
        <v>469</v>
      </c>
      <c r="E361" s="108" t="s">
        <v>697</v>
      </c>
      <c r="F361" s="100" t="s">
        <v>13</v>
      </c>
      <c r="G361" s="72" t="s">
        <v>35</v>
      </c>
      <c r="H361" s="55">
        <v>10.119999999999999</v>
      </c>
      <c r="I361" s="19">
        <f>10-2</f>
        <v>8</v>
      </c>
      <c r="J361" s="25">
        <f t="shared" si="6"/>
        <v>4</v>
      </c>
      <c r="K361" s="26" t="str">
        <f t="shared" si="7"/>
        <v>OK</v>
      </c>
      <c r="L361" s="18">
        <v>4</v>
      </c>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69"/>
      <c r="B362" s="171"/>
      <c r="C362" s="49">
        <v>507</v>
      </c>
      <c r="D362" s="71" t="s">
        <v>470</v>
      </c>
      <c r="E362" s="108" t="s">
        <v>698</v>
      </c>
      <c r="F362" s="72" t="s">
        <v>13</v>
      </c>
      <c r="G362" s="72" t="s">
        <v>35</v>
      </c>
      <c r="H362" s="55">
        <v>48.76</v>
      </c>
      <c r="I362" s="19">
        <f>5-2</f>
        <v>3</v>
      </c>
      <c r="J362" s="25">
        <f t="shared" si="6"/>
        <v>3</v>
      </c>
      <c r="K362" s="26" t="str">
        <f t="shared" si="7"/>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72"/>
      <c r="B363" s="173"/>
      <c r="C363" s="48">
        <v>508</v>
      </c>
      <c r="D363" s="71" t="s">
        <v>471</v>
      </c>
      <c r="E363" s="108" t="s">
        <v>699</v>
      </c>
      <c r="F363" s="72" t="s">
        <v>13</v>
      </c>
      <c r="G363" s="72" t="s">
        <v>35</v>
      </c>
      <c r="H363" s="55">
        <v>41.05</v>
      </c>
      <c r="I363" s="19">
        <v>5</v>
      </c>
      <c r="J363" s="25">
        <f t="shared" si="6"/>
        <v>5</v>
      </c>
      <c r="K363" s="26" t="str">
        <f t="shared" si="7"/>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60">
        <v>9</v>
      </c>
      <c r="B364" s="162" t="s">
        <v>223</v>
      </c>
      <c r="C364" s="47">
        <v>509</v>
      </c>
      <c r="D364" s="88" t="s">
        <v>472</v>
      </c>
      <c r="E364" s="106" t="s">
        <v>700</v>
      </c>
      <c r="F364" s="102" t="s">
        <v>13</v>
      </c>
      <c r="G364" s="34" t="s">
        <v>35</v>
      </c>
      <c r="H364" s="53">
        <v>406.56</v>
      </c>
      <c r="I364" s="19"/>
      <c r="J364" s="25">
        <f t="shared" si="6"/>
        <v>0</v>
      </c>
      <c r="K364" s="26" t="str">
        <f t="shared" si="7"/>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61"/>
      <c r="B365" s="163"/>
      <c r="C365" s="47">
        <v>510</v>
      </c>
      <c r="D365" s="77" t="s">
        <v>147</v>
      </c>
      <c r="E365" s="106" t="s">
        <v>701</v>
      </c>
      <c r="F365" s="94" t="s">
        <v>517</v>
      </c>
      <c r="G365" s="94" t="s">
        <v>15</v>
      </c>
      <c r="H365" s="53">
        <v>306.69</v>
      </c>
      <c r="I365" s="19"/>
      <c r="J365" s="25">
        <f t="shared" si="6"/>
        <v>0</v>
      </c>
      <c r="K365" s="26" t="str">
        <f t="shared" si="7"/>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61"/>
      <c r="B366" s="163"/>
      <c r="C366" s="47">
        <v>511</v>
      </c>
      <c r="D366" s="66" t="s">
        <v>473</v>
      </c>
      <c r="E366" s="106" t="s">
        <v>702</v>
      </c>
      <c r="F366" s="34" t="s">
        <v>13</v>
      </c>
      <c r="G366" s="34" t="s">
        <v>14</v>
      </c>
      <c r="H366" s="53">
        <v>20.3</v>
      </c>
      <c r="I366" s="19"/>
      <c r="J366" s="25">
        <f t="shared" si="6"/>
        <v>0</v>
      </c>
      <c r="K366" s="26" t="str">
        <f t="shared" si="7"/>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61"/>
      <c r="B367" s="163"/>
      <c r="C367" s="47">
        <v>512</v>
      </c>
      <c r="D367" s="66" t="s">
        <v>203</v>
      </c>
      <c r="E367" s="107" t="s">
        <v>703</v>
      </c>
      <c r="F367" s="34" t="s">
        <v>59</v>
      </c>
      <c r="G367" s="34" t="s">
        <v>14</v>
      </c>
      <c r="H367" s="53">
        <v>30.23</v>
      </c>
      <c r="I367" s="19"/>
      <c r="J367" s="25">
        <f t="shared" si="6"/>
        <v>0</v>
      </c>
      <c r="K367" s="26" t="str">
        <f t="shared" si="7"/>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61"/>
      <c r="B368" s="163"/>
      <c r="C368" s="47">
        <v>513</v>
      </c>
      <c r="D368" s="89" t="s">
        <v>474</v>
      </c>
      <c r="E368" s="106" t="s">
        <v>704</v>
      </c>
      <c r="F368" s="34" t="s">
        <v>13</v>
      </c>
      <c r="G368" s="34" t="s">
        <v>773</v>
      </c>
      <c r="H368" s="53">
        <v>30.42</v>
      </c>
      <c r="I368" s="19"/>
      <c r="J368" s="25">
        <f t="shared" si="6"/>
        <v>0</v>
      </c>
      <c r="K368" s="26" t="str">
        <f t="shared" si="7"/>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61"/>
      <c r="B369" s="163"/>
      <c r="C369" s="47">
        <v>514</v>
      </c>
      <c r="D369" s="89" t="s">
        <v>475</v>
      </c>
      <c r="E369" s="106" t="s">
        <v>704</v>
      </c>
      <c r="F369" s="34" t="s">
        <v>13</v>
      </c>
      <c r="G369" s="34" t="s">
        <v>773</v>
      </c>
      <c r="H369" s="53">
        <v>14.11</v>
      </c>
      <c r="I369" s="19"/>
      <c r="J369" s="25">
        <f t="shared" si="6"/>
        <v>0</v>
      </c>
      <c r="K369" s="26" t="str">
        <f t="shared" si="7"/>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61"/>
      <c r="B370" s="163"/>
      <c r="C370" s="47">
        <v>515</v>
      </c>
      <c r="D370" s="89" t="s">
        <v>476</v>
      </c>
      <c r="E370" s="106" t="s">
        <v>704</v>
      </c>
      <c r="F370" s="34" t="s">
        <v>13</v>
      </c>
      <c r="G370" s="34" t="s">
        <v>773</v>
      </c>
      <c r="H370" s="53">
        <v>19.59</v>
      </c>
      <c r="I370" s="19"/>
      <c r="J370" s="25">
        <f t="shared" si="6"/>
        <v>0</v>
      </c>
      <c r="K370" s="26" t="str">
        <f t="shared" si="7"/>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61"/>
      <c r="B371" s="163"/>
      <c r="C371" s="47">
        <v>516</v>
      </c>
      <c r="D371" s="66" t="s">
        <v>477</v>
      </c>
      <c r="E371" s="106" t="s">
        <v>705</v>
      </c>
      <c r="F371" s="34" t="s">
        <v>59</v>
      </c>
      <c r="G371" s="34" t="s">
        <v>117</v>
      </c>
      <c r="H371" s="53">
        <v>69.040000000000006</v>
      </c>
      <c r="I371" s="19"/>
      <c r="J371" s="25">
        <f t="shared" si="6"/>
        <v>0</v>
      </c>
      <c r="K371" s="26" t="str">
        <f t="shared" si="7"/>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61"/>
      <c r="B372" s="163"/>
      <c r="C372" s="47">
        <v>517</v>
      </c>
      <c r="D372" s="66" t="s">
        <v>478</v>
      </c>
      <c r="E372" s="106" t="s">
        <v>706</v>
      </c>
      <c r="F372" s="34" t="s">
        <v>59</v>
      </c>
      <c r="G372" s="34" t="s">
        <v>15</v>
      </c>
      <c r="H372" s="53">
        <v>391</v>
      </c>
      <c r="I372" s="19"/>
      <c r="J372" s="25">
        <f t="shared" si="6"/>
        <v>0</v>
      </c>
      <c r="K372" s="26" t="str">
        <f t="shared" si="7"/>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61"/>
      <c r="B373" s="163"/>
      <c r="C373" s="47">
        <v>518</v>
      </c>
      <c r="D373" s="66" t="s">
        <v>479</v>
      </c>
      <c r="E373" s="106" t="s">
        <v>707</v>
      </c>
      <c r="F373" s="34" t="s">
        <v>59</v>
      </c>
      <c r="G373" s="34" t="s">
        <v>108</v>
      </c>
      <c r="H373" s="53">
        <v>20.059999999999999</v>
      </c>
      <c r="I373" s="19"/>
      <c r="J373" s="25">
        <f t="shared" si="6"/>
        <v>0</v>
      </c>
      <c r="K373" s="26" t="str">
        <f t="shared" si="7"/>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61"/>
      <c r="B374" s="163"/>
      <c r="C374" s="47">
        <v>519</v>
      </c>
      <c r="D374" s="66" t="s">
        <v>206</v>
      </c>
      <c r="E374" s="106" t="s">
        <v>708</v>
      </c>
      <c r="F374" s="34" t="s">
        <v>59</v>
      </c>
      <c r="G374" s="34" t="s">
        <v>94</v>
      </c>
      <c r="H374" s="53">
        <v>480.3</v>
      </c>
      <c r="I374" s="19"/>
      <c r="J374" s="25">
        <f t="shared" si="6"/>
        <v>0</v>
      </c>
      <c r="K374" s="26" t="str">
        <f t="shared" si="7"/>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61"/>
      <c r="B375" s="163"/>
      <c r="C375" s="47">
        <v>520</v>
      </c>
      <c r="D375" s="66" t="s">
        <v>480</v>
      </c>
      <c r="E375" s="106" t="s">
        <v>709</v>
      </c>
      <c r="F375" s="34" t="s">
        <v>13</v>
      </c>
      <c r="G375" s="34" t="s">
        <v>14</v>
      </c>
      <c r="H375" s="53">
        <v>28.08</v>
      </c>
      <c r="I375" s="19">
        <v>10</v>
      </c>
      <c r="J375" s="25">
        <f t="shared" si="6"/>
        <v>6</v>
      </c>
      <c r="K375" s="26" t="str">
        <f t="shared" si="7"/>
        <v>OK</v>
      </c>
      <c r="L375" s="18">
        <v>4</v>
      </c>
      <c r="M375" s="18"/>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61"/>
      <c r="B376" s="163"/>
      <c r="C376" s="47">
        <v>521</v>
      </c>
      <c r="D376" s="66" t="s">
        <v>481</v>
      </c>
      <c r="E376" s="106" t="s">
        <v>710</v>
      </c>
      <c r="F376" s="34" t="s">
        <v>13</v>
      </c>
      <c r="G376" s="34" t="s">
        <v>14</v>
      </c>
      <c r="H376" s="53">
        <v>22.78</v>
      </c>
      <c r="I376" s="19">
        <v>4</v>
      </c>
      <c r="J376" s="25">
        <f t="shared" si="6"/>
        <v>2</v>
      </c>
      <c r="K376" s="26" t="str">
        <f t="shared" si="7"/>
        <v>OK</v>
      </c>
      <c r="L376" s="18">
        <v>2</v>
      </c>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61"/>
      <c r="B377" s="163"/>
      <c r="C377" s="47">
        <v>522</v>
      </c>
      <c r="D377" s="66" t="s">
        <v>148</v>
      </c>
      <c r="E377" s="106" t="s">
        <v>711</v>
      </c>
      <c r="F377" s="34" t="s">
        <v>59</v>
      </c>
      <c r="G377" s="34" t="s">
        <v>15</v>
      </c>
      <c r="H377" s="53">
        <v>17.52</v>
      </c>
      <c r="I377" s="19"/>
      <c r="J377" s="25">
        <f t="shared" si="6"/>
        <v>0</v>
      </c>
      <c r="K377" s="26" t="str">
        <f t="shared" si="7"/>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61"/>
      <c r="B378" s="163"/>
      <c r="C378" s="47">
        <v>523</v>
      </c>
      <c r="D378" s="66" t="s">
        <v>149</v>
      </c>
      <c r="E378" s="106" t="s">
        <v>711</v>
      </c>
      <c r="F378" s="34" t="s">
        <v>13</v>
      </c>
      <c r="G378" s="34" t="s">
        <v>15</v>
      </c>
      <c r="H378" s="53">
        <v>40.299999999999997</v>
      </c>
      <c r="I378" s="19"/>
      <c r="J378" s="25">
        <f t="shared" si="6"/>
        <v>0</v>
      </c>
      <c r="K378" s="26" t="str">
        <f t="shared" si="7"/>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61"/>
      <c r="B379" s="163"/>
      <c r="C379" s="47">
        <v>524</v>
      </c>
      <c r="D379" s="66" t="s">
        <v>201</v>
      </c>
      <c r="E379" s="106" t="s">
        <v>712</v>
      </c>
      <c r="F379" s="34" t="s">
        <v>59</v>
      </c>
      <c r="G379" s="34" t="s">
        <v>103</v>
      </c>
      <c r="H379" s="53">
        <v>95.7</v>
      </c>
      <c r="I379" s="19"/>
      <c r="J379" s="25">
        <f t="shared" si="6"/>
        <v>0</v>
      </c>
      <c r="K379" s="26" t="str">
        <f t="shared" si="7"/>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61"/>
      <c r="B380" s="163"/>
      <c r="C380" s="47">
        <v>525</v>
      </c>
      <c r="D380" s="66" t="s">
        <v>37</v>
      </c>
      <c r="E380" s="106" t="s">
        <v>713</v>
      </c>
      <c r="F380" s="34" t="s">
        <v>59</v>
      </c>
      <c r="G380" s="34" t="s">
        <v>35</v>
      </c>
      <c r="H380" s="53">
        <v>39.96</v>
      </c>
      <c r="I380" s="19"/>
      <c r="J380" s="25">
        <f t="shared" si="6"/>
        <v>0</v>
      </c>
      <c r="K380" s="26" t="str">
        <f t="shared" si="7"/>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61"/>
      <c r="B381" s="163"/>
      <c r="C381" s="47">
        <v>526</v>
      </c>
      <c r="D381" s="66" t="s">
        <v>131</v>
      </c>
      <c r="E381" s="106" t="s">
        <v>653</v>
      </c>
      <c r="F381" s="34" t="s">
        <v>59</v>
      </c>
      <c r="G381" s="34" t="s">
        <v>35</v>
      </c>
      <c r="H381" s="53">
        <v>32.950000000000003</v>
      </c>
      <c r="I381" s="19"/>
      <c r="J381" s="25">
        <f t="shared" si="6"/>
        <v>0</v>
      </c>
      <c r="K381" s="26" t="str">
        <f t="shared" si="7"/>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61"/>
      <c r="B382" s="163"/>
      <c r="C382" s="47">
        <v>527</v>
      </c>
      <c r="D382" s="66" t="s">
        <v>209</v>
      </c>
      <c r="E382" s="107" t="s">
        <v>714</v>
      </c>
      <c r="F382" s="34" t="s">
        <v>59</v>
      </c>
      <c r="G382" s="34" t="s">
        <v>35</v>
      </c>
      <c r="H382" s="53">
        <v>582.23</v>
      </c>
      <c r="I382" s="19"/>
      <c r="J382" s="25">
        <f t="shared" si="6"/>
        <v>0</v>
      </c>
      <c r="K382" s="26" t="str">
        <f t="shared" si="7"/>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61"/>
      <c r="B383" s="163"/>
      <c r="C383" s="47">
        <v>528</v>
      </c>
      <c r="D383" s="66" t="s">
        <v>207</v>
      </c>
      <c r="E383" s="106" t="s">
        <v>715</v>
      </c>
      <c r="F383" s="34" t="s">
        <v>59</v>
      </c>
      <c r="G383" s="34" t="s">
        <v>35</v>
      </c>
      <c r="H383" s="53">
        <v>201.25</v>
      </c>
      <c r="I383" s="19"/>
      <c r="J383" s="25">
        <f t="shared" si="6"/>
        <v>0</v>
      </c>
      <c r="K383" s="26" t="str">
        <f t="shared" si="7"/>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61"/>
      <c r="B384" s="163"/>
      <c r="C384" s="47">
        <v>529</v>
      </c>
      <c r="D384" s="66" t="s">
        <v>210</v>
      </c>
      <c r="E384" s="106" t="s">
        <v>715</v>
      </c>
      <c r="F384" s="34" t="s">
        <v>59</v>
      </c>
      <c r="G384" s="34" t="s">
        <v>35</v>
      </c>
      <c r="H384" s="53">
        <v>125.56</v>
      </c>
      <c r="I384" s="19"/>
      <c r="J384" s="25">
        <f t="shared" si="6"/>
        <v>0</v>
      </c>
      <c r="K384" s="26" t="str">
        <f t="shared" si="7"/>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61"/>
      <c r="B385" s="163"/>
      <c r="C385" s="47">
        <v>530</v>
      </c>
      <c r="D385" s="66" t="s">
        <v>482</v>
      </c>
      <c r="E385" s="106" t="s">
        <v>716</v>
      </c>
      <c r="F385" s="34" t="s">
        <v>59</v>
      </c>
      <c r="G385" s="34" t="s">
        <v>35</v>
      </c>
      <c r="H385" s="53">
        <v>137.32</v>
      </c>
      <c r="I385" s="19"/>
      <c r="J385" s="25">
        <f t="shared" si="6"/>
        <v>0</v>
      </c>
      <c r="K385" s="26" t="str">
        <f t="shared" si="7"/>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61"/>
      <c r="B386" s="163"/>
      <c r="C386" s="47">
        <v>531</v>
      </c>
      <c r="D386" s="66" t="s">
        <v>483</v>
      </c>
      <c r="E386" s="107" t="s">
        <v>717</v>
      </c>
      <c r="F386" s="34" t="s">
        <v>59</v>
      </c>
      <c r="G386" s="34" t="s">
        <v>15</v>
      </c>
      <c r="H386" s="53">
        <v>37.020000000000003</v>
      </c>
      <c r="I386" s="19"/>
      <c r="J386" s="25">
        <f t="shared" si="6"/>
        <v>0</v>
      </c>
      <c r="K386" s="26" t="str">
        <f t="shared" si="7"/>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61"/>
      <c r="B387" s="163"/>
      <c r="C387" s="47">
        <v>532</v>
      </c>
      <c r="D387" s="66" t="s">
        <v>484</v>
      </c>
      <c r="E387" s="106" t="s">
        <v>718</v>
      </c>
      <c r="F387" s="34" t="s">
        <v>59</v>
      </c>
      <c r="G387" s="34" t="s">
        <v>15</v>
      </c>
      <c r="H387" s="53">
        <v>29.4</v>
      </c>
      <c r="I387" s="19"/>
      <c r="J387" s="25">
        <f t="shared" si="6"/>
        <v>0</v>
      </c>
      <c r="K387" s="26" t="str">
        <f t="shared" si="7"/>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61"/>
      <c r="B388" s="163"/>
      <c r="C388" s="47">
        <v>533</v>
      </c>
      <c r="D388" s="66" t="s">
        <v>485</v>
      </c>
      <c r="E388" s="107" t="s">
        <v>719</v>
      </c>
      <c r="F388" s="34" t="s">
        <v>59</v>
      </c>
      <c r="G388" s="34" t="s">
        <v>15</v>
      </c>
      <c r="H388" s="53">
        <v>71.180000000000007</v>
      </c>
      <c r="I388" s="19"/>
      <c r="J388" s="25">
        <f t="shared" si="6"/>
        <v>0</v>
      </c>
      <c r="K388" s="26" t="str">
        <f t="shared" si="7"/>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61"/>
      <c r="B389" s="163"/>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61"/>
      <c r="B390" s="163"/>
      <c r="C390" s="47">
        <v>535</v>
      </c>
      <c r="D390" s="66" t="s">
        <v>204</v>
      </c>
      <c r="E390" s="106" t="s">
        <v>721</v>
      </c>
      <c r="F390" s="34" t="s">
        <v>59</v>
      </c>
      <c r="G390" s="34" t="s">
        <v>14</v>
      </c>
      <c r="H390" s="53">
        <v>1.35</v>
      </c>
      <c r="I390" s="19"/>
      <c r="J390" s="25">
        <f t="shared" si="6"/>
        <v>0</v>
      </c>
      <c r="K390" s="26" t="str">
        <f t="shared" si="7"/>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61"/>
      <c r="B391" s="163"/>
      <c r="C391" s="47">
        <v>536</v>
      </c>
      <c r="D391" s="66" t="s">
        <v>205</v>
      </c>
      <c r="E391" s="106" t="s">
        <v>722</v>
      </c>
      <c r="F391" s="34" t="s">
        <v>59</v>
      </c>
      <c r="G391" s="34" t="s">
        <v>14</v>
      </c>
      <c r="H391" s="53">
        <v>2.0299999999999998</v>
      </c>
      <c r="I391" s="19"/>
      <c r="J391" s="25">
        <f t="shared" si="6"/>
        <v>0</v>
      </c>
      <c r="K391" s="26" t="str">
        <f t="shared" si="7"/>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61"/>
      <c r="B392" s="163"/>
      <c r="C392" s="47">
        <v>537</v>
      </c>
      <c r="D392" s="66" t="s">
        <v>487</v>
      </c>
      <c r="E392" s="106" t="s">
        <v>723</v>
      </c>
      <c r="F392" s="34" t="s">
        <v>59</v>
      </c>
      <c r="G392" s="34" t="s">
        <v>35</v>
      </c>
      <c r="H392" s="53">
        <v>34.97</v>
      </c>
      <c r="I392" s="19"/>
      <c r="J392" s="25">
        <f t="shared" ref="J392:J441" si="8">I392-(SUM(L392:AC392))</f>
        <v>0</v>
      </c>
      <c r="K392" s="26" t="str">
        <f t="shared" ref="K392:K442" si="9">IF(J392&lt;0,"ATENÇÃO","OK")</f>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61"/>
      <c r="B393" s="163"/>
      <c r="C393" s="47">
        <v>538</v>
      </c>
      <c r="D393" s="66" t="s">
        <v>101</v>
      </c>
      <c r="E393" s="106" t="s">
        <v>724</v>
      </c>
      <c r="F393" s="34" t="s">
        <v>13</v>
      </c>
      <c r="G393" s="34" t="s">
        <v>15</v>
      </c>
      <c r="H393" s="53">
        <v>8.02</v>
      </c>
      <c r="I393" s="19">
        <v>20</v>
      </c>
      <c r="J393" s="25">
        <f t="shared" si="8"/>
        <v>20</v>
      </c>
      <c r="K393" s="26" t="str">
        <f t="shared" si="9"/>
        <v>OK</v>
      </c>
      <c r="L393" s="18">
        <v>0</v>
      </c>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61"/>
      <c r="B394" s="163"/>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61"/>
      <c r="B395" s="163"/>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61"/>
      <c r="B396" s="163"/>
      <c r="C396" s="47">
        <v>541</v>
      </c>
      <c r="D396" s="66" t="s">
        <v>109</v>
      </c>
      <c r="E396" s="106" t="s">
        <v>727</v>
      </c>
      <c r="F396" s="34" t="s">
        <v>59</v>
      </c>
      <c r="G396" s="34" t="s">
        <v>108</v>
      </c>
      <c r="H396" s="53">
        <v>187.26</v>
      </c>
      <c r="I396" s="19"/>
      <c r="J396" s="25">
        <f t="shared" si="8"/>
        <v>0</v>
      </c>
      <c r="K396" s="26" t="str">
        <f t="shared" si="9"/>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61"/>
      <c r="B397" s="163"/>
      <c r="C397" s="47">
        <v>542</v>
      </c>
      <c r="D397" s="90" t="s">
        <v>490</v>
      </c>
      <c r="E397" s="106" t="s">
        <v>728</v>
      </c>
      <c r="F397" s="52" t="s">
        <v>13</v>
      </c>
      <c r="G397" s="34" t="s">
        <v>108</v>
      </c>
      <c r="H397" s="53">
        <v>79.510000000000005</v>
      </c>
      <c r="I397" s="19"/>
      <c r="J397" s="25">
        <f t="shared" si="8"/>
        <v>0</v>
      </c>
      <c r="K397" s="26" t="str">
        <f t="shared" si="9"/>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61"/>
      <c r="B398" s="163"/>
      <c r="C398" s="47">
        <v>543</v>
      </c>
      <c r="D398" s="66" t="s">
        <v>211</v>
      </c>
      <c r="E398" s="106" t="s">
        <v>729</v>
      </c>
      <c r="F398" s="34" t="s">
        <v>59</v>
      </c>
      <c r="G398" s="34" t="s">
        <v>108</v>
      </c>
      <c r="H398" s="53">
        <v>366.19</v>
      </c>
      <c r="I398" s="19"/>
      <c r="J398" s="25">
        <f t="shared" si="8"/>
        <v>0</v>
      </c>
      <c r="K398" s="26" t="str">
        <f t="shared" si="9"/>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61"/>
      <c r="B399" s="163"/>
      <c r="C399" s="47">
        <v>544</v>
      </c>
      <c r="D399" s="66" t="s">
        <v>491</v>
      </c>
      <c r="E399" s="106" t="s">
        <v>730</v>
      </c>
      <c r="F399" s="34" t="s">
        <v>13</v>
      </c>
      <c r="G399" s="34" t="s">
        <v>103</v>
      </c>
      <c r="H399" s="53">
        <v>53.6</v>
      </c>
      <c r="I399" s="19">
        <v>8</v>
      </c>
      <c r="J399" s="25">
        <f t="shared" si="8"/>
        <v>7</v>
      </c>
      <c r="K399" s="26" t="str">
        <f t="shared" si="9"/>
        <v>OK</v>
      </c>
      <c r="L399" s="18">
        <v>1</v>
      </c>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61"/>
      <c r="B400" s="163"/>
      <c r="C400" s="47">
        <v>545</v>
      </c>
      <c r="D400" s="88" t="s">
        <v>492</v>
      </c>
      <c r="E400" s="106" t="s">
        <v>731</v>
      </c>
      <c r="F400" s="102" t="s">
        <v>13</v>
      </c>
      <c r="G400" s="34" t="s">
        <v>35</v>
      </c>
      <c r="H400" s="53">
        <v>101.84</v>
      </c>
      <c r="I400" s="19"/>
      <c r="J400" s="25">
        <f t="shared" si="8"/>
        <v>0</v>
      </c>
      <c r="K400" s="26" t="str">
        <f t="shared" si="9"/>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61"/>
      <c r="B401" s="163"/>
      <c r="C401" s="47">
        <v>546</v>
      </c>
      <c r="D401" s="66" t="s">
        <v>493</v>
      </c>
      <c r="E401" s="106" t="s">
        <v>732</v>
      </c>
      <c r="F401" s="34" t="s">
        <v>13</v>
      </c>
      <c r="G401" s="34" t="s">
        <v>103</v>
      </c>
      <c r="H401" s="53">
        <v>18.059999999999999</v>
      </c>
      <c r="I401" s="19">
        <v>16</v>
      </c>
      <c r="J401" s="25">
        <f t="shared" si="8"/>
        <v>8</v>
      </c>
      <c r="K401" s="26" t="str">
        <f t="shared" si="9"/>
        <v>OK</v>
      </c>
      <c r="L401" s="18">
        <v>8</v>
      </c>
      <c r="M401" s="18"/>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61"/>
      <c r="B402" s="163"/>
      <c r="C402" s="45">
        <v>547</v>
      </c>
      <c r="D402" s="66" t="s">
        <v>494</v>
      </c>
      <c r="E402" s="106" t="s">
        <v>733</v>
      </c>
      <c r="F402" s="34" t="s">
        <v>18</v>
      </c>
      <c r="G402" s="34" t="s">
        <v>110</v>
      </c>
      <c r="H402" s="52">
        <v>74.430000000000007</v>
      </c>
      <c r="I402" s="19">
        <v>2</v>
      </c>
      <c r="J402" s="25">
        <f t="shared" si="8"/>
        <v>1</v>
      </c>
      <c r="K402" s="26" t="str">
        <f t="shared" si="9"/>
        <v>OK</v>
      </c>
      <c r="L402" s="18">
        <v>1</v>
      </c>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61"/>
      <c r="B403" s="163"/>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61"/>
      <c r="B404" s="163"/>
      <c r="C404" s="47">
        <v>549</v>
      </c>
      <c r="D404" s="66" t="s">
        <v>496</v>
      </c>
      <c r="E404" s="106" t="s">
        <v>733</v>
      </c>
      <c r="F404" s="34" t="s">
        <v>18</v>
      </c>
      <c r="G404" s="34" t="s">
        <v>110</v>
      </c>
      <c r="H404" s="52">
        <v>85.94</v>
      </c>
      <c r="I404" s="19">
        <v>4</v>
      </c>
      <c r="J404" s="25">
        <f t="shared" si="8"/>
        <v>2</v>
      </c>
      <c r="K404" s="26" t="str">
        <f t="shared" si="9"/>
        <v>OK</v>
      </c>
      <c r="L404" s="18">
        <v>2</v>
      </c>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61"/>
      <c r="B405" s="163"/>
      <c r="C405" s="47">
        <v>550</v>
      </c>
      <c r="D405" s="66" t="s">
        <v>497</v>
      </c>
      <c r="E405" s="106" t="s">
        <v>733</v>
      </c>
      <c r="F405" s="34" t="s">
        <v>18</v>
      </c>
      <c r="G405" s="34" t="s">
        <v>110</v>
      </c>
      <c r="H405" s="52">
        <v>74.52</v>
      </c>
      <c r="I405" s="19">
        <v>2</v>
      </c>
      <c r="J405" s="25">
        <f t="shared" si="8"/>
        <v>0</v>
      </c>
      <c r="K405" s="26" t="str">
        <f t="shared" si="9"/>
        <v>OK</v>
      </c>
      <c r="L405" s="18">
        <v>2</v>
      </c>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61"/>
      <c r="B406" s="163"/>
      <c r="C406" s="45">
        <v>551</v>
      </c>
      <c r="D406" s="66" t="s">
        <v>107</v>
      </c>
      <c r="E406" s="106" t="s">
        <v>735</v>
      </c>
      <c r="F406" s="34" t="s">
        <v>18</v>
      </c>
      <c r="G406" s="34" t="s">
        <v>14</v>
      </c>
      <c r="H406" s="52">
        <v>2.36</v>
      </c>
      <c r="I406" s="19">
        <v>12</v>
      </c>
      <c r="J406" s="25">
        <f t="shared" si="8"/>
        <v>12</v>
      </c>
      <c r="K406" s="26" t="str">
        <f t="shared" si="9"/>
        <v>OK</v>
      </c>
      <c r="L406" s="18">
        <v>0</v>
      </c>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61"/>
      <c r="B407" s="163"/>
      <c r="C407" s="45">
        <v>552</v>
      </c>
      <c r="D407" s="66" t="s">
        <v>90</v>
      </c>
      <c r="E407" s="106" t="s">
        <v>736</v>
      </c>
      <c r="F407" s="34" t="s">
        <v>13</v>
      </c>
      <c r="G407" s="34" t="s">
        <v>35</v>
      </c>
      <c r="H407" s="52">
        <v>33.619999999999997</v>
      </c>
      <c r="I407" s="19">
        <v>12</v>
      </c>
      <c r="J407" s="25">
        <f t="shared" si="8"/>
        <v>6</v>
      </c>
      <c r="K407" s="26" t="str">
        <f t="shared" si="9"/>
        <v>OK</v>
      </c>
      <c r="L407" s="18">
        <v>6</v>
      </c>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61"/>
      <c r="B408" s="163"/>
      <c r="C408" s="47">
        <v>553</v>
      </c>
      <c r="D408" s="66" t="s">
        <v>114</v>
      </c>
      <c r="E408" s="106" t="s">
        <v>737</v>
      </c>
      <c r="F408" s="34" t="s">
        <v>59</v>
      </c>
      <c r="G408" s="34" t="s">
        <v>15</v>
      </c>
      <c r="H408" s="52">
        <v>16.309999999999999</v>
      </c>
      <c r="I408" s="19">
        <v>10</v>
      </c>
      <c r="J408" s="25">
        <f t="shared" si="8"/>
        <v>10</v>
      </c>
      <c r="K408" s="26" t="str">
        <f t="shared" si="9"/>
        <v>OK</v>
      </c>
      <c r="L408" s="18">
        <v>0</v>
      </c>
      <c r="M408" s="18"/>
      <c r="N408" s="18"/>
      <c r="O408" s="18"/>
      <c r="P408" s="18"/>
      <c r="Q408" s="18"/>
      <c r="R408" s="18"/>
      <c r="S408" s="18"/>
      <c r="T408" s="18"/>
      <c r="U408" s="18"/>
      <c r="V408" s="18"/>
      <c r="W408" s="18"/>
      <c r="X408" s="32"/>
      <c r="Y408" s="32"/>
      <c r="Z408" s="32"/>
      <c r="AA408" s="32"/>
      <c r="AB408" s="32"/>
      <c r="AC408" s="32"/>
    </row>
    <row r="409" spans="1:29" ht="39.950000000000003" customHeight="1" x14ac:dyDescent="0.25">
      <c r="A409" s="161"/>
      <c r="B409" s="163"/>
      <c r="C409" s="45">
        <v>554</v>
      </c>
      <c r="D409" s="66" t="s">
        <v>158</v>
      </c>
      <c r="E409" s="106" t="s">
        <v>738</v>
      </c>
      <c r="F409" s="34" t="s">
        <v>13</v>
      </c>
      <c r="G409" s="34" t="s">
        <v>35</v>
      </c>
      <c r="H409" s="52">
        <v>10.43</v>
      </c>
      <c r="I409" s="19">
        <v>2</v>
      </c>
      <c r="J409" s="25">
        <f t="shared" si="8"/>
        <v>2</v>
      </c>
      <c r="K409" s="26" t="str">
        <f t="shared" si="9"/>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61"/>
      <c r="B410" s="163"/>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61"/>
      <c r="B411" s="163"/>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61"/>
      <c r="B412" s="163"/>
      <c r="C412" s="45">
        <v>557</v>
      </c>
      <c r="D412" s="66" t="s">
        <v>132</v>
      </c>
      <c r="E412" s="106" t="s">
        <v>740</v>
      </c>
      <c r="F412" s="33" t="s">
        <v>133</v>
      </c>
      <c r="G412" s="35" t="s">
        <v>35</v>
      </c>
      <c r="H412" s="52">
        <v>24.2</v>
      </c>
      <c r="I412" s="19">
        <v>30</v>
      </c>
      <c r="J412" s="25">
        <f t="shared" si="8"/>
        <v>30</v>
      </c>
      <c r="K412" s="26" t="str">
        <f t="shared" si="9"/>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61"/>
      <c r="B413" s="163"/>
      <c r="C413" s="47">
        <v>558</v>
      </c>
      <c r="D413" s="66" t="s">
        <v>113</v>
      </c>
      <c r="E413" s="106" t="s">
        <v>741</v>
      </c>
      <c r="F413" s="34" t="s">
        <v>59</v>
      </c>
      <c r="G413" s="34" t="s">
        <v>35</v>
      </c>
      <c r="H413" s="52">
        <v>36.26</v>
      </c>
      <c r="I413" s="19">
        <v>1</v>
      </c>
      <c r="J413" s="25">
        <f t="shared" si="8"/>
        <v>1</v>
      </c>
      <c r="K413" s="26" t="str">
        <f t="shared" si="9"/>
        <v>OK</v>
      </c>
      <c r="L413" s="18">
        <v>0</v>
      </c>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74"/>
      <c r="B414" s="175"/>
      <c r="C414" s="47">
        <v>559</v>
      </c>
      <c r="D414" s="66" t="s">
        <v>58</v>
      </c>
      <c r="E414" s="106" t="s">
        <v>742</v>
      </c>
      <c r="F414" s="34" t="s">
        <v>13</v>
      </c>
      <c r="G414" s="34" t="s">
        <v>35</v>
      </c>
      <c r="H414" s="52">
        <v>35.17</v>
      </c>
      <c r="I414" s="19"/>
      <c r="J414" s="25">
        <f t="shared" si="8"/>
        <v>0</v>
      </c>
      <c r="K414" s="26" t="str">
        <f t="shared" si="9"/>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68">
        <v>10</v>
      </c>
      <c r="B415" s="170"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18"/>
      <c r="X415" s="32"/>
      <c r="Y415" s="32"/>
      <c r="Z415" s="32"/>
      <c r="AA415" s="32"/>
      <c r="AB415" s="32"/>
      <c r="AC415" s="32"/>
    </row>
    <row r="416" spans="1:29" ht="60" x14ac:dyDescent="0.25">
      <c r="A416" s="169"/>
      <c r="B416" s="171"/>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60">
        <v>11</v>
      </c>
      <c r="B417" s="162" t="s">
        <v>230</v>
      </c>
      <c r="C417" s="47">
        <v>562</v>
      </c>
      <c r="D417" s="66" t="s">
        <v>500</v>
      </c>
      <c r="E417" s="112" t="s">
        <v>743</v>
      </c>
      <c r="F417" s="34" t="s">
        <v>516</v>
      </c>
      <c r="G417" s="34" t="s">
        <v>194</v>
      </c>
      <c r="H417" s="53">
        <v>248.68</v>
      </c>
      <c r="I417" s="19"/>
      <c r="J417" s="25">
        <f t="shared" si="8"/>
        <v>0</v>
      </c>
      <c r="K417" s="26" t="str">
        <f t="shared" si="9"/>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61"/>
      <c r="B418" s="163"/>
      <c r="C418" s="47">
        <v>563</v>
      </c>
      <c r="D418" s="66" t="s">
        <v>501</v>
      </c>
      <c r="E418" s="113" t="s">
        <v>744</v>
      </c>
      <c r="F418" s="34" t="s">
        <v>59</v>
      </c>
      <c r="G418" s="34" t="s">
        <v>194</v>
      </c>
      <c r="H418" s="53">
        <v>713.56</v>
      </c>
      <c r="I418" s="19"/>
      <c r="J418" s="25">
        <f t="shared" si="8"/>
        <v>0</v>
      </c>
      <c r="K418" s="26" t="str">
        <f t="shared" si="9"/>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61"/>
      <c r="B419" s="163"/>
      <c r="C419" s="47">
        <v>564</v>
      </c>
      <c r="D419" s="66" t="s">
        <v>502</v>
      </c>
      <c r="E419" s="114" t="s">
        <v>745</v>
      </c>
      <c r="F419" s="34" t="s">
        <v>59</v>
      </c>
      <c r="G419" s="34" t="s">
        <v>194</v>
      </c>
      <c r="H419" s="53">
        <v>536.99</v>
      </c>
      <c r="I419" s="19"/>
      <c r="J419" s="25">
        <f t="shared" si="8"/>
        <v>0</v>
      </c>
      <c r="K419" s="26" t="str">
        <f t="shared" si="9"/>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61"/>
      <c r="B420" s="163"/>
      <c r="C420" s="47">
        <v>565</v>
      </c>
      <c r="D420" s="66" t="s">
        <v>503</v>
      </c>
      <c r="E420" s="113" t="s">
        <v>746</v>
      </c>
      <c r="F420" s="34" t="s">
        <v>59</v>
      </c>
      <c r="G420" s="34" t="s">
        <v>194</v>
      </c>
      <c r="H420" s="53">
        <v>917.16</v>
      </c>
      <c r="I420" s="19"/>
      <c r="J420" s="25">
        <f t="shared" si="8"/>
        <v>0</v>
      </c>
      <c r="K420" s="26" t="str">
        <f t="shared" si="9"/>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61"/>
      <c r="B421" s="163"/>
      <c r="C421" s="47">
        <v>566</v>
      </c>
      <c r="D421" s="66" t="s">
        <v>504</v>
      </c>
      <c r="E421" s="115" t="s">
        <v>747</v>
      </c>
      <c r="F421" s="34" t="s">
        <v>59</v>
      </c>
      <c r="G421" s="34" t="s">
        <v>194</v>
      </c>
      <c r="H421" s="53">
        <v>381.88</v>
      </c>
      <c r="I421" s="19"/>
      <c r="J421" s="25">
        <f t="shared" si="8"/>
        <v>0</v>
      </c>
      <c r="K421" s="26" t="str">
        <f t="shared" si="9"/>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61"/>
      <c r="B422" s="163"/>
      <c r="C422" s="47">
        <v>567</v>
      </c>
      <c r="D422" s="66" t="s">
        <v>156</v>
      </c>
      <c r="E422" s="116" t="s">
        <v>748</v>
      </c>
      <c r="F422" s="34" t="s">
        <v>59</v>
      </c>
      <c r="G422" s="34" t="s">
        <v>774</v>
      </c>
      <c r="H422" s="53">
        <v>247.61</v>
      </c>
      <c r="I422" s="19">
        <v>0</v>
      </c>
      <c r="J422" s="25">
        <f t="shared" si="8"/>
        <v>0</v>
      </c>
      <c r="K422" s="26" t="str">
        <f t="shared" si="9"/>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61"/>
      <c r="B423" s="163"/>
      <c r="C423" s="47">
        <v>568</v>
      </c>
      <c r="D423" s="66" t="s">
        <v>157</v>
      </c>
      <c r="E423" s="116" t="s">
        <v>749</v>
      </c>
      <c r="F423" s="34" t="s">
        <v>59</v>
      </c>
      <c r="G423" s="34" t="s">
        <v>774</v>
      </c>
      <c r="H423" s="53">
        <v>504.96</v>
      </c>
      <c r="I423" s="19">
        <v>2</v>
      </c>
      <c r="J423" s="25">
        <f t="shared" si="8"/>
        <v>2</v>
      </c>
      <c r="K423" s="26" t="str">
        <f t="shared" si="9"/>
        <v>OK</v>
      </c>
      <c r="L423" s="18"/>
      <c r="M423" s="18"/>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61"/>
      <c r="B424" s="163"/>
      <c r="C424" s="47">
        <v>569</v>
      </c>
      <c r="D424" s="66" t="s">
        <v>55</v>
      </c>
      <c r="E424" s="117" t="s">
        <v>750</v>
      </c>
      <c r="F424" s="34" t="s">
        <v>13</v>
      </c>
      <c r="G424" s="34" t="s">
        <v>774</v>
      </c>
      <c r="H424" s="53">
        <v>45.74</v>
      </c>
      <c r="I424" s="19">
        <v>1</v>
      </c>
      <c r="J424" s="25">
        <f t="shared" si="8"/>
        <v>1</v>
      </c>
      <c r="K424" s="26" t="str">
        <f t="shared" si="9"/>
        <v>OK</v>
      </c>
      <c r="L424" s="18"/>
      <c r="M424" s="18"/>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61"/>
      <c r="B425" s="163"/>
      <c r="C425" s="47">
        <v>570</v>
      </c>
      <c r="D425" s="66" t="s">
        <v>97</v>
      </c>
      <c r="E425" s="115" t="s">
        <v>751</v>
      </c>
      <c r="F425" s="34" t="s">
        <v>13</v>
      </c>
      <c r="G425" s="34" t="s">
        <v>194</v>
      </c>
      <c r="H425" s="53">
        <v>360.02</v>
      </c>
      <c r="I425" s="19">
        <v>1</v>
      </c>
      <c r="J425" s="25">
        <f t="shared" si="8"/>
        <v>1</v>
      </c>
      <c r="K425" s="26" t="str">
        <f t="shared" si="9"/>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61"/>
      <c r="B426" s="163"/>
      <c r="C426" s="47">
        <v>571</v>
      </c>
      <c r="D426" s="66" t="s">
        <v>96</v>
      </c>
      <c r="E426" s="118" t="s">
        <v>752</v>
      </c>
      <c r="F426" s="34" t="s">
        <v>13</v>
      </c>
      <c r="G426" s="34" t="s">
        <v>194</v>
      </c>
      <c r="H426" s="53">
        <v>460.22</v>
      </c>
      <c r="I426" s="19">
        <v>3</v>
      </c>
      <c r="J426" s="25">
        <f t="shared" si="8"/>
        <v>3</v>
      </c>
      <c r="K426" s="26" t="str">
        <f t="shared" si="9"/>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61"/>
      <c r="B427" s="163"/>
      <c r="C427" s="47">
        <v>572</v>
      </c>
      <c r="D427" s="91" t="s">
        <v>99</v>
      </c>
      <c r="E427" s="119" t="s">
        <v>753</v>
      </c>
      <c r="F427" s="103" t="s">
        <v>13</v>
      </c>
      <c r="G427" s="103" t="s">
        <v>194</v>
      </c>
      <c r="H427" s="53">
        <v>392.34</v>
      </c>
      <c r="I427" s="19">
        <v>0</v>
      </c>
      <c r="J427" s="25">
        <f t="shared" si="8"/>
        <v>0</v>
      </c>
      <c r="K427" s="26" t="str">
        <f t="shared" si="9"/>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61"/>
      <c r="B428" s="163"/>
      <c r="C428" s="47">
        <v>573</v>
      </c>
      <c r="D428" s="66" t="s">
        <v>505</v>
      </c>
      <c r="E428" s="118" t="s">
        <v>754</v>
      </c>
      <c r="F428" s="34" t="s">
        <v>13</v>
      </c>
      <c r="G428" s="34" t="s">
        <v>194</v>
      </c>
      <c r="H428" s="53">
        <v>745.91</v>
      </c>
      <c r="I428" s="19">
        <v>2</v>
      </c>
      <c r="J428" s="25">
        <f t="shared" si="8"/>
        <v>2</v>
      </c>
      <c r="K428" s="26" t="str">
        <f t="shared" si="9"/>
        <v>OK</v>
      </c>
      <c r="L428" s="18"/>
      <c r="M428" s="18"/>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61"/>
      <c r="B429" s="163"/>
      <c r="C429" s="47">
        <v>574</v>
      </c>
      <c r="D429" s="66" t="s">
        <v>98</v>
      </c>
      <c r="E429" s="116" t="s">
        <v>755</v>
      </c>
      <c r="F429" s="34" t="s">
        <v>13</v>
      </c>
      <c r="G429" s="34" t="s">
        <v>94</v>
      </c>
      <c r="H429" s="53">
        <v>254.84</v>
      </c>
      <c r="I429" s="19">
        <v>1</v>
      </c>
      <c r="J429" s="25">
        <f t="shared" si="8"/>
        <v>1</v>
      </c>
      <c r="K429" s="26" t="str">
        <f t="shared" si="9"/>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61"/>
      <c r="B430" s="163"/>
      <c r="C430" s="47">
        <v>575</v>
      </c>
      <c r="D430" s="66" t="s">
        <v>95</v>
      </c>
      <c r="E430" s="116" t="s">
        <v>756</v>
      </c>
      <c r="F430" s="34" t="s">
        <v>13</v>
      </c>
      <c r="G430" s="34" t="s">
        <v>194</v>
      </c>
      <c r="H430" s="53">
        <v>629.32000000000005</v>
      </c>
      <c r="I430" s="19">
        <v>1</v>
      </c>
      <c r="J430" s="25">
        <f t="shared" si="8"/>
        <v>1</v>
      </c>
      <c r="K430" s="26" t="str">
        <f t="shared" si="9"/>
        <v>OK</v>
      </c>
      <c r="L430" s="18"/>
      <c r="M430" s="18"/>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61"/>
      <c r="B431" s="163"/>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61"/>
      <c r="B432" s="163"/>
      <c r="C432" s="47">
        <v>577</v>
      </c>
      <c r="D432" s="89" t="s">
        <v>507</v>
      </c>
      <c r="E432" s="120" t="s">
        <v>758</v>
      </c>
      <c r="F432" s="102" t="s">
        <v>13</v>
      </c>
      <c r="G432" s="34" t="s">
        <v>194</v>
      </c>
      <c r="H432" s="53">
        <v>454.75</v>
      </c>
      <c r="I432" s="19"/>
      <c r="J432" s="25">
        <f t="shared" si="8"/>
        <v>0</v>
      </c>
      <c r="K432" s="26" t="str">
        <f t="shared" si="9"/>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61"/>
      <c r="B433" s="163"/>
      <c r="C433" s="47">
        <v>578</v>
      </c>
      <c r="D433" s="66" t="s">
        <v>508</v>
      </c>
      <c r="E433" s="121" t="s">
        <v>759</v>
      </c>
      <c r="F433" s="34" t="s">
        <v>59</v>
      </c>
      <c r="G433" s="34" t="s">
        <v>194</v>
      </c>
      <c r="H433" s="53">
        <v>2525.9</v>
      </c>
      <c r="I433" s="19"/>
      <c r="J433" s="25">
        <f t="shared" si="8"/>
        <v>0</v>
      </c>
      <c r="K433" s="26" t="str">
        <f t="shared" si="9"/>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61"/>
      <c r="B434" s="163"/>
      <c r="C434" s="47">
        <v>579</v>
      </c>
      <c r="D434" s="92" t="s">
        <v>509</v>
      </c>
      <c r="E434" s="116" t="s">
        <v>760</v>
      </c>
      <c r="F434" s="102" t="s">
        <v>13</v>
      </c>
      <c r="G434" s="34" t="s">
        <v>194</v>
      </c>
      <c r="H434" s="53">
        <v>530.11</v>
      </c>
      <c r="I434" s="19"/>
      <c r="J434" s="25">
        <f t="shared" si="8"/>
        <v>0</v>
      </c>
      <c r="K434" s="26" t="str">
        <f t="shared" si="9"/>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61"/>
      <c r="B435" s="163"/>
      <c r="C435" s="47">
        <v>580</v>
      </c>
      <c r="D435" s="66" t="s">
        <v>202</v>
      </c>
      <c r="E435" s="116" t="s">
        <v>761</v>
      </c>
      <c r="F435" s="34" t="s">
        <v>59</v>
      </c>
      <c r="G435" s="34" t="s">
        <v>194</v>
      </c>
      <c r="H435" s="53">
        <v>1392.5</v>
      </c>
      <c r="I435" s="19"/>
      <c r="J435" s="25">
        <f t="shared" si="8"/>
        <v>0</v>
      </c>
      <c r="K435" s="26" t="str">
        <f t="shared" si="9"/>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61"/>
      <c r="B436" s="163"/>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61"/>
      <c r="B437" s="163"/>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61"/>
      <c r="B438" s="163"/>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61"/>
      <c r="B439" s="163"/>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61"/>
      <c r="B440" s="163"/>
      <c r="C440" s="47">
        <v>585</v>
      </c>
      <c r="D440" s="66" t="s">
        <v>118</v>
      </c>
      <c r="E440" s="119" t="s">
        <v>766</v>
      </c>
      <c r="F440" s="34" t="s">
        <v>59</v>
      </c>
      <c r="G440" s="35" t="s">
        <v>194</v>
      </c>
      <c r="H440" s="53">
        <v>682.73</v>
      </c>
      <c r="I440" s="19"/>
      <c r="J440" s="25">
        <f t="shared" si="8"/>
        <v>0</v>
      </c>
      <c r="K440" s="26" t="str">
        <f t="shared" si="9"/>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61"/>
      <c r="B441" s="163"/>
      <c r="C441" s="47">
        <v>586</v>
      </c>
      <c r="D441" s="66" t="s">
        <v>514</v>
      </c>
      <c r="E441" s="116" t="s">
        <v>767</v>
      </c>
      <c r="F441" s="34" t="s">
        <v>13</v>
      </c>
      <c r="G441" s="34" t="s">
        <v>194</v>
      </c>
      <c r="H441" s="53">
        <v>557.52</v>
      </c>
      <c r="I441" s="19">
        <v>1</v>
      </c>
      <c r="J441" s="25">
        <f t="shared" si="8"/>
        <v>1</v>
      </c>
      <c r="K441" s="26" t="str">
        <f t="shared" si="9"/>
        <v>OK</v>
      </c>
      <c r="L441" s="18"/>
      <c r="M441" s="18"/>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row>
  </sheetData>
  <mergeCells count="38">
    <mergeCell ref="AC1:AC2"/>
    <mergeCell ref="A4:A66"/>
    <mergeCell ref="B4:B66"/>
    <mergeCell ref="A67:A112"/>
    <mergeCell ref="B67:B112"/>
    <mergeCell ref="W1:W2"/>
    <mergeCell ref="X1:X2"/>
    <mergeCell ref="Y1:Y2"/>
    <mergeCell ref="I1:K1"/>
    <mergeCell ref="T1:T2"/>
    <mergeCell ref="A2:K2"/>
    <mergeCell ref="L1:L2"/>
    <mergeCell ref="R1:R2"/>
    <mergeCell ref="A1:C1"/>
    <mergeCell ref="AA1:AA2"/>
    <mergeCell ref="AB1:AB2"/>
    <mergeCell ref="Z1:Z2"/>
    <mergeCell ref="U1:U2"/>
    <mergeCell ref="V1:V2"/>
    <mergeCell ref="A114:A247"/>
    <mergeCell ref="B114:B247"/>
    <mergeCell ref="S1:S2"/>
    <mergeCell ref="D1:H1"/>
    <mergeCell ref="M1:M2"/>
    <mergeCell ref="N1:N2"/>
    <mergeCell ref="O1:O2"/>
    <mergeCell ref="P1:P2"/>
    <mergeCell ref="Q1:Q2"/>
    <mergeCell ref="A415:A416"/>
    <mergeCell ref="B415:B416"/>
    <mergeCell ref="A417:A441"/>
    <mergeCell ref="B417:B441"/>
    <mergeCell ref="A248:A279"/>
    <mergeCell ref="B248:B279"/>
    <mergeCell ref="A280:A363"/>
    <mergeCell ref="B280:B363"/>
    <mergeCell ref="A364:A414"/>
    <mergeCell ref="B364:B414"/>
  </mergeCells>
  <conditionalFormatting sqref="N4:W441">
    <cfRule type="cellIs" dxfId="24" priority="7" stopIfTrue="1" operator="greaterThan">
      <formula>0</formula>
    </cfRule>
    <cfRule type="cellIs" dxfId="23" priority="8" stopIfTrue="1" operator="greaterThan">
      <formula>0</formula>
    </cfRule>
    <cfRule type="cellIs" dxfId="22" priority="9" stopIfTrue="1" operator="greaterThan">
      <formula>0</formula>
    </cfRule>
  </conditionalFormatting>
  <conditionalFormatting sqref="L4:L441">
    <cfRule type="cellIs" dxfId="21" priority="4" stopIfTrue="1" operator="greaterThan">
      <formula>0</formula>
    </cfRule>
    <cfRule type="cellIs" dxfId="20" priority="5" stopIfTrue="1" operator="greaterThan">
      <formula>0</formula>
    </cfRule>
    <cfRule type="cellIs" dxfId="19" priority="6" stopIfTrue="1" operator="greaterThan">
      <formula>0</formula>
    </cfRule>
  </conditionalFormatting>
  <conditionalFormatting sqref="M4:M441">
    <cfRule type="cellIs" dxfId="18" priority="1" stopIfTrue="1" operator="greaterThan">
      <formula>0</formula>
    </cfRule>
    <cfRule type="cellIs" dxfId="17" priority="2" stopIfTrue="1" operator="greaterThan">
      <formula>0</formula>
    </cfRule>
    <cfRule type="cellIs" dxfId="16" priority="3" stopIfTrue="1" operator="greaterThan">
      <formula>0</formula>
    </cfRule>
  </conditionalFormatting>
  <hyperlinks>
    <hyperlink ref="D577" r:id="rId1" display="https://www.havan.com.br/mangueira-para-gas-de-cozinha-glp-1-20m-durin-05207.html" xr:uid="{00000000-0004-0000-0500-000000000000}"/>
  </hyperlinks>
  <pageMargins left="0.511811024" right="0.511811024" top="0.78740157499999996" bottom="0.78740157499999996" header="0.31496062000000002" footer="0.31496062000000002"/>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43"/>
  <sheetViews>
    <sheetView topLeftCell="C432" zoomScale="95" zoomScaleNormal="95" workbookViewId="0">
      <selection activeCell="P7" sqref="P7"/>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12" width="13.7109375" style="6" customWidth="1"/>
    <col min="13" max="13" width="13.7109375" style="149" customWidth="1"/>
    <col min="14" max="22" width="13.7109375" style="6" customWidth="1"/>
    <col min="23" max="28" width="13.7109375" style="2" customWidth="1"/>
    <col min="29" max="16384" width="9.7109375" style="2"/>
  </cols>
  <sheetData>
    <row r="1" spans="1:28" ht="39.950000000000003" customHeight="1" x14ac:dyDescent="0.25">
      <c r="A1" s="159" t="s">
        <v>213</v>
      </c>
      <c r="B1" s="159"/>
      <c r="C1" s="159"/>
      <c r="D1" s="159" t="s">
        <v>119</v>
      </c>
      <c r="E1" s="159"/>
      <c r="F1" s="159"/>
      <c r="G1" s="159"/>
      <c r="H1" s="159"/>
      <c r="I1" s="159" t="s">
        <v>214</v>
      </c>
      <c r="J1" s="159"/>
      <c r="K1" s="159"/>
      <c r="L1" s="158" t="s">
        <v>215</v>
      </c>
      <c r="M1" s="158" t="s">
        <v>805</v>
      </c>
      <c r="N1" s="158" t="s">
        <v>806</v>
      </c>
      <c r="O1" s="158" t="s">
        <v>807</v>
      </c>
      <c r="P1" s="158" t="s">
        <v>808</v>
      </c>
      <c r="Q1" s="158" t="s">
        <v>215</v>
      </c>
      <c r="R1" s="158" t="s">
        <v>215</v>
      </c>
      <c r="S1" s="158" t="s">
        <v>215</v>
      </c>
      <c r="T1" s="158" t="s">
        <v>215</v>
      </c>
      <c r="U1" s="158" t="s">
        <v>215</v>
      </c>
      <c r="V1" s="158" t="s">
        <v>215</v>
      </c>
      <c r="W1" s="158" t="s">
        <v>215</v>
      </c>
      <c r="X1" s="158" t="s">
        <v>215</v>
      </c>
      <c r="Y1" s="158" t="s">
        <v>215</v>
      </c>
      <c r="Z1" s="158" t="s">
        <v>215</v>
      </c>
      <c r="AA1" s="158" t="s">
        <v>215</v>
      </c>
      <c r="AB1" s="158" t="s">
        <v>215</v>
      </c>
    </row>
    <row r="2" spans="1:28" ht="39.950000000000003" customHeight="1" x14ac:dyDescent="0.25">
      <c r="A2" s="159" t="s">
        <v>121</v>
      </c>
      <c r="B2" s="159"/>
      <c r="C2" s="159"/>
      <c r="D2" s="159"/>
      <c r="E2" s="159"/>
      <c r="F2" s="159"/>
      <c r="G2" s="159"/>
      <c r="H2" s="159"/>
      <c r="I2" s="159"/>
      <c r="J2" s="159"/>
      <c r="K2" s="159"/>
      <c r="L2" s="158"/>
      <c r="M2" s="158"/>
      <c r="N2" s="158"/>
      <c r="O2" s="158"/>
      <c r="P2" s="158"/>
      <c r="Q2" s="158"/>
      <c r="R2" s="158"/>
      <c r="S2" s="158"/>
      <c r="T2" s="158"/>
      <c r="U2" s="158"/>
      <c r="V2" s="158"/>
      <c r="W2" s="158"/>
      <c r="X2" s="158"/>
      <c r="Y2" s="158"/>
      <c r="Z2" s="158"/>
      <c r="AA2" s="158"/>
      <c r="AB2" s="158"/>
    </row>
    <row r="3" spans="1:28"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46">
        <v>44512</v>
      </c>
      <c r="M3" s="24" t="s">
        <v>1</v>
      </c>
      <c r="N3" s="146">
        <v>44516</v>
      </c>
      <c r="O3" s="24" t="s">
        <v>809</v>
      </c>
      <c r="P3" s="24" t="s">
        <v>809</v>
      </c>
      <c r="Q3" s="24" t="s">
        <v>1</v>
      </c>
      <c r="R3" s="24" t="s">
        <v>1</v>
      </c>
      <c r="S3" s="24" t="s">
        <v>1</v>
      </c>
      <c r="T3" s="24" t="s">
        <v>1</v>
      </c>
      <c r="U3" s="24" t="s">
        <v>1</v>
      </c>
      <c r="V3" s="24" t="s">
        <v>1</v>
      </c>
      <c r="W3" s="24" t="s">
        <v>1</v>
      </c>
      <c r="X3" s="24" t="s">
        <v>1</v>
      </c>
      <c r="Y3" s="24" t="s">
        <v>1</v>
      </c>
      <c r="Z3" s="24" t="s">
        <v>1</v>
      </c>
      <c r="AA3" s="24" t="s">
        <v>1</v>
      </c>
      <c r="AB3" s="24" t="s">
        <v>1</v>
      </c>
    </row>
    <row r="4" spans="1:28" ht="39.950000000000003" customHeight="1" x14ac:dyDescent="0.25">
      <c r="A4" s="164">
        <v>2</v>
      </c>
      <c r="B4" s="166" t="s">
        <v>216</v>
      </c>
      <c r="C4" s="45">
        <v>81</v>
      </c>
      <c r="D4" s="66" t="s">
        <v>233</v>
      </c>
      <c r="E4" s="106" t="s">
        <v>518</v>
      </c>
      <c r="F4" s="34" t="s">
        <v>33</v>
      </c>
      <c r="G4" s="34" t="s">
        <v>15</v>
      </c>
      <c r="H4" s="52">
        <v>4.1500000000000004</v>
      </c>
      <c r="I4" s="19">
        <v>20</v>
      </c>
      <c r="J4" s="25">
        <f t="shared" ref="J4:J67" si="0">I4-(SUM(L4:AB4))</f>
        <v>20</v>
      </c>
      <c r="K4" s="26" t="str">
        <f>IF(J4&lt;0,"ATENÇÃO","OK")</f>
        <v>OK</v>
      </c>
      <c r="L4" s="18"/>
      <c r="M4" s="32"/>
      <c r="N4" s="32"/>
      <c r="O4" s="32"/>
      <c r="P4" s="32"/>
      <c r="Q4" s="18"/>
      <c r="R4" s="18"/>
      <c r="S4" s="18"/>
      <c r="T4" s="18"/>
      <c r="U4" s="18"/>
      <c r="V4" s="18"/>
      <c r="W4" s="32"/>
      <c r="X4" s="32"/>
      <c r="Y4" s="32"/>
      <c r="Z4" s="32"/>
      <c r="AA4" s="32"/>
      <c r="AB4" s="32"/>
    </row>
    <row r="5" spans="1:28" ht="39.950000000000003" customHeight="1" x14ac:dyDescent="0.25">
      <c r="A5" s="165"/>
      <c r="B5" s="167"/>
      <c r="C5" s="46">
        <v>82</v>
      </c>
      <c r="D5" s="66" t="s">
        <v>234</v>
      </c>
      <c r="E5" s="106" t="s">
        <v>519</v>
      </c>
      <c r="F5" s="34" t="s">
        <v>13</v>
      </c>
      <c r="G5" s="34" t="s">
        <v>15</v>
      </c>
      <c r="H5" s="53">
        <v>4.26</v>
      </c>
      <c r="I5" s="19">
        <v>3</v>
      </c>
      <c r="J5" s="25">
        <f t="shared" si="0"/>
        <v>3</v>
      </c>
      <c r="K5" s="26" t="str">
        <f t="shared" ref="K5:K68" si="1">IF(J5&lt;0,"ATENÇÃO","OK")</f>
        <v>OK</v>
      </c>
      <c r="L5" s="18"/>
      <c r="M5" s="32"/>
      <c r="N5" s="32"/>
      <c r="O5" s="32"/>
      <c r="P5" s="32"/>
      <c r="Q5" s="18"/>
      <c r="R5" s="18"/>
      <c r="S5" s="18"/>
      <c r="T5" s="18"/>
      <c r="U5" s="18"/>
      <c r="V5" s="18"/>
      <c r="W5" s="32"/>
      <c r="X5" s="32"/>
      <c r="Y5" s="32"/>
      <c r="Z5" s="32"/>
      <c r="AA5" s="32"/>
      <c r="AB5" s="32"/>
    </row>
    <row r="6" spans="1:28" ht="39.950000000000003" customHeight="1" x14ac:dyDescent="0.25">
      <c r="A6" s="165"/>
      <c r="B6" s="167"/>
      <c r="C6" s="46">
        <v>83</v>
      </c>
      <c r="D6" s="66" t="s">
        <v>235</v>
      </c>
      <c r="E6" s="106" t="s">
        <v>520</v>
      </c>
      <c r="F6" s="34" t="s">
        <v>13</v>
      </c>
      <c r="G6" s="34" t="s">
        <v>15</v>
      </c>
      <c r="H6" s="53">
        <v>5.92</v>
      </c>
      <c r="I6" s="19">
        <v>10</v>
      </c>
      <c r="J6" s="25">
        <f t="shared" si="0"/>
        <v>10</v>
      </c>
      <c r="K6" s="26" t="str">
        <f t="shared" si="1"/>
        <v>OK</v>
      </c>
      <c r="L6" s="18"/>
      <c r="M6" s="32"/>
      <c r="N6" s="32"/>
      <c r="O6" s="32"/>
      <c r="P6" s="32"/>
      <c r="Q6" s="18"/>
      <c r="R6" s="18"/>
      <c r="S6" s="18"/>
      <c r="T6" s="18"/>
      <c r="U6" s="18"/>
      <c r="V6" s="18"/>
      <c r="W6" s="32"/>
      <c r="X6" s="32"/>
      <c r="Y6" s="32"/>
      <c r="Z6" s="32"/>
      <c r="AA6" s="32"/>
      <c r="AB6" s="32"/>
    </row>
    <row r="7" spans="1:28" ht="39.950000000000003" customHeight="1" x14ac:dyDescent="0.25">
      <c r="A7" s="165"/>
      <c r="B7" s="167"/>
      <c r="C7" s="46">
        <v>84</v>
      </c>
      <c r="D7" s="66" t="s">
        <v>116</v>
      </c>
      <c r="E7" s="106" t="s">
        <v>521</v>
      </c>
      <c r="F7" s="34" t="s">
        <v>111</v>
      </c>
      <c r="G7" s="34" t="s">
        <v>15</v>
      </c>
      <c r="H7" s="53">
        <v>10.18</v>
      </c>
      <c r="I7" s="19">
        <v>5</v>
      </c>
      <c r="J7" s="25">
        <f t="shared" si="0"/>
        <v>5</v>
      </c>
      <c r="K7" s="26" t="str">
        <f t="shared" si="1"/>
        <v>OK</v>
      </c>
      <c r="L7" s="18"/>
      <c r="M7" s="32"/>
      <c r="N7" s="32"/>
      <c r="O7" s="32"/>
      <c r="P7" s="32"/>
      <c r="Q7" s="18"/>
      <c r="R7" s="18"/>
      <c r="S7" s="18"/>
      <c r="T7" s="18"/>
      <c r="U7" s="18"/>
      <c r="V7" s="18"/>
      <c r="W7" s="32"/>
      <c r="X7" s="32"/>
      <c r="Y7" s="32"/>
      <c r="Z7" s="32"/>
      <c r="AA7" s="32"/>
      <c r="AB7" s="32"/>
    </row>
    <row r="8" spans="1:28" ht="39.950000000000003" customHeight="1" x14ac:dyDescent="0.25">
      <c r="A8" s="165"/>
      <c r="B8" s="167"/>
      <c r="C8" s="46">
        <v>85</v>
      </c>
      <c r="D8" s="66" t="s">
        <v>236</v>
      </c>
      <c r="E8" s="106" t="s">
        <v>522</v>
      </c>
      <c r="F8" s="34" t="s">
        <v>16</v>
      </c>
      <c r="G8" s="34" t="s">
        <v>15</v>
      </c>
      <c r="H8" s="53">
        <v>14.61</v>
      </c>
      <c r="I8" s="19">
        <v>2</v>
      </c>
      <c r="J8" s="25">
        <f t="shared" si="0"/>
        <v>2</v>
      </c>
      <c r="K8" s="26" t="str">
        <f t="shared" si="1"/>
        <v>OK</v>
      </c>
      <c r="L8" s="18"/>
      <c r="M8" s="32"/>
      <c r="N8" s="32"/>
      <c r="O8" s="32"/>
      <c r="P8" s="32"/>
      <c r="Q8" s="18"/>
      <c r="R8" s="18"/>
      <c r="S8" s="18"/>
      <c r="T8" s="18"/>
      <c r="U8" s="18"/>
      <c r="V8" s="18"/>
      <c r="W8" s="32"/>
      <c r="X8" s="32"/>
      <c r="Y8" s="32"/>
      <c r="Z8" s="32"/>
      <c r="AA8" s="32"/>
      <c r="AB8" s="32"/>
    </row>
    <row r="9" spans="1:28" ht="39.950000000000003" customHeight="1" x14ac:dyDescent="0.25">
      <c r="A9" s="165"/>
      <c r="B9" s="167"/>
      <c r="C9" s="46">
        <v>86</v>
      </c>
      <c r="D9" s="66" t="s">
        <v>155</v>
      </c>
      <c r="E9" s="106" t="s">
        <v>523</v>
      </c>
      <c r="F9" s="34" t="s">
        <v>30</v>
      </c>
      <c r="G9" s="34" t="s">
        <v>15</v>
      </c>
      <c r="H9" s="52">
        <v>11.07</v>
      </c>
      <c r="I9" s="19"/>
      <c r="J9" s="25">
        <f t="shared" si="0"/>
        <v>0</v>
      </c>
      <c r="K9" s="26" t="str">
        <f t="shared" si="1"/>
        <v>OK</v>
      </c>
      <c r="L9" s="18"/>
      <c r="M9" s="32"/>
      <c r="N9" s="32"/>
      <c r="O9" s="32"/>
      <c r="P9" s="32"/>
      <c r="Q9" s="18"/>
      <c r="R9" s="18"/>
      <c r="S9" s="18"/>
      <c r="T9" s="18"/>
      <c r="U9" s="18"/>
      <c r="V9" s="18"/>
      <c r="W9" s="32"/>
      <c r="X9" s="32"/>
      <c r="Y9" s="32"/>
      <c r="Z9" s="32"/>
      <c r="AA9" s="32"/>
      <c r="AB9" s="32"/>
    </row>
    <row r="10" spans="1:28" ht="39.950000000000003" customHeight="1" x14ac:dyDescent="0.25">
      <c r="A10" s="165"/>
      <c r="B10" s="167"/>
      <c r="C10" s="45">
        <v>87</v>
      </c>
      <c r="D10" s="66" t="s">
        <v>237</v>
      </c>
      <c r="E10" s="106" t="s">
        <v>524</v>
      </c>
      <c r="F10" s="34" t="s">
        <v>13</v>
      </c>
      <c r="G10" s="34" t="s">
        <v>15</v>
      </c>
      <c r="H10" s="53">
        <v>6.79</v>
      </c>
      <c r="I10" s="19">
        <v>2</v>
      </c>
      <c r="J10" s="25">
        <f t="shared" si="0"/>
        <v>2</v>
      </c>
      <c r="K10" s="26" t="str">
        <f t="shared" si="1"/>
        <v>OK</v>
      </c>
      <c r="L10" s="18"/>
      <c r="M10" s="32"/>
      <c r="N10" s="32"/>
      <c r="O10" s="32"/>
      <c r="P10" s="32"/>
      <c r="Q10" s="18"/>
      <c r="R10" s="18"/>
      <c r="S10" s="18"/>
      <c r="T10" s="18"/>
      <c r="U10" s="18"/>
      <c r="V10" s="18"/>
      <c r="W10" s="32"/>
      <c r="X10" s="32"/>
      <c r="Y10" s="32"/>
      <c r="Z10" s="32"/>
      <c r="AA10" s="32"/>
      <c r="AB10" s="32"/>
    </row>
    <row r="11" spans="1:28" ht="39.950000000000003" customHeight="1" x14ac:dyDescent="0.25">
      <c r="A11" s="165"/>
      <c r="B11" s="167"/>
      <c r="C11" s="45">
        <v>88</v>
      </c>
      <c r="D11" s="66" t="s">
        <v>34</v>
      </c>
      <c r="E11" s="106" t="s">
        <v>525</v>
      </c>
      <c r="F11" s="34" t="s">
        <v>13</v>
      </c>
      <c r="G11" s="34" t="s">
        <v>15</v>
      </c>
      <c r="H11" s="53">
        <v>7</v>
      </c>
      <c r="I11" s="19">
        <v>20</v>
      </c>
      <c r="J11" s="25">
        <f t="shared" si="0"/>
        <v>20</v>
      </c>
      <c r="K11" s="26" t="str">
        <f t="shared" si="1"/>
        <v>OK</v>
      </c>
      <c r="L11" s="18"/>
      <c r="M11" s="32"/>
      <c r="N11" s="32"/>
      <c r="O11" s="32"/>
      <c r="P11" s="32"/>
      <c r="Q11" s="18"/>
      <c r="R11" s="18"/>
      <c r="S11" s="18"/>
      <c r="T11" s="18"/>
      <c r="U11" s="18"/>
      <c r="V11" s="18"/>
      <c r="W11" s="32"/>
      <c r="X11" s="32"/>
      <c r="Y11" s="32"/>
      <c r="Z11" s="32"/>
      <c r="AA11" s="32"/>
      <c r="AB11" s="32"/>
    </row>
    <row r="12" spans="1:28" ht="39.950000000000003" customHeight="1" x14ac:dyDescent="0.25">
      <c r="A12" s="165"/>
      <c r="B12" s="167"/>
      <c r="C12" s="45">
        <v>89</v>
      </c>
      <c r="D12" s="66" t="s">
        <v>129</v>
      </c>
      <c r="E12" s="106" t="s">
        <v>526</v>
      </c>
      <c r="F12" s="34" t="s">
        <v>13</v>
      </c>
      <c r="G12" s="34" t="s">
        <v>15</v>
      </c>
      <c r="H12" s="53">
        <v>4.83</v>
      </c>
      <c r="I12" s="19"/>
      <c r="J12" s="25">
        <f t="shared" si="0"/>
        <v>0</v>
      </c>
      <c r="K12" s="26" t="str">
        <f t="shared" si="1"/>
        <v>OK</v>
      </c>
      <c r="L12" s="18"/>
      <c r="M12" s="32"/>
      <c r="N12" s="32"/>
      <c r="O12" s="32"/>
      <c r="P12" s="32"/>
      <c r="Q12" s="18"/>
      <c r="R12" s="18"/>
      <c r="S12" s="18"/>
      <c r="T12" s="18"/>
      <c r="U12" s="18"/>
      <c r="V12" s="18"/>
      <c r="W12" s="32"/>
      <c r="X12" s="32"/>
      <c r="Y12" s="32"/>
      <c r="Z12" s="32"/>
      <c r="AA12" s="32"/>
      <c r="AB12" s="32"/>
    </row>
    <row r="13" spans="1:28" ht="39.950000000000003" customHeight="1" x14ac:dyDescent="0.25">
      <c r="A13" s="165"/>
      <c r="B13" s="167"/>
      <c r="C13" s="45">
        <v>90</v>
      </c>
      <c r="D13" s="66" t="s">
        <v>238</v>
      </c>
      <c r="E13" s="106" t="s">
        <v>527</v>
      </c>
      <c r="F13" s="34" t="s">
        <v>111</v>
      </c>
      <c r="G13" s="34" t="s">
        <v>15</v>
      </c>
      <c r="H13" s="52">
        <v>4.0599999999999996</v>
      </c>
      <c r="I13" s="19">
        <v>20</v>
      </c>
      <c r="J13" s="25">
        <f t="shared" si="0"/>
        <v>20</v>
      </c>
      <c r="K13" s="26" t="str">
        <f t="shared" si="1"/>
        <v>OK</v>
      </c>
      <c r="L13" s="18"/>
      <c r="M13" s="32"/>
      <c r="N13" s="32"/>
      <c r="O13" s="32"/>
      <c r="P13" s="32"/>
      <c r="Q13" s="18"/>
      <c r="R13" s="18"/>
      <c r="S13" s="18"/>
      <c r="T13" s="18"/>
      <c r="U13" s="18"/>
      <c r="V13" s="18"/>
      <c r="W13" s="32"/>
      <c r="X13" s="32"/>
      <c r="Y13" s="32"/>
      <c r="Z13" s="32"/>
      <c r="AA13" s="32"/>
      <c r="AB13" s="32"/>
    </row>
    <row r="14" spans="1:28" ht="39.950000000000003" customHeight="1" x14ac:dyDescent="0.25">
      <c r="A14" s="165"/>
      <c r="B14" s="167"/>
      <c r="C14" s="46">
        <v>91</v>
      </c>
      <c r="D14" s="66" t="s">
        <v>239</v>
      </c>
      <c r="E14" s="106" t="s">
        <v>528</v>
      </c>
      <c r="F14" s="34" t="s">
        <v>112</v>
      </c>
      <c r="G14" s="34" t="s">
        <v>15</v>
      </c>
      <c r="H14" s="53">
        <v>91.14</v>
      </c>
      <c r="I14" s="19"/>
      <c r="J14" s="25">
        <f t="shared" si="0"/>
        <v>0</v>
      </c>
      <c r="K14" s="26" t="str">
        <f t="shared" si="1"/>
        <v>OK</v>
      </c>
      <c r="L14" s="18"/>
      <c r="M14" s="32"/>
      <c r="N14" s="32"/>
      <c r="O14" s="32"/>
      <c r="P14" s="32"/>
      <c r="Q14" s="18"/>
      <c r="R14" s="18"/>
      <c r="S14" s="18"/>
      <c r="T14" s="18"/>
      <c r="U14" s="18"/>
      <c r="V14" s="18"/>
      <c r="W14" s="32"/>
      <c r="X14" s="32"/>
      <c r="Y14" s="32"/>
      <c r="Z14" s="32"/>
      <c r="AA14" s="32"/>
      <c r="AB14" s="32"/>
    </row>
    <row r="15" spans="1:28" ht="39.950000000000003" customHeight="1" x14ac:dyDescent="0.25">
      <c r="A15" s="165"/>
      <c r="B15" s="167"/>
      <c r="C15" s="46">
        <v>92</v>
      </c>
      <c r="D15" s="66" t="s">
        <v>240</v>
      </c>
      <c r="E15" s="106" t="s">
        <v>529</v>
      </c>
      <c r="F15" s="34" t="s">
        <v>13</v>
      </c>
      <c r="G15" s="34" t="s">
        <v>35</v>
      </c>
      <c r="H15" s="53">
        <v>5.67</v>
      </c>
      <c r="I15" s="19">
        <v>10</v>
      </c>
      <c r="J15" s="25">
        <f t="shared" si="0"/>
        <v>10</v>
      </c>
      <c r="K15" s="26" t="str">
        <f t="shared" si="1"/>
        <v>OK</v>
      </c>
      <c r="L15" s="18"/>
      <c r="M15" s="32"/>
      <c r="N15" s="32"/>
      <c r="O15" s="32"/>
      <c r="P15" s="32"/>
      <c r="Q15" s="18"/>
      <c r="R15" s="18"/>
      <c r="S15" s="18"/>
      <c r="T15" s="18"/>
      <c r="U15" s="18"/>
      <c r="V15" s="18"/>
      <c r="W15" s="32"/>
      <c r="X15" s="32"/>
      <c r="Y15" s="32"/>
      <c r="Z15" s="32"/>
      <c r="AA15" s="32"/>
      <c r="AB15" s="32"/>
    </row>
    <row r="16" spans="1:28" ht="39.950000000000003" customHeight="1" x14ac:dyDescent="0.25">
      <c r="A16" s="165"/>
      <c r="B16" s="167"/>
      <c r="C16" s="46">
        <v>93</v>
      </c>
      <c r="D16" s="66" t="s">
        <v>104</v>
      </c>
      <c r="E16" s="106" t="s">
        <v>530</v>
      </c>
      <c r="F16" s="34" t="s">
        <v>13</v>
      </c>
      <c r="G16" s="34" t="s">
        <v>15</v>
      </c>
      <c r="H16" s="53">
        <v>19.559999999999999</v>
      </c>
      <c r="I16" s="19">
        <v>20</v>
      </c>
      <c r="J16" s="25">
        <f t="shared" si="0"/>
        <v>20</v>
      </c>
      <c r="K16" s="26" t="str">
        <f t="shared" si="1"/>
        <v>OK</v>
      </c>
      <c r="L16" s="18"/>
      <c r="M16" s="32"/>
      <c r="N16" s="32"/>
      <c r="O16" s="32"/>
      <c r="P16" s="32"/>
      <c r="Q16" s="18"/>
      <c r="R16" s="18"/>
      <c r="S16" s="18"/>
      <c r="T16" s="18"/>
      <c r="U16" s="18"/>
      <c r="V16" s="18"/>
      <c r="W16" s="32"/>
      <c r="X16" s="32"/>
      <c r="Y16" s="32"/>
      <c r="Z16" s="32"/>
      <c r="AA16" s="32"/>
      <c r="AB16" s="32"/>
    </row>
    <row r="17" spans="1:28" ht="39.950000000000003" customHeight="1" x14ac:dyDescent="0.25">
      <c r="A17" s="165"/>
      <c r="B17" s="167"/>
      <c r="C17" s="46">
        <v>94</v>
      </c>
      <c r="D17" s="66" t="s">
        <v>241</v>
      </c>
      <c r="E17" s="106" t="s">
        <v>531</v>
      </c>
      <c r="F17" s="34" t="s">
        <v>13</v>
      </c>
      <c r="G17" s="34" t="s">
        <v>35</v>
      </c>
      <c r="H17" s="53">
        <v>8.66</v>
      </c>
      <c r="I17" s="19">
        <v>5</v>
      </c>
      <c r="J17" s="25">
        <f t="shared" si="0"/>
        <v>5</v>
      </c>
      <c r="K17" s="26" t="str">
        <f t="shared" si="1"/>
        <v>OK</v>
      </c>
      <c r="L17" s="18"/>
      <c r="M17" s="32"/>
      <c r="N17" s="32"/>
      <c r="O17" s="32"/>
      <c r="P17" s="32"/>
      <c r="Q17" s="18"/>
      <c r="R17" s="18"/>
      <c r="S17" s="18"/>
      <c r="T17" s="18"/>
      <c r="U17" s="18"/>
      <c r="V17" s="18"/>
      <c r="W17" s="32"/>
      <c r="X17" s="32"/>
      <c r="Y17" s="32"/>
      <c r="Z17" s="32"/>
      <c r="AA17" s="32"/>
      <c r="AB17" s="32"/>
    </row>
    <row r="18" spans="1:28" ht="39.950000000000003" customHeight="1" x14ac:dyDescent="0.25">
      <c r="A18" s="165"/>
      <c r="B18" s="167"/>
      <c r="C18" s="46">
        <v>95</v>
      </c>
      <c r="D18" s="66" t="s">
        <v>242</v>
      </c>
      <c r="E18" s="106" t="s">
        <v>532</v>
      </c>
      <c r="F18" s="34" t="s">
        <v>32</v>
      </c>
      <c r="G18" s="34" t="s">
        <v>15</v>
      </c>
      <c r="H18" s="53">
        <v>2.5099999999999998</v>
      </c>
      <c r="I18" s="19">
        <v>10</v>
      </c>
      <c r="J18" s="25">
        <f t="shared" si="0"/>
        <v>10</v>
      </c>
      <c r="K18" s="26" t="str">
        <f t="shared" si="1"/>
        <v>OK</v>
      </c>
      <c r="L18" s="18"/>
      <c r="M18" s="32"/>
      <c r="N18" s="32"/>
      <c r="O18" s="32"/>
      <c r="P18" s="32"/>
      <c r="Q18" s="18"/>
      <c r="R18" s="18"/>
      <c r="S18" s="18"/>
      <c r="T18" s="18"/>
      <c r="U18" s="18"/>
      <c r="V18" s="18"/>
      <c r="W18" s="32"/>
      <c r="X18" s="32"/>
      <c r="Y18" s="32"/>
      <c r="Z18" s="32"/>
      <c r="AA18" s="32"/>
      <c r="AB18" s="32"/>
    </row>
    <row r="19" spans="1:28" ht="39.950000000000003" customHeight="1" x14ac:dyDescent="0.25">
      <c r="A19" s="165"/>
      <c r="B19" s="167"/>
      <c r="C19" s="46">
        <v>96</v>
      </c>
      <c r="D19" s="66" t="s">
        <v>243</v>
      </c>
      <c r="E19" s="106" t="s">
        <v>533</v>
      </c>
      <c r="F19" s="34" t="s">
        <v>13</v>
      </c>
      <c r="G19" s="34" t="s">
        <v>15</v>
      </c>
      <c r="H19" s="53">
        <v>47.84</v>
      </c>
      <c r="I19" s="19">
        <v>20</v>
      </c>
      <c r="J19" s="25">
        <f t="shared" si="0"/>
        <v>20</v>
      </c>
      <c r="K19" s="26" t="str">
        <f t="shared" si="1"/>
        <v>OK</v>
      </c>
      <c r="L19" s="18"/>
      <c r="M19" s="32"/>
      <c r="N19" s="32"/>
      <c r="O19" s="32"/>
      <c r="P19" s="32"/>
      <c r="Q19" s="18"/>
      <c r="R19" s="18"/>
      <c r="S19" s="18"/>
      <c r="T19" s="18"/>
      <c r="U19" s="18"/>
      <c r="V19" s="18"/>
      <c r="W19" s="32"/>
      <c r="X19" s="32"/>
      <c r="Y19" s="32"/>
      <c r="Z19" s="32"/>
      <c r="AA19" s="32"/>
      <c r="AB19" s="32"/>
    </row>
    <row r="20" spans="1:28" ht="39.950000000000003" customHeight="1" x14ac:dyDescent="0.25">
      <c r="A20" s="165"/>
      <c r="B20" s="167"/>
      <c r="C20" s="46">
        <v>97</v>
      </c>
      <c r="D20" s="66" t="s">
        <v>244</v>
      </c>
      <c r="E20" s="106" t="s">
        <v>534</v>
      </c>
      <c r="F20" s="34" t="s">
        <v>13</v>
      </c>
      <c r="G20" s="34" t="s">
        <v>15</v>
      </c>
      <c r="H20" s="53">
        <v>26.63</v>
      </c>
      <c r="I20" s="19"/>
      <c r="J20" s="25">
        <f t="shared" si="0"/>
        <v>0</v>
      </c>
      <c r="K20" s="26" t="str">
        <f t="shared" si="1"/>
        <v>OK</v>
      </c>
      <c r="L20" s="18"/>
      <c r="M20" s="32"/>
      <c r="N20" s="32"/>
      <c r="O20" s="32"/>
      <c r="P20" s="32"/>
      <c r="Q20" s="18"/>
      <c r="R20" s="18"/>
      <c r="S20" s="18"/>
      <c r="T20" s="18"/>
      <c r="U20" s="18"/>
      <c r="V20" s="18"/>
      <c r="W20" s="32"/>
      <c r="X20" s="32"/>
      <c r="Y20" s="32"/>
      <c r="Z20" s="32"/>
      <c r="AA20" s="32"/>
      <c r="AB20" s="32"/>
    </row>
    <row r="21" spans="1:28" ht="39.950000000000003" customHeight="1" x14ac:dyDescent="0.25">
      <c r="A21" s="165"/>
      <c r="B21" s="167"/>
      <c r="C21" s="46">
        <v>98</v>
      </c>
      <c r="D21" s="66" t="s">
        <v>106</v>
      </c>
      <c r="E21" s="106" t="s">
        <v>535</v>
      </c>
      <c r="F21" s="34" t="s">
        <v>13</v>
      </c>
      <c r="G21" s="34" t="s">
        <v>14</v>
      </c>
      <c r="H21" s="53">
        <v>9.6199999999999992</v>
      </c>
      <c r="I21" s="19">
        <v>40</v>
      </c>
      <c r="J21" s="25">
        <f t="shared" si="0"/>
        <v>40</v>
      </c>
      <c r="K21" s="26" t="str">
        <f t="shared" si="1"/>
        <v>OK</v>
      </c>
      <c r="L21" s="18"/>
      <c r="M21" s="32"/>
      <c r="N21" s="32"/>
      <c r="O21" s="32"/>
      <c r="P21" s="32"/>
      <c r="Q21" s="18"/>
      <c r="R21" s="18"/>
      <c r="S21" s="18"/>
      <c r="T21" s="18"/>
      <c r="U21" s="18"/>
      <c r="V21" s="18"/>
      <c r="W21" s="32"/>
      <c r="X21" s="32"/>
      <c r="Y21" s="32"/>
      <c r="Z21" s="32"/>
      <c r="AA21" s="32"/>
      <c r="AB21" s="32"/>
    </row>
    <row r="22" spans="1:28" ht="39.950000000000003" customHeight="1" x14ac:dyDescent="0.25">
      <c r="A22" s="165"/>
      <c r="B22" s="167"/>
      <c r="C22" s="46">
        <v>99</v>
      </c>
      <c r="D22" s="66" t="s">
        <v>19</v>
      </c>
      <c r="E22" s="106" t="s">
        <v>536</v>
      </c>
      <c r="F22" s="34" t="s">
        <v>13</v>
      </c>
      <c r="G22" s="34" t="s">
        <v>15</v>
      </c>
      <c r="H22" s="53">
        <v>1.55</v>
      </c>
      <c r="I22" s="19">
        <v>100</v>
      </c>
      <c r="J22" s="25">
        <f t="shared" si="0"/>
        <v>100</v>
      </c>
      <c r="K22" s="26" t="str">
        <f t="shared" si="1"/>
        <v>OK</v>
      </c>
      <c r="L22" s="18"/>
      <c r="M22" s="32"/>
      <c r="N22" s="32"/>
      <c r="O22" s="32"/>
      <c r="P22" s="32"/>
      <c r="Q22" s="18"/>
      <c r="R22" s="18"/>
      <c r="S22" s="18"/>
      <c r="T22" s="18"/>
      <c r="U22" s="18"/>
      <c r="V22" s="18"/>
      <c r="W22" s="32"/>
      <c r="X22" s="32"/>
      <c r="Y22" s="32"/>
      <c r="Z22" s="32"/>
      <c r="AA22" s="32"/>
      <c r="AB22" s="32"/>
    </row>
    <row r="23" spans="1:28" ht="39.950000000000003" customHeight="1" x14ac:dyDescent="0.25">
      <c r="A23" s="165"/>
      <c r="B23" s="167"/>
      <c r="C23" s="46">
        <v>100</v>
      </c>
      <c r="D23" s="66" t="s">
        <v>20</v>
      </c>
      <c r="E23" s="106" t="s">
        <v>537</v>
      </c>
      <c r="F23" s="34" t="s">
        <v>13</v>
      </c>
      <c r="G23" s="34" t="s">
        <v>15</v>
      </c>
      <c r="H23" s="53">
        <v>1.79</v>
      </c>
      <c r="I23" s="19">
        <v>100</v>
      </c>
      <c r="J23" s="25">
        <f t="shared" si="0"/>
        <v>100</v>
      </c>
      <c r="K23" s="26" t="str">
        <f t="shared" si="1"/>
        <v>OK</v>
      </c>
      <c r="L23" s="18"/>
      <c r="M23" s="32"/>
      <c r="N23" s="32"/>
      <c r="O23" s="32"/>
      <c r="P23" s="32"/>
      <c r="Q23" s="18"/>
      <c r="R23" s="18"/>
      <c r="S23" s="18"/>
      <c r="T23" s="18"/>
      <c r="U23" s="18"/>
      <c r="V23" s="18"/>
      <c r="W23" s="32"/>
      <c r="X23" s="32"/>
      <c r="Y23" s="32"/>
      <c r="Z23" s="32"/>
      <c r="AA23" s="32"/>
      <c r="AB23" s="32"/>
    </row>
    <row r="24" spans="1:28" ht="39.950000000000003" customHeight="1" x14ac:dyDescent="0.25">
      <c r="A24" s="165"/>
      <c r="B24" s="167"/>
      <c r="C24" s="46">
        <v>101</v>
      </c>
      <c r="D24" s="66" t="s">
        <v>21</v>
      </c>
      <c r="E24" s="106" t="s">
        <v>537</v>
      </c>
      <c r="F24" s="34" t="s">
        <v>13</v>
      </c>
      <c r="G24" s="34" t="s">
        <v>15</v>
      </c>
      <c r="H24" s="53">
        <v>1.66</v>
      </c>
      <c r="I24" s="19">
        <v>100</v>
      </c>
      <c r="J24" s="25">
        <f t="shared" si="0"/>
        <v>100</v>
      </c>
      <c r="K24" s="26" t="str">
        <f t="shared" si="1"/>
        <v>OK</v>
      </c>
      <c r="L24" s="18"/>
      <c r="M24" s="32"/>
      <c r="N24" s="32"/>
      <c r="O24" s="32"/>
      <c r="P24" s="32"/>
      <c r="Q24" s="18"/>
      <c r="R24" s="18"/>
      <c r="S24" s="18"/>
      <c r="T24" s="18"/>
      <c r="U24" s="18"/>
      <c r="V24" s="18"/>
      <c r="W24" s="32"/>
      <c r="X24" s="32"/>
      <c r="Y24" s="32"/>
      <c r="Z24" s="32"/>
      <c r="AA24" s="32"/>
      <c r="AB24" s="32"/>
    </row>
    <row r="25" spans="1:28" ht="39.950000000000003" customHeight="1" x14ac:dyDescent="0.25">
      <c r="A25" s="165"/>
      <c r="B25" s="167"/>
      <c r="C25" s="46">
        <v>102</v>
      </c>
      <c r="D25" s="66" t="s">
        <v>22</v>
      </c>
      <c r="E25" s="106" t="s">
        <v>537</v>
      </c>
      <c r="F25" s="34" t="s">
        <v>13</v>
      </c>
      <c r="G25" s="34" t="s">
        <v>15</v>
      </c>
      <c r="H25" s="53">
        <v>2.0499999999999998</v>
      </c>
      <c r="I25" s="19">
        <v>100</v>
      </c>
      <c r="J25" s="25">
        <f t="shared" si="0"/>
        <v>100</v>
      </c>
      <c r="K25" s="26" t="str">
        <f t="shared" si="1"/>
        <v>OK</v>
      </c>
      <c r="L25" s="18"/>
      <c r="M25" s="32"/>
      <c r="N25" s="32"/>
      <c r="O25" s="32"/>
      <c r="P25" s="32"/>
      <c r="Q25" s="18"/>
      <c r="R25" s="18"/>
      <c r="S25" s="18"/>
      <c r="T25" s="18"/>
      <c r="U25" s="18"/>
      <c r="V25" s="18"/>
      <c r="W25" s="32"/>
      <c r="X25" s="32"/>
      <c r="Y25" s="32"/>
      <c r="Z25" s="32"/>
      <c r="AA25" s="32"/>
      <c r="AB25" s="32"/>
    </row>
    <row r="26" spans="1:28" ht="39.950000000000003" customHeight="1" x14ac:dyDescent="0.25">
      <c r="A26" s="165"/>
      <c r="B26" s="167"/>
      <c r="C26" s="46">
        <v>103</v>
      </c>
      <c r="D26" s="66" t="s">
        <v>245</v>
      </c>
      <c r="E26" s="106" t="s">
        <v>537</v>
      </c>
      <c r="F26" s="34" t="s">
        <v>13</v>
      </c>
      <c r="G26" s="34" t="s">
        <v>15</v>
      </c>
      <c r="H26" s="52">
        <v>2.4500000000000002</v>
      </c>
      <c r="I26" s="19">
        <v>100</v>
      </c>
      <c r="J26" s="25">
        <f t="shared" si="0"/>
        <v>100</v>
      </c>
      <c r="K26" s="26" t="str">
        <f t="shared" si="1"/>
        <v>OK</v>
      </c>
      <c r="L26" s="18"/>
      <c r="M26" s="32"/>
      <c r="N26" s="32"/>
      <c r="O26" s="32"/>
      <c r="P26" s="32"/>
      <c r="Q26" s="18"/>
      <c r="R26" s="18"/>
      <c r="S26" s="18"/>
      <c r="T26" s="18"/>
      <c r="U26" s="18"/>
      <c r="V26" s="18"/>
      <c r="W26" s="32"/>
      <c r="X26" s="32"/>
      <c r="Y26" s="32"/>
      <c r="Z26" s="32"/>
      <c r="AA26" s="32"/>
      <c r="AB26" s="32"/>
    </row>
    <row r="27" spans="1:28" ht="39.950000000000003" customHeight="1" x14ac:dyDescent="0.25">
      <c r="A27" s="165"/>
      <c r="B27" s="167"/>
      <c r="C27" s="46">
        <v>104</v>
      </c>
      <c r="D27" s="66" t="s">
        <v>246</v>
      </c>
      <c r="E27" s="106" t="s">
        <v>536</v>
      </c>
      <c r="F27" s="34" t="s">
        <v>13</v>
      </c>
      <c r="G27" s="34" t="s">
        <v>15</v>
      </c>
      <c r="H27" s="52">
        <v>1.55</v>
      </c>
      <c r="I27" s="19">
        <v>100</v>
      </c>
      <c r="J27" s="25">
        <f t="shared" si="0"/>
        <v>100</v>
      </c>
      <c r="K27" s="26" t="str">
        <f t="shared" si="1"/>
        <v>OK</v>
      </c>
      <c r="L27" s="18"/>
      <c r="M27" s="32"/>
      <c r="N27" s="32"/>
      <c r="O27" s="32"/>
      <c r="P27" s="32"/>
      <c r="Q27" s="18"/>
      <c r="R27" s="18"/>
      <c r="S27" s="18"/>
      <c r="T27" s="18"/>
      <c r="U27" s="18"/>
      <c r="V27" s="18"/>
      <c r="W27" s="32"/>
      <c r="X27" s="32"/>
      <c r="Y27" s="32"/>
      <c r="Z27" s="32"/>
      <c r="AA27" s="32"/>
      <c r="AB27" s="32"/>
    </row>
    <row r="28" spans="1:28" ht="39.950000000000003" customHeight="1" x14ac:dyDescent="0.25">
      <c r="A28" s="165"/>
      <c r="B28" s="167"/>
      <c r="C28" s="46">
        <v>105</v>
      </c>
      <c r="D28" s="66" t="s">
        <v>247</v>
      </c>
      <c r="E28" s="106" t="s">
        <v>536</v>
      </c>
      <c r="F28" s="34" t="s">
        <v>13</v>
      </c>
      <c r="G28" s="34" t="s">
        <v>15</v>
      </c>
      <c r="H28" s="52">
        <v>1.32</v>
      </c>
      <c r="I28" s="19">
        <v>100</v>
      </c>
      <c r="J28" s="25">
        <f t="shared" si="0"/>
        <v>100</v>
      </c>
      <c r="K28" s="26" t="str">
        <f t="shared" si="1"/>
        <v>OK</v>
      </c>
      <c r="L28" s="18"/>
      <c r="M28" s="32"/>
      <c r="N28" s="32"/>
      <c r="O28" s="32"/>
      <c r="P28" s="32"/>
      <c r="Q28" s="18"/>
      <c r="R28" s="18"/>
      <c r="S28" s="18"/>
      <c r="T28" s="18"/>
      <c r="U28" s="18"/>
      <c r="V28" s="18"/>
      <c r="W28" s="32"/>
      <c r="X28" s="32"/>
      <c r="Y28" s="32"/>
      <c r="Z28" s="32"/>
      <c r="AA28" s="32"/>
      <c r="AB28" s="32"/>
    </row>
    <row r="29" spans="1:28" ht="39.950000000000003" customHeight="1" x14ac:dyDescent="0.25">
      <c r="A29" s="165"/>
      <c r="B29" s="167"/>
      <c r="C29" s="46">
        <v>106</v>
      </c>
      <c r="D29" s="66" t="s">
        <v>248</v>
      </c>
      <c r="E29" s="106" t="s">
        <v>536</v>
      </c>
      <c r="F29" s="34" t="s">
        <v>13</v>
      </c>
      <c r="G29" s="34" t="s">
        <v>15</v>
      </c>
      <c r="H29" s="52">
        <v>0.9</v>
      </c>
      <c r="I29" s="19">
        <v>100</v>
      </c>
      <c r="J29" s="25">
        <f t="shared" si="0"/>
        <v>100</v>
      </c>
      <c r="K29" s="26" t="str">
        <f t="shared" si="1"/>
        <v>OK</v>
      </c>
      <c r="L29" s="18"/>
      <c r="M29" s="32"/>
      <c r="N29" s="32"/>
      <c r="O29" s="32"/>
      <c r="P29" s="32"/>
      <c r="Q29" s="18"/>
      <c r="R29" s="18"/>
      <c r="S29" s="18"/>
      <c r="T29" s="18"/>
      <c r="U29" s="18"/>
      <c r="V29" s="18"/>
      <c r="W29" s="32"/>
      <c r="X29" s="32"/>
      <c r="Y29" s="32"/>
      <c r="Z29" s="32"/>
      <c r="AA29" s="32"/>
      <c r="AB29" s="32"/>
    </row>
    <row r="30" spans="1:28" ht="39.950000000000003" customHeight="1" x14ac:dyDescent="0.25">
      <c r="A30" s="165"/>
      <c r="B30" s="167"/>
      <c r="C30" s="46">
        <v>107</v>
      </c>
      <c r="D30" s="66" t="s">
        <v>150</v>
      </c>
      <c r="E30" s="106" t="s">
        <v>536</v>
      </c>
      <c r="F30" s="34" t="s">
        <v>13</v>
      </c>
      <c r="G30" s="34" t="s">
        <v>15</v>
      </c>
      <c r="H30" s="52">
        <v>1.33</v>
      </c>
      <c r="I30" s="19">
        <v>100</v>
      </c>
      <c r="J30" s="25">
        <f t="shared" si="0"/>
        <v>100</v>
      </c>
      <c r="K30" s="26" t="str">
        <f t="shared" si="1"/>
        <v>OK</v>
      </c>
      <c r="L30" s="18"/>
      <c r="M30" s="32"/>
      <c r="N30" s="32"/>
      <c r="O30" s="32"/>
      <c r="P30" s="32"/>
      <c r="Q30" s="18"/>
      <c r="R30" s="18"/>
      <c r="S30" s="18"/>
      <c r="T30" s="18"/>
      <c r="U30" s="18"/>
      <c r="V30" s="18"/>
      <c r="W30" s="32"/>
      <c r="X30" s="32"/>
      <c r="Y30" s="32"/>
      <c r="Z30" s="32"/>
      <c r="AA30" s="32"/>
      <c r="AB30" s="32"/>
    </row>
    <row r="31" spans="1:28" ht="39.950000000000003" customHeight="1" x14ac:dyDescent="0.25">
      <c r="A31" s="165"/>
      <c r="B31" s="167"/>
      <c r="C31" s="45">
        <v>108</v>
      </c>
      <c r="D31" s="66" t="s">
        <v>23</v>
      </c>
      <c r="E31" s="106" t="s">
        <v>536</v>
      </c>
      <c r="F31" s="34" t="s">
        <v>13</v>
      </c>
      <c r="G31" s="34" t="s">
        <v>15</v>
      </c>
      <c r="H31" s="52">
        <v>1.45</v>
      </c>
      <c r="I31" s="19">
        <v>100</v>
      </c>
      <c r="J31" s="25">
        <f t="shared" si="0"/>
        <v>100</v>
      </c>
      <c r="K31" s="26" t="str">
        <f t="shared" si="1"/>
        <v>OK</v>
      </c>
      <c r="L31" s="18"/>
      <c r="M31" s="32"/>
      <c r="N31" s="32"/>
      <c r="O31" s="32"/>
      <c r="P31" s="32"/>
      <c r="Q31" s="18"/>
      <c r="R31" s="18"/>
      <c r="S31" s="18"/>
      <c r="T31" s="18"/>
      <c r="U31" s="18"/>
      <c r="V31" s="18"/>
      <c r="W31" s="32"/>
      <c r="X31" s="32"/>
      <c r="Y31" s="32"/>
      <c r="Z31" s="32"/>
      <c r="AA31" s="32"/>
      <c r="AB31" s="32"/>
    </row>
    <row r="32" spans="1:28" ht="39.950000000000003" customHeight="1" x14ac:dyDescent="0.25">
      <c r="A32" s="165"/>
      <c r="B32" s="167"/>
      <c r="C32" s="47">
        <v>109</v>
      </c>
      <c r="D32" s="66" t="s">
        <v>151</v>
      </c>
      <c r="E32" s="106" t="s">
        <v>538</v>
      </c>
      <c r="F32" s="34" t="s">
        <v>13</v>
      </c>
      <c r="G32" s="34" t="s">
        <v>15</v>
      </c>
      <c r="H32" s="53">
        <v>0.76</v>
      </c>
      <c r="I32" s="19">
        <v>100</v>
      </c>
      <c r="J32" s="25">
        <f t="shared" si="0"/>
        <v>100</v>
      </c>
      <c r="K32" s="26" t="str">
        <f t="shared" si="1"/>
        <v>OK</v>
      </c>
      <c r="L32" s="18"/>
      <c r="M32" s="32"/>
      <c r="N32" s="32"/>
      <c r="O32" s="32"/>
      <c r="P32" s="32"/>
      <c r="Q32" s="18"/>
      <c r="R32" s="18"/>
      <c r="S32" s="18"/>
      <c r="T32" s="18"/>
      <c r="U32" s="18"/>
      <c r="V32" s="18"/>
      <c r="W32" s="32"/>
      <c r="X32" s="32"/>
      <c r="Y32" s="32"/>
      <c r="Z32" s="32"/>
      <c r="AA32" s="32"/>
      <c r="AB32" s="32"/>
    </row>
    <row r="33" spans="1:28" ht="39.950000000000003" customHeight="1" x14ac:dyDescent="0.25">
      <c r="A33" s="165"/>
      <c r="B33" s="167"/>
      <c r="C33" s="46">
        <v>110</v>
      </c>
      <c r="D33" s="66" t="s">
        <v>24</v>
      </c>
      <c r="E33" s="106" t="s">
        <v>538</v>
      </c>
      <c r="F33" s="34" t="s">
        <v>13</v>
      </c>
      <c r="G33" s="34" t="s">
        <v>15</v>
      </c>
      <c r="H33" s="53">
        <v>0.91</v>
      </c>
      <c r="I33" s="19">
        <v>100</v>
      </c>
      <c r="J33" s="25">
        <f t="shared" si="0"/>
        <v>100</v>
      </c>
      <c r="K33" s="26" t="str">
        <f t="shared" si="1"/>
        <v>OK</v>
      </c>
      <c r="L33" s="18"/>
      <c r="M33" s="32"/>
      <c r="N33" s="32"/>
      <c r="O33" s="32"/>
      <c r="P33" s="32"/>
      <c r="Q33" s="18"/>
      <c r="R33" s="18"/>
      <c r="S33" s="18"/>
      <c r="T33" s="18"/>
      <c r="U33" s="18"/>
      <c r="V33" s="18"/>
      <c r="W33" s="32"/>
      <c r="X33" s="32"/>
      <c r="Y33" s="32"/>
      <c r="Z33" s="32"/>
      <c r="AA33" s="32"/>
      <c r="AB33" s="32"/>
    </row>
    <row r="34" spans="1:28" ht="39.950000000000003" customHeight="1" x14ac:dyDescent="0.25">
      <c r="A34" s="165"/>
      <c r="B34" s="167"/>
      <c r="C34" s="46">
        <v>111</v>
      </c>
      <c r="D34" s="66" t="s">
        <v>29</v>
      </c>
      <c r="E34" s="106" t="s">
        <v>539</v>
      </c>
      <c r="F34" s="34" t="s">
        <v>13</v>
      </c>
      <c r="G34" s="34" t="s">
        <v>768</v>
      </c>
      <c r="H34" s="53">
        <v>14.4</v>
      </c>
      <c r="I34" s="19">
        <v>1</v>
      </c>
      <c r="J34" s="25">
        <f t="shared" si="0"/>
        <v>1</v>
      </c>
      <c r="K34" s="26" t="str">
        <f t="shared" si="1"/>
        <v>OK</v>
      </c>
      <c r="L34" s="18"/>
      <c r="M34" s="32"/>
      <c r="N34" s="32"/>
      <c r="O34" s="32"/>
      <c r="P34" s="32"/>
      <c r="Q34" s="18"/>
      <c r="R34" s="18"/>
      <c r="S34" s="18"/>
      <c r="T34" s="18"/>
      <c r="U34" s="18"/>
      <c r="V34" s="18"/>
      <c r="W34" s="32"/>
      <c r="X34" s="32"/>
      <c r="Y34" s="32"/>
      <c r="Z34" s="32"/>
      <c r="AA34" s="32"/>
      <c r="AB34" s="32"/>
    </row>
    <row r="35" spans="1:28" ht="39.950000000000003" customHeight="1" x14ac:dyDescent="0.25">
      <c r="A35" s="165"/>
      <c r="B35" s="167"/>
      <c r="C35" s="46">
        <v>112</v>
      </c>
      <c r="D35" s="66" t="s">
        <v>152</v>
      </c>
      <c r="E35" s="106" t="s">
        <v>540</v>
      </c>
      <c r="F35" s="34" t="s">
        <v>25</v>
      </c>
      <c r="G35" s="34" t="s">
        <v>15</v>
      </c>
      <c r="H35" s="53">
        <v>25.28</v>
      </c>
      <c r="I35" s="19">
        <v>5</v>
      </c>
      <c r="J35" s="25">
        <f t="shared" si="0"/>
        <v>5</v>
      </c>
      <c r="K35" s="26" t="str">
        <f t="shared" si="1"/>
        <v>OK</v>
      </c>
      <c r="L35" s="18"/>
      <c r="M35" s="32"/>
      <c r="N35" s="32"/>
      <c r="O35" s="32"/>
      <c r="P35" s="32"/>
      <c r="Q35" s="18"/>
      <c r="R35" s="18"/>
      <c r="S35" s="18"/>
      <c r="T35" s="18"/>
      <c r="U35" s="18"/>
      <c r="V35" s="18"/>
      <c r="W35" s="32"/>
      <c r="X35" s="32"/>
      <c r="Y35" s="32"/>
      <c r="Z35" s="32"/>
      <c r="AA35" s="32"/>
      <c r="AB35" s="32"/>
    </row>
    <row r="36" spans="1:28" ht="39.950000000000003" customHeight="1" x14ac:dyDescent="0.25">
      <c r="A36" s="165"/>
      <c r="B36" s="167"/>
      <c r="C36" s="46">
        <v>113</v>
      </c>
      <c r="D36" s="66" t="s">
        <v>153</v>
      </c>
      <c r="E36" s="106" t="s">
        <v>540</v>
      </c>
      <c r="F36" s="34" t="s">
        <v>13</v>
      </c>
      <c r="G36" s="34" t="s">
        <v>15</v>
      </c>
      <c r="H36" s="53">
        <v>63.96</v>
      </c>
      <c r="I36" s="19">
        <v>10</v>
      </c>
      <c r="J36" s="25">
        <f t="shared" si="0"/>
        <v>10</v>
      </c>
      <c r="K36" s="26" t="str">
        <f t="shared" si="1"/>
        <v>OK</v>
      </c>
      <c r="L36" s="18"/>
      <c r="M36" s="32"/>
      <c r="N36" s="32"/>
      <c r="O36" s="32"/>
      <c r="P36" s="32"/>
      <c r="Q36" s="18"/>
      <c r="R36" s="18"/>
      <c r="S36" s="18"/>
      <c r="T36" s="18"/>
      <c r="U36" s="18"/>
      <c r="V36" s="18"/>
      <c r="W36" s="32"/>
      <c r="X36" s="32"/>
      <c r="Y36" s="32"/>
      <c r="Z36" s="32"/>
      <c r="AA36" s="32"/>
      <c r="AB36" s="32"/>
    </row>
    <row r="37" spans="1:28" ht="39.950000000000003" customHeight="1" x14ac:dyDescent="0.25">
      <c r="A37" s="165"/>
      <c r="B37" s="167"/>
      <c r="C37" s="46">
        <v>114</v>
      </c>
      <c r="D37" s="66" t="s">
        <v>249</v>
      </c>
      <c r="E37" s="106" t="s">
        <v>541</v>
      </c>
      <c r="F37" s="34" t="s">
        <v>13</v>
      </c>
      <c r="G37" s="34" t="s">
        <v>103</v>
      </c>
      <c r="H37" s="53">
        <v>8.35</v>
      </c>
      <c r="I37" s="19">
        <v>2</v>
      </c>
      <c r="J37" s="25">
        <f t="shared" si="0"/>
        <v>2</v>
      </c>
      <c r="K37" s="26" t="str">
        <f t="shared" si="1"/>
        <v>OK</v>
      </c>
      <c r="L37" s="18"/>
      <c r="M37" s="32"/>
      <c r="N37" s="32"/>
      <c r="O37" s="32"/>
      <c r="P37" s="32"/>
      <c r="Q37" s="18"/>
      <c r="R37" s="18"/>
      <c r="S37" s="18"/>
      <c r="T37" s="18"/>
      <c r="U37" s="18"/>
      <c r="V37" s="18"/>
      <c r="W37" s="32"/>
      <c r="X37" s="32"/>
      <c r="Y37" s="32"/>
      <c r="Z37" s="32"/>
      <c r="AA37" s="32"/>
      <c r="AB37" s="32"/>
    </row>
    <row r="38" spans="1:28" ht="39.950000000000003" customHeight="1" x14ac:dyDescent="0.25">
      <c r="A38" s="165"/>
      <c r="B38" s="167"/>
      <c r="C38" s="46">
        <v>115</v>
      </c>
      <c r="D38" s="66" t="s">
        <v>250</v>
      </c>
      <c r="E38" s="106" t="s">
        <v>542</v>
      </c>
      <c r="F38" s="34" t="s">
        <v>13</v>
      </c>
      <c r="G38" s="34" t="s">
        <v>15</v>
      </c>
      <c r="H38" s="53">
        <v>2.96</v>
      </c>
      <c r="I38" s="19">
        <v>20</v>
      </c>
      <c r="J38" s="25">
        <f t="shared" si="0"/>
        <v>20</v>
      </c>
      <c r="K38" s="26" t="str">
        <f t="shared" si="1"/>
        <v>OK</v>
      </c>
      <c r="L38" s="18"/>
      <c r="M38" s="32"/>
      <c r="N38" s="32"/>
      <c r="O38" s="32"/>
      <c r="P38" s="32"/>
      <c r="Q38" s="18"/>
      <c r="R38" s="18"/>
      <c r="S38" s="18"/>
      <c r="T38" s="18"/>
      <c r="U38" s="18"/>
      <c r="V38" s="18"/>
      <c r="W38" s="32"/>
      <c r="X38" s="32"/>
      <c r="Y38" s="32"/>
      <c r="Z38" s="32"/>
      <c r="AA38" s="32"/>
      <c r="AB38" s="32"/>
    </row>
    <row r="39" spans="1:28" ht="39.950000000000003" customHeight="1" x14ac:dyDescent="0.25">
      <c r="A39" s="165"/>
      <c r="B39" s="167"/>
      <c r="C39" s="46">
        <v>116</v>
      </c>
      <c r="D39" s="66" t="s">
        <v>251</v>
      </c>
      <c r="E39" s="106" t="s">
        <v>543</v>
      </c>
      <c r="F39" s="34" t="s">
        <v>13</v>
      </c>
      <c r="G39" s="34" t="s">
        <v>15</v>
      </c>
      <c r="H39" s="53">
        <v>3.21</v>
      </c>
      <c r="I39" s="19">
        <v>20</v>
      </c>
      <c r="J39" s="25">
        <f t="shared" si="0"/>
        <v>20</v>
      </c>
      <c r="K39" s="26" t="str">
        <f t="shared" si="1"/>
        <v>OK</v>
      </c>
      <c r="L39" s="18"/>
      <c r="M39" s="32"/>
      <c r="N39" s="32"/>
      <c r="O39" s="32"/>
      <c r="P39" s="32"/>
      <c r="Q39" s="18"/>
      <c r="R39" s="18"/>
      <c r="S39" s="18"/>
      <c r="T39" s="18"/>
      <c r="U39" s="18"/>
      <c r="V39" s="18"/>
      <c r="W39" s="32"/>
      <c r="X39" s="32"/>
      <c r="Y39" s="32"/>
      <c r="Z39" s="32"/>
      <c r="AA39" s="32"/>
      <c r="AB39" s="32"/>
    </row>
    <row r="40" spans="1:28" ht="39.950000000000003" customHeight="1" x14ac:dyDescent="0.25">
      <c r="A40" s="165"/>
      <c r="B40" s="167"/>
      <c r="C40" s="46">
        <v>117</v>
      </c>
      <c r="D40" s="66" t="s">
        <v>252</v>
      </c>
      <c r="E40" s="106" t="s">
        <v>544</v>
      </c>
      <c r="F40" s="34" t="s">
        <v>13</v>
      </c>
      <c r="G40" s="34" t="s">
        <v>15</v>
      </c>
      <c r="H40" s="53">
        <v>2.13</v>
      </c>
      <c r="I40" s="19">
        <v>20</v>
      </c>
      <c r="J40" s="25">
        <f t="shared" si="0"/>
        <v>20</v>
      </c>
      <c r="K40" s="26" t="str">
        <f t="shared" si="1"/>
        <v>OK</v>
      </c>
      <c r="L40" s="18"/>
      <c r="M40" s="32"/>
      <c r="N40" s="32"/>
      <c r="O40" s="32"/>
      <c r="P40" s="32"/>
      <c r="Q40" s="18"/>
      <c r="R40" s="18"/>
      <c r="S40" s="18"/>
      <c r="T40" s="18"/>
      <c r="U40" s="18"/>
      <c r="V40" s="18"/>
      <c r="W40" s="32"/>
      <c r="X40" s="32"/>
      <c r="Y40" s="32"/>
      <c r="Z40" s="32"/>
      <c r="AA40" s="32"/>
      <c r="AB40" s="32"/>
    </row>
    <row r="41" spans="1:28" ht="39.950000000000003" customHeight="1" x14ac:dyDescent="0.25">
      <c r="A41" s="165"/>
      <c r="B41" s="167"/>
      <c r="C41" s="46">
        <v>118</v>
      </c>
      <c r="D41" s="66" t="s">
        <v>253</v>
      </c>
      <c r="E41" s="106" t="s">
        <v>545</v>
      </c>
      <c r="F41" s="34" t="s">
        <v>13</v>
      </c>
      <c r="G41" s="34" t="s">
        <v>15</v>
      </c>
      <c r="H41" s="53">
        <v>4.21</v>
      </c>
      <c r="I41" s="19">
        <v>20</v>
      </c>
      <c r="J41" s="25">
        <f t="shared" si="0"/>
        <v>20</v>
      </c>
      <c r="K41" s="26" t="str">
        <f t="shared" si="1"/>
        <v>OK</v>
      </c>
      <c r="L41" s="18"/>
      <c r="M41" s="32"/>
      <c r="N41" s="32"/>
      <c r="O41" s="32"/>
      <c r="P41" s="32"/>
      <c r="Q41" s="18"/>
      <c r="R41" s="18"/>
      <c r="S41" s="18"/>
      <c r="T41" s="18"/>
      <c r="U41" s="18"/>
      <c r="V41" s="18"/>
      <c r="W41" s="32"/>
      <c r="X41" s="32"/>
      <c r="Y41" s="32"/>
      <c r="Z41" s="32"/>
      <c r="AA41" s="32"/>
      <c r="AB41" s="32"/>
    </row>
    <row r="42" spans="1:28" ht="39.950000000000003" customHeight="1" x14ac:dyDescent="0.25">
      <c r="A42" s="165"/>
      <c r="B42" s="167"/>
      <c r="C42" s="46">
        <v>119</v>
      </c>
      <c r="D42" s="66" t="s">
        <v>254</v>
      </c>
      <c r="E42" s="106" t="s">
        <v>546</v>
      </c>
      <c r="F42" s="34" t="s">
        <v>13</v>
      </c>
      <c r="G42" s="34" t="s">
        <v>15</v>
      </c>
      <c r="H42" s="53">
        <v>6.24</v>
      </c>
      <c r="I42" s="19">
        <v>20</v>
      </c>
      <c r="J42" s="25">
        <f t="shared" si="0"/>
        <v>20</v>
      </c>
      <c r="K42" s="26" t="str">
        <f t="shared" si="1"/>
        <v>OK</v>
      </c>
      <c r="L42" s="18"/>
      <c r="M42" s="32"/>
      <c r="N42" s="32"/>
      <c r="O42" s="32"/>
      <c r="P42" s="32"/>
      <c r="Q42" s="18"/>
      <c r="R42" s="18"/>
      <c r="S42" s="18"/>
      <c r="T42" s="18"/>
      <c r="U42" s="18"/>
      <c r="V42" s="18"/>
      <c r="W42" s="32"/>
      <c r="X42" s="32"/>
      <c r="Y42" s="32"/>
      <c r="Z42" s="32"/>
      <c r="AA42" s="32"/>
      <c r="AB42" s="32"/>
    </row>
    <row r="43" spans="1:28" ht="39.950000000000003" customHeight="1" x14ac:dyDescent="0.25">
      <c r="A43" s="165"/>
      <c r="B43" s="167"/>
      <c r="C43" s="46">
        <v>120</v>
      </c>
      <c r="D43" s="66" t="s">
        <v>255</v>
      </c>
      <c r="E43" s="106" t="s">
        <v>547</v>
      </c>
      <c r="F43" s="34" t="s">
        <v>112</v>
      </c>
      <c r="G43" s="34" t="s">
        <v>15</v>
      </c>
      <c r="H43" s="53">
        <v>67.48</v>
      </c>
      <c r="I43" s="19"/>
      <c r="J43" s="25">
        <f t="shared" si="0"/>
        <v>0</v>
      </c>
      <c r="K43" s="26" t="str">
        <f t="shared" si="1"/>
        <v>OK</v>
      </c>
      <c r="L43" s="18"/>
      <c r="M43" s="32"/>
      <c r="N43" s="32"/>
      <c r="O43" s="32"/>
      <c r="P43" s="32"/>
      <c r="Q43" s="18"/>
      <c r="R43" s="18"/>
      <c r="S43" s="18"/>
      <c r="T43" s="18"/>
      <c r="U43" s="18"/>
      <c r="V43" s="18"/>
      <c r="W43" s="32"/>
      <c r="X43" s="32"/>
      <c r="Y43" s="32"/>
      <c r="Z43" s="32"/>
      <c r="AA43" s="32"/>
      <c r="AB43" s="32"/>
    </row>
    <row r="44" spans="1:28" ht="39.950000000000003" customHeight="1" x14ac:dyDescent="0.25">
      <c r="A44" s="165"/>
      <c r="B44" s="167"/>
      <c r="C44" s="46">
        <v>121</v>
      </c>
      <c r="D44" s="66" t="s">
        <v>256</v>
      </c>
      <c r="E44" s="107" t="s">
        <v>548</v>
      </c>
      <c r="F44" s="34" t="s">
        <v>13</v>
      </c>
      <c r="G44" s="34" t="s">
        <v>769</v>
      </c>
      <c r="H44" s="53">
        <v>11.3</v>
      </c>
      <c r="I44" s="19">
        <v>10</v>
      </c>
      <c r="J44" s="25">
        <f t="shared" si="0"/>
        <v>10</v>
      </c>
      <c r="K44" s="26" t="str">
        <f t="shared" si="1"/>
        <v>OK</v>
      </c>
      <c r="L44" s="18"/>
      <c r="M44" s="32"/>
      <c r="N44" s="32"/>
      <c r="O44" s="32"/>
      <c r="P44" s="32"/>
      <c r="Q44" s="18"/>
      <c r="R44" s="18"/>
      <c r="S44" s="18"/>
      <c r="T44" s="18"/>
      <c r="U44" s="18"/>
      <c r="V44" s="18"/>
      <c r="W44" s="32"/>
      <c r="X44" s="32"/>
      <c r="Y44" s="32"/>
      <c r="Z44" s="32"/>
      <c r="AA44" s="32"/>
      <c r="AB44" s="32"/>
    </row>
    <row r="45" spans="1:28" ht="39.950000000000003" customHeight="1" x14ac:dyDescent="0.25">
      <c r="A45" s="165"/>
      <c r="B45" s="167"/>
      <c r="C45" s="46">
        <v>122</v>
      </c>
      <c r="D45" s="66" t="s">
        <v>257</v>
      </c>
      <c r="E45" s="106" t="s">
        <v>549</v>
      </c>
      <c r="F45" s="34" t="s">
        <v>13</v>
      </c>
      <c r="G45" s="34" t="s">
        <v>15</v>
      </c>
      <c r="H45" s="53">
        <v>5.39</v>
      </c>
      <c r="I45" s="19">
        <v>15</v>
      </c>
      <c r="J45" s="25">
        <f t="shared" si="0"/>
        <v>15</v>
      </c>
      <c r="K45" s="26" t="str">
        <f t="shared" si="1"/>
        <v>OK</v>
      </c>
      <c r="L45" s="18"/>
      <c r="M45" s="32"/>
      <c r="N45" s="32"/>
      <c r="O45" s="32"/>
      <c r="P45" s="32"/>
      <c r="Q45" s="18"/>
      <c r="R45" s="18"/>
      <c r="S45" s="18"/>
      <c r="T45" s="18"/>
      <c r="U45" s="18"/>
      <c r="V45" s="18"/>
      <c r="W45" s="32"/>
      <c r="X45" s="32"/>
      <c r="Y45" s="32"/>
      <c r="Z45" s="32"/>
      <c r="AA45" s="32"/>
      <c r="AB45" s="32"/>
    </row>
    <row r="46" spans="1:28" ht="39.950000000000003" customHeight="1" x14ac:dyDescent="0.25">
      <c r="A46" s="165"/>
      <c r="B46" s="167"/>
      <c r="C46" s="46">
        <v>123</v>
      </c>
      <c r="D46" s="66" t="s">
        <v>258</v>
      </c>
      <c r="E46" s="106" t="s">
        <v>549</v>
      </c>
      <c r="F46" s="34" t="s">
        <v>13</v>
      </c>
      <c r="G46" s="34" t="s">
        <v>15</v>
      </c>
      <c r="H46" s="53">
        <v>4.09</v>
      </c>
      <c r="I46" s="19">
        <v>15</v>
      </c>
      <c r="J46" s="25">
        <f t="shared" si="0"/>
        <v>15</v>
      </c>
      <c r="K46" s="26" t="str">
        <f t="shared" si="1"/>
        <v>OK</v>
      </c>
      <c r="L46" s="18"/>
      <c r="M46" s="32"/>
      <c r="N46" s="32"/>
      <c r="O46" s="32"/>
      <c r="P46" s="32"/>
      <c r="Q46" s="18"/>
      <c r="R46" s="18"/>
      <c r="S46" s="18"/>
      <c r="T46" s="18"/>
      <c r="U46" s="18"/>
      <c r="V46" s="18"/>
      <c r="W46" s="32"/>
      <c r="X46" s="32"/>
      <c r="Y46" s="32"/>
      <c r="Z46" s="32"/>
      <c r="AA46" s="32"/>
      <c r="AB46" s="32"/>
    </row>
    <row r="47" spans="1:28" ht="39.950000000000003" customHeight="1" x14ac:dyDescent="0.25">
      <c r="A47" s="165"/>
      <c r="B47" s="167"/>
      <c r="C47" s="46">
        <v>124</v>
      </c>
      <c r="D47" s="66" t="s">
        <v>259</v>
      </c>
      <c r="E47" s="106" t="s">
        <v>549</v>
      </c>
      <c r="F47" s="34" t="s">
        <v>13</v>
      </c>
      <c r="G47" s="34" t="s">
        <v>15</v>
      </c>
      <c r="H47" s="53">
        <v>10.28</v>
      </c>
      <c r="I47" s="19">
        <v>15</v>
      </c>
      <c r="J47" s="25">
        <f t="shared" si="0"/>
        <v>15</v>
      </c>
      <c r="K47" s="26" t="str">
        <f t="shared" si="1"/>
        <v>OK</v>
      </c>
      <c r="L47" s="18"/>
      <c r="M47" s="32"/>
      <c r="N47" s="32"/>
      <c r="O47" s="32"/>
      <c r="P47" s="32"/>
      <c r="Q47" s="18"/>
      <c r="R47" s="18"/>
      <c r="S47" s="18"/>
      <c r="T47" s="18"/>
      <c r="U47" s="18"/>
      <c r="V47" s="18"/>
      <c r="W47" s="32"/>
      <c r="X47" s="32"/>
      <c r="Y47" s="32"/>
      <c r="Z47" s="32"/>
      <c r="AA47" s="32"/>
      <c r="AB47" s="32"/>
    </row>
    <row r="48" spans="1:28" ht="39.950000000000003" customHeight="1" x14ac:dyDescent="0.25">
      <c r="A48" s="165"/>
      <c r="B48" s="167"/>
      <c r="C48" s="46">
        <v>125</v>
      </c>
      <c r="D48" s="66" t="s">
        <v>260</v>
      </c>
      <c r="E48" s="106" t="s">
        <v>550</v>
      </c>
      <c r="F48" s="34" t="s">
        <v>13</v>
      </c>
      <c r="G48" s="34" t="s">
        <v>15</v>
      </c>
      <c r="H48" s="53">
        <v>7.95</v>
      </c>
      <c r="I48" s="19">
        <v>15</v>
      </c>
      <c r="J48" s="25">
        <f t="shared" si="0"/>
        <v>15</v>
      </c>
      <c r="K48" s="26" t="str">
        <f t="shared" si="1"/>
        <v>OK</v>
      </c>
      <c r="L48" s="18"/>
      <c r="M48" s="32"/>
      <c r="N48" s="32"/>
      <c r="O48" s="32"/>
      <c r="P48" s="32"/>
      <c r="Q48" s="18"/>
      <c r="R48" s="18"/>
      <c r="S48" s="18"/>
      <c r="T48" s="18"/>
      <c r="U48" s="18"/>
      <c r="V48" s="18"/>
      <c r="W48" s="32"/>
      <c r="X48" s="32"/>
      <c r="Y48" s="32"/>
      <c r="Z48" s="32"/>
      <c r="AA48" s="32"/>
      <c r="AB48" s="32"/>
    </row>
    <row r="49" spans="1:28" ht="39.950000000000003" customHeight="1" x14ac:dyDescent="0.25">
      <c r="A49" s="165"/>
      <c r="B49" s="167"/>
      <c r="C49" s="46">
        <v>126</v>
      </c>
      <c r="D49" s="66" t="s">
        <v>261</v>
      </c>
      <c r="E49" s="106" t="s">
        <v>550</v>
      </c>
      <c r="F49" s="34" t="s">
        <v>13</v>
      </c>
      <c r="G49" s="34" t="s">
        <v>15</v>
      </c>
      <c r="H49" s="53">
        <v>18.29</v>
      </c>
      <c r="I49" s="19">
        <v>15</v>
      </c>
      <c r="J49" s="25">
        <f t="shared" si="0"/>
        <v>15</v>
      </c>
      <c r="K49" s="26" t="str">
        <f t="shared" si="1"/>
        <v>OK</v>
      </c>
      <c r="L49" s="18"/>
      <c r="M49" s="32"/>
      <c r="N49" s="32"/>
      <c r="O49" s="32"/>
      <c r="P49" s="32"/>
      <c r="Q49" s="18"/>
      <c r="R49" s="18"/>
      <c r="S49" s="18"/>
      <c r="T49" s="18"/>
      <c r="U49" s="18"/>
      <c r="V49" s="18"/>
      <c r="W49" s="32"/>
      <c r="X49" s="32"/>
      <c r="Y49" s="32"/>
      <c r="Z49" s="32"/>
      <c r="AA49" s="32"/>
      <c r="AB49" s="32"/>
    </row>
    <row r="50" spans="1:28" ht="39.950000000000003" customHeight="1" x14ac:dyDescent="0.25">
      <c r="A50" s="165"/>
      <c r="B50" s="167"/>
      <c r="C50" s="46">
        <v>127</v>
      </c>
      <c r="D50" s="66" t="s">
        <v>262</v>
      </c>
      <c r="E50" s="106" t="s">
        <v>550</v>
      </c>
      <c r="F50" s="34" t="s">
        <v>13</v>
      </c>
      <c r="G50" s="34" t="s">
        <v>15</v>
      </c>
      <c r="H50" s="53">
        <v>16.940000000000001</v>
      </c>
      <c r="I50" s="19">
        <v>15</v>
      </c>
      <c r="J50" s="25">
        <f t="shared" si="0"/>
        <v>15</v>
      </c>
      <c r="K50" s="26" t="str">
        <f t="shared" si="1"/>
        <v>OK</v>
      </c>
      <c r="L50" s="18"/>
      <c r="M50" s="32"/>
      <c r="N50" s="32"/>
      <c r="O50" s="32"/>
      <c r="P50" s="32"/>
      <c r="Q50" s="18"/>
      <c r="R50" s="18"/>
      <c r="S50" s="18"/>
      <c r="T50" s="18"/>
      <c r="U50" s="18"/>
      <c r="V50" s="18"/>
      <c r="W50" s="32"/>
      <c r="X50" s="32"/>
      <c r="Y50" s="32"/>
      <c r="Z50" s="32"/>
      <c r="AA50" s="32"/>
      <c r="AB50" s="32"/>
    </row>
    <row r="51" spans="1:28" ht="39.950000000000003" customHeight="1" x14ac:dyDescent="0.25">
      <c r="A51" s="165"/>
      <c r="B51" s="167"/>
      <c r="C51" s="46">
        <v>128</v>
      </c>
      <c r="D51" s="66" t="s">
        <v>263</v>
      </c>
      <c r="E51" s="106" t="s">
        <v>538</v>
      </c>
      <c r="F51" s="34" t="s">
        <v>59</v>
      </c>
      <c r="G51" s="34" t="s">
        <v>15</v>
      </c>
      <c r="H51" s="53">
        <v>214.31</v>
      </c>
      <c r="I51" s="19"/>
      <c r="J51" s="25">
        <f t="shared" si="0"/>
        <v>0</v>
      </c>
      <c r="K51" s="26" t="str">
        <f t="shared" si="1"/>
        <v>OK</v>
      </c>
      <c r="L51" s="18"/>
      <c r="M51" s="32"/>
      <c r="N51" s="32"/>
      <c r="O51" s="32"/>
      <c r="P51" s="32"/>
      <c r="Q51" s="18"/>
      <c r="R51" s="18"/>
      <c r="S51" s="18"/>
      <c r="T51" s="18"/>
      <c r="U51" s="18"/>
      <c r="V51" s="18"/>
      <c r="W51" s="32"/>
      <c r="X51" s="32"/>
      <c r="Y51" s="32"/>
      <c r="Z51" s="32"/>
      <c r="AA51" s="32"/>
      <c r="AB51" s="32"/>
    </row>
    <row r="52" spans="1:28" ht="39.950000000000003" customHeight="1" x14ac:dyDescent="0.25">
      <c r="A52" s="165"/>
      <c r="B52" s="167"/>
      <c r="C52" s="46">
        <v>129</v>
      </c>
      <c r="D52" s="66" t="s">
        <v>127</v>
      </c>
      <c r="E52" s="106" t="s">
        <v>551</v>
      </c>
      <c r="F52" s="34" t="s">
        <v>128</v>
      </c>
      <c r="G52" s="35" t="s">
        <v>770</v>
      </c>
      <c r="H52" s="53">
        <v>26.7</v>
      </c>
      <c r="I52" s="19">
        <v>20</v>
      </c>
      <c r="J52" s="25">
        <f t="shared" si="0"/>
        <v>20</v>
      </c>
      <c r="K52" s="26" t="str">
        <f t="shared" si="1"/>
        <v>OK</v>
      </c>
      <c r="L52" s="18"/>
      <c r="M52" s="32"/>
      <c r="N52" s="32"/>
      <c r="O52" s="32"/>
      <c r="P52" s="32"/>
      <c r="Q52" s="18"/>
      <c r="R52" s="18"/>
      <c r="S52" s="18"/>
      <c r="T52" s="18"/>
      <c r="U52" s="18"/>
      <c r="V52" s="18"/>
      <c r="W52" s="32"/>
      <c r="X52" s="32"/>
      <c r="Y52" s="32"/>
      <c r="Z52" s="32"/>
      <c r="AA52" s="32"/>
      <c r="AB52" s="32"/>
    </row>
    <row r="53" spans="1:28" ht="39.950000000000003" customHeight="1" x14ac:dyDescent="0.25">
      <c r="A53" s="165"/>
      <c r="B53" s="167"/>
      <c r="C53" s="46">
        <v>130</v>
      </c>
      <c r="D53" s="66" t="s">
        <v>264</v>
      </c>
      <c r="E53" s="106" t="s">
        <v>552</v>
      </c>
      <c r="F53" s="34" t="s">
        <v>26</v>
      </c>
      <c r="G53" s="34" t="s">
        <v>15</v>
      </c>
      <c r="H53" s="53">
        <v>11.85</v>
      </c>
      <c r="I53" s="19"/>
      <c r="J53" s="25">
        <f t="shared" si="0"/>
        <v>0</v>
      </c>
      <c r="K53" s="26" t="str">
        <f t="shared" si="1"/>
        <v>OK</v>
      </c>
      <c r="L53" s="18"/>
      <c r="M53" s="32"/>
      <c r="N53" s="32"/>
      <c r="O53" s="32"/>
      <c r="P53" s="32"/>
      <c r="Q53" s="18"/>
      <c r="R53" s="18"/>
      <c r="S53" s="18"/>
      <c r="T53" s="18"/>
      <c r="U53" s="18"/>
      <c r="V53" s="18"/>
      <c r="W53" s="32"/>
      <c r="X53" s="32"/>
      <c r="Y53" s="32"/>
      <c r="Z53" s="32"/>
      <c r="AA53" s="32"/>
      <c r="AB53" s="32"/>
    </row>
    <row r="54" spans="1:28" ht="39.950000000000003" customHeight="1" x14ac:dyDescent="0.25">
      <c r="A54" s="165"/>
      <c r="B54" s="167"/>
      <c r="C54" s="46">
        <v>131</v>
      </c>
      <c r="D54" s="66" t="s">
        <v>265</v>
      </c>
      <c r="E54" s="106" t="s">
        <v>552</v>
      </c>
      <c r="F54" s="34" t="s">
        <v>13</v>
      </c>
      <c r="G54" s="34" t="s">
        <v>15</v>
      </c>
      <c r="H54" s="53">
        <v>16.12</v>
      </c>
      <c r="I54" s="19">
        <v>5</v>
      </c>
      <c r="J54" s="25">
        <f t="shared" si="0"/>
        <v>5</v>
      </c>
      <c r="K54" s="26" t="str">
        <f t="shared" si="1"/>
        <v>OK</v>
      </c>
      <c r="L54" s="18"/>
      <c r="M54" s="32"/>
      <c r="N54" s="32"/>
      <c r="O54" s="32"/>
      <c r="P54" s="32"/>
      <c r="Q54" s="18"/>
      <c r="R54" s="18"/>
      <c r="S54" s="18"/>
      <c r="T54" s="18"/>
      <c r="U54" s="18"/>
      <c r="V54" s="18"/>
      <c r="W54" s="32"/>
      <c r="X54" s="32"/>
      <c r="Y54" s="32"/>
      <c r="Z54" s="32"/>
      <c r="AA54" s="32"/>
      <c r="AB54" s="32"/>
    </row>
    <row r="55" spans="1:28" ht="39.950000000000003" customHeight="1" x14ac:dyDescent="0.25">
      <c r="A55" s="165"/>
      <c r="B55" s="167"/>
      <c r="C55" s="46">
        <v>132</v>
      </c>
      <c r="D55" s="66" t="s">
        <v>266</v>
      </c>
      <c r="E55" s="106" t="s">
        <v>552</v>
      </c>
      <c r="F55" s="34" t="s">
        <v>13</v>
      </c>
      <c r="G55" s="34" t="s">
        <v>15</v>
      </c>
      <c r="H55" s="53">
        <v>71.05</v>
      </c>
      <c r="I55" s="19">
        <v>1</v>
      </c>
      <c r="J55" s="25">
        <f t="shared" si="0"/>
        <v>1</v>
      </c>
      <c r="K55" s="26" t="str">
        <f t="shared" si="1"/>
        <v>OK</v>
      </c>
      <c r="L55" s="18"/>
      <c r="M55" s="32"/>
      <c r="N55" s="32"/>
      <c r="O55" s="32"/>
      <c r="P55" s="32"/>
      <c r="Q55" s="18"/>
      <c r="R55" s="18"/>
      <c r="S55" s="18"/>
      <c r="T55" s="18"/>
      <c r="U55" s="18"/>
      <c r="V55" s="18"/>
      <c r="W55" s="32"/>
      <c r="X55" s="32"/>
      <c r="Y55" s="32"/>
      <c r="Z55" s="32"/>
      <c r="AA55" s="32"/>
      <c r="AB55" s="32"/>
    </row>
    <row r="56" spans="1:28" ht="39.950000000000003" customHeight="1" x14ac:dyDescent="0.25">
      <c r="A56" s="165"/>
      <c r="B56" s="167"/>
      <c r="C56" s="46">
        <v>133</v>
      </c>
      <c r="D56" s="66" t="s">
        <v>267</v>
      </c>
      <c r="E56" s="106" t="s">
        <v>528</v>
      </c>
      <c r="F56" s="34" t="s">
        <v>27</v>
      </c>
      <c r="G56" s="34" t="s">
        <v>15</v>
      </c>
      <c r="H56" s="53">
        <v>96.37</v>
      </c>
      <c r="I56" s="19">
        <v>5</v>
      </c>
      <c r="J56" s="25">
        <f t="shared" si="0"/>
        <v>5</v>
      </c>
      <c r="K56" s="26" t="str">
        <f t="shared" si="1"/>
        <v>OK</v>
      </c>
      <c r="L56" s="18"/>
      <c r="M56" s="32"/>
      <c r="N56" s="32"/>
      <c r="O56" s="32"/>
      <c r="P56" s="32"/>
      <c r="Q56" s="18"/>
      <c r="R56" s="18"/>
      <c r="S56" s="18"/>
      <c r="T56" s="18"/>
      <c r="U56" s="18"/>
      <c r="V56" s="18"/>
      <c r="W56" s="32"/>
      <c r="X56" s="32"/>
      <c r="Y56" s="32"/>
      <c r="Z56" s="32"/>
      <c r="AA56" s="32"/>
      <c r="AB56" s="32"/>
    </row>
    <row r="57" spans="1:28" ht="39.950000000000003" customHeight="1" x14ac:dyDescent="0.25">
      <c r="A57" s="165"/>
      <c r="B57" s="167"/>
      <c r="C57" s="46">
        <v>134</v>
      </c>
      <c r="D57" s="66" t="s">
        <v>268</v>
      </c>
      <c r="E57" s="106" t="s">
        <v>553</v>
      </c>
      <c r="F57" s="34" t="s">
        <v>112</v>
      </c>
      <c r="G57" s="34" t="s">
        <v>15</v>
      </c>
      <c r="H57" s="53">
        <v>231.66</v>
      </c>
      <c r="I57" s="19">
        <v>2</v>
      </c>
      <c r="J57" s="25">
        <f t="shared" si="0"/>
        <v>2</v>
      </c>
      <c r="K57" s="26" t="str">
        <f t="shared" si="1"/>
        <v>OK</v>
      </c>
      <c r="L57" s="18"/>
      <c r="M57" s="32"/>
      <c r="N57" s="32"/>
      <c r="O57" s="32"/>
      <c r="P57" s="32"/>
      <c r="Q57" s="18"/>
      <c r="R57" s="18"/>
      <c r="S57" s="18"/>
      <c r="T57" s="18"/>
      <c r="U57" s="18"/>
      <c r="V57" s="18"/>
      <c r="W57" s="32"/>
      <c r="X57" s="32"/>
      <c r="Y57" s="32"/>
      <c r="Z57" s="32"/>
      <c r="AA57" s="32"/>
      <c r="AB57" s="32"/>
    </row>
    <row r="58" spans="1:28" ht="39.950000000000003" customHeight="1" x14ac:dyDescent="0.25">
      <c r="A58" s="165"/>
      <c r="B58" s="167"/>
      <c r="C58" s="46">
        <v>135</v>
      </c>
      <c r="D58" s="66" t="s">
        <v>269</v>
      </c>
      <c r="E58" s="106" t="s">
        <v>554</v>
      </c>
      <c r="F58" s="34" t="s">
        <v>112</v>
      </c>
      <c r="G58" s="34" t="s">
        <v>15</v>
      </c>
      <c r="H58" s="53">
        <v>76.569999999999993</v>
      </c>
      <c r="I58" s="19"/>
      <c r="J58" s="25">
        <f t="shared" si="0"/>
        <v>0</v>
      </c>
      <c r="K58" s="26" t="str">
        <f t="shared" si="1"/>
        <v>OK</v>
      </c>
      <c r="L58" s="18"/>
      <c r="M58" s="32"/>
      <c r="N58" s="32"/>
      <c r="O58" s="32"/>
      <c r="P58" s="32"/>
      <c r="Q58" s="18"/>
      <c r="R58" s="18"/>
      <c r="S58" s="18"/>
      <c r="T58" s="18"/>
      <c r="U58" s="18"/>
      <c r="V58" s="18"/>
      <c r="W58" s="32"/>
      <c r="X58" s="32"/>
      <c r="Y58" s="32"/>
      <c r="Z58" s="32"/>
      <c r="AA58" s="32"/>
      <c r="AB58" s="32"/>
    </row>
    <row r="59" spans="1:28" ht="39.950000000000003" customHeight="1" x14ac:dyDescent="0.25">
      <c r="A59" s="165"/>
      <c r="B59" s="167"/>
      <c r="C59" s="46">
        <v>136</v>
      </c>
      <c r="D59" s="66" t="s">
        <v>270</v>
      </c>
      <c r="E59" s="107" t="s">
        <v>555</v>
      </c>
      <c r="F59" s="34" t="s">
        <v>112</v>
      </c>
      <c r="G59" s="34" t="s">
        <v>15</v>
      </c>
      <c r="H59" s="53">
        <v>206.33</v>
      </c>
      <c r="I59" s="19">
        <v>20</v>
      </c>
      <c r="J59" s="25">
        <f t="shared" si="0"/>
        <v>17</v>
      </c>
      <c r="K59" s="26" t="str">
        <f t="shared" si="1"/>
        <v>OK</v>
      </c>
      <c r="L59" s="18"/>
      <c r="M59" s="32"/>
      <c r="N59" s="151">
        <v>3</v>
      </c>
      <c r="O59" s="32"/>
      <c r="P59" s="32"/>
      <c r="Q59" s="18"/>
      <c r="R59" s="18"/>
      <c r="S59" s="18"/>
      <c r="T59" s="18"/>
      <c r="U59" s="18"/>
      <c r="V59" s="18"/>
      <c r="W59" s="32"/>
      <c r="X59" s="32"/>
      <c r="Y59" s="32"/>
      <c r="Z59" s="32"/>
      <c r="AA59" s="32"/>
      <c r="AB59" s="32"/>
    </row>
    <row r="60" spans="1:28" ht="39.950000000000003" customHeight="1" x14ac:dyDescent="0.25">
      <c r="A60" s="165"/>
      <c r="B60" s="167"/>
      <c r="C60" s="46">
        <v>137</v>
      </c>
      <c r="D60" s="66" t="s">
        <v>271</v>
      </c>
      <c r="E60" s="106" t="s">
        <v>554</v>
      </c>
      <c r="F60" s="35" t="s">
        <v>28</v>
      </c>
      <c r="G60" s="34" t="s">
        <v>15</v>
      </c>
      <c r="H60" s="53">
        <v>146.44999999999999</v>
      </c>
      <c r="I60" s="19"/>
      <c r="J60" s="25">
        <f t="shared" si="0"/>
        <v>0</v>
      </c>
      <c r="K60" s="26" t="str">
        <f t="shared" si="1"/>
        <v>OK</v>
      </c>
      <c r="L60" s="18"/>
      <c r="M60" s="32"/>
      <c r="N60" s="32"/>
      <c r="O60" s="32"/>
      <c r="P60" s="32"/>
      <c r="Q60" s="18"/>
      <c r="R60" s="18"/>
      <c r="S60" s="18"/>
      <c r="T60" s="18"/>
      <c r="U60" s="18"/>
      <c r="V60" s="18"/>
      <c r="W60" s="32"/>
      <c r="X60" s="32"/>
      <c r="Y60" s="32"/>
      <c r="Z60" s="32"/>
      <c r="AA60" s="32"/>
      <c r="AB60" s="32"/>
    </row>
    <row r="61" spans="1:28" ht="39.950000000000003" customHeight="1" x14ac:dyDescent="0.25">
      <c r="A61" s="165"/>
      <c r="B61" s="167"/>
      <c r="C61" s="46">
        <v>138</v>
      </c>
      <c r="D61" s="66" t="s">
        <v>272</v>
      </c>
      <c r="E61" s="106" t="s">
        <v>528</v>
      </c>
      <c r="F61" s="34" t="s">
        <v>112</v>
      </c>
      <c r="G61" s="34" t="s">
        <v>15</v>
      </c>
      <c r="H61" s="53">
        <v>207.59</v>
      </c>
      <c r="I61" s="19">
        <v>8</v>
      </c>
      <c r="J61" s="25">
        <f t="shared" si="0"/>
        <v>8</v>
      </c>
      <c r="K61" s="26" t="str">
        <f t="shared" si="1"/>
        <v>OK</v>
      </c>
      <c r="L61" s="18"/>
      <c r="M61" s="32"/>
      <c r="N61" s="32"/>
      <c r="O61" s="32"/>
      <c r="P61" s="32"/>
      <c r="Q61" s="18"/>
      <c r="R61" s="18"/>
      <c r="S61" s="18"/>
      <c r="T61" s="18"/>
      <c r="U61" s="18"/>
      <c r="V61" s="18"/>
      <c r="W61" s="32"/>
      <c r="X61" s="32"/>
      <c r="Y61" s="32"/>
      <c r="Z61" s="32"/>
      <c r="AA61" s="32"/>
      <c r="AB61" s="32"/>
    </row>
    <row r="62" spans="1:28" ht="39.950000000000003" customHeight="1" x14ac:dyDescent="0.25">
      <c r="A62" s="165"/>
      <c r="B62" s="167"/>
      <c r="C62" s="46">
        <v>139</v>
      </c>
      <c r="D62" s="66" t="s">
        <v>273</v>
      </c>
      <c r="E62" s="106" t="s">
        <v>528</v>
      </c>
      <c r="F62" s="34" t="s">
        <v>25</v>
      </c>
      <c r="G62" s="34" t="s">
        <v>15</v>
      </c>
      <c r="H62" s="53">
        <v>81.3</v>
      </c>
      <c r="I62" s="19">
        <v>4</v>
      </c>
      <c r="J62" s="25">
        <f t="shared" si="0"/>
        <v>4</v>
      </c>
      <c r="K62" s="26" t="str">
        <f t="shared" si="1"/>
        <v>OK</v>
      </c>
      <c r="L62" s="18"/>
      <c r="M62" s="32"/>
      <c r="N62" s="32"/>
      <c r="O62" s="32"/>
      <c r="P62" s="32"/>
      <c r="Q62" s="18"/>
      <c r="R62" s="18"/>
      <c r="S62" s="18"/>
      <c r="T62" s="18"/>
      <c r="U62" s="18"/>
      <c r="V62" s="18"/>
      <c r="W62" s="32"/>
      <c r="X62" s="32"/>
      <c r="Y62" s="32"/>
      <c r="Z62" s="32"/>
      <c r="AA62" s="32"/>
      <c r="AB62" s="32"/>
    </row>
    <row r="63" spans="1:28" ht="39.950000000000003" customHeight="1" x14ac:dyDescent="0.25">
      <c r="A63" s="165"/>
      <c r="B63" s="167"/>
      <c r="C63" s="46">
        <v>140</v>
      </c>
      <c r="D63" s="77" t="s">
        <v>154</v>
      </c>
      <c r="E63" s="106" t="s">
        <v>554</v>
      </c>
      <c r="F63" s="94" t="s">
        <v>25</v>
      </c>
      <c r="G63" s="94" t="s">
        <v>15</v>
      </c>
      <c r="H63" s="53">
        <v>85.35</v>
      </c>
      <c r="I63" s="19">
        <v>10</v>
      </c>
      <c r="J63" s="25">
        <f t="shared" si="0"/>
        <v>10</v>
      </c>
      <c r="K63" s="26" t="str">
        <f t="shared" si="1"/>
        <v>OK</v>
      </c>
      <c r="L63" s="18"/>
      <c r="M63" s="32"/>
      <c r="N63" s="32"/>
      <c r="O63" s="32"/>
      <c r="P63" s="32"/>
      <c r="Q63" s="18"/>
      <c r="R63" s="18"/>
      <c r="S63" s="18"/>
      <c r="T63" s="18"/>
      <c r="U63" s="18"/>
      <c r="V63" s="18"/>
      <c r="W63" s="32"/>
      <c r="X63" s="32"/>
      <c r="Y63" s="32"/>
      <c r="Z63" s="32"/>
      <c r="AA63" s="32"/>
      <c r="AB63" s="32"/>
    </row>
    <row r="64" spans="1:28" ht="39.950000000000003" customHeight="1" x14ac:dyDescent="0.25">
      <c r="A64" s="165"/>
      <c r="B64" s="167"/>
      <c r="C64" s="46">
        <v>141</v>
      </c>
      <c r="D64" s="66" t="s">
        <v>274</v>
      </c>
      <c r="E64" s="106" t="s">
        <v>556</v>
      </c>
      <c r="F64" s="34" t="s">
        <v>13</v>
      </c>
      <c r="G64" s="34" t="s">
        <v>15</v>
      </c>
      <c r="H64" s="53">
        <v>25.55</v>
      </c>
      <c r="I64" s="19">
        <v>15</v>
      </c>
      <c r="J64" s="25">
        <f t="shared" si="0"/>
        <v>15</v>
      </c>
      <c r="K64" s="26" t="str">
        <f t="shared" si="1"/>
        <v>OK</v>
      </c>
      <c r="L64" s="18"/>
      <c r="M64" s="32"/>
      <c r="N64" s="32"/>
      <c r="O64" s="32"/>
      <c r="P64" s="32"/>
      <c r="Q64" s="18"/>
      <c r="R64" s="18"/>
      <c r="S64" s="18"/>
      <c r="T64" s="18"/>
      <c r="U64" s="18"/>
      <c r="V64" s="18"/>
      <c r="W64" s="32"/>
      <c r="X64" s="32"/>
      <c r="Y64" s="32"/>
      <c r="Z64" s="32"/>
      <c r="AA64" s="32"/>
      <c r="AB64" s="32"/>
    </row>
    <row r="65" spans="1:28" ht="39.950000000000003" customHeight="1" x14ac:dyDescent="0.25">
      <c r="A65" s="165"/>
      <c r="B65" s="167"/>
      <c r="C65" s="46">
        <v>142</v>
      </c>
      <c r="D65" s="66" t="s">
        <v>275</v>
      </c>
      <c r="E65" s="106" t="s">
        <v>557</v>
      </c>
      <c r="F65" s="34" t="s">
        <v>28</v>
      </c>
      <c r="G65" s="34" t="s">
        <v>15</v>
      </c>
      <c r="H65" s="53">
        <v>29.67</v>
      </c>
      <c r="I65" s="19">
        <v>3</v>
      </c>
      <c r="J65" s="25">
        <f t="shared" si="0"/>
        <v>3</v>
      </c>
      <c r="K65" s="26" t="str">
        <f t="shared" si="1"/>
        <v>OK</v>
      </c>
      <c r="L65" s="18"/>
      <c r="M65" s="32"/>
      <c r="N65" s="32"/>
      <c r="O65" s="32"/>
      <c r="P65" s="32"/>
      <c r="Q65" s="18"/>
      <c r="R65" s="18"/>
      <c r="S65" s="18"/>
      <c r="T65" s="18"/>
      <c r="U65" s="18"/>
      <c r="V65" s="18"/>
      <c r="W65" s="32"/>
      <c r="X65" s="32"/>
      <c r="Y65" s="32"/>
      <c r="Z65" s="32"/>
      <c r="AA65" s="32"/>
      <c r="AB65" s="32"/>
    </row>
    <row r="66" spans="1:28" ht="39.950000000000003" customHeight="1" x14ac:dyDescent="0.25">
      <c r="A66" s="165"/>
      <c r="B66" s="167"/>
      <c r="C66" s="46">
        <v>143</v>
      </c>
      <c r="D66" s="66" t="s">
        <v>276</v>
      </c>
      <c r="E66" s="106" t="s">
        <v>558</v>
      </c>
      <c r="F66" s="34" t="s">
        <v>112</v>
      </c>
      <c r="G66" s="34" t="s">
        <v>15</v>
      </c>
      <c r="H66" s="53">
        <v>82.61</v>
      </c>
      <c r="I66" s="19">
        <v>10</v>
      </c>
      <c r="J66" s="25">
        <f t="shared" si="0"/>
        <v>10</v>
      </c>
      <c r="K66" s="26" t="str">
        <f t="shared" si="1"/>
        <v>OK</v>
      </c>
      <c r="L66" s="18"/>
      <c r="M66" s="32"/>
      <c r="N66" s="32"/>
      <c r="O66" s="32"/>
      <c r="P66" s="32"/>
      <c r="Q66" s="18"/>
      <c r="R66" s="18"/>
      <c r="S66" s="18"/>
      <c r="T66" s="18"/>
      <c r="U66" s="18"/>
      <c r="V66" s="18"/>
      <c r="W66" s="32"/>
      <c r="X66" s="32"/>
      <c r="Y66" s="32"/>
      <c r="Z66" s="32"/>
      <c r="AA66" s="32"/>
      <c r="AB66" s="32"/>
    </row>
    <row r="67" spans="1:28" ht="39.950000000000003" customHeight="1" x14ac:dyDescent="0.25">
      <c r="A67" s="168">
        <v>3</v>
      </c>
      <c r="B67" s="170" t="s">
        <v>217</v>
      </c>
      <c r="C67" s="48">
        <v>144</v>
      </c>
      <c r="D67" s="78" t="s">
        <v>277</v>
      </c>
      <c r="E67" s="108" t="s">
        <v>559</v>
      </c>
      <c r="F67" s="95" t="s">
        <v>13</v>
      </c>
      <c r="G67" s="95" t="s">
        <v>35</v>
      </c>
      <c r="H67" s="54">
        <v>76.36</v>
      </c>
      <c r="I67" s="19">
        <v>4</v>
      </c>
      <c r="J67" s="25">
        <f t="shared" si="0"/>
        <v>4</v>
      </c>
      <c r="K67" s="26" t="str">
        <f t="shared" si="1"/>
        <v>OK</v>
      </c>
      <c r="L67" s="18"/>
      <c r="M67" s="32"/>
      <c r="N67" s="32"/>
      <c r="O67" s="32"/>
      <c r="P67" s="32"/>
      <c r="Q67" s="18"/>
      <c r="R67" s="18"/>
      <c r="S67" s="18"/>
      <c r="T67" s="18"/>
      <c r="U67" s="18"/>
      <c r="V67" s="18"/>
      <c r="W67" s="32"/>
      <c r="X67" s="32"/>
      <c r="Y67" s="32"/>
      <c r="Z67" s="32"/>
      <c r="AA67" s="32"/>
      <c r="AB67" s="32"/>
    </row>
    <row r="68" spans="1:28" ht="39.950000000000003" customHeight="1" x14ac:dyDescent="0.25">
      <c r="A68" s="169"/>
      <c r="B68" s="171"/>
      <c r="C68" s="48">
        <v>145</v>
      </c>
      <c r="D68" s="71" t="s">
        <v>278</v>
      </c>
      <c r="E68" s="108" t="s">
        <v>560</v>
      </c>
      <c r="F68" s="72" t="s">
        <v>13</v>
      </c>
      <c r="G68" s="72" t="s">
        <v>35</v>
      </c>
      <c r="H68" s="54">
        <v>28.65</v>
      </c>
      <c r="I68" s="19"/>
      <c r="J68" s="25">
        <f t="shared" ref="J68:J131" si="2">I68-(SUM(L68:AB68))</f>
        <v>0</v>
      </c>
      <c r="K68" s="26" t="str">
        <f t="shared" si="1"/>
        <v>OK</v>
      </c>
      <c r="L68" s="18"/>
      <c r="M68" s="32"/>
      <c r="N68" s="32"/>
      <c r="O68" s="32"/>
      <c r="P68" s="32"/>
      <c r="Q68" s="18"/>
      <c r="R68" s="18"/>
      <c r="S68" s="18"/>
      <c r="T68" s="18"/>
      <c r="U68" s="18"/>
      <c r="V68" s="18"/>
      <c r="W68" s="32"/>
      <c r="X68" s="32"/>
      <c r="Y68" s="32"/>
      <c r="Z68" s="32"/>
      <c r="AA68" s="32"/>
      <c r="AB68" s="32"/>
    </row>
    <row r="69" spans="1:28" ht="39.950000000000003" customHeight="1" x14ac:dyDescent="0.25">
      <c r="A69" s="169"/>
      <c r="B69" s="171"/>
      <c r="C69" s="48">
        <v>146</v>
      </c>
      <c r="D69" s="71" t="s">
        <v>279</v>
      </c>
      <c r="E69" s="108" t="s">
        <v>561</v>
      </c>
      <c r="F69" s="72" t="s">
        <v>13</v>
      </c>
      <c r="G69" s="72" t="s">
        <v>35</v>
      </c>
      <c r="H69" s="54">
        <v>22.97</v>
      </c>
      <c r="I69" s="19"/>
      <c r="J69" s="25">
        <f t="shared" si="2"/>
        <v>0</v>
      </c>
      <c r="K69" s="26" t="str">
        <f t="shared" ref="K69:K132" si="3">IF(J69&lt;0,"ATENÇÃO","OK")</f>
        <v>OK</v>
      </c>
      <c r="L69" s="18"/>
      <c r="M69" s="32"/>
      <c r="N69" s="32"/>
      <c r="O69" s="32"/>
      <c r="P69" s="32"/>
      <c r="Q69" s="18"/>
      <c r="R69" s="18"/>
      <c r="S69" s="18"/>
      <c r="T69" s="18"/>
      <c r="U69" s="18"/>
      <c r="V69" s="18"/>
      <c r="W69" s="32"/>
      <c r="X69" s="32"/>
      <c r="Y69" s="32"/>
      <c r="Z69" s="32"/>
      <c r="AA69" s="32"/>
      <c r="AB69" s="32"/>
    </row>
    <row r="70" spans="1:28" ht="39.950000000000003" customHeight="1" x14ac:dyDescent="0.25">
      <c r="A70" s="169"/>
      <c r="B70" s="171"/>
      <c r="C70" s="48">
        <v>147</v>
      </c>
      <c r="D70" s="71" t="s">
        <v>280</v>
      </c>
      <c r="E70" s="108" t="s">
        <v>562</v>
      </c>
      <c r="F70" s="72" t="s">
        <v>13</v>
      </c>
      <c r="G70" s="72" t="s">
        <v>35</v>
      </c>
      <c r="H70" s="54">
        <v>26.49</v>
      </c>
      <c r="I70" s="19">
        <v>2</v>
      </c>
      <c r="J70" s="25">
        <f t="shared" si="2"/>
        <v>2</v>
      </c>
      <c r="K70" s="26" t="str">
        <f t="shared" si="3"/>
        <v>OK</v>
      </c>
      <c r="L70" s="18"/>
      <c r="M70" s="32"/>
      <c r="N70" s="32"/>
      <c r="O70" s="32"/>
      <c r="P70" s="32"/>
      <c r="Q70" s="18"/>
      <c r="R70" s="18"/>
      <c r="S70" s="18"/>
      <c r="T70" s="18"/>
      <c r="U70" s="18"/>
      <c r="V70" s="18"/>
      <c r="W70" s="32"/>
      <c r="X70" s="32"/>
      <c r="Y70" s="32"/>
      <c r="Z70" s="32"/>
      <c r="AA70" s="32"/>
      <c r="AB70" s="32"/>
    </row>
    <row r="71" spans="1:28" ht="39.950000000000003" customHeight="1" x14ac:dyDescent="0.25">
      <c r="A71" s="169"/>
      <c r="B71" s="171"/>
      <c r="C71" s="48">
        <v>148</v>
      </c>
      <c r="D71" s="71" t="s">
        <v>281</v>
      </c>
      <c r="E71" s="108" t="s">
        <v>563</v>
      </c>
      <c r="F71" s="72" t="s">
        <v>13</v>
      </c>
      <c r="G71" s="72" t="s">
        <v>35</v>
      </c>
      <c r="H71" s="54">
        <v>31.03</v>
      </c>
      <c r="I71" s="19">
        <v>1</v>
      </c>
      <c r="J71" s="25">
        <f t="shared" si="2"/>
        <v>1</v>
      </c>
      <c r="K71" s="26" t="str">
        <f t="shared" si="3"/>
        <v>OK</v>
      </c>
      <c r="L71" s="18"/>
      <c r="M71" s="32"/>
      <c r="N71" s="32"/>
      <c r="O71" s="32"/>
      <c r="P71" s="32"/>
      <c r="Q71" s="18"/>
      <c r="R71" s="18"/>
      <c r="S71" s="18"/>
      <c r="T71" s="18"/>
      <c r="U71" s="18"/>
      <c r="V71" s="18"/>
      <c r="W71" s="32"/>
      <c r="X71" s="32"/>
      <c r="Y71" s="32"/>
      <c r="Z71" s="32"/>
      <c r="AA71" s="32"/>
      <c r="AB71" s="32"/>
    </row>
    <row r="72" spans="1:28" ht="39.950000000000003" customHeight="1" x14ac:dyDescent="0.25">
      <c r="A72" s="169"/>
      <c r="B72" s="171"/>
      <c r="C72" s="48">
        <v>149</v>
      </c>
      <c r="D72" s="71" t="s">
        <v>282</v>
      </c>
      <c r="E72" s="108" t="s">
        <v>564</v>
      </c>
      <c r="F72" s="72" t="s">
        <v>13</v>
      </c>
      <c r="G72" s="72" t="s">
        <v>35</v>
      </c>
      <c r="H72" s="54">
        <v>30.78</v>
      </c>
      <c r="I72" s="19">
        <v>1</v>
      </c>
      <c r="J72" s="25">
        <f t="shared" si="2"/>
        <v>1</v>
      </c>
      <c r="K72" s="26" t="str">
        <f t="shared" si="3"/>
        <v>OK</v>
      </c>
      <c r="L72" s="18"/>
      <c r="M72" s="32"/>
      <c r="N72" s="32"/>
      <c r="O72" s="32"/>
      <c r="P72" s="32"/>
      <c r="Q72" s="18"/>
      <c r="R72" s="18"/>
      <c r="S72" s="18"/>
      <c r="T72" s="18"/>
      <c r="U72" s="18"/>
      <c r="V72" s="18"/>
      <c r="W72" s="32"/>
      <c r="X72" s="32"/>
      <c r="Y72" s="32"/>
      <c r="Z72" s="32"/>
      <c r="AA72" s="32"/>
      <c r="AB72" s="32"/>
    </row>
    <row r="73" spans="1:28" ht="39.950000000000003" customHeight="1" x14ac:dyDescent="0.25">
      <c r="A73" s="169"/>
      <c r="B73" s="171"/>
      <c r="C73" s="48">
        <v>150</v>
      </c>
      <c r="D73" s="71" t="s">
        <v>283</v>
      </c>
      <c r="E73" s="108" t="s">
        <v>565</v>
      </c>
      <c r="F73" s="72" t="s">
        <v>13</v>
      </c>
      <c r="G73" s="72" t="s">
        <v>35</v>
      </c>
      <c r="H73" s="54">
        <v>35</v>
      </c>
      <c r="I73" s="19">
        <v>1</v>
      </c>
      <c r="J73" s="25">
        <f t="shared" si="2"/>
        <v>1</v>
      </c>
      <c r="K73" s="26" t="str">
        <f t="shared" si="3"/>
        <v>OK</v>
      </c>
      <c r="L73" s="18"/>
      <c r="M73" s="32"/>
      <c r="N73" s="32"/>
      <c r="O73" s="32"/>
      <c r="P73" s="32"/>
      <c r="Q73" s="18"/>
      <c r="R73" s="18"/>
      <c r="S73" s="18"/>
      <c r="T73" s="18"/>
      <c r="U73" s="18"/>
      <c r="V73" s="18"/>
      <c r="W73" s="32"/>
      <c r="X73" s="32"/>
      <c r="Y73" s="32"/>
      <c r="Z73" s="32"/>
      <c r="AA73" s="32"/>
      <c r="AB73" s="32"/>
    </row>
    <row r="74" spans="1:28" ht="39.950000000000003" customHeight="1" x14ac:dyDescent="0.25">
      <c r="A74" s="169"/>
      <c r="B74" s="171"/>
      <c r="C74" s="48">
        <v>151</v>
      </c>
      <c r="D74" s="71" t="s">
        <v>284</v>
      </c>
      <c r="E74" s="108" t="s">
        <v>566</v>
      </c>
      <c r="F74" s="72" t="s">
        <v>13</v>
      </c>
      <c r="G74" s="72" t="s">
        <v>35</v>
      </c>
      <c r="H74" s="54">
        <v>30</v>
      </c>
      <c r="I74" s="19">
        <v>2</v>
      </c>
      <c r="J74" s="25">
        <f t="shared" si="2"/>
        <v>2</v>
      </c>
      <c r="K74" s="26" t="str">
        <f t="shared" si="3"/>
        <v>OK</v>
      </c>
      <c r="L74" s="18"/>
      <c r="M74" s="32"/>
      <c r="N74" s="32"/>
      <c r="O74" s="32"/>
      <c r="P74" s="32"/>
      <c r="Q74" s="18"/>
      <c r="R74" s="18"/>
      <c r="S74" s="18"/>
      <c r="T74" s="18"/>
      <c r="U74" s="18"/>
      <c r="V74" s="18"/>
      <c r="W74" s="32"/>
      <c r="X74" s="32"/>
      <c r="Y74" s="32"/>
      <c r="Z74" s="32"/>
      <c r="AA74" s="32"/>
      <c r="AB74" s="32"/>
    </row>
    <row r="75" spans="1:28" ht="39.950000000000003" customHeight="1" x14ac:dyDescent="0.25">
      <c r="A75" s="169"/>
      <c r="B75" s="171"/>
      <c r="C75" s="48">
        <v>152</v>
      </c>
      <c r="D75" s="71" t="s">
        <v>285</v>
      </c>
      <c r="E75" s="108" t="s">
        <v>567</v>
      </c>
      <c r="F75" s="72" t="s">
        <v>18</v>
      </c>
      <c r="G75" s="96" t="s">
        <v>35</v>
      </c>
      <c r="H75" s="54">
        <v>10.53</v>
      </c>
      <c r="I75" s="19"/>
      <c r="J75" s="25">
        <f t="shared" si="2"/>
        <v>0</v>
      </c>
      <c r="K75" s="26" t="str">
        <f t="shared" si="3"/>
        <v>OK</v>
      </c>
      <c r="L75" s="18"/>
      <c r="M75" s="32"/>
      <c r="N75" s="32"/>
      <c r="O75" s="32"/>
      <c r="P75" s="32"/>
      <c r="Q75" s="18"/>
      <c r="R75" s="18"/>
      <c r="S75" s="18"/>
      <c r="T75" s="18"/>
      <c r="U75" s="18"/>
      <c r="V75" s="18"/>
      <c r="W75" s="32"/>
      <c r="X75" s="32"/>
      <c r="Y75" s="32"/>
      <c r="Z75" s="32"/>
      <c r="AA75" s="32"/>
      <c r="AB75" s="32"/>
    </row>
    <row r="76" spans="1:28" ht="39.950000000000003" customHeight="1" x14ac:dyDescent="0.25">
      <c r="A76" s="169"/>
      <c r="B76" s="171"/>
      <c r="C76" s="48">
        <v>153</v>
      </c>
      <c r="D76" s="71" t="s">
        <v>286</v>
      </c>
      <c r="E76" s="108" t="s">
        <v>568</v>
      </c>
      <c r="F76" s="72" t="s">
        <v>59</v>
      </c>
      <c r="G76" s="72" t="s">
        <v>35</v>
      </c>
      <c r="H76" s="54">
        <v>259.27</v>
      </c>
      <c r="I76" s="19"/>
      <c r="J76" s="25">
        <f t="shared" si="2"/>
        <v>0</v>
      </c>
      <c r="K76" s="26" t="str">
        <f t="shared" si="3"/>
        <v>OK</v>
      </c>
      <c r="L76" s="18"/>
      <c r="M76" s="32"/>
      <c r="N76" s="32"/>
      <c r="O76" s="32"/>
      <c r="P76" s="32"/>
      <c r="Q76" s="18"/>
      <c r="R76" s="18"/>
      <c r="S76" s="18"/>
      <c r="T76" s="18"/>
      <c r="U76" s="18"/>
      <c r="V76" s="18"/>
      <c r="W76" s="32"/>
      <c r="X76" s="32"/>
      <c r="Y76" s="32"/>
      <c r="Z76" s="32"/>
      <c r="AA76" s="32"/>
      <c r="AB76" s="32"/>
    </row>
    <row r="77" spans="1:28" ht="39.950000000000003" customHeight="1" x14ac:dyDescent="0.25">
      <c r="A77" s="169"/>
      <c r="B77" s="171"/>
      <c r="C77" s="48">
        <v>154</v>
      </c>
      <c r="D77" s="71" t="s">
        <v>160</v>
      </c>
      <c r="E77" s="108" t="s">
        <v>569</v>
      </c>
      <c r="F77" s="72" t="s">
        <v>13</v>
      </c>
      <c r="G77" s="72" t="s">
        <v>35</v>
      </c>
      <c r="H77" s="54">
        <v>35</v>
      </c>
      <c r="I77" s="19">
        <v>1</v>
      </c>
      <c r="J77" s="25">
        <f t="shared" si="2"/>
        <v>1</v>
      </c>
      <c r="K77" s="26" t="str">
        <f t="shared" si="3"/>
        <v>OK</v>
      </c>
      <c r="L77" s="18"/>
      <c r="M77" s="32"/>
      <c r="N77" s="32"/>
      <c r="O77" s="32"/>
      <c r="P77" s="32"/>
      <c r="Q77" s="18"/>
      <c r="R77" s="18"/>
      <c r="S77" s="18"/>
      <c r="T77" s="18"/>
      <c r="U77" s="18"/>
      <c r="V77" s="18"/>
      <c r="W77" s="32"/>
      <c r="X77" s="32"/>
      <c r="Y77" s="32"/>
      <c r="Z77" s="32"/>
      <c r="AA77" s="32"/>
      <c r="AB77" s="32"/>
    </row>
    <row r="78" spans="1:28" ht="39.950000000000003" customHeight="1" x14ac:dyDescent="0.25">
      <c r="A78" s="169"/>
      <c r="B78" s="171"/>
      <c r="C78" s="48">
        <v>155</v>
      </c>
      <c r="D78" s="71" t="s">
        <v>287</v>
      </c>
      <c r="E78" s="108" t="s">
        <v>570</v>
      </c>
      <c r="F78" s="96" t="s">
        <v>13</v>
      </c>
      <c r="G78" s="96" t="s">
        <v>35</v>
      </c>
      <c r="H78" s="54">
        <v>400</v>
      </c>
      <c r="I78" s="19"/>
      <c r="J78" s="25">
        <f t="shared" si="2"/>
        <v>0</v>
      </c>
      <c r="K78" s="26" t="str">
        <f t="shared" si="3"/>
        <v>OK</v>
      </c>
      <c r="L78" s="18"/>
      <c r="M78" s="32"/>
      <c r="N78" s="32"/>
      <c r="O78" s="32"/>
      <c r="P78" s="32"/>
      <c r="Q78" s="18"/>
      <c r="R78" s="18"/>
      <c r="S78" s="18"/>
      <c r="T78" s="18"/>
      <c r="U78" s="18"/>
      <c r="V78" s="18"/>
      <c r="W78" s="32"/>
      <c r="X78" s="32"/>
      <c r="Y78" s="32"/>
      <c r="Z78" s="32"/>
      <c r="AA78" s="32"/>
      <c r="AB78" s="32"/>
    </row>
    <row r="79" spans="1:28" ht="39.950000000000003" customHeight="1" x14ac:dyDescent="0.25">
      <c r="A79" s="169"/>
      <c r="B79" s="171"/>
      <c r="C79" s="48">
        <v>156</v>
      </c>
      <c r="D79" s="71" t="s">
        <v>167</v>
      </c>
      <c r="E79" s="108" t="s">
        <v>571</v>
      </c>
      <c r="F79" s="72" t="s">
        <v>13</v>
      </c>
      <c r="G79" s="72" t="s">
        <v>35</v>
      </c>
      <c r="H79" s="54">
        <v>8</v>
      </c>
      <c r="I79" s="19">
        <v>5</v>
      </c>
      <c r="J79" s="25">
        <f t="shared" si="2"/>
        <v>5</v>
      </c>
      <c r="K79" s="26" t="str">
        <f t="shared" si="3"/>
        <v>OK</v>
      </c>
      <c r="L79" s="18"/>
      <c r="M79" s="32"/>
      <c r="N79" s="32"/>
      <c r="O79" s="32"/>
      <c r="P79" s="32"/>
      <c r="Q79" s="18"/>
      <c r="R79" s="18"/>
      <c r="S79" s="18"/>
      <c r="T79" s="18"/>
      <c r="U79" s="18"/>
      <c r="V79" s="18"/>
      <c r="W79" s="32"/>
      <c r="X79" s="32"/>
      <c r="Y79" s="32"/>
      <c r="Z79" s="32"/>
      <c r="AA79" s="32"/>
      <c r="AB79" s="32"/>
    </row>
    <row r="80" spans="1:28" ht="39.950000000000003" customHeight="1" x14ac:dyDescent="0.25">
      <c r="A80" s="169"/>
      <c r="B80" s="171"/>
      <c r="C80" s="48">
        <v>157</v>
      </c>
      <c r="D80" s="71" t="s">
        <v>166</v>
      </c>
      <c r="E80" s="108" t="s">
        <v>572</v>
      </c>
      <c r="F80" s="72" t="s">
        <v>13</v>
      </c>
      <c r="G80" s="72" t="s">
        <v>35</v>
      </c>
      <c r="H80" s="54">
        <v>12.39</v>
      </c>
      <c r="I80" s="19">
        <v>5</v>
      </c>
      <c r="J80" s="25">
        <f t="shared" si="2"/>
        <v>5</v>
      </c>
      <c r="K80" s="26" t="str">
        <f t="shared" si="3"/>
        <v>OK</v>
      </c>
      <c r="L80" s="18"/>
      <c r="M80" s="32"/>
      <c r="N80" s="32"/>
      <c r="O80" s="32"/>
      <c r="P80" s="32"/>
      <c r="Q80" s="18"/>
      <c r="R80" s="18"/>
      <c r="S80" s="18"/>
      <c r="T80" s="18"/>
      <c r="U80" s="18"/>
      <c r="V80" s="18"/>
      <c r="W80" s="32"/>
      <c r="X80" s="32"/>
      <c r="Y80" s="32"/>
      <c r="Z80" s="32"/>
      <c r="AA80" s="32"/>
      <c r="AB80" s="32"/>
    </row>
    <row r="81" spans="1:28" ht="39.950000000000003" customHeight="1" x14ac:dyDescent="0.25">
      <c r="A81" s="169"/>
      <c r="B81" s="171"/>
      <c r="C81" s="48">
        <v>158</v>
      </c>
      <c r="D81" s="71" t="s">
        <v>288</v>
      </c>
      <c r="E81" s="108" t="s">
        <v>573</v>
      </c>
      <c r="F81" s="72" t="s">
        <v>13</v>
      </c>
      <c r="G81" s="72" t="s">
        <v>35</v>
      </c>
      <c r="H81" s="54">
        <v>7.41</v>
      </c>
      <c r="I81" s="19">
        <v>5</v>
      </c>
      <c r="J81" s="25">
        <f t="shared" si="2"/>
        <v>5</v>
      </c>
      <c r="K81" s="26" t="str">
        <f t="shared" si="3"/>
        <v>OK</v>
      </c>
      <c r="L81" s="18"/>
      <c r="M81" s="32"/>
      <c r="N81" s="32"/>
      <c r="O81" s="32"/>
      <c r="P81" s="32"/>
      <c r="Q81" s="18"/>
      <c r="R81" s="18"/>
      <c r="S81" s="18"/>
      <c r="T81" s="18"/>
      <c r="U81" s="18"/>
      <c r="V81" s="18"/>
      <c r="W81" s="32"/>
      <c r="X81" s="32"/>
      <c r="Y81" s="32"/>
      <c r="Z81" s="32"/>
      <c r="AA81" s="32"/>
      <c r="AB81" s="32"/>
    </row>
    <row r="82" spans="1:28" ht="39.950000000000003" customHeight="1" x14ac:dyDescent="0.25">
      <c r="A82" s="169"/>
      <c r="B82" s="171"/>
      <c r="C82" s="48">
        <v>159</v>
      </c>
      <c r="D82" s="71" t="s">
        <v>289</v>
      </c>
      <c r="E82" s="108" t="s">
        <v>574</v>
      </c>
      <c r="F82" s="72" t="s">
        <v>13</v>
      </c>
      <c r="G82" s="72" t="s">
        <v>35</v>
      </c>
      <c r="H82" s="54">
        <v>5</v>
      </c>
      <c r="I82" s="19">
        <v>5</v>
      </c>
      <c r="J82" s="25">
        <f t="shared" si="2"/>
        <v>5</v>
      </c>
      <c r="K82" s="26" t="str">
        <f t="shared" si="3"/>
        <v>OK</v>
      </c>
      <c r="L82" s="18"/>
      <c r="M82" s="32"/>
      <c r="N82" s="32"/>
      <c r="O82" s="32"/>
      <c r="P82" s="32"/>
      <c r="Q82" s="18"/>
      <c r="R82" s="18"/>
      <c r="S82" s="18"/>
      <c r="T82" s="18"/>
      <c r="U82" s="18"/>
      <c r="V82" s="18"/>
      <c r="W82" s="32"/>
      <c r="X82" s="32"/>
      <c r="Y82" s="32"/>
      <c r="Z82" s="32"/>
      <c r="AA82" s="32"/>
      <c r="AB82" s="32"/>
    </row>
    <row r="83" spans="1:28" ht="39.950000000000003" customHeight="1" x14ac:dyDescent="0.25">
      <c r="A83" s="169"/>
      <c r="B83" s="171"/>
      <c r="C83" s="48">
        <v>160</v>
      </c>
      <c r="D83" s="71" t="s">
        <v>161</v>
      </c>
      <c r="E83" s="109" t="s">
        <v>575</v>
      </c>
      <c r="F83" s="72" t="s">
        <v>13</v>
      </c>
      <c r="G83" s="72" t="s">
        <v>35</v>
      </c>
      <c r="H83" s="54">
        <v>11.46</v>
      </c>
      <c r="I83" s="19">
        <v>5</v>
      </c>
      <c r="J83" s="25">
        <f t="shared" si="2"/>
        <v>5</v>
      </c>
      <c r="K83" s="26" t="str">
        <f t="shared" si="3"/>
        <v>OK</v>
      </c>
      <c r="L83" s="18"/>
      <c r="M83" s="32"/>
      <c r="N83" s="32"/>
      <c r="O83" s="32"/>
      <c r="P83" s="32"/>
      <c r="Q83" s="18"/>
      <c r="R83" s="18"/>
      <c r="S83" s="18"/>
      <c r="T83" s="18"/>
      <c r="U83" s="18"/>
      <c r="V83" s="18"/>
      <c r="W83" s="32"/>
      <c r="X83" s="32"/>
      <c r="Y83" s="32"/>
      <c r="Z83" s="32"/>
      <c r="AA83" s="32"/>
      <c r="AB83" s="32"/>
    </row>
    <row r="84" spans="1:28" ht="39.950000000000003" customHeight="1" x14ac:dyDescent="0.25">
      <c r="A84" s="169"/>
      <c r="B84" s="171"/>
      <c r="C84" s="48">
        <v>161</v>
      </c>
      <c r="D84" s="71" t="s">
        <v>162</v>
      </c>
      <c r="E84" s="109" t="s">
        <v>576</v>
      </c>
      <c r="F84" s="72" t="s">
        <v>13</v>
      </c>
      <c r="G84" s="72" t="s">
        <v>35</v>
      </c>
      <c r="H84" s="54">
        <v>7.31</v>
      </c>
      <c r="I84" s="19">
        <v>5</v>
      </c>
      <c r="J84" s="25">
        <f t="shared" si="2"/>
        <v>5</v>
      </c>
      <c r="K84" s="26" t="str">
        <f t="shared" si="3"/>
        <v>OK</v>
      </c>
      <c r="L84" s="18"/>
      <c r="M84" s="32"/>
      <c r="N84" s="32"/>
      <c r="O84" s="32"/>
      <c r="P84" s="32"/>
      <c r="Q84" s="18"/>
      <c r="R84" s="18"/>
      <c r="S84" s="18"/>
      <c r="T84" s="18"/>
      <c r="U84" s="18"/>
      <c r="V84" s="18"/>
      <c r="W84" s="32"/>
      <c r="X84" s="32"/>
      <c r="Y84" s="32"/>
      <c r="Z84" s="32"/>
      <c r="AA84" s="32"/>
      <c r="AB84" s="32"/>
    </row>
    <row r="85" spans="1:28" ht="39.950000000000003" customHeight="1" x14ac:dyDescent="0.25">
      <c r="A85" s="169"/>
      <c r="B85" s="171"/>
      <c r="C85" s="48">
        <v>162</v>
      </c>
      <c r="D85" s="71" t="s">
        <v>163</v>
      </c>
      <c r="E85" s="108" t="s">
        <v>577</v>
      </c>
      <c r="F85" s="72" t="s">
        <v>13</v>
      </c>
      <c r="G85" s="72" t="s">
        <v>15</v>
      </c>
      <c r="H85" s="54">
        <v>12</v>
      </c>
      <c r="I85" s="19">
        <v>5</v>
      </c>
      <c r="J85" s="25">
        <f t="shared" si="2"/>
        <v>5</v>
      </c>
      <c r="K85" s="26" t="str">
        <f t="shared" si="3"/>
        <v>OK</v>
      </c>
      <c r="L85" s="18"/>
      <c r="M85" s="32"/>
      <c r="N85" s="32"/>
      <c r="O85" s="32"/>
      <c r="P85" s="32"/>
      <c r="Q85" s="18"/>
      <c r="R85" s="18"/>
      <c r="S85" s="18"/>
      <c r="T85" s="18"/>
      <c r="U85" s="18"/>
      <c r="V85" s="18"/>
      <c r="W85" s="32"/>
      <c r="X85" s="32"/>
      <c r="Y85" s="32"/>
      <c r="Z85" s="32"/>
      <c r="AA85" s="32"/>
      <c r="AB85" s="32"/>
    </row>
    <row r="86" spans="1:28" ht="39.950000000000003" customHeight="1" x14ac:dyDescent="0.25">
      <c r="A86" s="169"/>
      <c r="B86" s="171"/>
      <c r="C86" s="48">
        <v>163</v>
      </c>
      <c r="D86" s="71" t="s">
        <v>164</v>
      </c>
      <c r="E86" s="108" t="s">
        <v>578</v>
      </c>
      <c r="F86" s="72" t="s">
        <v>13</v>
      </c>
      <c r="G86" s="72" t="s">
        <v>35</v>
      </c>
      <c r="H86" s="54">
        <v>9.6199999999999992</v>
      </c>
      <c r="I86" s="19">
        <v>5</v>
      </c>
      <c r="J86" s="25">
        <f t="shared" si="2"/>
        <v>5</v>
      </c>
      <c r="K86" s="26" t="str">
        <f t="shared" si="3"/>
        <v>OK</v>
      </c>
      <c r="L86" s="18"/>
      <c r="M86" s="32"/>
      <c r="N86" s="32"/>
      <c r="O86" s="32"/>
      <c r="P86" s="32"/>
      <c r="Q86" s="18"/>
      <c r="R86" s="18"/>
      <c r="S86" s="18"/>
      <c r="T86" s="18"/>
      <c r="U86" s="18"/>
      <c r="V86" s="18"/>
      <c r="W86" s="32"/>
      <c r="X86" s="32"/>
      <c r="Y86" s="32"/>
      <c r="Z86" s="32"/>
      <c r="AA86" s="32"/>
      <c r="AB86" s="32"/>
    </row>
    <row r="87" spans="1:28" ht="39.950000000000003" customHeight="1" x14ac:dyDescent="0.25">
      <c r="A87" s="169"/>
      <c r="B87" s="171"/>
      <c r="C87" s="48">
        <v>164</v>
      </c>
      <c r="D87" s="71" t="s">
        <v>165</v>
      </c>
      <c r="E87" s="108" t="s">
        <v>579</v>
      </c>
      <c r="F87" s="72" t="s">
        <v>13</v>
      </c>
      <c r="G87" s="72" t="s">
        <v>35</v>
      </c>
      <c r="H87" s="54">
        <v>12</v>
      </c>
      <c r="I87" s="19">
        <v>5</v>
      </c>
      <c r="J87" s="25">
        <f t="shared" si="2"/>
        <v>5</v>
      </c>
      <c r="K87" s="26" t="str">
        <f t="shared" si="3"/>
        <v>OK</v>
      </c>
      <c r="L87" s="18"/>
      <c r="M87" s="32"/>
      <c r="N87" s="32"/>
      <c r="O87" s="32"/>
      <c r="P87" s="32"/>
      <c r="Q87" s="18"/>
      <c r="R87" s="18"/>
      <c r="S87" s="18"/>
      <c r="T87" s="18"/>
      <c r="U87" s="18"/>
      <c r="V87" s="18"/>
      <c r="W87" s="32"/>
      <c r="X87" s="32"/>
      <c r="Y87" s="32"/>
      <c r="Z87" s="32"/>
      <c r="AA87" s="32"/>
      <c r="AB87" s="32"/>
    </row>
    <row r="88" spans="1:28" ht="39.950000000000003" customHeight="1" x14ac:dyDescent="0.25">
      <c r="A88" s="169"/>
      <c r="B88" s="171"/>
      <c r="C88" s="48">
        <v>165</v>
      </c>
      <c r="D88" s="71" t="s">
        <v>290</v>
      </c>
      <c r="E88" s="108" t="s">
        <v>580</v>
      </c>
      <c r="F88" s="72" t="s">
        <v>13</v>
      </c>
      <c r="G88" s="72" t="s">
        <v>35</v>
      </c>
      <c r="H88" s="54">
        <v>17.32</v>
      </c>
      <c r="I88" s="19">
        <v>5</v>
      </c>
      <c r="J88" s="25">
        <f t="shared" si="2"/>
        <v>5</v>
      </c>
      <c r="K88" s="26" t="str">
        <f t="shared" si="3"/>
        <v>OK</v>
      </c>
      <c r="L88" s="18"/>
      <c r="M88" s="32"/>
      <c r="N88" s="32"/>
      <c r="O88" s="32"/>
      <c r="P88" s="32"/>
      <c r="Q88" s="18"/>
      <c r="R88" s="18"/>
      <c r="S88" s="18"/>
      <c r="T88" s="18"/>
      <c r="U88" s="18"/>
      <c r="V88" s="18"/>
      <c r="W88" s="32"/>
      <c r="X88" s="32"/>
      <c r="Y88" s="32"/>
      <c r="Z88" s="32"/>
      <c r="AA88" s="32"/>
      <c r="AB88" s="32"/>
    </row>
    <row r="89" spans="1:28" ht="39.950000000000003" customHeight="1" x14ac:dyDescent="0.25">
      <c r="A89" s="169"/>
      <c r="B89" s="171"/>
      <c r="C89" s="48">
        <v>166</v>
      </c>
      <c r="D89" s="71" t="s">
        <v>291</v>
      </c>
      <c r="E89" s="108" t="s">
        <v>581</v>
      </c>
      <c r="F89" s="72" t="s">
        <v>13</v>
      </c>
      <c r="G89" s="72" t="s">
        <v>35</v>
      </c>
      <c r="H89" s="54">
        <v>8.69</v>
      </c>
      <c r="I89" s="19">
        <v>5</v>
      </c>
      <c r="J89" s="25">
        <f t="shared" si="2"/>
        <v>5</v>
      </c>
      <c r="K89" s="26" t="str">
        <f t="shared" si="3"/>
        <v>OK</v>
      </c>
      <c r="L89" s="18"/>
      <c r="M89" s="32"/>
      <c r="N89" s="32"/>
      <c r="O89" s="32"/>
      <c r="P89" s="32"/>
      <c r="Q89" s="18"/>
      <c r="R89" s="18"/>
      <c r="S89" s="18"/>
      <c r="T89" s="18"/>
      <c r="U89" s="18"/>
      <c r="V89" s="18"/>
      <c r="W89" s="32"/>
      <c r="X89" s="32"/>
      <c r="Y89" s="32"/>
      <c r="Z89" s="32"/>
      <c r="AA89" s="32"/>
      <c r="AB89" s="32"/>
    </row>
    <row r="90" spans="1:28" ht="39.950000000000003" customHeight="1" x14ac:dyDescent="0.25">
      <c r="A90" s="169"/>
      <c r="B90" s="171"/>
      <c r="C90" s="48">
        <v>167</v>
      </c>
      <c r="D90" s="71" t="s">
        <v>292</v>
      </c>
      <c r="E90" s="108" t="s">
        <v>582</v>
      </c>
      <c r="F90" s="72" t="s">
        <v>13</v>
      </c>
      <c r="G90" s="72" t="s">
        <v>35</v>
      </c>
      <c r="H90" s="54">
        <v>7.17</v>
      </c>
      <c r="I90" s="19">
        <v>5</v>
      </c>
      <c r="J90" s="25">
        <f t="shared" si="2"/>
        <v>5</v>
      </c>
      <c r="K90" s="26" t="str">
        <f t="shared" si="3"/>
        <v>OK</v>
      </c>
      <c r="L90" s="18"/>
      <c r="M90" s="32"/>
      <c r="N90" s="32"/>
      <c r="O90" s="32"/>
      <c r="P90" s="32"/>
      <c r="Q90" s="18"/>
      <c r="R90" s="18"/>
      <c r="S90" s="18"/>
      <c r="T90" s="18"/>
      <c r="U90" s="18"/>
      <c r="V90" s="18"/>
      <c r="W90" s="32"/>
      <c r="X90" s="32"/>
      <c r="Y90" s="32"/>
      <c r="Z90" s="32"/>
      <c r="AA90" s="32"/>
      <c r="AB90" s="32"/>
    </row>
    <row r="91" spans="1:28" ht="39.950000000000003" customHeight="1" x14ac:dyDescent="0.25">
      <c r="A91" s="169"/>
      <c r="B91" s="171"/>
      <c r="C91" s="48">
        <v>168</v>
      </c>
      <c r="D91" s="71" t="s">
        <v>293</v>
      </c>
      <c r="E91" s="108" t="s">
        <v>583</v>
      </c>
      <c r="F91" s="72" t="s">
        <v>13</v>
      </c>
      <c r="G91" s="72" t="s">
        <v>35</v>
      </c>
      <c r="H91" s="54">
        <v>8.36</v>
      </c>
      <c r="I91" s="19">
        <v>5</v>
      </c>
      <c r="J91" s="25">
        <f t="shared" si="2"/>
        <v>5</v>
      </c>
      <c r="K91" s="26" t="str">
        <f t="shared" si="3"/>
        <v>OK</v>
      </c>
      <c r="L91" s="18"/>
      <c r="M91" s="32"/>
      <c r="N91" s="32"/>
      <c r="O91" s="32"/>
      <c r="P91" s="32"/>
      <c r="Q91" s="18"/>
      <c r="R91" s="18"/>
      <c r="S91" s="18"/>
      <c r="T91" s="18"/>
      <c r="U91" s="18"/>
      <c r="V91" s="18"/>
      <c r="W91" s="32"/>
      <c r="X91" s="32"/>
      <c r="Y91" s="32"/>
      <c r="Z91" s="32"/>
      <c r="AA91" s="32"/>
      <c r="AB91" s="32"/>
    </row>
    <row r="92" spans="1:28" ht="39.950000000000003" customHeight="1" x14ac:dyDescent="0.25">
      <c r="A92" s="169"/>
      <c r="B92" s="171"/>
      <c r="C92" s="48">
        <v>169</v>
      </c>
      <c r="D92" s="71" t="s">
        <v>294</v>
      </c>
      <c r="E92" s="108" t="s">
        <v>584</v>
      </c>
      <c r="F92" s="72" t="s">
        <v>13</v>
      </c>
      <c r="G92" s="72" t="s">
        <v>35</v>
      </c>
      <c r="H92" s="54">
        <v>10.06</v>
      </c>
      <c r="I92" s="19">
        <v>5</v>
      </c>
      <c r="J92" s="25">
        <f t="shared" si="2"/>
        <v>5</v>
      </c>
      <c r="K92" s="26" t="str">
        <f t="shared" si="3"/>
        <v>OK</v>
      </c>
      <c r="L92" s="18"/>
      <c r="M92" s="32"/>
      <c r="N92" s="32"/>
      <c r="O92" s="32"/>
      <c r="P92" s="32"/>
      <c r="Q92" s="18"/>
      <c r="R92" s="18"/>
      <c r="S92" s="18"/>
      <c r="T92" s="18"/>
      <c r="U92" s="18"/>
      <c r="V92" s="18"/>
      <c r="W92" s="32"/>
      <c r="X92" s="32"/>
      <c r="Y92" s="32"/>
      <c r="Z92" s="32"/>
      <c r="AA92" s="32"/>
      <c r="AB92" s="32"/>
    </row>
    <row r="93" spans="1:28" ht="39.950000000000003" customHeight="1" x14ac:dyDescent="0.25">
      <c r="A93" s="169"/>
      <c r="B93" s="171"/>
      <c r="C93" s="48">
        <v>170</v>
      </c>
      <c r="D93" s="79" t="s">
        <v>295</v>
      </c>
      <c r="E93" s="108" t="s">
        <v>585</v>
      </c>
      <c r="F93" s="97" t="s">
        <v>13</v>
      </c>
      <c r="G93" s="97" t="s">
        <v>35</v>
      </c>
      <c r="H93" s="54">
        <v>13.5</v>
      </c>
      <c r="I93" s="19">
        <v>5</v>
      </c>
      <c r="J93" s="25">
        <f t="shared" si="2"/>
        <v>5</v>
      </c>
      <c r="K93" s="26" t="str">
        <f t="shared" si="3"/>
        <v>OK</v>
      </c>
      <c r="L93" s="18"/>
      <c r="M93" s="32"/>
      <c r="N93" s="32"/>
      <c r="O93" s="32"/>
      <c r="P93" s="32"/>
      <c r="Q93" s="18"/>
      <c r="R93" s="18"/>
      <c r="S93" s="18"/>
      <c r="T93" s="18"/>
      <c r="U93" s="18"/>
      <c r="V93" s="18"/>
      <c r="W93" s="32"/>
      <c r="X93" s="32"/>
      <c r="Y93" s="32"/>
      <c r="Z93" s="32"/>
      <c r="AA93" s="32"/>
      <c r="AB93" s="32"/>
    </row>
    <row r="94" spans="1:28" ht="39.950000000000003" customHeight="1" x14ac:dyDescent="0.25">
      <c r="A94" s="169"/>
      <c r="B94" s="171"/>
      <c r="C94" s="48">
        <v>171</v>
      </c>
      <c r="D94" s="71" t="s">
        <v>168</v>
      </c>
      <c r="E94" s="108" t="s">
        <v>586</v>
      </c>
      <c r="F94" s="72" t="s">
        <v>13</v>
      </c>
      <c r="G94" s="72" t="s">
        <v>35</v>
      </c>
      <c r="H94" s="54">
        <v>7.84</v>
      </c>
      <c r="I94" s="19">
        <v>5</v>
      </c>
      <c r="J94" s="25">
        <f t="shared" si="2"/>
        <v>5</v>
      </c>
      <c r="K94" s="26" t="str">
        <f t="shared" si="3"/>
        <v>OK</v>
      </c>
      <c r="L94" s="18"/>
      <c r="M94" s="32"/>
      <c r="N94" s="32"/>
      <c r="O94" s="32"/>
      <c r="P94" s="32"/>
      <c r="Q94" s="18"/>
      <c r="R94" s="18"/>
      <c r="S94" s="18"/>
      <c r="T94" s="18"/>
      <c r="U94" s="18"/>
      <c r="V94" s="18"/>
      <c r="W94" s="32"/>
      <c r="X94" s="32"/>
      <c r="Y94" s="32"/>
      <c r="Z94" s="32"/>
      <c r="AA94" s="32"/>
      <c r="AB94" s="32"/>
    </row>
    <row r="95" spans="1:28" ht="39.950000000000003" customHeight="1" x14ac:dyDescent="0.25">
      <c r="A95" s="169"/>
      <c r="B95" s="171"/>
      <c r="C95" s="48">
        <v>172</v>
      </c>
      <c r="D95" s="71" t="s">
        <v>169</v>
      </c>
      <c r="E95" s="108" t="s">
        <v>587</v>
      </c>
      <c r="F95" s="72" t="s">
        <v>59</v>
      </c>
      <c r="G95" s="72" t="s">
        <v>35</v>
      </c>
      <c r="H95" s="54">
        <v>80</v>
      </c>
      <c r="I95" s="19"/>
      <c r="J95" s="25">
        <f t="shared" si="2"/>
        <v>0</v>
      </c>
      <c r="K95" s="26" t="str">
        <f t="shared" si="3"/>
        <v>OK</v>
      </c>
      <c r="L95" s="18"/>
      <c r="M95" s="32"/>
      <c r="N95" s="32"/>
      <c r="O95" s="32"/>
      <c r="P95" s="32"/>
      <c r="Q95" s="18"/>
      <c r="R95" s="18"/>
      <c r="S95" s="18"/>
      <c r="T95" s="18"/>
      <c r="U95" s="18"/>
      <c r="V95" s="18"/>
      <c r="W95" s="32"/>
      <c r="X95" s="32"/>
      <c r="Y95" s="32"/>
      <c r="Z95" s="32"/>
      <c r="AA95" s="32"/>
      <c r="AB95" s="32"/>
    </row>
    <row r="96" spans="1:28" ht="39.950000000000003" customHeight="1" x14ac:dyDescent="0.25">
      <c r="A96" s="169"/>
      <c r="B96" s="171"/>
      <c r="C96" s="48">
        <v>173</v>
      </c>
      <c r="D96" s="71" t="s">
        <v>170</v>
      </c>
      <c r="E96" s="108" t="s">
        <v>588</v>
      </c>
      <c r="F96" s="72" t="s">
        <v>59</v>
      </c>
      <c r="G96" s="72" t="s">
        <v>35</v>
      </c>
      <c r="H96" s="54">
        <v>36.1</v>
      </c>
      <c r="I96" s="19"/>
      <c r="J96" s="25">
        <f t="shared" si="2"/>
        <v>0</v>
      </c>
      <c r="K96" s="26" t="str">
        <f t="shared" si="3"/>
        <v>OK</v>
      </c>
      <c r="L96" s="18"/>
      <c r="M96" s="32"/>
      <c r="N96" s="32"/>
      <c r="O96" s="32"/>
      <c r="P96" s="32"/>
      <c r="Q96" s="18"/>
      <c r="R96" s="18"/>
      <c r="S96" s="18"/>
      <c r="T96" s="18"/>
      <c r="U96" s="18"/>
      <c r="V96" s="18"/>
      <c r="W96" s="32"/>
      <c r="X96" s="32"/>
      <c r="Y96" s="32"/>
      <c r="Z96" s="32"/>
      <c r="AA96" s="32"/>
      <c r="AB96" s="32"/>
    </row>
    <row r="97" spans="1:28" ht="39.950000000000003" customHeight="1" x14ac:dyDescent="0.25">
      <c r="A97" s="169"/>
      <c r="B97" s="171"/>
      <c r="C97" s="48">
        <v>173</v>
      </c>
      <c r="D97" s="71" t="s">
        <v>171</v>
      </c>
      <c r="E97" s="108" t="s">
        <v>589</v>
      </c>
      <c r="F97" s="72" t="s">
        <v>59</v>
      </c>
      <c r="G97" s="72" t="s">
        <v>35</v>
      </c>
      <c r="H97" s="54">
        <v>27.73</v>
      </c>
      <c r="I97" s="19"/>
      <c r="J97" s="25">
        <f t="shared" si="2"/>
        <v>0</v>
      </c>
      <c r="K97" s="26" t="str">
        <f t="shared" si="3"/>
        <v>OK</v>
      </c>
      <c r="L97" s="18"/>
      <c r="M97" s="32"/>
      <c r="N97" s="32"/>
      <c r="O97" s="32"/>
      <c r="P97" s="32"/>
      <c r="Q97" s="18"/>
      <c r="R97" s="18"/>
      <c r="S97" s="18"/>
      <c r="T97" s="18"/>
      <c r="U97" s="18"/>
      <c r="V97" s="18"/>
      <c r="W97" s="32"/>
      <c r="X97" s="32"/>
      <c r="Y97" s="32"/>
      <c r="Z97" s="32"/>
      <c r="AA97" s="32"/>
      <c r="AB97" s="32"/>
    </row>
    <row r="98" spans="1:28" ht="39.950000000000003" customHeight="1" x14ac:dyDescent="0.25">
      <c r="A98" s="169"/>
      <c r="B98" s="171"/>
      <c r="C98" s="48">
        <v>175</v>
      </c>
      <c r="D98" s="71" t="s">
        <v>172</v>
      </c>
      <c r="E98" s="108" t="s">
        <v>590</v>
      </c>
      <c r="F98" s="72" t="s">
        <v>59</v>
      </c>
      <c r="G98" s="72" t="s">
        <v>35</v>
      </c>
      <c r="H98" s="54">
        <v>39.049999999999997</v>
      </c>
      <c r="I98" s="19"/>
      <c r="J98" s="25">
        <f t="shared" si="2"/>
        <v>0</v>
      </c>
      <c r="K98" s="26" t="str">
        <f t="shared" si="3"/>
        <v>OK</v>
      </c>
      <c r="L98" s="18"/>
      <c r="M98" s="32"/>
      <c r="N98" s="32"/>
      <c r="O98" s="32"/>
      <c r="P98" s="32"/>
      <c r="Q98" s="18"/>
      <c r="R98" s="18"/>
      <c r="S98" s="18"/>
      <c r="T98" s="18"/>
      <c r="U98" s="18"/>
      <c r="V98" s="18"/>
      <c r="W98" s="32"/>
      <c r="X98" s="32"/>
      <c r="Y98" s="32"/>
      <c r="Z98" s="32"/>
      <c r="AA98" s="32"/>
      <c r="AB98" s="32"/>
    </row>
    <row r="99" spans="1:28" ht="39.950000000000003" customHeight="1" x14ac:dyDescent="0.25">
      <c r="A99" s="169"/>
      <c r="B99" s="171"/>
      <c r="C99" s="48">
        <v>176</v>
      </c>
      <c r="D99" s="71" t="s">
        <v>296</v>
      </c>
      <c r="E99" s="108" t="s">
        <v>591</v>
      </c>
      <c r="F99" s="72" t="s">
        <v>59</v>
      </c>
      <c r="G99" s="72" t="s">
        <v>35</v>
      </c>
      <c r="H99" s="54">
        <v>50.09</v>
      </c>
      <c r="I99" s="19"/>
      <c r="J99" s="25">
        <f t="shared" si="2"/>
        <v>0</v>
      </c>
      <c r="K99" s="26" t="str">
        <f t="shared" si="3"/>
        <v>OK</v>
      </c>
      <c r="L99" s="18"/>
      <c r="M99" s="32"/>
      <c r="N99" s="32"/>
      <c r="O99" s="32"/>
      <c r="P99" s="32"/>
      <c r="Q99" s="18"/>
      <c r="R99" s="18"/>
      <c r="S99" s="18"/>
      <c r="T99" s="18"/>
      <c r="U99" s="18"/>
      <c r="V99" s="18"/>
      <c r="W99" s="32"/>
      <c r="X99" s="32"/>
      <c r="Y99" s="32"/>
      <c r="Z99" s="32"/>
      <c r="AA99" s="32"/>
      <c r="AB99" s="32"/>
    </row>
    <row r="100" spans="1:28" ht="39.950000000000003" customHeight="1" x14ac:dyDescent="0.25">
      <c r="A100" s="169"/>
      <c r="B100" s="171"/>
      <c r="C100" s="48">
        <v>177</v>
      </c>
      <c r="D100" s="71" t="s">
        <v>100</v>
      </c>
      <c r="E100" s="108" t="s">
        <v>592</v>
      </c>
      <c r="F100" s="72" t="s">
        <v>13</v>
      </c>
      <c r="G100" s="72" t="s">
        <v>769</v>
      </c>
      <c r="H100" s="54">
        <v>22.53</v>
      </c>
      <c r="I100" s="19">
        <v>1</v>
      </c>
      <c r="J100" s="25">
        <f t="shared" si="2"/>
        <v>1</v>
      </c>
      <c r="K100" s="26" t="str">
        <f t="shared" si="3"/>
        <v>OK</v>
      </c>
      <c r="L100" s="18"/>
      <c r="M100" s="32"/>
      <c r="N100" s="32"/>
      <c r="O100" s="32"/>
      <c r="P100" s="32"/>
      <c r="Q100" s="18"/>
      <c r="R100" s="18"/>
      <c r="S100" s="18"/>
      <c r="T100" s="18"/>
      <c r="U100" s="18"/>
      <c r="V100" s="18"/>
      <c r="W100" s="32"/>
      <c r="X100" s="32"/>
      <c r="Y100" s="32"/>
      <c r="Z100" s="32"/>
      <c r="AA100" s="32"/>
      <c r="AB100" s="32"/>
    </row>
    <row r="101" spans="1:28" ht="39.950000000000003" customHeight="1" x14ac:dyDescent="0.25">
      <c r="A101" s="169"/>
      <c r="B101" s="171"/>
      <c r="C101" s="48">
        <v>178</v>
      </c>
      <c r="D101" s="71" t="s">
        <v>173</v>
      </c>
      <c r="E101" s="108" t="s">
        <v>593</v>
      </c>
      <c r="F101" s="72" t="s">
        <v>13</v>
      </c>
      <c r="G101" s="72" t="s">
        <v>35</v>
      </c>
      <c r="H101" s="54">
        <v>58.31</v>
      </c>
      <c r="I101" s="19">
        <v>1</v>
      </c>
      <c r="J101" s="25">
        <f t="shared" si="2"/>
        <v>1</v>
      </c>
      <c r="K101" s="26" t="str">
        <f t="shared" si="3"/>
        <v>OK</v>
      </c>
      <c r="L101" s="18"/>
      <c r="M101" s="32"/>
      <c r="N101" s="32"/>
      <c r="O101" s="32"/>
      <c r="P101" s="32"/>
      <c r="Q101" s="18"/>
      <c r="R101" s="18"/>
      <c r="S101" s="18"/>
      <c r="T101" s="18"/>
      <c r="U101" s="18"/>
      <c r="V101" s="18"/>
      <c r="W101" s="32"/>
      <c r="X101" s="32"/>
      <c r="Y101" s="32"/>
      <c r="Z101" s="32"/>
      <c r="AA101" s="32"/>
      <c r="AB101" s="32"/>
    </row>
    <row r="102" spans="1:28" ht="39.950000000000003" customHeight="1" x14ac:dyDescent="0.25">
      <c r="A102" s="169"/>
      <c r="B102" s="171"/>
      <c r="C102" s="48">
        <v>179</v>
      </c>
      <c r="D102" s="71" t="s">
        <v>174</v>
      </c>
      <c r="E102" s="108" t="s">
        <v>594</v>
      </c>
      <c r="F102" s="72" t="s">
        <v>13</v>
      </c>
      <c r="G102" s="72" t="s">
        <v>35</v>
      </c>
      <c r="H102" s="54">
        <v>221</v>
      </c>
      <c r="I102" s="19">
        <v>1</v>
      </c>
      <c r="J102" s="25">
        <f t="shared" si="2"/>
        <v>1</v>
      </c>
      <c r="K102" s="26" t="str">
        <f t="shared" si="3"/>
        <v>OK</v>
      </c>
      <c r="L102" s="18"/>
      <c r="M102" s="32"/>
      <c r="N102" s="32"/>
      <c r="O102" s="32"/>
      <c r="P102" s="32"/>
      <c r="Q102" s="18"/>
      <c r="R102" s="18"/>
      <c r="S102" s="18"/>
      <c r="T102" s="18"/>
      <c r="U102" s="18"/>
      <c r="V102" s="18"/>
      <c r="W102" s="32"/>
      <c r="X102" s="32"/>
      <c r="Y102" s="32"/>
      <c r="Z102" s="32"/>
      <c r="AA102" s="32"/>
      <c r="AB102" s="32"/>
    </row>
    <row r="103" spans="1:28" ht="39.950000000000003" customHeight="1" x14ac:dyDescent="0.25">
      <c r="A103" s="169"/>
      <c r="B103" s="171"/>
      <c r="C103" s="48">
        <v>180</v>
      </c>
      <c r="D103" s="71" t="s">
        <v>175</v>
      </c>
      <c r="E103" s="108" t="s">
        <v>595</v>
      </c>
      <c r="F103" s="72" t="s">
        <v>59</v>
      </c>
      <c r="G103" s="72" t="s">
        <v>35</v>
      </c>
      <c r="H103" s="54">
        <v>25.32</v>
      </c>
      <c r="I103" s="19"/>
      <c r="J103" s="25">
        <f t="shared" si="2"/>
        <v>0</v>
      </c>
      <c r="K103" s="26" t="str">
        <f t="shared" si="3"/>
        <v>OK</v>
      </c>
      <c r="L103" s="18"/>
      <c r="M103" s="32"/>
      <c r="N103" s="32"/>
      <c r="O103" s="32"/>
      <c r="P103" s="32"/>
      <c r="Q103" s="18"/>
      <c r="R103" s="18"/>
      <c r="S103" s="18"/>
      <c r="T103" s="18"/>
      <c r="U103" s="18"/>
      <c r="V103" s="18"/>
      <c r="W103" s="32"/>
      <c r="X103" s="32"/>
      <c r="Y103" s="32"/>
      <c r="Z103" s="32"/>
      <c r="AA103" s="32"/>
      <c r="AB103" s="32"/>
    </row>
    <row r="104" spans="1:28" ht="39.950000000000003" customHeight="1" x14ac:dyDescent="0.25">
      <c r="A104" s="169"/>
      <c r="B104" s="171"/>
      <c r="C104" s="48">
        <v>181</v>
      </c>
      <c r="D104" s="71" t="s">
        <v>176</v>
      </c>
      <c r="E104" s="108" t="s">
        <v>596</v>
      </c>
      <c r="F104" s="72" t="s">
        <v>59</v>
      </c>
      <c r="G104" s="72" t="s">
        <v>35</v>
      </c>
      <c r="H104" s="54">
        <v>48.75</v>
      </c>
      <c r="I104" s="19"/>
      <c r="J104" s="25">
        <f t="shared" si="2"/>
        <v>0</v>
      </c>
      <c r="K104" s="26" t="str">
        <f t="shared" si="3"/>
        <v>OK</v>
      </c>
      <c r="L104" s="18"/>
      <c r="M104" s="32"/>
      <c r="N104" s="32"/>
      <c r="O104" s="32"/>
      <c r="P104" s="32"/>
      <c r="Q104" s="18"/>
      <c r="R104" s="18"/>
      <c r="S104" s="18"/>
      <c r="T104" s="18"/>
      <c r="U104" s="18"/>
      <c r="V104" s="18"/>
      <c r="W104" s="32"/>
      <c r="X104" s="32"/>
      <c r="Y104" s="32"/>
      <c r="Z104" s="32"/>
      <c r="AA104" s="32"/>
      <c r="AB104" s="32"/>
    </row>
    <row r="105" spans="1:28" ht="39.950000000000003" customHeight="1" x14ac:dyDescent="0.25">
      <c r="A105" s="169"/>
      <c r="B105" s="171"/>
      <c r="C105" s="48">
        <v>182</v>
      </c>
      <c r="D105" s="71" t="s">
        <v>177</v>
      </c>
      <c r="E105" s="108" t="s">
        <v>597</v>
      </c>
      <c r="F105" s="72" t="s">
        <v>515</v>
      </c>
      <c r="G105" s="72" t="s">
        <v>35</v>
      </c>
      <c r="H105" s="54">
        <v>71.349999999999994</v>
      </c>
      <c r="I105" s="19"/>
      <c r="J105" s="25">
        <f t="shared" si="2"/>
        <v>0</v>
      </c>
      <c r="K105" s="26" t="str">
        <f t="shared" si="3"/>
        <v>OK</v>
      </c>
      <c r="L105" s="18"/>
      <c r="M105" s="32"/>
      <c r="N105" s="32"/>
      <c r="O105" s="32"/>
      <c r="P105" s="32"/>
      <c r="Q105" s="18"/>
      <c r="R105" s="18"/>
      <c r="S105" s="18"/>
      <c r="T105" s="18"/>
      <c r="U105" s="18"/>
      <c r="V105" s="18"/>
      <c r="W105" s="32"/>
      <c r="X105" s="32"/>
      <c r="Y105" s="32"/>
      <c r="Z105" s="32"/>
      <c r="AA105" s="32"/>
      <c r="AB105" s="32"/>
    </row>
    <row r="106" spans="1:28" ht="39.950000000000003" customHeight="1" x14ac:dyDescent="0.25">
      <c r="A106" s="169"/>
      <c r="B106" s="171"/>
      <c r="C106" s="48">
        <v>183</v>
      </c>
      <c r="D106" s="71" t="s">
        <v>178</v>
      </c>
      <c r="E106" s="108" t="s">
        <v>598</v>
      </c>
      <c r="F106" s="72" t="s">
        <v>515</v>
      </c>
      <c r="G106" s="72" t="s">
        <v>35</v>
      </c>
      <c r="H106" s="54">
        <v>34.36</v>
      </c>
      <c r="I106" s="19"/>
      <c r="J106" s="25">
        <f t="shared" si="2"/>
        <v>0</v>
      </c>
      <c r="K106" s="26" t="str">
        <f t="shared" si="3"/>
        <v>OK</v>
      </c>
      <c r="L106" s="18"/>
      <c r="M106" s="32"/>
      <c r="N106" s="32"/>
      <c r="O106" s="32"/>
      <c r="P106" s="32"/>
      <c r="Q106" s="18"/>
      <c r="R106" s="18"/>
      <c r="S106" s="18"/>
      <c r="T106" s="18"/>
      <c r="U106" s="18"/>
      <c r="V106" s="18"/>
      <c r="W106" s="32"/>
      <c r="X106" s="32"/>
      <c r="Y106" s="32"/>
      <c r="Z106" s="32"/>
      <c r="AA106" s="32"/>
      <c r="AB106" s="32"/>
    </row>
    <row r="107" spans="1:28" ht="39.950000000000003" customHeight="1" x14ac:dyDescent="0.25">
      <c r="A107" s="169"/>
      <c r="B107" s="171"/>
      <c r="C107" s="48">
        <v>184</v>
      </c>
      <c r="D107" s="71" t="s">
        <v>297</v>
      </c>
      <c r="E107" s="108" t="s">
        <v>599</v>
      </c>
      <c r="F107" s="72" t="s">
        <v>515</v>
      </c>
      <c r="G107" s="72" t="s">
        <v>35</v>
      </c>
      <c r="H107" s="54">
        <v>155.36000000000001</v>
      </c>
      <c r="I107" s="19"/>
      <c r="J107" s="25">
        <f t="shared" si="2"/>
        <v>0</v>
      </c>
      <c r="K107" s="26" t="str">
        <f t="shared" si="3"/>
        <v>OK</v>
      </c>
      <c r="L107" s="18"/>
      <c r="M107" s="32"/>
      <c r="N107" s="32"/>
      <c r="O107" s="32"/>
      <c r="P107" s="32"/>
      <c r="Q107" s="18"/>
      <c r="R107" s="18"/>
      <c r="S107" s="18"/>
      <c r="T107" s="18"/>
      <c r="U107" s="18"/>
      <c r="V107" s="18"/>
      <c r="W107" s="32"/>
      <c r="X107" s="32"/>
      <c r="Y107" s="32"/>
      <c r="Z107" s="32"/>
      <c r="AA107" s="32"/>
      <c r="AB107" s="32"/>
    </row>
    <row r="108" spans="1:28" ht="39.950000000000003" customHeight="1" x14ac:dyDescent="0.25">
      <c r="A108" s="169"/>
      <c r="B108" s="171"/>
      <c r="C108" s="48">
        <v>185</v>
      </c>
      <c r="D108" s="71" t="s">
        <v>298</v>
      </c>
      <c r="E108" s="108" t="s">
        <v>600</v>
      </c>
      <c r="F108" s="72" t="s">
        <v>515</v>
      </c>
      <c r="G108" s="72" t="s">
        <v>35</v>
      </c>
      <c r="H108" s="54">
        <v>273.45</v>
      </c>
      <c r="I108" s="19"/>
      <c r="J108" s="25">
        <f t="shared" si="2"/>
        <v>0</v>
      </c>
      <c r="K108" s="26" t="str">
        <f t="shared" si="3"/>
        <v>OK</v>
      </c>
      <c r="L108" s="18"/>
      <c r="M108" s="32"/>
      <c r="N108" s="32"/>
      <c r="O108" s="32"/>
      <c r="P108" s="32"/>
      <c r="Q108" s="18"/>
      <c r="R108" s="18"/>
      <c r="S108" s="18"/>
      <c r="T108" s="18"/>
      <c r="U108" s="18"/>
      <c r="V108" s="18"/>
      <c r="W108" s="32"/>
      <c r="X108" s="32"/>
      <c r="Y108" s="32"/>
      <c r="Z108" s="32"/>
      <c r="AA108" s="32"/>
      <c r="AB108" s="32"/>
    </row>
    <row r="109" spans="1:28" ht="39.950000000000003" customHeight="1" x14ac:dyDescent="0.25">
      <c r="A109" s="169"/>
      <c r="B109" s="171"/>
      <c r="C109" s="48">
        <v>186</v>
      </c>
      <c r="D109" s="71" t="s">
        <v>299</v>
      </c>
      <c r="E109" s="108" t="s">
        <v>601</v>
      </c>
      <c r="F109" s="72" t="s">
        <v>515</v>
      </c>
      <c r="G109" s="72" t="s">
        <v>35</v>
      </c>
      <c r="H109" s="54">
        <v>153.99</v>
      </c>
      <c r="I109" s="19"/>
      <c r="J109" s="25">
        <f t="shared" si="2"/>
        <v>0</v>
      </c>
      <c r="K109" s="26" t="str">
        <f t="shared" si="3"/>
        <v>OK</v>
      </c>
      <c r="L109" s="18"/>
      <c r="M109" s="32"/>
      <c r="N109" s="32"/>
      <c r="O109" s="32"/>
      <c r="P109" s="32"/>
      <c r="Q109" s="18"/>
      <c r="R109" s="18"/>
      <c r="S109" s="18"/>
      <c r="T109" s="18"/>
      <c r="U109" s="18"/>
      <c r="V109" s="18"/>
      <c r="W109" s="32"/>
      <c r="X109" s="32"/>
      <c r="Y109" s="32"/>
      <c r="Z109" s="32"/>
      <c r="AA109" s="32"/>
      <c r="AB109" s="32"/>
    </row>
    <row r="110" spans="1:28" ht="39.950000000000003" customHeight="1" x14ac:dyDescent="0.25">
      <c r="A110" s="169"/>
      <c r="B110" s="171"/>
      <c r="C110" s="48">
        <v>187</v>
      </c>
      <c r="D110" s="71" t="s">
        <v>300</v>
      </c>
      <c r="E110" s="108" t="s">
        <v>602</v>
      </c>
      <c r="F110" s="96" t="s">
        <v>102</v>
      </c>
      <c r="G110" s="96" t="s">
        <v>35</v>
      </c>
      <c r="H110" s="54">
        <v>227</v>
      </c>
      <c r="I110" s="19"/>
      <c r="J110" s="25">
        <f t="shared" si="2"/>
        <v>0</v>
      </c>
      <c r="K110" s="26" t="str">
        <f t="shared" si="3"/>
        <v>OK</v>
      </c>
      <c r="L110" s="18"/>
      <c r="M110" s="32"/>
      <c r="N110" s="32"/>
      <c r="O110" s="32"/>
      <c r="P110" s="32"/>
      <c r="Q110" s="18"/>
      <c r="R110" s="18"/>
      <c r="S110" s="18"/>
      <c r="T110" s="18"/>
      <c r="U110" s="18"/>
      <c r="V110" s="18"/>
      <c r="W110" s="32"/>
      <c r="X110" s="32"/>
      <c r="Y110" s="32"/>
      <c r="Z110" s="32"/>
      <c r="AA110" s="32"/>
      <c r="AB110" s="32"/>
    </row>
    <row r="111" spans="1:28" ht="39.950000000000003" customHeight="1" x14ac:dyDescent="0.25">
      <c r="A111" s="169"/>
      <c r="B111" s="171"/>
      <c r="C111" s="48">
        <v>188</v>
      </c>
      <c r="D111" s="71" t="s">
        <v>179</v>
      </c>
      <c r="E111" s="108" t="s">
        <v>603</v>
      </c>
      <c r="F111" s="72" t="s">
        <v>516</v>
      </c>
      <c r="G111" s="72" t="s">
        <v>35</v>
      </c>
      <c r="H111" s="54">
        <v>251</v>
      </c>
      <c r="I111" s="19"/>
      <c r="J111" s="25">
        <f t="shared" si="2"/>
        <v>0</v>
      </c>
      <c r="K111" s="26" t="str">
        <f t="shared" si="3"/>
        <v>OK</v>
      </c>
      <c r="L111" s="18"/>
      <c r="M111" s="32"/>
      <c r="N111" s="32"/>
      <c r="O111" s="32"/>
      <c r="P111" s="32"/>
      <c r="Q111" s="18"/>
      <c r="R111" s="18"/>
      <c r="S111" s="18"/>
      <c r="T111" s="18"/>
      <c r="U111" s="18"/>
      <c r="V111" s="18"/>
      <c r="W111" s="32"/>
      <c r="X111" s="32"/>
      <c r="Y111" s="32"/>
      <c r="Z111" s="32"/>
      <c r="AA111" s="32"/>
      <c r="AB111" s="32"/>
    </row>
    <row r="112" spans="1:28" ht="39.950000000000003" customHeight="1" x14ac:dyDescent="0.25">
      <c r="A112" s="169"/>
      <c r="B112" s="171"/>
      <c r="C112" s="48">
        <v>189</v>
      </c>
      <c r="D112" s="71" t="s">
        <v>301</v>
      </c>
      <c r="E112" s="108" t="s">
        <v>604</v>
      </c>
      <c r="F112" s="72" t="s">
        <v>59</v>
      </c>
      <c r="G112" s="72" t="s">
        <v>35</v>
      </c>
      <c r="H112" s="54">
        <v>68.8</v>
      </c>
      <c r="I112" s="19"/>
      <c r="J112" s="25">
        <f t="shared" si="2"/>
        <v>0</v>
      </c>
      <c r="K112" s="26" t="str">
        <f t="shared" si="3"/>
        <v>OK</v>
      </c>
      <c r="L112" s="18"/>
      <c r="M112" s="32"/>
      <c r="N112" s="32"/>
      <c r="O112" s="32"/>
      <c r="P112" s="32"/>
      <c r="Q112" s="18"/>
      <c r="R112" s="18"/>
      <c r="S112" s="18"/>
      <c r="T112" s="18"/>
      <c r="U112" s="18"/>
      <c r="V112" s="18"/>
      <c r="W112" s="32"/>
      <c r="X112" s="32"/>
      <c r="Y112" s="32"/>
      <c r="Z112" s="32"/>
      <c r="AA112" s="32"/>
      <c r="AB112" s="32"/>
    </row>
    <row r="113" spans="1:28"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32"/>
      <c r="N113" s="32"/>
      <c r="O113" s="32"/>
      <c r="P113" s="32"/>
      <c r="Q113" s="18"/>
      <c r="R113" s="18"/>
      <c r="S113" s="18"/>
      <c r="T113" s="18"/>
      <c r="U113" s="18"/>
      <c r="V113" s="18"/>
      <c r="W113" s="32"/>
      <c r="X113" s="32"/>
      <c r="Y113" s="32"/>
      <c r="Z113" s="32"/>
      <c r="AA113" s="32"/>
      <c r="AB113" s="32"/>
    </row>
    <row r="114" spans="1:28" ht="39.950000000000003" customHeight="1" x14ac:dyDescent="0.25">
      <c r="A114" s="168">
        <v>6</v>
      </c>
      <c r="B114" s="170" t="s">
        <v>222</v>
      </c>
      <c r="C114" s="48">
        <v>259</v>
      </c>
      <c r="D114" s="71" t="s">
        <v>302</v>
      </c>
      <c r="E114" s="110" t="s">
        <v>605</v>
      </c>
      <c r="F114" s="72" t="s">
        <v>59</v>
      </c>
      <c r="G114" s="72" t="s">
        <v>15</v>
      </c>
      <c r="H114" s="54">
        <v>29.87</v>
      </c>
      <c r="I114" s="19"/>
      <c r="J114" s="25">
        <f t="shared" si="2"/>
        <v>0</v>
      </c>
      <c r="K114" s="26" t="str">
        <f t="shared" si="3"/>
        <v>OK</v>
      </c>
      <c r="L114" s="18"/>
      <c r="M114" s="32"/>
      <c r="N114" s="32"/>
      <c r="O114" s="32"/>
      <c r="P114" s="32"/>
      <c r="Q114" s="18"/>
      <c r="R114" s="18"/>
      <c r="S114" s="18"/>
      <c r="T114" s="18"/>
      <c r="U114" s="18"/>
      <c r="V114" s="18"/>
      <c r="W114" s="32"/>
      <c r="X114" s="32"/>
      <c r="Y114" s="32"/>
      <c r="Z114" s="32"/>
      <c r="AA114" s="32"/>
      <c r="AB114" s="32"/>
    </row>
    <row r="115" spans="1:28" ht="39.950000000000003" customHeight="1" x14ac:dyDescent="0.25">
      <c r="A115" s="169"/>
      <c r="B115" s="171"/>
      <c r="C115" s="48">
        <v>260</v>
      </c>
      <c r="D115" s="78" t="s">
        <v>303</v>
      </c>
      <c r="E115" s="111" t="s">
        <v>606</v>
      </c>
      <c r="F115" s="95" t="s">
        <v>59</v>
      </c>
      <c r="G115" s="95" t="s">
        <v>15</v>
      </c>
      <c r="H115" s="54">
        <v>3.19</v>
      </c>
      <c r="I115" s="19"/>
      <c r="J115" s="25">
        <f t="shared" si="2"/>
        <v>0</v>
      </c>
      <c r="K115" s="26" t="str">
        <f t="shared" si="3"/>
        <v>OK</v>
      </c>
      <c r="L115" s="18"/>
      <c r="M115" s="32"/>
      <c r="N115" s="32"/>
      <c r="O115" s="32"/>
      <c r="P115" s="32"/>
      <c r="Q115" s="18"/>
      <c r="R115" s="18"/>
      <c r="S115" s="18"/>
      <c r="T115" s="18"/>
      <c r="U115" s="18"/>
      <c r="V115" s="18"/>
      <c r="W115" s="32"/>
      <c r="X115" s="32"/>
      <c r="Y115" s="32"/>
      <c r="Z115" s="32"/>
      <c r="AA115" s="32"/>
      <c r="AB115" s="32"/>
    </row>
    <row r="116" spans="1:28" ht="39.950000000000003" customHeight="1" x14ac:dyDescent="0.25">
      <c r="A116" s="169"/>
      <c r="B116" s="171"/>
      <c r="C116" s="48">
        <v>261</v>
      </c>
      <c r="D116" s="71" t="s">
        <v>304</v>
      </c>
      <c r="E116" s="110" t="s">
        <v>607</v>
      </c>
      <c r="F116" s="72" t="s">
        <v>13</v>
      </c>
      <c r="G116" s="72" t="s">
        <v>15</v>
      </c>
      <c r="H116" s="54">
        <v>9.24</v>
      </c>
      <c r="I116" s="19">
        <v>15</v>
      </c>
      <c r="J116" s="25">
        <f t="shared" si="2"/>
        <v>15</v>
      </c>
      <c r="K116" s="26" t="str">
        <f t="shared" si="3"/>
        <v>OK</v>
      </c>
      <c r="L116" s="18"/>
      <c r="M116" s="32"/>
      <c r="N116" s="32"/>
      <c r="O116" s="32"/>
      <c r="P116" s="32"/>
      <c r="Q116" s="18"/>
      <c r="R116" s="18"/>
      <c r="S116" s="18"/>
      <c r="T116" s="18"/>
      <c r="U116" s="18"/>
      <c r="V116" s="18"/>
      <c r="W116" s="32"/>
      <c r="X116" s="32"/>
      <c r="Y116" s="32"/>
      <c r="Z116" s="32"/>
      <c r="AA116" s="32"/>
      <c r="AB116" s="32"/>
    </row>
    <row r="117" spans="1:28" ht="39.950000000000003" customHeight="1" x14ac:dyDescent="0.25">
      <c r="A117" s="169"/>
      <c r="B117" s="171"/>
      <c r="C117" s="48">
        <v>262</v>
      </c>
      <c r="D117" s="71" t="s">
        <v>305</v>
      </c>
      <c r="E117" s="110" t="s">
        <v>608</v>
      </c>
      <c r="F117" s="72" t="s">
        <v>13</v>
      </c>
      <c r="G117" s="72" t="s">
        <v>15</v>
      </c>
      <c r="H117" s="54">
        <v>10.119999999999999</v>
      </c>
      <c r="I117" s="19">
        <v>20</v>
      </c>
      <c r="J117" s="25">
        <f t="shared" si="2"/>
        <v>20</v>
      </c>
      <c r="K117" s="26" t="str">
        <f t="shared" si="3"/>
        <v>OK</v>
      </c>
      <c r="L117" s="18"/>
      <c r="M117" s="32"/>
      <c r="N117" s="32"/>
      <c r="O117" s="32"/>
      <c r="P117" s="32"/>
      <c r="Q117" s="18"/>
      <c r="R117" s="18"/>
      <c r="S117" s="18"/>
      <c r="T117" s="18"/>
      <c r="U117" s="18"/>
      <c r="V117" s="18"/>
      <c r="W117" s="32"/>
      <c r="X117" s="32"/>
      <c r="Y117" s="32"/>
      <c r="Z117" s="32"/>
      <c r="AA117" s="32"/>
      <c r="AB117" s="32"/>
    </row>
    <row r="118" spans="1:28" ht="39.950000000000003" customHeight="1" x14ac:dyDescent="0.25">
      <c r="A118" s="169"/>
      <c r="B118" s="171"/>
      <c r="C118" s="48">
        <v>263</v>
      </c>
      <c r="D118" s="71" t="s">
        <v>306</v>
      </c>
      <c r="E118" s="110" t="s">
        <v>608</v>
      </c>
      <c r="F118" s="72" t="s">
        <v>13</v>
      </c>
      <c r="G118" s="72" t="s">
        <v>15</v>
      </c>
      <c r="H118" s="54">
        <v>22.25</v>
      </c>
      <c r="I118" s="19">
        <v>10</v>
      </c>
      <c r="J118" s="25">
        <f t="shared" si="2"/>
        <v>10</v>
      </c>
      <c r="K118" s="26" t="str">
        <f t="shared" si="3"/>
        <v>OK</v>
      </c>
      <c r="L118" s="18"/>
      <c r="M118" s="32"/>
      <c r="N118" s="32"/>
      <c r="O118" s="32"/>
      <c r="P118" s="32"/>
      <c r="Q118" s="18"/>
      <c r="R118" s="18"/>
      <c r="S118" s="18"/>
      <c r="T118" s="18"/>
      <c r="U118" s="18"/>
      <c r="V118" s="18"/>
      <c r="W118" s="32"/>
      <c r="X118" s="32"/>
      <c r="Y118" s="32"/>
      <c r="Z118" s="32"/>
      <c r="AA118" s="32"/>
      <c r="AB118" s="32"/>
    </row>
    <row r="119" spans="1:28" ht="39.950000000000003" customHeight="1" x14ac:dyDescent="0.25">
      <c r="A119" s="169"/>
      <c r="B119" s="171"/>
      <c r="C119" s="48">
        <v>264</v>
      </c>
      <c r="D119" s="71" t="s">
        <v>307</v>
      </c>
      <c r="E119" s="110" t="s">
        <v>608</v>
      </c>
      <c r="F119" s="72" t="s">
        <v>13</v>
      </c>
      <c r="G119" s="72" t="s">
        <v>15</v>
      </c>
      <c r="H119" s="54">
        <v>25.31</v>
      </c>
      <c r="I119" s="19">
        <v>10</v>
      </c>
      <c r="J119" s="25">
        <f t="shared" si="2"/>
        <v>10</v>
      </c>
      <c r="K119" s="26" t="str">
        <f t="shared" si="3"/>
        <v>OK</v>
      </c>
      <c r="L119" s="18"/>
      <c r="M119" s="32"/>
      <c r="N119" s="32"/>
      <c r="O119" s="32"/>
      <c r="P119" s="32"/>
      <c r="Q119" s="18"/>
      <c r="R119" s="18"/>
      <c r="S119" s="18"/>
      <c r="T119" s="18"/>
      <c r="U119" s="18"/>
      <c r="V119" s="18"/>
      <c r="W119" s="32"/>
      <c r="X119" s="32"/>
      <c r="Y119" s="32"/>
      <c r="Z119" s="32"/>
      <c r="AA119" s="32"/>
      <c r="AB119" s="32"/>
    </row>
    <row r="120" spans="1:28" ht="39.950000000000003" customHeight="1" x14ac:dyDescent="0.25">
      <c r="A120" s="169"/>
      <c r="B120" s="171"/>
      <c r="C120" s="48">
        <v>265</v>
      </c>
      <c r="D120" s="71" t="s">
        <v>308</v>
      </c>
      <c r="E120" s="111" t="s">
        <v>606</v>
      </c>
      <c r="F120" s="72" t="s">
        <v>13</v>
      </c>
      <c r="G120" s="72" t="s">
        <v>15</v>
      </c>
      <c r="H120" s="54">
        <v>4.8099999999999996</v>
      </c>
      <c r="I120" s="19">
        <v>20</v>
      </c>
      <c r="J120" s="25">
        <f t="shared" si="2"/>
        <v>20</v>
      </c>
      <c r="K120" s="26" t="str">
        <f t="shared" si="3"/>
        <v>OK</v>
      </c>
      <c r="L120" s="18"/>
      <c r="M120" s="32"/>
      <c r="N120" s="32"/>
      <c r="O120" s="32"/>
      <c r="P120" s="32"/>
      <c r="Q120" s="18"/>
      <c r="R120" s="18"/>
      <c r="S120" s="18"/>
      <c r="T120" s="18"/>
      <c r="U120" s="18"/>
      <c r="V120" s="18"/>
      <c r="W120" s="32"/>
      <c r="X120" s="32"/>
      <c r="Y120" s="32"/>
      <c r="Z120" s="32"/>
      <c r="AA120" s="32"/>
      <c r="AB120" s="32"/>
    </row>
    <row r="121" spans="1:28" ht="39.950000000000003" customHeight="1" x14ac:dyDescent="0.25">
      <c r="A121" s="169"/>
      <c r="B121" s="171"/>
      <c r="C121" s="48">
        <v>266</v>
      </c>
      <c r="D121" s="71" t="s">
        <v>309</v>
      </c>
      <c r="E121" s="111" t="s">
        <v>606</v>
      </c>
      <c r="F121" s="72" t="s">
        <v>13</v>
      </c>
      <c r="G121" s="72" t="s">
        <v>15</v>
      </c>
      <c r="H121" s="54">
        <v>0.84</v>
      </c>
      <c r="I121" s="19">
        <v>20</v>
      </c>
      <c r="J121" s="25">
        <f t="shared" si="2"/>
        <v>20</v>
      </c>
      <c r="K121" s="26" t="str">
        <f t="shared" si="3"/>
        <v>OK</v>
      </c>
      <c r="L121" s="18"/>
      <c r="M121" s="32"/>
      <c r="N121" s="32"/>
      <c r="O121" s="32"/>
      <c r="P121" s="32"/>
      <c r="Q121" s="18"/>
      <c r="R121" s="18"/>
      <c r="S121" s="18"/>
      <c r="T121" s="18"/>
      <c r="U121" s="18"/>
      <c r="V121" s="18"/>
      <c r="W121" s="32"/>
      <c r="X121" s="32"/>
      <c r="Y121" s="32"/>
      <c r="Z121" s="32"/>
      <c r="AA121" s="32"/>
      <c r="AB121" s="32"/>
    </row>
    <row r="122" spans="1:28" ht="39.950000000000003" customHeight="1" x14ac:dyDescent="0.25">
      <c r="A122" s="169"/>
      <c r="B122" s="171"/>
      <c r="C122" s="48">
        <v>267</v>
      </c>
      <c r="D122" s="71" t="s">
        <v>310</v>
      </c>
      <c r="E122" s="111" t="s">
        <v>606</v>
      </c>
      <c r="F122" s="72" t="s">
        <v>13</v>
      </c>
      <c r="G122" s="72" t="s">
        <v>15</v>
      </c>
      <c r="H122" s="54">
        <v>3.79</v>
      </c>
      <c r="I122" s="19">
        <v>20</v>
      </c>
      <c r="J122" s="25">
        <f t="shared" si="2"/>
        <v>20</v>
      </c>
      <c r="K122" s="26" t="str">
        <f t="shared" si="3"/>
        <v>OK</v>
      </c>
      <c r="L122" s="18"/>
      <c r="M122" s="32"/>
      <c r="N122" s="32"/>
      <c r="O122" s="32"/>
      <c r="P122" s="32"/>
      <c r="Q122" s="18"/>
      <c r="R122" s="18"/>
      <c r="S122" s="18"/>
      <c r="T122" s="18"/>
      <c r="U122" s="18"/>
      <c r="V122" s="18"/>
      <c r="W122" s="32"/>
      <c r="X122" s="32"/>
      <c r="Y122" s="32"/>
      <c r="Z122" s="32"/>
      <c r="AA122" s="32"/>
      <c r="AB122" s="32"/>
    </row>
    <row r="123" spans="1:28" ht="39.950000000000003" customHeight="1" x14ac:dyDescent="0.25">
      <c r="A123" s="169"/>
      <c r="B123" s="171"/>
      <c r="C123" s="48">
        <v>268</v>
      </c>
      <c r="D123" s="71" t="s">
        <v>311</v>
      </c>
      <c r="E123" s="111" t="s">
        <v>606</v>
      </c>
      <c r="F123" s="72" t="s">
        <v>13</v>
      </c>
      <c r="G123" s="72" t="s">
        <v>15</v>
      </c>
      <c r="H123" s="54">
        <v>1.82</v>
      </c>
      <c r="I123" s="19">
        <v>20</v>
      </c>
      <c r="J123" s="25">
        <f t="shared" si="2"/>
        <v>20</v>
      </c>
      <c r="K123" s="26" t="str">
        <f t="shared" si="3"/>
        <v>OK</v>
      </c>
      <c r="L123" s="18"/>
      <c r="M123" s="32"/>
      <c r="N123" s="32"/>
      <c r="O123" s="32"/>
      <c r="P123" s="32"/>
      <c r="Q123" s="18"/>
      <c r="R123" s="18"/>
      <c r="S123" s="18"/>
      <c r="T123" s="18"/>
      <c r="U123" s="18"/>
      <c r="V123" s="18"/>
      <c r="W123" s="32"/>
      <c r="X123" s="32"/>
      <c r="Y123" s="32"/>
      <c r="Z123" s="32"/>
      <c r="AA123" s="32"/>
      <c r="AB123" s="32"/>
    </row>
    <row r="124" spans="1:28" ht="39.950000000000003" customHeight="1" x14ac:dyDescent="0.25">
      <c r="A124" s="169"/>
      <c r="B124" s="171"/>
      <c r="C124" s="48">
        <v>269</v>
      </c>
      <c r="D124" s="71" t="s">
        <v>312</v>
      </c>
      <c r="E124" s="111" t="s">
        <v>606</v>
      </c>
      <c r="F124" s="72" t="s">
        <v>13</v>
      </c>
      <c r="G124" s="72" t="s">
        <v>15</v>
      </c>
      <c r="H124" s="54">
        <v>1.1299999999999999</v>
      </c>
      <c r="I124" s="19">
        <v>20</v>
      </c>
      <c r="J124" s="25">
        <f t="shared" si="2"/>
        <v>20</v>
      </c>
      <c r="K124" s="26" t="str">
        <f t="shared" si="3"/>
        <v>OK</v>
      </c>
      <c r="L124" s="18"/>
      <c r="M124" s="32"/>
      <c r="N124" s="32"/>
      <c r="O124" s="32"/>
      <c r="P124" s="32"/>
      <c r="Q124" s="18"/>
      <c r="R124" s="18"/>
      <c r="S124" s="18"/>
      <c r="T124" s="18"/>
      <c r="U124" s="18"/>
      <c r="V124" s="18"/>
      <c r="W124" s="32"/>
      <c r="X124" s="32"/>
      <c r="Y124" s="32"/>
      <c r="Z124" s="32"/>
      <c r="AA124" s="32"/>
      <c r="AB124" s="32"/>
    </row>
    <row r="125" spans="1:28" ht="39.950000000000003" customHeight="1" x14ac:dyDescent="0.25">
      <c r="A125" s="169"/>
      <c r="B125" s="171"/>
      <c r="C125" s="48">
        <v>270</v>
      </c>
      <c r="D125" s="71" t="s">
        <v>313</v>
      </c>
      <c r="E125" s="111" t="s">
        <v>606</v>
      </c>
      <c r="F125" s="72" t="s">
        <v>13</v>
      </c>
      <c r="G125" s="72" t="s">
        <v>15</v>
      </c>
      <c r="H125" s="54">
        <v>1.53</v>
      </c>
      <c r="I125" s="19">
        <v>20</v>
      </c>
      <c r="J125" s="25">
        <f t="shared" si="2"/>
        <v>20</v>
      </c>
      <c r="K125" s="26" t="str">
        <f t="shared" si="3"/>
        <v>OK</v>
      </c>
      <c r="L125" s="18"/>
      <c r="M125" s="32"/>
      <c r="N125" s="32"/>
      <c r="O125" s="32"/>
      <c r="P125" s="32"/>
      <c r="Q125" s="18"/>
      <c r="R125" s="18"/>
      <c r="S125" s="18"/>
      <c r="T125" s="18"/>
      <c r="U125" s="18"/>
      <c r="V125" s="18"/>
      <c r="W125" s="32"/>
      <c r="X125" s="32"/>
      <c r="Y125" s="32"/>
      <c r="Z125" s="32"/>
      <c r="AA125" s="32"/>
      <c r="AB125" s="32"/>
    </row>
    <row r="126" spans="1:28" ht="39.950000000000003" customHeight="1" x14ac:dyDescent="0.25">
      <c r="A126" s="169"/>
      <c r="B126" s="171"/>
      <c r="C126" s="48">
        <v>271</v>
      </c>
      <c r="D126" s="71" t="s">
        <v>314</v>
      </c>
      <c r="E126" s="111" t="s">
        <v>606</v>
      </c>
      <c r="F126" s="72" t="s">
        <v>13</v>
      </c>
      <c r="G126" s="72" t="s">
        <v>15</v>
      </c>
      <c r="H126" s="54">
        <v>2.87</v>
      </c>
      <c r="I126" s="19">
        <v>20</v>
      </c>
      <c r="J126" s="25">
        <f t="shared" si="2"/>
        <v>20</v>
      </c>
      <c r="K126" s="26" t="str">
        <f t="shared" si="3"/>
        <v>OK</v>
      </c>
      <c r="L126" s="18"/>
      <c r="M126" s="32"/>
      <c r="N126" s="32"/>
      <c r="O126" s="32"/>
      <c r="P126" s="32"/>
      <c r="Q126" s="18"/>
      <c r="R126" s="18"/>
      <c r="S126" s="18"/>
      <c r="T126" s="18"/>
      <c r="U126" s="18"/>
      <c r="V126" s="18"/>
      <c r="W126" s="32"/>
      <c r="X126" s="32"/>
      <c r="Y126" s="32"/>
      <c r="Z126" s="32"/>
      <c r="AA126" s="32"/>
      <c r="AB126" s="32"/>
    </row>
    <row r="127" spans="1:28" ht="39.950000000000003" customHeight="1" x14ac:dyDescent="0.25">
      <c r="A127" s="169"/>
      <c r="B127" s="171"/>
      <c r="C127" s="48">
        <v>272</v>
      </c>
      <c r="D127" s="71" t="s">
        <v>315</v>
      </c>
      <c r="E127" s="111" t="s">
        <v>606</v>
      </c>
      <c r="F127" s="72" t="s">
        <v>59</v>
      </c>
      <c r="G127" s="72" t="s">
        <v>15</v>
      </c>
      <c r="H127" s="54">
        <v>50.66</v>
      </c>
      <c r="I127" s="19">
        <v>20</v>
      </c>
      <c r="J127" s="25">
        <f t="shared" si="2"/>
        <v>20</v>
      </c>
      <c r="K127" s="26" t="str">
        <f t="shared" si="3"/>
        <v>OK</v>
      </c>
      <c r="L127" s="18"/>
      <c r="M127" s="32"/>
      <c r="N127" s="32"/>
      <c r="O127" s="32"/>
      <c r="P127" s="32"/>
      <c r="Q127" s="18"/>
      <c r="R127" s="18"/>
      <c r="S127" s="18"/>
      <c r="T127" s="18"/>
      <c r="U127" s="18"/>
      <c r="V127" s="18"/>
      <c r="W127" s="32"/>
      <c r="X127" s="32"/>
      <c r="Y127" s="32"/>
      <c r="Z127" s="32"/>
      <c r="AA127" s="32"/>
      <c r="AB127" s="32"/>
    </row>
    <row r="128" spans="1:28" ht="39.950000000000003" customHeight="1" x14ac:dyDescent="0.25">
      <c r="A128" s="169"/>
      <c r="B128" s="171"/>
      <c r="C128" s="48">
        <v>273</v>
      </c>
      <c r="D128" s="71" t="s">
        <v>316</v>
      </c>
      <c r="E128" s="111" t="s">
        <v>606</v>
      </c>
      <c r="F128" s="72" t="s">
        <v>13</v>
      </c>
      <c r="G128" s="72" t="s">
        <v>15</v>
      </c>
      <c r="H128" s="54">
        <v>6.08</v>
      </c>
      <c r="I128" s="19">
        <v>20</v>
      </c>
      <c r="J128" s="25">
        <f t="shared" si="2"/>
        <v>20</v>
      </c>
      <c r="K128" s="26" t="str">
        <f t="shared" si="3"/>
        <v>OK</v>
      </c>
      <c r="L128" s="18"/>
      <c r="M128" s="32"/>
      <c r="N128" s="32"/>
      <c r="O128" s="32"/>
      <c r="P128" s="32"/>
      <c r="Q128" s="18"/>
      <c r="R128" s="18"/>
      <c r="S128" s="18"/>
      <c r="T128" s="18"/>
      <c r="U128" s="18"/>
      <c r="V128" s="18"/>
      <c r="W128" s="32"/>
      <c r="X128" s="32"/>
      <c r="Y128" s="32"/>
      <c r="Z128" s="32"/>
      <c r="AA128" s="32"/>
      <c r="AB128" s="32"/>
    </row>
    <row r="129" spans="1:28" ht="39.950000000000003" customHeight="1" x14ac:dyDescent="0.25">
      <c r="A129" s="169"/>
      <c r="B129" s="171"/>
      <c r="C129" s="48">
        <v>274</v>
      </c>
      <c r="D129" s="71" t="s">
        <v>317</v>
      </c>
      <c r="E129" s="111" t="s">
        <v>606</v>
      </c>
      <c r="F129" s="72" t="s">
        <v>13</v>
      </c>
      <c r="G129" s="72" t="s">
        <v>15</v>
      </c>
      <c r="H129" s="54">
        <v>4.8499999999999996</v>
      </c>
      <c r="I129" s="19">
        <v>20</v>
      </c>
      <c r="J129" s="25">
        <f t="shared" si="2"/>
        <v>20</v>
      </c>
      <c r="K129" s="26" t="str">
        <f t="shared" si="3"/>
        <v>OK</v>
      </c>
      <c r="L129" s="18"/>
      <c r="M129" s="32"/>
      <c r="N129" s="32"/>
      <c r="O129" s="32"/>
      <c r="P129" s="32"/>
      <c r="Q129" s="18"/>
      <c r="R129" s="18"/>
      <c r="S129" s="18"/>
      <c r="T129" s="18"/>
      <c r="U129" s="18"/>
      <c r="V129" s="18"/>
      <c r="W129" s="32"/>
      <c r="X129" s="32"/>
      <c r="Y129" s="32"/>
      <c r="Z129" s="32"/>
      <c r="AA129" s="32"/>
      <c r="AB129" s="32"/>
    </row>
    <row r="130" spans="1:28" ht="39.950000000000003" customHeight="1" x14ac:dyDescent="0.25">
      <c r="A130" s="169"/>
      <c r="B130" s="171"/>
      <c r="C130" s="48">
        <v>275</v>
      </c>
      <c r="D130" s="71" t="s">
        <v>318</v>
      </c>
      <c r="E130" s="111" t="s">
        <v>606</v>
      </c>
      <c r="F130" s="72" t="s">
        <v>13</v>
      </c>
      <c r="G130" s="72" t="s">
        <v>15</v>
      </c>
      <c r="H130" s="54">
        <v>11.69</v>
      </c>
      <c r="I130" s="19">
        <v>20</v>
      </c>
      <c r="J130" s="25">
        <f t="shared" si="2"/>
        <v>20</v>
      </c>
      <c r="K130" s="26" t="str">
        <f t="shared" si="3"/>
        <v>OK</v>
      </c>
      <c r="L130" s="18"/>
      <c r="M130" s="32"/>
      <c r="N130" s="32"/>
      <c r="O130" s="32"/>
      <c r="P130" s="32"/>
      <c r="Q130" s="18"/>
      <c r="R130" s="18"/>
      <c r="S130" s="18"/>
      <c r="T130" s="18"/>
      <c r="U130" s="18"/>
      <c r="V130" s="18"/>
      <c r="W130" s="32"/>
      <c r="X130" s="32"/>
      <c r="Y130" s="32"/>
      <c r="Z130" s="32"/>
      <c r="AA130" s="32"/>
      <c r="AB130" s="32"/>
    </row>
    <row r="131" spans="1:28" ht="39.950000000000003" customHeight="1" x14ac:dyDescent="0.25">
      <c r="A131" s="169"/>
      <c r="B131" s="171"/>
      <c r="C131" s="48">
        <v>276</v>
      </c>
      <c r="D131" s="71" t="s">
        <v>319</v>
      </c>
      <c r="E131" s="111" t="s">
        <v>606</v>
      </c>
      <c r="F131" s="72" t="s">
        <v>13</v>
      </c>
      <c r="G131" s="72" t="s">
        <v>15</v>
      </c>
      <c r="H131" s="54">
        <v>21.08</v>
      </c>
      <c r="I131" s="19">
        <v>20</v>
      </c>
      <c r="J131" s="25">
        <f t="shared" si="2"/>
        <v>20</v>
      </c>
      <c r="K131" s="26" t="str">
        <f t="shared" si="3"/>
        <v>OK</v>
      </c>
      <c r="L131" s="18"/>
      <c r="M131" s="32"/>
      <c r="N131" s="32"/>
      <c r="O131" s="32"/>
      <c r="P131" s="32"/>
      <c r="Q131" s="18"/>
      <c r="R131" s="18"/>
      <c r="S131" s="18"/>
      <c r="T131" s="18"/>
      <c r="U131" s="18"/>
      <c r="V131" s="18"/>
      <c r="W131" s="32"/>
      <c r="X131" s="32"/>
      <c r="Y131" s="32"/>
      <c r="Z131" s="32"/>
      <c r="AA131" s="32"/>
      <c r="AB131" s="32"/>
    </row>
    <row r="132" spans="1:28" ht="39.950000000000003" customHeight="1" x14ac:dyDescent="0.25">
      <c r="A132" s="169"/>
      <c r="B132" s="171"/>
      <c r="C132" s="48">
        <v>277</v>
      </c>
      <c r="D132" s="80" t="s">
        <v>320</v>
      </c>
      <c r="E132" s="111" t="s">
        <v>606</v>
      </c>
      <c r="F132" s="72" t="s">
        <v>59</v>
      </c>
      <c r="G132" s="72" t="s">
        <v>15</v>
      </c>
      <c r="H132" s="54">
        <v>33</v>
      </c>
      <c r="I132" s="19"/>
      <c r="J132" s="25">
        <f t="shared" ref="J132:J195" si="4">I132-(SUM(L132:AB132))</f>
        <v>0</v>
      </c>
      <c r="K132" s="26" t="str">
        <f t="shared" si="3"/>
        <v>OK</v>
      </c>
      <c r="L132" s="18"/>
      <c r="M132" s="32"/>
      <c r="N132" s="32"/>
      <c r="O132" s="32"/>
      <c r="P132" s="32"/>
      <c r="Q132" s="18"/>
      <c r="R132" s="18"/>
      <c r="S132" s="18"/>
      <c r="T132" s="18"/>
      <c r="U132" s="18"/>
      <c r="V132" s="18"/>
      <c r="W132" s="32"/>
      <c r="X132" s="32"/>
      <c r="Y132" s="32"/>
      <c r="Z132" s="32"/>
      <c r="AA132" s="32"/>
      <c r="AB132" s="32"/>
    </row>
    <row r="133" spans="1:28" ht="39.950000000000003" customHeight="1" x14ac:dyDescent="0.25">
      <c r="A133" s="169"/>
      <c r="B133" s="171"/>
      <c r="C133" s="48">
        <v>278</v>
      </c>
      <c r="D133" s="71" t="s">
        <v>321</v>
      </c>
      <c r="E133" s="111" t="s">
        <v>606</v>
      </c>
      <c r="F133" s="72" t="s">
        <v>13</v>
      </c>
      <c r="G133" s="72" t="s">
        <v>15</v>
      </c>
      <c r="H133" s="54">
        <v>3.82</v>
      </c>
      <c r="I133" s="19">
        <v>20</v>
      </c>
      <c r="J133" s="25">
        <f t="shared" si="4"/>
        <v>20</v>
      </c>
      <c r="K133" s="26" t="str">
        <f t="shared" ref="K133:K287" si="5">IF(J133&lt;0,"ATENÇÃO","OK")</f>
        <v>OK</v>
      </c>
      <c r="L133" s="18"/>
      <c r="M133" s="32"/>
      <c r="N133" s="32"/>
      <c r="O133" s="32"/>
      <c r="P133" s="32"/>
      <c r="Q133" s="18"/>
      <c r="R133" s="18"/>
      <c r="S133" s="18"/>
      <c r="T133" s="18"/>
      <c r="U133" s="18"/>
      <c r="V133" s="18"/>
      <c r="W133" s="32"/>
      <c r="X133" s="32"/>
      <c r="Y133" s="32"/>
      <c r="Z133" s="32"/>
      <c r="AA133" s="32"/>
      <c r="AB133" s="32"/>
    </row>
    <row r="134" spans="1:28" ht="39.950000000000003" customHeight="1" x14ac:dyDescent="0.25">
      <c r="A134" s="169"/>
      <c r="B134" s="171"/>
      <c r="C134" s="48">
        <v>279</v>
      </c>
      <c r="D134" s="71" t="s">
        <v>322</v>
      </c>
      <c r="E134" s="111" t="s">
        <v>606</v>
      </c>
      <c r="F134" s="72" t="s">
        <v>13</v>
      </c>
      <c r="G134" s="72" t="s">
        <v>15</v>
      </c>
      <c r="H134" s="54">
        <v>3.71</v>
      </c>
      <c r="I134" s="19">
        <v>20</v>
      </c>
      <c r="J134" s="25">
        <f t="shared" si="4"/>
        <v>20</v>
      </c>
      <c r="K134" s="26" t="str">
        <f t="shared" si="5"/>
        <v>OK</v>
      </c>
      <c r="L134" s="18"/>
      <c r="M134" s="32"/>
      <c r="N134" s="32"/>
      <c r="O134" s="32"/>
      <c r="P134" s="32"/>
      <c r="Q134" s="18"/>
      <c r="R134" s="18"/>
      <c r="S134" s="18"/>
      <c r="T134" s="18"/>
      <c r="U134" s="18"/>
      <c r="V134" s="18"/>
      <c r="W134" s="32"/>
      <c r="X134" s="32"/>
      <c r="Y134" s="32"/>
      <c r="Z134" s="32"/>
      <c r="AA134" s="32"/>
      <c r="AB134" s="32"/>
    </row>
    <row r="135" spans="1:28" ht="39.950000000000003" customHeight="1" x14ac:dyDescent="0.25">
      <c r="A135" s="169"/>
      <c r="B135" s="171"/>
      <c r="C135" s="48">
        <v>280</v>
      </c>
      <c r="D135" s="71" t="s">
        <v>323</v>
      </c>
      <c r="E135" s="111" t="s">
        <v>606</v>
      </c>
      <c r="F135" s="72" t="s">
        <v>13</v>
      </c>
      <c r="G135" s="72" t="s">
        <v>15</v>
      </c>
      <c r="H135" s="54">
        <v>2.59</v>
      </c>
      <c r="I135" s="19">
        <v>20</v>
      </c>
      <c r="J135" s="25">
        <f t="shared" si="4"/>
        <v>20</v>
      </c>
      <c r="K135" s="26" t="str">
        <f t="shared" si="5"/>
        <v>OK</v>
      </c>
      <c r="L135" s="18"/>
      <c r="M135" s="32"/>
      <c r="N135" s="32"/>
      <c r="O135" s="32"/>
      <c r="P135" s="32"/>
      <c r="Q135" s="18"/>
      <c r="R135" s="18"/>
      <c r="S135" s="18"/>
      <c r="T135" s="18"/>
      <c r="U135" s="18"/>
      <c r="V135" s="18"/>
      <c r="W135" s="32"/>
      <c r="X135" s="32"/>
      <c r="Y135" s="32"/>
      <c r="Z135" s="32"/>
      <c r="AA135" s="32"/>
      <c r="AB135" s="32"/>
    </row>
    <row r="136" spans="1:28" ht="39.950000000000003" customHeight="1" x14ac:dyDescent="0.25">
      <c r="A136" s="169"/>
      <c r="B136" s="171"/>
      <c r="C136" s="48">
        <v>281</v>
      </c>
      <c r="D136" s="80" t="s">
        <v>324</v>
      </c>
      <c r="E136" s="111" t="s">
        <v>606</v>
      </c>
      <c r="F136" s="72" t="s">
        <v>59</v>
      </c>
      <c r="G136" s="72" t="s">
        <v>15</v>
      </c>
      <c r="H136" s="54">
        <v>25.77</v>
      </c>
      <c r="I136" s="19"/>
      <c r="J136" s="25">
        <f t="shared" si="4"/>
        <v>0</v>
      </c>
      <c r="K136" s="26" t="str">
        <f t="shared" si="5"/>
        <v>OK</v>
      </c>
      <c r="L136" s="18"/>
      <c r="M136" s="32"/>
      <c r="N136" s="32"/>
      <c r="O136" s="32"/>
      <c r="P136" s="32"/>
      <c r="Q136" s="18"/>
      <c r="R136" s="18"/>
      <c r="S136" s="18"/>
      <c r="T136" s="18"/>
      <c r="U136" s="18"/>
      <c r="V136" s="18"/>
      <c r="W136" s="32"/>
      <c r="X136" s="32"/>
      <c r="Y136" s="32"/>
      <c r="Z136" s="32"/>
      <c r="AA136" s="32"/>
      <c r="AB136" s="32"/>
    </row>
    <row r="137" spans="1:28" ht="39.950000000000003" customHeight="1" x14ac:dyDescent="0.25">
      <c r="A137" s="169"/>
      <c r="B137" s="171"/>
      <c r="C137" s="48">
        <v>282</v>
      </c>
      <c r="D137" s="71" t="s">
        <v>325</v>
      </c>
      <c r="E137" s="111" t="s">
        <v>606</v>
      </c>
      <c r="F137" s="72" t="s">
        <v>13</v>
      </c>
      <c r="G137" s="72" t="s">
        <v>15</v>
      </c>
      <c r="H137" s="54">
        <v>4.75</v>
      </c>
      <c r="I137" s="19">
        <v>20</v>
      </c>
      <c r="J137" s="25">
        <f t="shared" si="4"/>
        <v>20</v>
      </c>
      <c r="K137" s="26" t="str">
        <f t="shared" si="5"/>
        <v>OK</v>
      </c>
      <c r="L137" s="18"/>
      <c r="M137" s="32"/>
      <c r="N137" s="32"/>
      <c r="O137" s="32"/>
      <c r="P137" s="32"/>
      <c r="Q137" s="18"/>
      <c r="R137" s="18"/>
      <c r="S137" s="18"/>
      <c r="T137" s="18"/>
      <c r="U137" s="18"/>
      <c r="V137" s="18"/>
      <c r="W137" s="32"/>
      <c r="X137" s="32"/>
      <c r="Y137" s="32"/>
      <c r="Z137" s="32"/>
      <c r="AA137" s="32"/>
      <c r="AB137" s="32"/>
    </row>
    <row r="138" spans="1:28" ht="39.950000000000003" customHeight="1" x14ac:dyDescent="0.25">
      <c r="A138" s="169"/>
      <c r="B138" s="171"/>
      <c r="C138" s="48">
        <v>283</v>
      </c>
      <c r="D138" s="71" t="s">
        <v>326</v>
      </c>
      <c r="E138" s="111" t="s">
        <v>606</v>
      </c>
      <c r="F138" s="72" t="s">
        <v>13</v>
      </c>
      <c r="G138" s="72" t="s">
        <v>15</v>
      </c>
      <c r="H138" s="54">
        <v>2.84</v>
      </c>
      <c r="I138" s="19">
        <v>20</v>
      </c>
      <c r="J138" s="25">
        <f t="shared" si="4"/>
        <v>20</v>
      </c>
      <c r="K138" s="26" t="str">
        <f t="shared" si="5"/>
        <v>OK</v>
      </c>
      <c r="L138" s="18"/>
      <c r="M138" s="32"/>
      <c r="N138" s="32"/>
      <c r="O138" s="32"/>
      <c r="P138" s="32"/>
      <c r="Q138" s="18"/>
      <c r="R138" s="18"/>
      <c r="S138" s="18"/>
      <c r="T138" s="18"/>
      <c r="U138" s="18"/>
      <c r="V138" s="18"/>
      <c r="W138" s="32"/>
      <c r="X138" s="32"/>
      <c r="Y138" s="32"/>
      <c r="Z138" s="32"/>
      <c r="AA138" s="32"/>
      <c r="AB138" s="32"/>
    </row>
    <row r="139" spans="1:28" ht="39.950000000000003" customHeight="1" x14ac:dyDescent="0.25">
      <c r="A139" s="169"/>
      <c r="B139" s="171"/>
      <c r="C139" s="48">
        <v>284</v>
      </c>
      <c r="D139" s="71" t="s">
        <v>327</v>
      </c>
      <c r="E139" s="111" t="s">
        <v>606</v>
      </c>
      <c r="F139" s="72" t="s">
        <v>13</v>
      </c>
      <c r="G139" s="72" t="s">
        <v>15</v>
      </c>
      <c r="H139" s="54">
        <v>6.49</v>
      </c>
      <c r="I139" s="19">
        <v>20</v>
      </c>
      <c r="J139" s="25">
        <f t="shared" si="4"/>
        <v>20</v>
      </c>
      <c r="K139" s="26" t="str">
        <f t="shared" si="5"/>
        <v>OK</v>
      </c>
      <c r="L139" s="18"/>
      <c r="M139" s="32"/>
      <c r="N139" s="32"/>
      <c r="O139" s="32"/>
      <c r="P139" s="32"/>
      <c r="Q139" s="18"/>
      <c r="R139" s="18"/>
      <c r="S139" s="18"/>
      <c r="T139" s="18"/>
      <c r="U139" s="18"/>
      <c r="V139" s="18"/>
      <c r="W139" s="32"/>
      <c r="X139" s="32"/>
      <c r="Y139" s="32"/>
      <c r="Z139" s="32"/>
      <c r="AA139" s="32"/>
      <c r="AB139" s="32"/>
    </row>
    <row r="140" spans="1:28" ht="39.950000000000003" customHeight="1" x14ac:dyDescent="0.25">
      <c r="A140" s="169"/>
      <c r="B140" s="171"/>
      <c r="C140" s="48">
        <v>285</v>
      </c>
      <c r="D140" s="71" t="s">
        <v>328</v>
      </c>
      <c r="E140" s="111" t="s">
        <v>606</v>
      </c>
      <c r="F140" s="72" t="s">
        <v>13</v>
      </c>
      <c r="G140" s="72" t="s">
        <v>15</v>
      </c>
      <c r="H140" s="54">
        <v>2.2799999999999998</v>
      </c>
      <c r="I140" s="19">
        <v>20</v>
      </c>
      <c r="J140" s="25">
        <f t="shared" si="4"/>
        <v>20</v>
      </c>
      <c r="K140" s="26" t="str">
        <f t="shared" si="5"/>
        <v>OK</v>
      </c>
      <c r="L140" s="18"/>
      <c r="M140" s="32"/>
      <c r="N140" s="32"/>
      <c r="O140" s="32"/>
      <c r="P140" s="32"/>
      <c r="Q140" s="18"/>
      <c r="R140" s="18"/>
      <c r="S140" s="18"/>
      <c r="T140" s="18"/>
      <c r="U140" s="18"/>
      <c r="V140" s="18"/>
      <c r="W140" s="32"/>
      <c r="X140" s="32"/>
      <c r="Y140" s="32"/>
      <c r="Z140" s="32"/>
      <c r="AA140" s="32"/>
      <c r="AB140" s="32"/>
    </row>
    <row r="141" spans="1:28" ht="39.950000000000003" customHeight="1" x14ac:dyDescent="0.25">
      <c r="A141" s="169"/>
      <c r="B141" s="171"/>
      <c r="C141" s="48">
        <v>286</v>
      </c>
      <c r="D141" s="71" t="s">
        <v>329</v>
      </c>
      <c r="E141" s="111" t="s">
        <v>606</v>
      </c>
      <c r="F141" s="72" t="s">
        <v>3</v>
      </c>
      <c r="G141" s="72" t="s">
        <v>15</v>
      </c>
      <c r="H141" s="54">
        <v>21.43</v>
      </c>
      <c r="I141" s="19">
        <v>20</v>
      </c>
      <c r="J141" s="25">
        <f t="shared" si="4"/>
        <v>20</v>
      </c>
      <c r="K141" s="26" t="str">
        <f t="shared" si="5"/>
        <v>OK</v>
      </c>
      <c r="L141" s="18"/>
      <c r="M141" s="32"/>
      <c r="N141" s="32"/>
      <c r="O141" s="32"/>
      <c r="P141" s="32"/>
      <c r="Q141" s="18"/>
      <c r="R141" s="18"/>
      <c r="S141" s="18"/>
      <c r="T141" s="18"/>
      <c r="U141" s="18"/>
      <c r="V141" s="18"/>
      <c r="W141" s="32"/>
      <c r="X141" s="32"/>
      <c r="Y141" s="32"/>
      <c r="Z141" s="32"/>
      <c r="AA141" s="32"/>
      <c r="AB141" s="32"/>
    </row>
    <row r="142" spans="1:28" ht="39.950000000000003" customHeight="1" x14ac:dyDescent="0.25">
      <c r="A142" s="169"/>
      <c r="B142" s="171"/>
      <c r="C142" s="48">
        <v>287</v>
      </c>
      <c r="D142" s="71" t="s">
        <v>330</v>
      </c>
      <c r="E142" s="111" t="s">
        <v>606</v>
      </c>
      <c r="F142" s="72" t="s">
        <v>13</v>
      </c>
      <c r="G142" s="72" t="s">
        <v>15</v>
      </c>
      <c r="H142" s="54">
        <v>2.77</v>
      </c>
      <c r="I142" s="19">
        <v>20</v>
      </c>
      <c r="J142" s="25">
        <f t="shared" si="4"/>
        <v>20</v>
      </c>
      <c r="K142" s="26" t="str">
        <f t="shared" si="5"/>
        <v>OK</v>
      </c>
      <c r="L142" s="18"/>
      <c r="M142" s="32"/>
      <c r="N142" s="32"/>
      <c r="O142" s="32"/>
      <c r="P142" s="32"/>
      <c r="Q142" s="18"/>
      <c r="R142" s="18"/>
      <c r="S142" s="18"/>
      <c r="T142" s="18"/>
      <c r="U142" s="18"/>
      <c r="V142" s="18"/>
      <c r="W142" s="32"/>
      <c r="X142" s="32"/>
      <c r="Y142" s="32"/>
      <c r="Z142" s="32"/>
      <c r="AA142" s="32"/>
      <c r="AB142" s="32"/>
    </row>
    <row r="143" spans="1:28" ht="39.950000000000003" customHeight="1" x14ac:dyDescent="0.25">
      <c r="A143" s="169"/>
      <c r="B143" s="171"/>
      <c r="C143" s="48">
        <v>288</v>
      </c>
      <c r="D143" s="71" t="s">
        <v>331</v>
      </c>
      <c r="E143" s="111" t="s">
        <v>606</v>
      </c>
      <c r="F143" s="72" t="s">
        <v>13</v>
      </c>
      <c r="G143" s="72" t="s">
        <v>15</v>
      </c>
      <c r="H143" s="54">
        <v>2.54</v>
      </c>
      <c r="I143" s="19">
        <v>20</v>
      </c>
      <c r="J143" s="25">
        <f t="shared" si="4"/>
        <v>20</v>
      </c>
      <c r="K143" s="26" t="str">
        <f t="shared" si="5"/>
        <v>OK</v>
      </c>
      <c r="L143" s="18"/>
      <c r="M143" s="32"/>
      <c r="N143" s="32"/>
      <c r="O143" s="32"/>
      <c r="P143" s="32"/>
      <c r="Q143" s="18"/>
      <c r="R143" s="18"/>
      <c r="S143" s="18"/>
      <c r="T143" s="18"/>
      <c r="U143" s="18"/>
      <c r="V143" s="18"/>
      <c r="W143" s="32"/>
      <c r="X143" s="32"/>
      <c r="Y143" s="32"/>
      <c r="Z143" s="32"/>
      <c r="AA143" s="32"/>
      <c r="AB143" s="32"/>
    </row>
    <row r="144" spans="1:28" ht="39.950000000000003" customHeight="1" x14ac:dyDescent="0.25">
      <c r="A144" s="169"/>
      <c r="B144" s="171"/>
      <c r="C144" s="48">
        <v>289</v>
      </c>
      <c r="D144" s="71" t="s">
        <v>332</v>
      </c>
      <c r="E144" s="111" t="s">
        <v>606</v>
      </c>
      <c r="F144" s="72" t="s">
        <v>13</v>
      </c>
      <c r="G144" s="72" t="s">
        <v>15</v>
      </c>
      <c r="H144" s="54">
        <v>4.41</v>
      </c>
      <c r="I144" s="19">
        <v>20</v>
      </c>
      <c r="J144" s="25">
        <f t="shared" si="4"/>
        <v>20</v>
      </c>
      <c r="K144" s="26" t="str">
        <f t="shared" si="5"/>
        <v>OK</v>
      </c>
      <c r="L144" s="18"/>
      <c r="M144" s="32"/>
      <c r="N144" s="32"/>
      <c r="O144" s="32"/>
      <c r="P144" s="32"/>
      <c r="Q144" s="18"/>
      <c r="R144" s="18"/>
      <c r="S144" s="18"/>
      <c r="T144" s="18"/>
      <c r="U144" s="18"/>
      <c r="V144" s="18"/>
      <c r="W144" s="32"/>
      <c r="X144" s="32"/>
      <c r="Y144" s="32"/>
      <c r="Z144" s="32"/>
      <c r="AA144" s="32"/>
      <c r="AB144" s="32"/>
    </row>
    <row r="145" spans="1:28" ht="39.950000000000003" customHeight="1" x14ac:dyDescent="0.25">
      <c r="A145" s="169"/>
      <c r="B145" s="171"/>
      <c r="C145" s="48">
        <v>290</v>
      </c>
      <c r="D145" s="71" t="s">
        <v>333</v>
      </c>
      <c r="E145" s="111" t="s">
        <v>606</v>
      </c>
      <c r="F145" s="72" t="s">
        <v>13</v>
      </c>
      <c r="G145" s="72" t="s">
        <v>15</v>
      </c>
      <c r="H145" s="54">
        <v>0.5</v>
      </c>
      <c r="I145" s="19">
        <v>40</v>
      </c>
      <c r="J145" s="25">
        <f t="shared" si="4"/>
        <v>40</v>
      </c>
      <c r="K145" s="26" t="str">
        <f t="shared" si="5"/>
        <v>OK</v>
      </c>
      <c r="L145" s="18"/>
      <c r="M145" s="32"/>
      <c r="N145" s="32"/>
      <c r="O145" s="32"/>
      <c r="P145" s="32"/>
      <c r="Q145" s="18"/>
      <c r="R145" s="18"/>
      <c r="S145" s="18"/>
      <c r="T145" s="18"/>
      <c r="U145" s="18"/>
      <c r="V145" s="18"/>
      <c r="W145" s="32"/>
      <c r="X145" s="32"/>
      <c r="Y145" s="32"/>
      <c r="Z145" s="32"/>
      <c r="AA145" s="32"/>
      <c r="AB145" s="32"/>
    </row>
    <row r="146" spans="1:28" ht="39.950000000000003" customHeight="1" x14ac:dyDescent="0.25">
      <c r="A146" s="169"/>
      <c r="B146" s="171"/>
      <c r="C146" s="48">
        <v>291</v>
      </c>
      <c r="D146" s="71" t="s">
        <v>334</v>
      </c>
      <c r="E146" s="111" t="s">
        <v>606</v>
      </c>
      <c r="F146" s="72" t="s">
        <v>13</v>
      </c>
      <c r="G146" s="72" t="s">
        <v>15</v>
      </c>
      <c r="H146" s="54">
        <v>2.73</v>
      </c>
      <c r="I146" s="19">
        <v>30</v>
      </c>
      <c r="J146" s="25">
        <f t="shared" si="4"/>
        <v>30</v>
      </c>
      <c r="K146" s="26" t="str">
        <f t="shared" si="5"/>
        <v>OK</v>
      </c>
      <c r="L146" s="18"/>
      <c r="M146" s="32"/>
      <c r="N146" s="32"/>
      <c r="O146" s="32"/>
      <c r="P146" s="32"/>
      <c r="Q146" s="18"/>
      <c r="R146" s="18"/>
      <c r="S146" s="18"/>
      <c r="T146" s="18"/>
      <c r="U146" s="18"/>
      <c r="V146" s="18"/>
      <c r="W146" s="32"/>
      <c r="X146" s="32"/>
      <c r="Y146" s="32"/>
      <c r="Z146" s="32"/>
      <c r="AA146" s="32"/>
      <c r="AB146" s="32"/>
    </row>
    <row r="147" spans="1:28" ht="39.950000000000003" customHeight="1" x14ac:dyDescent="0.25">
      <c r="A147" s="169"/>
      <c r="B147" s="171"/>
      <c r="C147" s="48">
        <v>292</v>
      </c>
      <c r="D147" s="71" t="s">
        <v>335</v>
      </c>
      <c r="E147" s="111" t="s">
        <v>606</v>
      </c>
      <c r="F147" s="72" t="s">
        <v>13</v>
      </c>
      <c r="G147" s="72" t="s">
        <v>15</v>
      </c>
      <c r="H147" s="54">
        <v>5.48</v>
      </c>
      <c r="I147" s="19">
        <v>20</v>
      </c>
      <c r="J147" s="25">
        <f t="shared" si="4"/>
        <v>20</v>
      </c>
      <c r="K147" s="26" t="str">
        <f t="shared" si="5"/>
        <v>OK</v>
      </c>
      <c r="L147" s="18"/>
      <c r="M147" s="32"/>
      <c r="N147" s="32"/>
      <c r="O147" s="32"/>
      <c r="P147" s="32"/>
      <c r="Q147" s="18"/>
      <c r="R147" s="18"/>
      <c r="S147" s="18"/>
      <c r="T147" s="18"/>
      <c r="U147" s="18"/>
      <c r="V147" s="18"/>
      <c r="W147" s="32"/>
      <c r="X147" s="32"/>
      <c r="Y147" s="32"/>
      <c r="Z147" s="32"/>
      <c r="AA147" s="32"/>
      <c r="AB147" s="32"/>
    </row>
    <row r="148" spans="1:28" ht="39.950000000000003" customHeight="1" x14ac:dyDescent="0.25">
      <c r="A148" s="169"/>
      <c r="B148" s="171"/>
      <c r="C148" s="48">
        <v>293</v>
      </c>
      <c r="D148" s="71" t="s">
        <v>336</v>
      </c>
      <c r="E148" s="111" t="s">
        <v>606</v>
      </c>
      <c r="F148" s="72" t="s">
        <v>13</v>
      </c>
      <c r="G148" s="72" t="s">
        <v>15</v>
      </c>
      <c r="H148" s="54">
        <v>6.62</v>
      </c>
      <c r="I148" s="19">
        <v>40</v>
      </c>
      <c r="J148" s="25">
        <f t="shared" si="4"/>
        <v>40</v>
      </c>
      <c r="K148" s="26" t="str">
        <f t="shared" si="5"/>
        <v>OK</v>
      </c>
      <c r="L148" s="18"/>
      <c r="M148" s="32"/>
      <c r="N148" s="32"/>
      <c r="O148" s="32"/>
      <c r="P148" s="32"/>
      <c r="Q148" s="18"/>
      <c r="R148" s="18"/>
      <c r="S148" s="18"/>
      <c r="T148" s="18"/>
      <c r="U148" s="18"/>
      <c r="V148" s="18"/>
      <c r="W148" s="32"/>
      <c r="X148" s="32"/>
      <c r="Y148" s="32"/>
      <c r="Z148" s="32"/>
      <c r="AA148" s="32"/>
      <c r="AB148" s="32"/>
    </row>
    <row r="149" spans="1:28" ht="39.950000000000003" customHeight="1" x14ac:dyDescent="0.25">
      <c r="A149" s="169"/>
      <c r="B149" s="171"/>
      <c r="C149" s="48">
        <v>294</v>
      </c>
      <c r="D149" s="71" t="s">
        <v>337</v>
      </c>
      <c r="E149" s="111" t="s">
        <v>606</v>
      </c>
      <c r="F149" s="72" t="s">
        <v>13</v>
      </c>
      <c r="G149" s="72" t="s">
        <v>15</v>
      </c>
      <c r="H149" s="54">
        <v>8.5500000000000007</v>
      </c>
      <c r="I149" s="19">
        <v>30</v>
      </c>
      <c r="J149" s="25">
        <f t="shared" si="4"/>
        <v>30</v>
      </c>
      <c r="K149" s="26" t="str">
        <f t="shared" si="5"/>
        <v>OK</v>
      </c>
      <c r="L149" s="18"/>
      <c r="M149" s="32"/>
      <c r="N149" s="32"/>
      <c r="O149" s="32"/>
      <c r="P149" s="32"/>
      <c r="Q149" s="18"/>
      <c r="R149" s="18"/>
      <c r="S149" s="18"/>
      <c r="T149" s="18"/>
      <c r="U149" s="18"/>
      <c r="V149" s="18"/>
      <c r="W149" s="32"/>
      <c r="X149" s="32"/>
      <c r="Y149" s="32"/>
      <c r="Z149" s="32"/>
      <c r="AA149" s="32"/>
      <c r="AB149" s="32"/>
    </row>
    <row r="150" spans="1:28" ht="39.950000000000003" customHeight="1" x14ac:dyDescent="0.25">
      <c r="A150" s="169"/>
      <c r="B150" s="171"/>
      <c r="C150" s="48">
        <v>295</v>
      </c>
      <c r="D150" s="71" t="s">
        <v>338</v>
      </c>
      <c r="E150" s="111" t="s">
        <v>606</v>
      </c>
      <c r="F150" s="72" t="s">
        <v>13</v>
      </c>
      <c r="G150" s="72" t="s">
        <v>15</v>
      </c>
      <c r="H150" s="54">
        <v>5.56</v>
      </c>
      <c r="I150" s="19">
        <v>20</v>
      </c>
      <c r="J150" s="25">
        <f t="shared" si="4"/>
        <v>20</v>
      </c>
      <c r="K150" s="26" t="str">
        <f t="shared" si="5"/>
        <v>OK</v>
      </c>
      <c r="L150" s="18"/>
      <c r="M150" s="32"/>
      <c r="N150" s="32"/>
      <c r="O150" s="32"/>
      <c r="P150" s="32"/>
      <c r="Q150" s="18"/>
      <c r="R150" s="18"/>
      <c r="S150" s="18"/>
      <c r="T150" s="18"/>
      <c r="U150" s="18"/>
      <c r="V150" s="18"/>
      <c r="W150" s="32"/>
      <c r="X150" s="32"/>
      <c r="Y150" s="32"/>
      <c r="Z150" s="32"/>
      <c r="AA150" s="32"/>
      <c r="AB150" s="32"/>
    </row>
    <row r="151" spans="1:28" ht="39.950000000000003" customHeight="1" x14ac:dyDescent="0.25">
      <c r="A151" s="169"/>
      <c r="B151" s="171"/>
      <c r="C151" s="48">
        <v>296</v>
      </c>
      <c r="D151" s="71" t="s">
        <v>339</v>
      </c>
      <c r="E151" s="111" t="s">
        <v>606</v>
      </c>
      <c r="F151" s="72" t="s">
        <v>13</v>
      </c>
      <c r="G151" s="72" t="s">
        <v>15</v>
      </c>
      <c r="H151" s="54">
        <v>6.62</v>
      </c>
      <c r="I151" s="19">
        <v>40</v>
      </c>
      <c r="J151" s="25">
        <f t="shared" si="4"/>
        <v>40</v>
      </c>
      <c r="K151" s="26" t="str">
        <f t="shared" si="5"/>
        <v>OK</v>
      </c>
      <c r="L151" s="18"/>
      <c r="M151" s="32"/>
      <c r="N151" s="32"/>
      <c r="O151" s="32"/>
      <c r="P151" s="32"/>
      <c r="Q151" s="18"/>
      <c r="R151" s="18"/>
      <c r="S151" s="18"/>
      <c r="T151" s="18"/>
      <c r="U151" s="18"/>
      <c r="V151" s="18"/>
      <c r="W151" s="32"/>
      <c r="X151" s="32"/>
      <c r="Y151" s="32"/>
      <c r="Z151" s="32"/>
      <c r="AA151" s="32"/>
      <c r="AB151" s="32"/>
    </row>
    <row r="152" spans="1:28" ht="39.950000000000003" customHeight="1" x14ac:dyDescent="0.25">
      <c r="A152" s="169"/>
      <c r="B152" s="171"/>
      <c r="C152" s="48">
        <v>297</v>
      </c>
      <c r="D152" s="71" t="s">
        <v>340</v>
      </c>
      <c r="E152" s="111" t="s">
        <v>606</v>
      </c>
      <c r="F152" s="72" t="s">
        <v>13</v>
      </c>
      <c r="G152" s="72" t="s">
        <v>15</v>
      </c>
      <c r="H152" s="54">
        <v>3.08</v>
      </c>
      <c r="I152" s="19">
        <v>30</v>
      </c>
      <c r="J152" s="25">
        <f t="shared" si="4"/>
        <v>30</v>
      </c>
      <c r="K152" s="26" t="str">
        <f t="shared" si="5"/>
        <v>OK</v>
      </c>
      <c r="L152" s="18"/>
      <c r="M152" s="32"/>
      <c r="N152" s="32"/>
      <c r="O152" s="32"/>
      <c r="P152" s="32"/>
      <c r="Q152" s="18"/>
      <c r="R152" s="18"/>
      <c r="S152" s="18"/>
      <c r="T152" s="18"/>
      <c r="U152" s="18"/>
      <c r="V152" s="18"/>
      <c r="W152" s="32"/>
      <c r="X152" s="32"/>
      <c r="Y152" s="32"/>
      <c r="Z152" s="32"/>
      <c r="AA152" s="32"/>
      <c r="AB152" s="32"/>
    </row>
    <row r="153" spans="1:28" ht="39.950000000000003" customHeight="1" x14ac:dyDescent="0.25">
      <c r="A153" s="169"/>
      <c r="B153" s="171"/>
      <c r="C153" s="48">
        <v>298</v>
      </c>
      <c r="D153" s="80" t="s">
        <v>341</v>
      </c>
      <c r="E153" s="111" t="s">
        <v>606</v>
      </c>
      <c r="F153" s="72" t="s">
        <v>59</v>
      </c>
      <c r="G153" s="72" t="s">
        <v>15</v>
      </c>
      <c r="H153" s="54">
        <v>27.31</v>
      </c>
      <c r="I153" s="19"/>
      <c r="J153" s="25">
        <f t="shared" si="4"/>
        <v>0</v>
      </c>
      <c r="K153" s="26" t="str">
        <f t="shared" si="5"/>
        <v>OK</v>
      </c>
      <c r="L153" s="18"/>
      <c r="M153" s="32"/>
      <c r="N153" s="32"/>
      <c r="O153" s="32"/>
      <c r="P153" s="32"/>
      <c r="Q153" s="18"/>
      <c r="R153" s="18"/>
      <c r="S153" s="18"/>
      <c r="T153" s="18"/>
      <c r="U153" s="18"/>
      <c r="V153" s="18"/>
      <c r="W153" s="32"/>
      <c r="X153" s="32"/>
      <c r="Y153" s="32"/>
      <c r="Z153" s="32"/>
      <c r="AA153" s="32"/>
      <c r="AB153" s="32"/>
    </row>
    <row r="154" spans="1:28" ht="39.950000000000003" customHeight="1" x14ac:dyDescent="0.25">
      <c r="A154" s="169"/>
      <c r="B154" s="171"/>
      <c r="C154" s="48">
        <v>299</v>
      </c>
      <c r="D154" s="71" t="s">
        <v>342</v>
      </c>
      <c r="E154" s="111" t="s">
        <v>606</v>
      </c>
      <c r="F154" s="96" t="s">
        <v>13</v>
      </c>
      <c r="G154" s="96" t="s">
        <v>15</v>
      </c>
      <c r="H154" s="54">
        <v>15.72</v>
      </c>
      <c r="I154" s="19"/>
      <c r="J154" s="25">
        <f t="shared" si="4"/>
        <v>0</v>
      </c>
      <c r="K154" s="26" t="str">
        <f t="shared" si="5"/>
        <v>OK</v>
      </c>
      <c r="L154" s="18"/>
      <c r="M154" s="32"/>
      <c r="N154" s="32"/>
      <c r="O154" s="32"/>
      <c r="P154" s="32"/>
      <c r="Q154" s="18"/>
      <c r="R154" s="18"/>
      <c r="S154" s="18"/>
      <c r="T154" s="18"/>
      <c r="U154" s="18"/>
      <c r="V154" s="18"/>
      <c r="W154" s="32"/>
      <c r="X154" s="32"/>
      <c r="Y154" s="32"/>
      <c r="Z154" s="32"/>
      <c r="AA154" s="32"/>
      <c r="AB154" s="32"/>
    </row>
    <row r="155" spans="1:28" ht="39.950000000000003" customHeight="1" x14ac:dyDescent="0.25">
      <c r="A155" s="169"/>
      <c r="B155" s="171"/>
      <c r="C155" s="48">
        <v>300</v>
      </c>
      <c r="D155" s="71" t="s">
        <v>343</v>
      </c>
      <c r="E155" s="111" t="s">
        <v>606</v>
      </c>
      <c r="F155" s="72" t="s">
        <v>13</v>
      </c>
      <c r="G155" s="72" t="s">
        <v>15</v>
      </c>
      <c r="H155" s="54">
        <v>12.39</v>
      </c>
      <c r="I155" s="19">
        <v>20</v>
      </c>
      <c r="J155" s="25">
        <f t="shared" si="4"/>
        <v>20</v>
      </c>
      <c r="K155" s="26" t="str">
        <f t="shared" si="5"/>
        <v>OK</v>
      </c>
      <c r="L155" s="18"/>
      <c r="M155" s="32"/>
      <c r="N155" s="32"/>
      <c r="O155" s="32"/>
      <c r="P155" s="32"/>
      <c r="Q155" s="18"/>
      <c r="R155" s="18"/>
      <c r="S155" s="18"/>
      <c r="T155" s="18"/>
      <c r="U155" s="18"/>
      <c r="V155" s="18"/>
      <c r="W155" s="32"/>
      <c r="X155" s="32"/>
      <c r="Y155" s="32"/>
      <c r="Z155" s="32"/>
      <c r="AA155" s="32"/>
      <c r="AB155" s="32"/>
    </row>
    <row r="156" spans="1:28" ht="39.950000000000003" customHeight="1" x14ac:dyDescent="0.25">
      <c r="A156" s="169"/>
      <c r="B156" s="171"/>
      <c r="C156" s="48">
        <v>301</v>
      </c>
      <c r="D156" s="71" t="s">
        <v>344</v>
      </c>
      <c r="E156" s="111" t="s">
        <v>606</v>
      </c>
      <c r="F156" s="72" t="s">
        <v>13</v>
      </c>
      <c r="G156" s="72" t="s">
        <v>15</v>
      </c>
      <c r="H156" s="54">
        <v>9.15</v>
      </c>
      <c r="I156" s="19">
        <v>20</v>
      </c>
      <c r="J156" s="25">
        <f t="shared" si="4"/>
        <v>20</v>
      </c>
      <c r="K156" s="26" t="str">
        <f t="shared" si="5"/>
        <v>OK</v>
      </c>
      <c r="L156" s="18"/>
      <c r="M156" s="32"/>
      <c r="N156" s="32"/>
      <c r="O156" s="32"/>
      <c r="P156" s="32"/>
      <c r="Q156" s="18"/>
      <c r="R156" s="18"/>
      <c r="S156" s="18"/>
      <c r="T156" s="18"/>
      <c r="U156" s="18"/>
      <c r="V156" s="18"/>
      <c r="W156" s="32"/>
      <c r="X156" s="32"/>
      <c r="Y156" s="32"/>
      <c r="Z156" s="32"/>
      <c r="AA156" s="32"/>
      <c r="AB156" s="32"/>
    </row>
    <row r="157" spans="1:28" ht="39.950000000000003" customHeight="1" x14ac:dyDescent="0.25">
      <c r="A157" s="169"/>
      <c r="B157" s="171"/>
      <c r="C157" s="48">
        <v>302</v>
      </c>
      <c r="D157" s="71" t="s">
        <v>345</v>
      </c>
      <c r="E157" s="111" t="s">
        <v>606</v>
      </c>
      <c r="F157" s="72" t="s">
        <v>13</v>
      </c>
      <c r="G157" s="72" t="s">
        <v>15</v>
      </c>
      <c r="H157" s="54">
        <v>11.33</v>
      </c>
      <c r="I157" s="19">
        <v>40</v>
      </c>
      <c r="J157" s="25">
        <f t="shared" si="4"/>
        <v>40</v>
      </c>
      <c r="K157" s="26" t="str">
        <f t="shared" si="5"/>
        <v>OK</v>
      </c>
      <c r="L157" s="18"/>
      <c r="M157" s="32"/>
      <c r="N157" s="32"/>
      <c r="O157" s="32"/>
      <c r="P157" s="32"/>
      <c r="Q157" s="18"/>
      <c r="R157" s="18"/>
      <c r="S157" s="18"/>
      <c r="T157" s="18"/>
      <c r="U157" s="18"/>
      <c r="V157" s="18"/>
      <c r="W157" s="32"/>
      <c r="X157" s="32"/>
      <c r="Y157" s="32"/>
      <c r="Z157" s="32"/>
      <c r="AA157" s="32"/>
      <c r="AB157" s="32"/>
    </row>
    <row r="158" spans="1:28" ht="39.950000000000003" customHeight="1" x14ac:dyDescent="0.25">
      <c r="A158" s="169"/>
      <c r="B158" s="171"/>
      <c r="C158" s="48">
        <v>303</v>
      </c>
      <c r="D158" s="80" t="s">
        <v>346</v>
      </c>
      <c r="E158" s="111" t="s">
        <v>606</v>
      </c>
      <c r="F158" s="72" t="s">
        <v>59</v>
      </c>
      <c r="G158" s="72" t="s">
        <v>15</v>
      </c>
      <c r="H158" s="54">
        <v>38.75</v>
      </c>
      <c r="I158" s="19"/>
      <c r="J158" s="25">
        <f t="shared" si="4"/>
        <v>0</v>
      </c>
      <c r="K158" s="26" t="str">
        <f t="shared" si="5"/>
        <v>OK</v>
      </c>
      <c r="L158" s="18"/>
      <c r="M158" s="32"/>
      <c r="N158" s="32"/>
      <c r="O158" s="32"/>
      <c r="P158" s="32"/>
      <c r="Q158" s="18"/>
      <c r="R158" s="18"/>
      <c r="S158" s="18"/>
      <c r="T158" s="18"/>
      <c r="U158" s="18"/>
      <c r="V158" s="18"/>
      <c r="W158" s="32"/>
      <c r="X158" s="32"/>
      <c r="Y158" s="32"/>
      <c r="Z158" s="32"/>
      <c r="AA158" s="32"/>
      <c r="AB158" s="32"/>
    </row>
    <row r="159" spans="1:28" ht="39.950000000000003" customHeight="1" x14ac:dyDescent="0.25">
      <c r="A159" s="169"/>
      <c r="B159" s="171"/>
      <c r="C159" s="48">
        <v>304</v>
      </c>
      <c r="D159" s="80" t="s">
        <v>347</v>
      </c>
      <c r="E159" s="111" t="s">
        <v>606</v>
      </c>
      <c r="F159" s="72" t="s">
        <v>59</v>
      </c>
      <c r="G159" s="72" t="s">
        <v>15</v>
      </c>
      <c r="H159" s="54">
        <v>16.28</v>
      </c>
      <c r="I159" s="19"/>
      <c r="J159" s="25">
        <f t="shared" si="4"/>
        <v>0</v>
      </c>
      <c r="K159" s="26" t="str">
        <f t="shared" si="5"/>
        <v>OK</v>
      </c>
      <c r="L159" s="18"/>
      <c r="M159" s="32"/>
      <c r="N159" s="32"/>
      <c r="O159" s="32"/>
      <c r="P159" s="32"/>
      <c r="Q159" s="18"/>
      <c r="R159" s="18"/>
      <c r="S159" s="18"/>
      <c r="T159" s="18"/>
      <c r="U159" s="18"/>
      <c r="V159" s="18"/>
      <c r="W159" s="32"/>
      <c r="X159" s="32"/>
      <c r="Y159" s="32"/>
      <c r="Z159" s="32"/>
      <c r="AA159" s="32"/>
      <c r="AB159" s="32"/>
    </row>
    <row r="160" spans="1:28" ht="39.950000000000003" customHeight="1" x14ac:dyDescent="0.25">
      <c r="A160" s="169"/>
      <c r="B160" s="171"/>
      <c r="C160" s="49">
        <v>305</v>
      </c>
      <c r="D160" s="71" t="s">
        <v>348</v>
      </c>
      <c r="E160" s="111" t="s">
        <v>606</v>
      </c>
      <c r="F160" s="72" t="s">
        <v>13</v>
      </c>
      <c r="G160" s="72" t="s">
        <v>15</v>
      </c>
      <c r="H160" s="54">
        <v>1.61</v>
      </c>
      <c r="I160" s="19">
        <v>30</v>
      </c>
      <c r="J160" s="25">
        <f t="shared" si="4"/>
        <v>30</v>
      </c>
      <c r="K160" s="26" t="str">
        <f t="shared" si="5"/>
        <v>OK</v>
      </c>
      <c r="L160" s="18"/>
      <c r="M160" s="32"/>
      <c r="N160" s="32"/>
      <c r="O160" s="32"/>
      <c r="P160" s="32"/>
      <c r="Q160" s="18"/>
      <c r="R160" s="18"/>
      <c r="S160" s="18"/>
      <c r="T160" s="18"/>
      <c r="U160" s="18"/>
      <c r="V160" s="18"/>
      <c r="W160" s="32"/>
      <c r="X160" s="32"/>
      <c r="Y160" s="32"/>
      <c r="Z160" s="32"/>
      <c r="AA160" s="32"/>
      <c r="AB160" s="32"/>
    </row>
    <row r="161" spans="1:28" ht="39.950000000000003" customHeight="1" x14ac:dyDescent="0.25">
      <c r="A161" s="169"/>
      <c r="B161" s="171"/>
      <c r="C161" s="49">
        <v>306</v>
      </c>
      <c r="D161" s="71" t="s">
        <v>349</v>
      </c>
      <c r="E161" s="111" t="s">
        <v>606</v>
      </c>
      <c r="F161" s="72" t="s">
        <v>13</v>
      </c>
      <c r="G161" s="72" t="s">
        <v>15</v>
      </c>
      <c r="H161" s="54">
        <v>2.25</v>
      </c>
      <c r="I161" s="19">
        <v>20</v>
      </c>
      <c r="J161" s="25">
        <f t="shared" si="4"/>
        <v>20</v>
      </c>
      <c r="K161" s="26" t="str">
        <f t="shared" si="5"/>
        <v>OK</v>
      </c>
      <c r="L161" s="18"/>
      <c r="M161" s="32"/>
      <c r="N161" s="32"/>
      <c r="O161" s="32"/>
      <c r="P161" s="32"/>
      <c r="Q161" s="18"/>
      <c r="R161" s="18"/>
      <c r="S161" s="18"/>
      <c r="T161" s="18"/>
      <c r="U161" s="18"/>
      <c r="V161" s="18"/>
      <c r="W161" s="32"/>
      <c r="X161" s="32"/>
      <c r="Y161" s="32"/>
      <c r="Z161" s="32"/>
      <c r="AA161" s="32"/>
      <c r="AB161" s="32"/>
    </row>
    <row r="162" spans="1:28" ht="39.950000000000003" customHeight="1" x14ac:dyDescent="0.25">
      <c r="A162" s="169"/>
      <c r="B162" s="171"/>
      <c r="C162" s="48">
        <v>307</v>
      </c>
      <c r="D162" s="71" t="s">
        <v>350</v>
      </c>
      <c r="E162" s="111" t="s">
        <v>606</v>
      </c>
      <c r="F162" s="72" t="s">
        <v>13</v>
      </c>
      <c r="G162" s="72" t="s">
        <v>15</v>
      </c>
      <c r="H162" s="54">
        <v>8.58</v>
      </c>
      <c r="I162" s="19">
        <v>20</v>
      </c>
      <c r="J162" s="25">
        <f t="shared" si="4"/>
        <v>20</v>
      </c>
      <c r="K162" s="26" t="str">
        <f t="shared" si="5"/>
        <v>OK</v>
      </c>
      <c r="L162" s="18"/>
      <c r="M162" s="32"/>
      <c r="N162" s="32"/>
      <c r="O162" s="32"/>
      <c r="P162" s="32"/>
      <c r="Q162" s="18"/>
      <c r="R162" s="18"/>
      <c r="S162" s="18"/>
      <c r="T162" s="18"/>
      <c r="U162" s="18"/>
      <c r="V162" s="18"/>
      <c r="W162" s="32"/>
      <c r="X162" s="32"/>
      <c r="Y162" s="32"/>
      <c r="Z162" s="32"/>
      <c r="AA162" s="32"/>
      <c r="AB162" s="32"/>
    </row>
    <row r="163" spans="1:28" ht="39.950000000000003" customHeight="1" x14ac:dyDescent="0.25">
      <c r="A163" s="169"/>
      <c r="B163" s="171"/>
      <c r="C163" s="48">
        <v>308</v>
      </c>
      <c r="D163" s="71" t="s">
        <v>351</v>
      </c>
      <c r="E163" s="111" t="s">
        <v>606</v>
      </c>
      <c r="F163" s="72" t="s">
        <v>13</v>
      </c>
      <c r="G163" s="72" t="s">
        <v>15</v>
      </c>
      <c r="H163" s="54">
        <v>1.48</v>
      </c>
      <c r="I163" s="19">
        <v>20</v>
      </c>
      <c r="J163" s="25">
        <f t="shared" si="4"/>
        <v>20</v>
      </c>
      <c r="K163" s="26" t="str">
        <f t="shared" si="5"/>
        <v>OK</v>
      </c>
      <c r="L163" s="18"/>
      <c r="M163" s="32"/>
      <c r="N163" s="32"/>
      <c r="O163" s="32"/>
      <c r="P163" s="32"/>
      <c r="Q163" s="18"/>
      <c r="R163" s="18"/>
      <c r="S163" s="18"/>
      <c r="T163" s="18"/>
      <c r="U163" s="18"/>
      <c r="V163" s="18"/>
      <c r="W163" s="32"/>
      <c r="X163" s="32"/>
      <c r="Y163" s="32"/>
      <c r="Z163" s="32"/>
      <c r="AA163" s="32"/>
      <c r="AB163" s="32"/>
    </row>
    <row r="164" spans="1:28" ht="39.950000000000003" customHeight="1" x14ac:dyDescent="0.25">
      <c r="A164" s="169"/>
      <c r="B164" s="171"/>
      <c r="C164" s="48">
        <v>309</v>
      </c>
      <c r="D164" s="71" t="s">
        <v>352</v>
      </c>
      <c r="E164" s="111" t="s">
        <v>606</v>
      </c>
      <c r="F164" s="72" t="s">
        <v>13</v>
      </c>
      <c r="G164" s="72" t="s">
        <v>15</v>
      </c>
      <c r="H164" s="54">
        <v>1.3</v>
      </c>
      <c r="I164" s="19">
        <v>20</v>
      </c>
      <c r="J164" s="25">
        <f t="shared" si="4"/>
        <v>20</v>
      </c>
      <c r="K164" s="26" t="str">
        <f t="shared" si="5"/>
        <v>OK</v>
      </c>
      <c r="L164" s="18"/>
      <c r="M164" s="32"/>
      <c r="N164" s="32"/>
      <c r="O164" s="32"/>
      <c r="P164" s="32"/>
      <c r="Q164" s="18"/>
      <c r="R164" s="18"/>
      <c r="S164" s="18"/>
      <c r="T164" s="18"/>
      <c r="U164" s="18"/>
      <c r="V164" s="18"/>
      <c r="W164" s="32"/>
      <c r="X164" s="32"/>
      <c r="Y164" s="32"/>
      <c r="Z164" s="32"/>
      <c r="AA164" s="32"/>
      <c r="AB164" s="32"/>
    </row>
    <row r="165" spans="1:28" ht="39.950000000000003" customHeight="1" x14ac:dyDescent="0.25">
      <c r="A165" s="169"/>
      <c r="B165" s="171"/>
      <c r="C165" s="48">
        <v>310</v>
      </c>
      <c r="D165" s="71" t="s">
        <v>353</v>
      </c>
      <c r="E165" s="111" t="s">
        <v>606</v>
      </c>
      <c r="F165" s="72" t="s">
        <v>13</v>
      </c>
      <c r="G165" s="72" t="s">
        <v>15</v>
      </c>
      <c r="H165" s="54">
        <v>1.68</v>
      </c>
      <c r="I165" s="19">
        <v>20</v>
      </c>
      <c r="J165" s="25">
        <f t="shared" si="4"/>
        <v>20</v>
      </c>
      <c r="K165" s="26" t="str">
        <f t="shared" si="5"/>
        <v>OK</v>
      </c>
      <c r="L165" s="18"/>
      <c r="M165" s="32"/>
      <c r="N165" s="32"/>
      <c r="O165" s="32"/>
      <c r="P165" s="32"/>
      <c r="Q165" s="18"/>
      <c r="R165" s="18"/>
      <c r="S165" s="18"/>
      <c r="T165" s="18"/>
      <c r="U165" s="18"/>
      <c r="V165" s="18"/>
      <c r="W165" s="32"/>
      <c r="X165" s="32"/>
      <c r="Y165" s="32"/>
      <c r="Z165" s="32"/>
      <c r="AA165" s="32"/>
      <c r="AB165" s="32"/>
    </row>
    <row r="166" spans="1:28" ht="39.950000000000003" customHeight="1" x14ac:dyDescent="0.25">
      <c r="A166" s="169"/>
      <c r="B166" s="171"/>
      <c r="C166" s="48">
        <v>311</v>
      </c>
      <c r="D166" s="71" t="s">
        <v>354</v>
      </c>
      <c r="E166" s="111" t="s">
        <v>606</v>
      </c>
      <c r="F166" s="72" t="s">
        <v>13</v>
      </c>
      <c r="G166" s="72" t="s">
        <v>15</v>
      </c>
      <c r="H166" s="54">
        <v>3.31</v>
      </c>
      <c r="I166" s="19">
        <v>20</v>
      </c>
      <c r="J166" s="25">
        <f t="shared" si="4"/>
        <v>20</v>
      </c>
      <c r="K166" s="26" t="str">
        <f t="shared" si="5"/>
        <v>OK</v>
      </c>
      <c r="L166" s="18"/>
      <c r="M166" s="32"/>
      <c r="N166" s="32"/>
      <c r="O166" s="32"/>
      <c r="P166" s="32"/>
      <c r="Q166" s="18"/>
      <c r="R166" s="18"/>
      <c r="S166" s="18"/>
      <c r="T166" s="18"/>
      <c r="U166" s="18"/>
      <c r="V166" s="18"/>
      <c r="W166" s="32"/>
      <c r="X166" s="32"/>
      <c r="Y166" s="32"/>
      <c r="Z166" s="32"/>
      <c r="AA166" s="32"/>
      <c r="AB166" s="32"/>
    </row>
    <row r="167" spans="1:28" ht="39.950000000000003" customHeight="1" x14ac:dyDescent="0.25">
      <c r="A167" s="169"/>
      <c r="B167" s="171"/>
      <c r="C167" s="48">
        <v>312</v>
      </c>
      <c r="D167" s="71" t="s">
        <v>355</v>
      </c>
      <c r="E167" s="111" t="s">
        <v>606</v>
      </c>
      <c r="F167" s="72" t="s">
        <v>13</v>
      </c>
      <c r="G167" s="72" t="s">
        <v>15</v>
      </c>
      <c r="H167" s="54">
        <v>6.22</v>
      </c>
      <c r="I167" s="19">
        <v>20</v>
      </c>
      <c r="J167" s="25">
        <f t="shared" si="4"/>
        <v>20</v>
      </c>
      <c r="K167" s="26" t="str">
        <f t="shared" si="5"/>
        <v>OK</v>
      </c>
      <c r="L167" s="18"/>
      <c r="M167" s="32"/>
      <c r="N167" s="32"/>
      <c r="O167" s="32"/>
      <c r="P167" s="32"/>
      <c r="Q167" s="18"/>
      <c r="R167" s="18"/>
      <c r="S167" s="18"/>
      <c r="T167" s="18"/>
      <c r="U167" s="18"/>
      <c r="V167" s="18"/>
      <c r="W167" s="32"/>
      <c r="X167" s="32"/>
      <c r="Y167" s="32"/>
      <c r="Z167" s="32"/>
      <c r="AA167" s="32"/>
      <c r="AB167" s="32"/>
    </row>
    <row r="168" spans="1:28" ht="39.950000000000003" customHeight="1" x14ac:dyDescent="0.25">
      <c r="A168" s="169"/>
      <c r="B168" s="171"/>
      <c r="C168" s="48">
        <v>313</v>
      </c>
      <c r="D168" s="71" t="s">
        <v>356</v>
      </c>
      <c r="E168" s="111" t="s">
        <v>606</v>
      </c>
      <c r="F168" s="72" t="s">
        <v>13</v>
      </c>
      <c r="G168" s="72" t="s">
        <v>15</v>
      </c>
      <c r="H168" s="54">
        <v>0.8</v>
      </c>
      <c r="I168" s="19">
        <v>40</v>
      </c>
      <c r="J168" s="25">
        <f t="shared" si="4"/>
        <v>40</v>
      </c>
      <c r="K168" s="26" t="str">
        <f t="shared" si="5"/>
        <v>OK</v>
      </c>
      <c r="L168" s="18"/>
      <c r="M168" s="32"/>
      <c r="N168" s="32"/>
      <c r="O168" s="32"/>
      <c r="P168" s="32"/>
      <c r="Q168" s="18"/>
      <c r="R168" s="18"/>
      <c r="S168" s="18"/>
      <c r="T168" s="18"/>
      <c r="U168" s="18"/>
      <c r="V168" s="18"/>
      <c r="W168" s="32"/>
      <c r="X168" s="32"/>
      <c r="Y168" s="32"/>
      <c r="Z168" s="32"/>
      <c r="AA168" s="32"/>
      <c r="AB168" s="32"/>
    </row>
    <row r="169" spans="1:28" ht="39.950000000000003" customHeight="1" x14ac:dyDescent="0.25">
      <c r="A169" s="169"/>
      <c r="B169" s="171"/>
      <c r="C169" s="48">
        <v>314</v>
      </c>
      <c r="D169" s="80" t="s">
        <v>357</v>
      </c>
      <c r="E169" s="111" t="s">
        <v>606</v>
      </c>
      <c r="F169" s="72" t="s">
        <v>59</v>
      </c>
      <c r="G169" s="72" t="s">
        <v>15</v>
      </c>
      <c r="H169" s="54">
        <v>12.93</v>
      </c>
      <c r="I169" s="19"/>
      <c r="J169" s="25">
        <f t="shared" si="4"/>
        <v>0</v>
      </c>
      <c r="K169" s="26" t="str">
        <f t="shared" si="5"/>
        <v>OK</v>
      </c>
      <c r="L169" s="18"/>
      <c r="M169" s="32"/>
      <c r="N169" s="32"/>
      <c r="O169" s="32"/>
      <c r="P169" s="32"/>
      <c r="Q169" s="18"/>
      <c r="R169" s="18"/>
      <c r="S169" s="18"/>
      <c r="T169" s="18"/>
      <c r="U169" s="18"/>
      <c r="V169" s="18"/>
      <c r="W169" s="32"/>
      <c r="X169" s="32"/>
      <c r="Y169" s="32"/>
      <c r="Z169" s="32"/>
      <c r="AA169" s="32"/>
      <c r="AB169" s="32"/>
    </row>
    <row r="170" spans="1:28" ht="39.950000000000003" customHeight="1" x14ac:dyDescent="0.25">
      <c r="A170" s="169"/>
      <c r="B170" s="171"/>
      <c r="C170" s="48">
        <v>315</v>
      </c>
      <c r="D170" s="71" t="s">
        <v>358</v>
      </c>
      <c r="E170" s="111" t="s">
        <v>606</v>
      </c>
      <c r="F170" s="72" t="s">
        <v>13</v>
      </c>
      <c r="G170" s="72" t="s">
        <v>15</v>
      </c>
      <c r="H170" s="54">
        <v>7.03</v>
      </c>
      <c r="I170" s="19">
        <v>20</v>
      </c>
      <c r="J170" s="25">
        <f t="shared" si="4"/>
        <v>20</v>
      </c>
      <c r="K170" s="26" t="str">
        <f t="shared" si="5"/>
        <v>OK</v>
      </c>
      <c r="L170" s="18"/>
      <c r="M170" s="32"/>
      <c r="N170" s="32"/>
      <c r="O170" s="32"/>
      <c r="P170" s="32"/>
      <c r="Q170" s="18"/>
      <c r="R170" s="18"/>
      <c r="S170" s="18"/>
      <c r="T170" s="18"/>
      <c r="U170" s="18"/>
      <c r="V170" s="18"/>
      <c r="W170" s="32"/>
      <c r="X170" s="32"/>
      <c r="Y170" s="32"/>
      <c r="Z170" s="32"/>
      <c r="AA170" s="32"/>
      <c r="AB170" s="32"/>
    </row>
    <row r="171" spans="1:28" ht="39.950000000000003" customHeight="1" x14ac:dyDescent="0.25">
      <c r="A171" s="169"/>
      <c r="B171" s="171"/>
      <c r="C171" s="48">
        <v>316</v>
      </c>
      <c r="D171" s="71" t="s">
        <v>359</v>
      </c>
      <c r="E171" s="111" t="s">
        <v>606</v>
      </c>
      <c r="F171" s="72" t="s">
        <v>13</v>
      </c>
      <c r="G171" s="72" t="s">
        <v>15</v>
      </c>
      <c r="H171" s="54">
        <v>5.83</v>
      </c>
      <c r="I171" s="19">
        <v>30</v>
      </c>
      <c r="J171" s="25">
        <f t="shared" si="4"/>
        <v>30</v>
      </c>
      <c r="K171" s="26" t="str">
        <f t="shared" si="5"/>
        <v>OK</v>
      </c>
      <c r="L171" s="18"/>
      <c r="M171" s="32"/>
      <c r="N171" s="32"/>
      <c r="O171" s="32"/>
      <c r="P171" s="32"/>
      <c r="Q171" s="18"/>
      <c r="R171" s="18"/>
      <c r="S171" s="18"/>
      <c r="T171" s="18"/>
      <c r="U171" s="18"/>
      <c r="V171" s="18"/>
      <c r="W171" s="32"/>
      <c r="X171" s="32"/>
      <c r="Y171" s="32"/>
      <c r="Z171" s="32"/>
      <c r="AA171" s="32"/>
      <c r="AB171" s="32"/>
    </row>
    <row r="172" spans="1:28" ht="39.950000000000003" customHeight="1" x14ac:dyDescent="0.25">
      <c r="A172" s="169"/>
      <c r="B172" s="171"/>
      <c r="C172" s="48">
        <v>317</v>
      </c>
      <c r="D172" s="71" t="s">
        <v>360</v>
      </c>
      <c r="E172" s="111" t="s">
        <v>606</v>
      </c>
      <c r="F172" s="72" t="s">
        <v>13</v>
      </c>
      <c r="G172" s="72" t="s">
        <v>15</v>
      </c>
      <c r="H172" s="54">
        <v>6.02</v>
      </c>
      <c r="I172" s="19">
        <v>30</v>
      </c>
      <c r="J172" s="25">
        <f t="shared" si="4"/>
        <v>30</v>
      </c>
      <c r="K172" s="26" t="str">
        <f t="shared" si="5"/>
        <v>OK</v>
      </c>
      <c r="L172" s="18"/>
      <c r="M172" s="32"/>
      <c r="N172" s="32"/>
      <c r="O172" s="32"/>
      <c r="P172" s="32"/>
      <c r="Q172" s="18"/>
      <c r="R172" s="18"/>
      <c r="S172" s="18"/>
      <c r="T172" s="18"/>
      <c r="U172" s="18"/>
      <c r="V172" s="18"/>
      <c r="W172" s="32"/>
      <c r="X172" s="32"/>
      <c r="Y172" s="32"/>
      <c r="Z172" s="32"/>
      <c r="AA172" s="32"/>
      <c r="AB172" s="32"/>
    </row>
    <row r="173" spans="1:28" ht="39.950000000000003" customHeight="1" x14ac:dyDescent="0.25">
      <c r="A173" s="169"/>
      <c r="B173" s="171"/>
      <c r="C173" s="48">
        <v>318</v>
      </c>
      <c r="D173" s="71" t="s">
        <v>361</v>
      </c>
      <c r="E173" s="111" t="s">
        <v>606</v>
      </c>
      <c r="F173" s="72" t="s">
        <v>13</v>
      </c>
      <c r="G173" s="72" t="s">
        <v>15</v>
      </c>
      <c r="H173" s="54">
        <v>1.6</v>
      </c>
      <c r="I173" s="19">
        <v>20</v>
      </c>
      <c r="J173" s="25">
        <f t="shared" si="4"/>
        <v>20</v>
      </c>
      <c r="K173" s="26" t="str">
        <f t="shared" si="5"/>
        <v>OK</v>
      </c>
      <c r="L173" s="18"/>
      <c r="M173" s="32"/>
      <c r="N173" s="32"/>
      <c r="O173" s="32"/>
      <c r="P173" s="32"/>
      <c r="Q173" s="18"/>
      <c r="R173" s="18"/>
      <c r="S173" s="18"/>
      <c r="T173" s="18"/>
      <c r="U173" s="18"/>
      <c r="V173" s="18"/>
      <c r="W173" s="32"/>
      <c r="X173" s="32"/>
      <c r="Y173" s="32"/>
      <c r="Z173" s="32"/>
      <c r="AA173" s="32"/>
      <c r="AB173" s="32"/>
    </row>
    <row r="174" spans="1:28" ht="39.950000000000003" customHeight="1" x14ac:dyDescent="0.25">
      <c r="A174" s="169"/>
      <c r="B174" s="171"/>
      <c r="C174" s="48">
        <v>319</v>
      </c>
      <c r="D174" s="71" t="s">
        <v>362</v>
      </c>
      <c r="E174" s="111" t="s">
        <v>606</v>
      </c>
      <c r="F174" s="72" t="s">
        <v>13</v>
      </c>
      <c r="G174" s="72" t="s">
        <v>15</v>
      </c>
      <c r="H174" s="54">
        <v>2.11</v>
      </c>
      <c r="I174" s="19">
        <v>30</v>
      </c>
      <c r="J174" s="25">
        <f t="shared" si="4"/>
        <v>30</v>
      </c>
      <c r="K174" s="26" t="str">
        <f t="shared" si="5"/>
        <v>OK</v>
      </c>
      <c r="L174" s="18"/>
      <c r="M174" s="32"/>
      <c r="N174" s="32"/>
      <c r="O174" s="32"/>
      <c r="P174" s="32"/>
      <c r="Q174" s="18"/>
      <c r="R174" s="18"/>
      <c r="S174" s="18"/>
      <c r="T174" s="18"/>
      <c r="U174" s="18"/>
      <c r="V174" s="18"/>
      <c r="W174" s="32"/>
      <c r="X174" s="32"/>
      <c r="Y174" s="32"/>
      <c r="Z174" s="32"/>
      <c r="AA174" s="32"/>
      <c r="AB174" s="32"/>
    </row>
    <row r="175" spans="1:28" ht="39.950000000000003" customHeight="1" x14ac:dyDescent="0.25">
      <c r="A175" s="169"/>
      <c r="B175" s="171"/>
      <c r="C175" s="48">
        <v>320</v>
      </c>
      <c r="D175" s="71" t="s">
        <v>363</v>
      </c>
      <c r="E175" s="111" t="s">
        <v>606</v>
      </c>
      <c r="F175" s="72" t="s">
        <v>13</v>
      </c>
      <c r="G175" s="72" t="s">
        <v>15</v>
      </c>
      <c r="H175" s="54">
        <v>2.04</v>
      </c>
      <c r="I175" s="19">
        <v>30</v>
      </c>
      <c r="J175" s="25">
        <f t="shared" si="4"/>
        <v>30</v>
      </c>
      <c r="K175" s="26" t="str">
        <f t="shared" si="5"/>
        <v>OK</v>
      </c>
      <c r="L175" s="18"/>
      <c r="M175" s="32"/>
      <c r="N175" s="32"/>
      <c r="O175" s="32"/>
      <c r="P175" s="32"/>
      <c r="Q175" s="18"/>
      <c r="R175" s="18"/>
      <c r="S175" s="18"/>
      <c r="T175" s="18"/>
      <c r="U175" s="18"/>
      <c r="V175" s="18"/>
      <c r="W175" s="32"/>
      <c r="X175" s="32"/>
      <c r="Y175" s="32"/>
      <c r="Z175" s="32"/>
      <c r="AA175" s="32"/>
      <c r="AB175" s="32"/>
    </row>
    <row r="176" spans="1:28" ht="39.950000000000003" customHeight="1" x14ac:dyDescent="0.25">
      <c r="A176" s="169"/>
      <c r="B176" s="171"/>
      <c r="C176" s="48">
        <v>321</v>
      </c>
      <c r="D176" s="71" t="s">
        <v>364</v>
      </c>
      <c r="E176" s="111" t="s">
        <v>606</v>
      </c>
      <c r="F176" s="72" t="s">
        <v>13</v>
      </c>
      <c r="G176" s="72" t="s">
        <v>15</v>
      </c>
      <c r="H176" s="54">
        <v>1.56</v>
      </c>
      <c r="I176" s="19">
        <v>20</v>
      </c>
      <c r="J176" s="25">
        <f t="shared" si="4"/>
        <v>20</v>
      </c>
      <c r="K176" s="26" t="str">
        <f t="shared" si="5"/>
        <v>OK</v>
      </c>
      <c r="L176" s="18"/>
      <c r="M176" s="32"/>
      <c r="N176" s="32"/>
      <c r="O176" s="32"/>
      <c r="P176" s="32"/>
      <c r="Q176" s="18"/>
      <c r="R176" s="18"/>
      <c r="S176" s="18"/>
      <c r="T176" s="18"/>
      <c r="U176" s="18"/>
      <c r="V176" s="18"/>
      <c r="W176" s="32"/>
      <c r="X176" s="32"/>
      <c r="Y176" s="32"/>
      <c r="Z176" s="32"/>
      <c r="AA176" s="32"/>
      <c r="AB176" s="32"/>
    </row>
    <row r="177" spans="1:28" ht="39.950000000000003" customHeight="1" x14ac:dyDescent="0.25">
      <c r="A177" s="169"/>
      <c r="B177" s="171"/>
      <c r="C177" s="48">
        <v>322</v>
      </c>
      <c r="D177" s="71" t="s">
        <v>365</v>
      </c>
      <c r="E177" s="111" t="s">
        <v>606</v>
      </c>
      <c r="F177" s="72" t="s">
        <v>13</v>
      </c>
      <c r="G177" s="72" t="s">
        <v>15</v>
      </c>
      <c r="H177" s="54">
        <v>1.82</v>
      </c>
      <c r="I177" s="19">
        <v>20</v>
      </c>
      <c r="J177" s="25">
        <f t="shared" si="4"/>
        <v>20</v>
      </c>
      <c r="K177" s="26" t="str">
        <f t="shared" si="5"/>
        <v>OK</v>
      </c>
      <c r="L177" s="18"/>
      <c r="M177" s="32"/>
      <c r="N177" s="32"/>
      <c r="O177" s="32"/>
      <c r="P177" s="32"/>
      <c r="Q177" s="18"/>
      <c r="R177" s="18"/>
      <c r="S177" s="18"/>
      <c r="T177" s="18"/>
      <c r="U177" s="18"/>
      <c r="V177" s="18"/>
      <c r="W177" s="32"/>
      <c r="X177" s="32"/>
      <c r="Y177" s="32"/>
      <c r="Z177" s="32"/>
      <c r="AA177" s="32"/>
      <c r="AB177" s="32"/>
    </row>
    <row r="178" spans="1:28" ht="39.950000000000003" customHeight="1" x14ac:dyDescent="0.25">
      <c r="A178" s="169"/>
      <c r="B178" s="171"/>
      <c r="C178" s="48">
        <v>323</v>
      </c>
      <c r="D178" s="71" t="s">
        <v>366</v>
      </c>
      <c r="E178" s="111" t="s">
        <v>606</v>
      </c>
      <c r="F178" s="72" t="s">
        <v>13</v>
      </c>
      <c r="G178" s="72" t="s">
        <v>15</v>
      </c>
      <c r="H178" s="54">
        <v>8.18</v>
      </c>
      <c r="I178" s="19">
        <v>20</v>
      </c>
      <c r="J178" s="25">
        <f t="shared" si="4"/>
        <v>20</v>
      </c>
      <c r="K178" s="26" t="str">
        <f t="shared" si="5"/>
        <v>OK</v>
      </c>
      <c r="L178" s="18"/>
      <c r="M178" s="32"/>
      <c r="N178" s="32"/>
      <c r="O178" s="32"/>
      <c r="P178" s="32"/>
      <c r="Q178" s="18"/>
      <c r="R178" s="18"/>
      <c r="S178" s="18"/>
      <c r="T178" s="18"/>
      <c r="U178" s="18"/>
      <c r="V178" s="18"/>
      <c r="W178" s="32"/>
      <c r="X178" s="32"/>
      <c r="Y178" s="32"/>
      <c r="Z178" s="32"/>
      <c r="AA178" s="32"/>
      <c r="AB178" s="32"/>
    </row>
    <row r="179" spans="1:28" ht="39.950000000000003" customHeight="1" x14ac:dyDescent="0.25">
      <c r="A179" s="169"/>
      <c r="B179" s="171"/>
      <c r="C179" s="48">
        <v>324</v>
      </c>
      <c r="D179" s="71" t="s">
        <v>367</v>
      </c>
      <c r="E179" s="109" t="s">
        <v>609</v>
      </c>
      <c r="F179" s="98" t="s">
        <v>13</v>
      </c>
      <c r="G179" s="72" t="s">
        <v>15</v>
      </c>
      <c r="H179" s="54">
        <v>59.41</v>
      </c>
      <c r="I179" s="19">
        <v>20</v>
      </c>
      <c r="J179" s="25">
        <f t="shared" si="4"/>
        <v>20</v>
      </c>
      <c r="K179" s="26" t="str">
        <f t="shared" si="5"/>
        <v>OK</v>
      </c>
      <c r="L179" s="18"/>
      <c r="M179" s="32"/>
      <c r="N179" s="32"/>
      <c r="O179" s="32"/>
      <c r="P179" s="32"/>
      <c r="Q179" s="18"/>
      <c r="R179" s="18"/>
      <c r="S179" s="18"/>
      <c r="T179" s="18"/>
      <c r="U179" s="18"/>
      <c r="V179" s="18"/>
      <c r="W179" s="32"/>
      <c r="X179" s="32"/>
      <c r="Y179" s="32"/>
      <c r="Z179" s="32"/>
      <c r="AA179" s="32"/>
      <c r="AB179" s="32"/>
    </row>
    <row r="180" spans="1:28" ht="39.950000000000003" customHeight="1" x14ac:dyDescent="0.25">
      <c r="A180" s="169"/>
      <c r="B180" s="171"/>
      <c r="C180" s="48">
        <v>325</v>
      </c>
      <c r="D180" s="71" t="s">
        <v>368</v>
      </c>
      <c r="E180" s="110" t="s">
        <v>608</v>
      </c>
      <c r="F180" s="96" t="s">
        <v>13</v>
      </c>
      <c r="G180" s="96" t="s">
        <v>15</v>
      </c>
      <c r="H180" s="54">
        <v>86.81</v>
      </c>
      <c r="I180" s="19"/>
      <c r="J180" s="25">
        <f t="shared" si="4"/>
        <v>0</v>
      </c>
      <c r="K180" s="26" t="str">
        <f t="shared" si="5"/>
        <v>OK</v>
      </c>
      <c r="L180" s="18"/>
      <c r="M180" s="32"/>
      <c r="N180" s="32"/>
      <c r="O180" s="32"/>
      <c r="P180" s="32"/>
      <c r="Q180" s="18"/>
      <c r="R180" s="18"/>
      <c r="S180" s="18"/>
      <c r="T180" s="18"/>
      <c r="U180" s="18"/>
      <c r="V180" s="18"/>
      <c r="W180" s="32"/>
      <c r="X180" s="32"/>
      <c r="Y180" s="32"/>
      <c r="Z180" s="32"/>
      <c r="AA180" s="32"/>
      <c r="AB180" s="32"/>
    </row>
    <row r="181" spans="1:28" ht="39.950000000000003" customHeight="1" x14ac:dyDescent="0.25">
      <c r="A181" s="169"/>
      <c r="B181" s="171"/>
      <c r="C181" s="48">
        <v>326</v>
      </c>
      <c r="D181" s="71" t="s">
        <v>369</v>
      </c>
      <c r="E181" s="110" t="s">
        <v>608</v>
      </c>
      <c r="F181" s="72" t="s">
        <v>13</v>
      </c>
      <c r="G181" s="72" t="s">
        <v>15</v>
      </c>
      <c r="H181" s="54">
        <v>15.09</v>
      </c>
      <c r="I181" s="19">
        <v>20</v>
      </c>
      <c r="J181" s="25">
        <f t="shared" si="4"/>
        <v>20</v>
      </c>
      <c r="K181" s="26" t="str">
        <f t="shared" si="5"/>
        <v>OK</v>
      </c>
      <c r="L181" s="18"/>
      <c r="M181" s="32"/>
      <c r="N181" s="32"/>
      <c r="O181" s="32"/>
      <c r="P181" s="32"/>
      <c r="Q181" s="18"/>
      <c r="R181" s="18"/>
      <c r="S181" s="18"/>
      <c r="T181" s="18"/>
      <c r="U181" s="18"/>
      <c r="V181" s="18"/>
      <c r="W181" s="32"/>
      <c r="X181" s="32"/>
      <c r="Y181" s="32"/>
      <c r="Z181" s="32"/>
      <c r="AA181" s="32"/>
      <c r="AB181" s="32"/>
    </row>
    <row r="182" spans="1:28" ht="39.950000000000003" customHeight="1" x14ac:dyDescent="0.25">
      <c r="A182" s="169"/>
      <c r="B182" s="171"/>
      <c r="C182" s="48">
        <v>327</v>
      </c>
      <c r="D182" s="71" t="s">
        <v>370</v>
      </c>
      <c r="E182" s="110" t="s">
        <v>608</v>
      </c>
      <c r="F182" s="72" t="s">
        <v>13</v>
      </c>
      <c r="G182" s="72" t="s">
        <v>15</v>
      </c>
      <c r="H182" s="54">
        <v>25.35</v>
      </c>
      <c r="I182" s="19">
        <v>30</v>
      </c>
      <c r="J182" s="25">
        <f t="shared" si="4"/>
        <v>30</v>
      </c>
      <c r="K182" s="26" t="str">
        <f t="shared" si="5"/>
        <v>OK</v>
      </c>
      <c r="L182" s="18"/>
      <c r="M182" s="32"/>
      <c r="N182" s="32"/>
      <c r="O182" s="32"/>
      <c r="P182" s="32"/>
      <c r="Q182" s="18"/>
      <c r="R182" s="18"/>
      <c r="S182" s="18"/>
      <c r="T182" s="18"/>
      <c r="U182" s="18"/>
      <c r="V182" s="18"/>
      <c r="W182" s="32"/>
      <c r="X182" s="32"/>
      <c r="Y182" s="32"/>
      <c r="Z182" s="32"/>
      <c r="AA182" s="32"/>
      <c r="AB182" s="32"/>
    </row>
    <row r="183" spans="1:28" ht="39.950000000000003" customHeight="1" x14ac:dyDescent="0.25">
      <c r="A183" s="169"/>
      <c r="B183" s="171"/>
      <c r="C183" s="48">
        <v>328</v>
      </c>
      <c r="D183" s="71" t="s">
        <v>371</v>
      </c>
      <c r="E183" s="110" t="s">
        <v>608</v>
      </c>
      <c r="F183" s="72" t="s">
        <v>13</v>
      </c>
      <c r="G183" s="72" t="s">
        <v>15</v>
      </c>
      <c r="H183" s="54">
        <v>7.56</v>
      </c>
      <c r="I183" s="19">
        <v>20</v>
      </c>
      <c r="J183" s="25">
        <f t="shared" si="4"/>
        <v>20</v>
      </c>
      <c r="K183" s="26" t="str">
        <f t="shared" si="5"/>
        <v>OK</v>
      </c>
      <c r="L183" s="18"/>
      <c r="M183" s="32"/>
      <c r="N183" s="32"/>
      <c r="O183" s="32"/>
      <c r="P183" s="32"/>
      <c r="Q183" s="18"/>
      <c r="R183" s="18"/>
      <c r="S183" s="18"/>
      <c r="T183" s="18"/>
      <c r="U183" s="18"/>
      <c r="V183" s="18"/>
      <c r="W183" s="32"/>
      <c r="X183" s="32"/>
      <c r="Y183" s="32"/>
      <c r="Z183" s="32"/>
      <c r="AA183" s="32"/>
      <c r="AB183" s="32"/>
    </row>
    <row r="184" spans="1:28" ht="39.950000000000003" customHeight="1" x14ac:dyDescent="0.25">
      <c r="A184" s="169"/>
      <c r="B184" s="171"/>
      <c r="C184" s="48">
        <v>329</v>
      </c>
      <c r="D184" s="71" t="s">
        <v>372</v>
      </c>
      <c r="E184" s="110" t="s">
        <v>608</v>
      </c>
      <c r="F184" s="72" t="s">
        <v>13</v>
      </c>
      <c r="G184" s="72" t="s">
        <v>15</v>
      </c>
      <c r="H184" s="54">
        <v>18</v>
      </c>
      <c r="I184" s="19">
        <v>30</v>
      </c>
      <c r="J184" s="25">
        <f t="shared" si="4"/>
        <v>30</v>
      </c>
      <c r="K184" s="26" t="str">
        <f t="shared" si="5"/>
        <v>OK</v>
      </c>
      <c r="L184" s="18"/>
      <c r="M184" s="32"/>
      <c r="N184" s="32"/>
      <c r="O184" s="32"/>
      <c r="P184" s="32"/>
      <c r="Q184" s="18"/>
      <c r="R184" s="18"/>
      <c r="S184" s="18"/>
      <c r="T184" s="18"/>
      <c r="U184" s="18"/>
      <c r="V184" s="18"/>
      <c r="W184" s="32"/>
      <c r="X184" s="32"/>
      <c r="Y184" s="32"/>
      <c r="Z184" s="32"/>
      <c r="AA184" s="32"/>
      <c r="AB184" s="32"/>
    </row>
    <row r="185" spans="1:28" ht="39.950000000000003" customHeight="1" x14ac:dyDescent="0.25">
      <c r="A185" s="169"/>
      <c r="B185" s="171"/>
      <c r="C185" s="48">
        <v>330</v>
      </c>
      <c r="D185" s="71" t="s">
        <v>373</v>
      </c>
      <c r="E185" s="110" t="s">
        <v>608</v>
      </c>
      <c r="F185" s="72" t="s">
        <v>13</v>
      </c>
      <c r="G185" s="72" t="s">
        <v>15</v>
      </c>
      <c r="H185" s="54">
        <v>10.67</v>
      </c>
      <c r="I185" s="19">
        <v>20</v>
      </c>
      <c r="J185" s="25">
        <f t="shared" si="4"/>
        <v>20</v>
      </c>
      <c r="K185" s="26" t="str">
        <f t="shared" si="5"/>
        <v>OK</v>
      </c>
      <c r="L185" s="18"/>
      <c r="M185" s="32"/>
      <c r="N185" s="32"/>
      <c r="O185" s="32"/>
      <c r="P185" s="32"/>
      <c r="Q185" s="18"/>
      <c r="R185" s="18"/>
      <c r="S185" s="18"/>
      <c r="T185" s="18"/>
      <c r="U185" s="18"/>
      <c r="V185" s="18"/>
      <c r="W185" s="32"/>
      <c r="X185" s="32"/>
      <c r="Y185" s="32"/>
      <c r="Z185" s="32"/>
      <c r="AA185" s="32"/>
      <c r="AB185" s="32"/>
    </row>
    <row r="186" spans="1:28" ht="39.950000000000003" customHeight="1" x14ac:dyDescent="0.25">
      <c r="A186" s="169"/>
      <c r="B186" s="171"/>
      <c r="C186" s="48">
        <v>331</v>
      </c>
      <c r="D186" s="71" t="s">
        <v>374</v>
      </c>
      <c r="E186" s="110" t="s">
        <v>608</v>
      </c>
      <c r="F186" s="72" t="s">
        <v>13</v>
      </c>
      <c r="G186" s="72" t="s">
        <v>15</v>
      </c>
      <c r="H186" s="54">
        <v>19.41</v>
      </c>
      <c r="I186" s="19">
        <v>30</v>
      </c>
      <c r="J186" s="25">
        <f t="shared" si="4"/>
        <v>30</v>
      </c>
      <c r="K186" s="26" t="str">
        <f t="shared" si="5"/>
        <v>OK</v>
      </c>
      <c r="L186" s="18"/>
      <c r="M186" s="32"/>
      <c r="N186" s="32"/>
      <c r="O186" s="32"/>
      <c r="P186" s="32"/>
      <c r="Q186" s="18"/>
      <c r="R186" s="18"/>
      <c r="S186" s="18"/>
      <c r="T186" s="18"/>
      <c r="U186" s="18"/>
      <c r="V186" s="18"/>
      <c r="W186" s="32"/>
      <c r="X186" s="32"/>
      <c r="Y186" s="32"/>
      <c r="Z186" s="32"/>
      <c r="AA186" s="32"/>
      <c r="AB186" s="32"/>
    </row>
    <row r="187" spans="1:28" ht="39.950000000000003" customHeight="1" x14ac:dyDescent="0.25">
      <c r="A187" s="169"/>
      <c r="B187" s="171"/>
      <c r="C187" s="48">
        <v>332</v>
      </c>
      <c r="D187" s="71" t="s">
        <v>375</v>
      </c>
      <c r="E187" s="110" t="s">
        <v>608</v>
      </c>
      <c r="F187" s="72" t="s">
        <v>13</v>
      </c>
      <c r="G187" s="72" t="s">
        <v>15</v>
      </c>
      <c r="H187" s="54">
        <v>21.09</v>
      </c>
      <c r="I187" s="19">
        <v>20</v>
      </c>
      <c r="J187" s="25">
        <f t="shared" si="4"/>
        <v>20</v>
      </c>
      <c r="K187" s="26" t="str">
        <f t="shared" si="5"/>
        <v>OK</v>
      </c>
      <c r="L187" s="18"/>
      <c r="M187" s="32"/>
      <c r="N187" s="32"/>
      <c r="O187" s="32"/>
      <c r="P187" s="32"/>
      <c r="Q187" s="18"/>
      <c r="R187" s="18"/>
      <c r="S187" s="18"/>
      <c r="T187" s="18"/>
      <c r="U187" s="18"/>
      <c r="V187" s="18"/>
      <c r="W187" s="32"/>
      <c r="X187" s="32"/>
      <c r="Y187" s="32"/>
      <c r="Z187" s="32"/>
      <c r="AA187" s="32"/>
      <c r="AB187" s="32"/>
    </row>
    <row r="188" spans="1:28" ht="39.950000000000003" customHeight="1" x14ac:dyDescent="0.25">
      <c r="A188" s="169"/>
      <c r="B188" s="171"/>
      <c r="C188" s="48">
        <v>333</v>
      </c>
      <c r="D188" s="71" t="s">
        <v>376</v>
      </c>
      <c r="E188" s="110" t="s">
        <v>610</v>
      </c>
      <c r="F188" s="72" t="s">
        <v>13</v>
      </c>
      <c r="G188" s="72" t="s">
        <v>15</v>
      </c>
      <c r="H188" s="54">
        <v>42.23</v>
      </c>
      <c r="I188" s="19">
        <v>30</v>
      </c>
      <c r="J188" s="25">
        <f t="shared" si="4"/>
        <v>30</v>
      </c>
      <c r="K188" s="26" t="str">
        <f t="shared" si="5"/>
        <v>OK</v>
      </c>
      <c r="L188" s="18"/>
      <c r="M188" s="32"/>
      <c r="N188" s="32"/>
      <c r="O188" s="32"/>
      <c r="P188" s="32"/>
      <c r="Q188" s="18"/>
      <c r="R188" s="18"/>
      <c r="S188" s="18"/>
      <c r="T188" s="18"/>
      <c r="U188" s="18"/>
      <c r="V188" s="18"/>
      <c r="W188" s="32"/>
      <c r="X188" s="32"/>
      <c r="Y188" s="32"/>
      <c r="Z188" s="32"/>
      <c r="AA188" s="32"/>
      <c r="AB188" s="32"/>
    </row>
    <row r="189" spans="1:28" ht="39.950000000000003" customHeight="1" x14ac:dyDescent="0.25">
      <c r="A189" s="169"/>
      <c r="B189" s="171"/>
      <c r="C189" s="48">
        <v>334</v>
      </c>
      <c r="D189" s="71" t="s">
        <v>377</v>
      </c>
      <c r="E189" s="110" t="s">
        <v>610</v>
      </c>
      <c r="F189" s="72" t="s">
        <v>13</v>
      </c>
      <c r="G189" s="72" t="s">
        <v>15</v>
      </c>
      <c r="H189" s="54">
        <v>35.26</v>
      </c>
      <c r="I189" s="19">
        <v>30</v>
      </c>
      <c r="J189" s="25">
        <f t="shared" si="4"/>
        <v>30</v>
      </c>
      <c r="K189" s="26" t="str">
        <f t="shared" si="5"/>
        <v>OK</v>
      </c>
      <c r="L189" s="18"/>
      <c r="M189" s="32"/>
      <c r="N189" s="32"/>
      <c r="O189" s="32"/>
      <c r="P189" s="32"/>
      <c r="Q189" s="18"/>
      <c r="R189" s="18"/>
      <c r="S189" s="18"/>
      <c r="T189" s="18"/>
      <c r="U189" s="18"/>
      <c r="V189" s="18"/>
      <c r="W189" s="32"/>
      <c r="X189" s="32"/>
      <c r="Y189" s="32"/>
      <c r="Z189" s="32"/>
      <c r="AA189" s="32"/>
      <c r="AB189" s="32"/>
    </row>
    <row r="190" spans="1:28" ht="39.950000000000003" customHeight="1" x14ac:dyDescent="0.25">
      <c r="A190" s="169"/>
      <c r="B190" s="171"/>
      <c r="C190" s="48">
        <v>335</v>
      </c>
      <c r="D190" s="81" t="s">
        <v>378</v>
      </c>
      <c r="E190" s="110" t="s">
        <v>607</v>
      </c>
      <c r="F190" s="72" t="s">
        <v>13</v>
      </c>
      <c r="G190" s="72" t="s">
        <v>15</v>
      </c>
      <c r="H190" s="54">
        <v>36.33</v>
      </c>
      <c r="I190" s="19">
        <v>30</v>
      </c>
      <c r="J190" s="25">
        <f t="shared" si="4"/>
        <v>20</v>
      </c>
      <c r="K190" s="26" t="str">
        <f t="shared" si="5"/>
        <v>OK</v>
      </c>
      <c r="L190" s="18"/>
      <c r="M190" s="32"/>
      <c r="N190" s="32"/>
      <c r="O190" s="152">
        <v>10</v>
      </c>
      <c r="P190" s="32"/>
      <c r="Q190" s="18"/>
      <c r="R190" s="18"/>
      <c r="S190" s="18"/>
      <c r="T190" s="18"/>
      <c r="U190" s="18"/>
      <c r="V190" s="18"/>
      <c r="W190" s="32"/>
      <c r="X190" s="32"/>
      <c r="Y190" s="32"/>
      <c r="Z190" s="32"/>
      <c r="AA190" s="32"/>
      <c r="AB190" s="32"/>
    </row>
    <row r="191" spans="1:28" ht="39.950000000000003" customHeight="1" x14ac:dyDescent="0.25">
      <c r="A191" s="169"/>
      <c r="B191" s="171"/>
      <c r="C191" s="48">
        <v>336</v>
      </c>
      <c r="D191" s="81" t="s">
        <v>379</v>
      </c>
      <c r="E191" s="110" t="s">
        <v>607</v>
      </c>
      <c r="F191" s="72" t="s">
        <v>13</v>
      </c>
      <c r="G191" s="72" t="s">
        <v>15</v>
      </c>
      <c r="H191" s="54">
        <v>33.840000000000003</v>
      </c>
      <c r="I191" s="19">
        <v>30</v>
      </c>
      <c r="J191" s="25">
        <f t="shared" si="4"/>
        <v>30</v>
      </c>
      <c r="K191" s="26" t="str">
        <f t="shared" si="5"/>
        <v>OK</v>
      </c>
      <c r="L191" s="18"/>
      <c r="M191" s="32"/>
      <c r="N191" s="32"/>
      <c r="O191" s="32"/>
      <c r="P191" s="32"/>
      <c r="Q191" s="18"/>
      <c r="R191" s="18"/>
      <c r="S191" s="18"/>
      <c r="T191" s="18"/>
      <c r="U191" s="18"/>
      <c r="V191" s="18"/>
      <c r="W191" s="32"/>
      <c r="X191" s="32"/>
      <c r="Y191" s="32"/>
      <c r="Z191" s="32"/>
      <c r="AA191" s="32"/>
      <c r="AB191" s="32"/>
    </row>
    <row r="192" spans="1:28" ht="39.950000000000003" customHeight="1" x14ac:dyDescent="0.25">
      <c r="A192" s="169"/>
      <c r="B192" s="171"/>
      <c r="C192" s="48">
        <v>337</v>
      </c>
      <c r="D192" s="71" t="s">
        <v>380</v>
      </c>
      <c r="E192" s="110" t="s">
        <v>607</v>
      </c>
      <c r="F192" s="72" t="s">
        <v>13</v>
      </c>
      <c r="G192" s="72" t="s">
        <v>15</v>
      </c>
      <c r="H192" s="54">
        <v>118.96</v>
      </c>
      <c r="I192" s="19">
        <v>20</v>
      </c>
      <c r="J192" s="25">
        <f t="shared" si="4"/>
        <v>20</v>
      </c>
      <c r="K192" s="26" t="str">
        <f t="shared" si="5"/>
        <v>OK</v>
      </c>
      <c r="L192" s="18"/>
      <c r="M192" s="32"/>
      <c r="N192" s="32"/>
      <c r="O192" s="32"/>
      <c r="P192" s="32"/>
      <c r="Q192" s="18"/>
      <c r="R192" s="18"/>
      <c r="S192" s="18"/>
      <c r="T192" s="18"/>
      <c r="U192" s="18"/>
      <c r="V192" s="18"/>
      <c r="W192" s="32"/>
      <c r="X192" s="32"/>
      <c r="Y192" s="32"/>
      <c r="Z192" s="32"/>
      <c r="AA192" s="32"/>
      <c r="AB192" s="32"/>
    </row>
    <row r="193" spans="1:28" ht="39.950000000000003" customHeight="1" x14ac:dyDescent="0.25">
      <c r="A193" s="169"/>
      <c r="B193" s="171"/>
      <c r="C193" s="48">
        <v>338</v>
      </c>
      <c r="D193" s="71" t="s">
        <v>381</v>
      </c>
      <c r="E193" s="110" t="s">
        <v>611</v>
      </c>
      <c r="F193" s="72" t="s">
        <v>13</v>
      </c>
      <c r="G193" s="72" t="s">
        <v>15</v>
      </c>
      <c r="H193" s="54">
        <v>67.12</v>
      </c>
      <c r="I193" s="19">
        <v>20</v>
      </c>
      <c r="J193" s="25">
        <f t="shared" si="4"/>
        <v>20</v>
      </c>
      <c r="K193" s="26" t="str">
        <f t="shared" si="5"/>
        <v>OK</v>
      </c>
      <c r="L193" s="18"/>
      <c r="M193" s="32"/>
      <c r="N193" s="32"/>
      <c r="O193" s="32"/>
      <c r="P193" s="32"/>
      <c r="Q193" s="18"/>
      <c r="R193" s="18"/>
      <c r="S193" s="18"/>
      <c r="T193" s="18"/>
      <c r="U193" s="18"/>
      <c r="V193" s="18"/>
      <c r="W193" s="32"/>
      <c r="X193" s="32"/>
      <c r="Y193" s="32"/>
      <c r="Z193" s="32"/>
      <c r="AA193" s="32"/>
      <c r="AB193" s="32"/>
    </row>
    <row r="194" spans="1:28" ht="39.950000000000003" customHeight="1" x14ac:dyDescent="0.25">
      <c r="A194" s="169"/>
      <c r="B194" s="171"/>
      <c r="C194" s="48">
        <v>339</v>
      </c>
      <c r="D194" s="71" t="s">
        <v>382</v>
      </c>
      <c r="E194" s="110" t="s">
        <v>607</v>
      </c>
      <c r="F194" s="72"/>
      <c r="G194" s="72" t="s">
        <v>15</v>
      </c>
      <c r="H194" s="54">
        <v>19.84</v>
      </c>
      <c r="I194" s="19">
        <v>10</v>
      </c>
      <c r="J194" s="25">
        <f t="shared" si="4"/>
        <v>10</v>
      </c>
      <c r="K194" s="26" t="str">
        <f t="shared" si="5"/>
        <v>OK</v>
      </c>
      <c r="L194" s="18"/>
      <c r="M194" s="32"/>
      <c r="N194" s="32"/>
      <c r="O194" s="32"/>
      <c r="P194" s="32"/>
      <c r="Q194" s="18"/>
      <c r="R194" s="18"/>
      <c r="S194" s="18"/>
      <c r="T194" s="18"/>
      <c r="U194" s="18"/>
      <c r="V194" s="18"/>
      <c r="W194" s="32"/>
      <c r="X194" s="32"/>
      <c r="Y194" s="32"/>
      <c r="Z194" s="32"/>
      <c r="AA194" s="32"/>
      <c r="AB194" s="32"/>
    </row>
    <row r="195" spans="1:28" ht="39.950000000000003" customHeight="1" x14ac:dyDescent="0.25">
      <c r="A195" s="169"/>
      <c r="B195" s="171"/>
      <c r="C195" s="48">
        <v>340</v>
      </c>
      <c r="D195" s="71" t="s">
        <v>383</v>
      </c>
      <c r="E195" s="110" t="s">
        <v>607</v>
      </c>
      <c r="F195" s="72" t="s">
        <v>13</v>
      </c>
      <c r="G195" s="72" t="s">
        <v>15</v>
      </c>
      <c r="H195" s="54">
        <v>51.59</v>
      </c>
      <c r="I195" s="19">
        <v>30</v>
      </c>
      <c r="J195" s="25">
        <f t="shared" si="4"/>
        <v>30</v>
      </c>
      <c r="K195" s="26" t="str">
        <f t="shared" si="5"/>
        <v>OK</v>
      </c>
      <c r="L195" s="18"/>
      <c r="M195" s="32"/>
      <c r="N195" s="32"/>
      <c r="O195" s="32"/>
      <c r="P195" s="32"/>
      <c r="Q195" s="18"/>
      <c r="R195" s="18"/>
      <c r="S195" s="18"/>
      <c r="T195" s="18"/>
      <c r="U195" s="18"/>
      <c r="V195" s="18"/>
      <c r="W195" s="32"/>
      <c r="X195" s="32"/>
      <c r="Y195" s="32"/>
      <c r="Z195" s="32"/>
      <c r="AA195" s="32"/>
      <c r="AB195" s="32"/>
    </row>
    <row r="196" spans="1:28" ht="39.950000000000003" customHeight="1" x14ac:dyDescent="0.25">
      <c r="A196" s="169"/>
      <c r="B196" s="171"/>
      <c r="C196" s="48">
        <v>341</v>
      </c>
      <c r="D196" s="71" t="s">
        <v>384</v>
      </c>
      <c r="E196" s="111" t="s">
        <v>606</v>
      </c>
      <c r="F196" s="72" t="s">
        <v>13</v>
      </c>
      <c r="G196" s="72" t="s">
        <v>15</v>
      </c>
      <c r="H196" s="54">
        <v>5.69</v>
      </c>
      <c r="I196" s="19">
        <v>20</v>
      </c>
      <c r="J196" s="25">
        <f t="shared" ref="J196:J259" si="6">I196-(SUM(L196:AB196))</f>
        <v>20</v>
      </c>
      <c r="K196" s="26" t="str">
        <f t="shared" si="5"/>
        <v>OK</v>
      </c>
      <c r="L196" s="18"/>
      <c r="M196" s="32"/>
      <c r="N196" s="32"/>
      <c r="O196" s="32"/>
      <c r="P196" s="32"/>
      <c r="Q196" s="18"/>
      <c r="R196" s="18"/>
      <c r="S196" s="18"/>
      <c r="T196" s="18"/>
      <c r="U196" s="18"/>
      <c r="V196" s="18"/>
      <c r="W196" s="32"/>
      <c r="X196" s="32"/>
      <c r="Y196" s="32"/>
      <c r="Z196" s="32"/>
      <c r="AA196" s="32"/>
      <c r="AB196" s="32"/>
    </row>
    <row r="197" spans="1:28" ht="39.950000000000003" customHeight="1" x14ac:dyDescent="0.25">
      <c r="A197" s="169"/>
      <c r="B197" s="171"/>
      <c r="C197" s="48">
        <v>342</v>
      </c>
      <c r="D197" s="71" t="s">
        <v>385</v>
      </c>
      <c r="E197" s="111" t="s">
        <v>606</v>
      </c>
      <c r="F197" s="72" t="s">
        <v>13</v>
      </c>
      <c r="G197" s="72" t="s">
        <v>15</v>
      </c>
      <c r="H197" s="54">
        <v>9.73</v>
      </c>
      <c r="I197" s="19">
        <v>20</v>
      </c>
      <c r="J197" s="25">
        <f t="shared" si="6"/>
        <v>20</v>
      </c>
      <c r="K197" s="26" t="str">
        <f t="shared" si="5"/>
        <v>OK</v>
      </c>
      <c r="L197" s="18"/>
      <c r="M197" s="32"/>
      <c r="N197" s="32"/>
      <c r="O197" s="32"/>
      <c r="P197" s="32"/>
      <c r="Q197" s="18"/>
      <c r="R197" s="18"/>
      <c r="S197" s="18"/>
      <c r="T197" s="18"/>
      <c r="U197" s="18"/>
      <c r="V197" s="18"/>
      <c r="W197" s="32"/>
      <c r="X197" s="32"/>
      <c r="Y197" s="32"/>
      <c r="Z197" s="32"/>
      <c r="AA197" s="32"/>
      <c r="AB197" s="32"/>
    </row>
    <row r="198" spans="1:28" ht="39.950000000000003" customHeight="1" x14ac:dyDescent="0.25">
      <c r="A198" s="169"/>
      <c r="B198" s="171"/>
      <c r="C198" s="48">
        <v>343</v>
      </c>
      <c r="D198" s="71" t="s">
        <v>386</v>
      </c>
      <c r="E198" s="111" t="s">
        <v>606</v>
      </c>
      <c r="F198" s="72" t="s">
        <v>13</v>
      </c>
      <c r="G198" s="72" t="s">
        <v>15</v>
      </c>
      <c r="H198" s="54">
        <v>11.65</v>
      </c>
      <c r="I198" s="19">
        <v>20</v>
      </c>
      <c r="J198" s="25">
        <f t="shared" si="6"/>
        <v>20</v>
      </c>
      <c r="K198" s="26" t="str">
        <f t="shared" si="5"/>
        <v>OK</v>
      </c>
      <c r="L198" s="18"/>
      <c r="M198" s="32"/>
      <c r="N198" s="32"/>
      <c r="O198" s="32"/>
      <c r="P198" s="32"/>
      <c r="Q198" s="18"/>
      <c r="R198" s="18"/>
      <c r="S198" s="18"/>
      <c r="T198" s="18"/>
      <c r="U198" s="18"/>
      <c r="V198" s="18"/>
      <c r="W198" s="32"/>
      <c r="X198" s="32"/>
      <c r="Y198" s="32"/>
      <c r="Z198" s="32"/>
      <c r="AA198" s="32"/>
      <c r="AB198" s="32"/>
    </row>
    <row r="199" spans="1:28" ht="39.950000000000003" customHeight="1" x14ac:dyDescent="0.25">
      <c r="A199" s="169"/>
      <c r="B199" s="171"/>
      <c r="C199" s="48">
        <v>344</v>
      </c>
      <c r="D199" s="71" t="s">
        <v>387</v>
      </c>
      <c r="E199" s="111" t="s">
        <v>606</v>
      </c>
      <c r="F199" s="72" t="s">
        <v>13</v>
      </c>
      <c r="G199" s="72" t="s">
        <v>15</v>
      </c>
      <c r="H199" s="54">
        <v>4.68</v>
      </c>
      <c r="I199" s="19">
        <v>20</v>
      </c>
      <c r="J199" s="25">
        <f t="shared" si="6"/>
        <v>20</v>
      </c>
      <c r="K199" s="26" t="str">
        <f t="shared" si="5"/>
        <v>OK</v>
      </c>
      <c r="L199" s="18"/>
      <c r="M199" s="32"/>
      <c r="N199" s="32"/>
      <c r="O199" s="32"/>
      <c r="P199" s="32"/>
      <c r="Q199" s="18"/>
      <c r="R199" s="18"/>
      <c r="S199" s="18"/>
      <c r="T199" s="18"/>
      <c r="U199" s="18"/>
      <c r="V199" s="18"/>
      <c r="W199" s="32"/>
      <c r="X199" s="32"/>
      <c r="Y199" s="32"/>
      <c r="Z199" s="32"/>
      <c r="AA199" s="32"/>
      <c r="AB199" s="32"/>
    </row>
    <row r="200" spans="1:28" ht="39.950000000000003" customHeight="1" x14ac:dyDescent="0.25">
      <c r="A200" s="169"/>
      <c r="B200" s="171"/>
      <c r="C200" s="48">
        <v>345</v>
      </c>
      <c r="D200" s="71" t="s">
        <v>388</v>
      </c>
      <c r="E200" s="111" t="s">
        <v>606</v>
      </c>
      <c r="F200" s="72" t="s">
        <v>13</v>
      </c>
      <c r="G200" s="72" t="s">
        <v>15</v>
      </c>
      <c r="H200" s="54">
        <v>2.72</v>
      </c>
      <c r="I200" s="19">
        <v>25</v>
      </c>
      <c r="J200" s="25">
        <f t="shared" si="6"/>
        <v>25</v>
      </c>
      <c r="K200" s="26" t="str">
        <f t="shared" si="5"/>
        <v>OK</v>
      </c>
      <c r="L200" s="18"/>
      <c r="M200" s="32"/>
      <c r="N200" s="32"/>
      <c r="O200" s="32"/>
      <c r="P200" s="32"/>
      <c r="Q200" s="18"/>
      <c r="R200" s="18"/>
      <c r="S200" s="18"/>
      <c r="T200" s="18"/>
      <c r="U200" s="18"/>
      <c r="V200" s="18"/>
      <c r="W200" s="32"/>
      <c r="X200" s="32"/>
      <c r="Y200" s="32"/>
      <c r="Z200" s="32"/>
      <c r="AA200" s="32"/>
      <c r="AB200" s="32"/>
    </row>
    <row r="201" spans="1:28" ht="39.950000000000003" customHeight="1" x14ac:dyDescent="0.25">
      <c r="A201" s="169"/>
      <c r="B201" s="171"/>
      <c r="C201" s="48">
        <v>346</v>
      </c>
      <c r="D201" s="71" t="s">
        <v>389</v>
      </c>
      <c r="E201" s="111" t="s">
        <v>606</v>
      </c>
      <c r="F201" s="72" t="s">
        <v>13</v>
      </c>
      <c r="G201" s="72" t="s">
        <v>15</v>
      </c>
      <c r="H201" s="54">
        <v>6.19</v>
      </c>
      <c r="I201" s="19">
        <v>25</v>
      </c>
      <c r="J201" s="25">
        <f t="shared" si="6"/>
        <v>25</v>
      </c>
      <c r="K201" s="26" t="str">
        <f t="shared" si="5"/>
        <v>OK</v>
      </c>
      <c r="L201" s="18"/>
      <c r="M201" s="32"/>
      <c r="N201" s="32"/>
      <c r="O201" s="32"/>
      <c r="P201" s="32"/>
      <c r="Q201" s="18"/>
      <c r="R201" s="18"/>
      <c r="S201" s="18"/>
      <c r="T201" s="18"/>
      <c r="U201" s="18"/>
      <c r="V201" s="18"/>
      <c r="W201" s="32"/>
      <c r="X201" s="32"/>
      <c r="Y201" s="32"/>
      <c r="Z201" s="32"/>
      <c r="AA201" s="32"/>
      <c r="AB201" s="32"/>
    </row>
    <row r="202" spans="1:28" ht="39.950000000000003" customHeight="1" x14ac:dyDescent="0.25">
      <c r="A202" s="169"/>
      <c r="B202" s="171"/>
      <c r="C202" s="48">
        <v>347</v>
      </c>
      <c r="D202" s="71" t="s">
        <v>390</v>
      </c>
      <c r="E202" s="111" t="s">
        <v>606</v>
      </c>
      <c r="F202" s="72" t="s">
        <v>13</v>
      </c>
      <c r="G202" s="72" t="s">
        <v>15</v>
      </c>
      <c r="H202" s="54">
        <v>10.49</v>
      </c>
      <c r="I202" s="19">
        <v>20</v>
      </c>
      <c r="J202" s="25">
        <f t="shared" si="6"/>
        <v>20</v>
      </c>
      <c r="K202" s="26" t="str">
        <f t="shared" si="5"/>
        <v>OK</v>
      </c>
      <c r="L202" s="18"/>
      <c r="M202" s="32"/>
      <c r="N202" s="32"/>
      <c r="O202" s="32"/>
      <c r="P202" s="32"/>
      <c r="Q202" s="18"/>
      <c r="R202" s="18"/>
      <c r="S202" s="18"/>
      <c r="T202" s="18"/>
      <c r="U202" s="18"/>
      <c r="V202" s="18"/>
      <c r="W202" s="32"/>
      <c r="X202" s="32"/>
      <c r="Y202" s="32"/>
      <c r="Z202" s="32"/>
      <c r="AA202" s="32"/>
      <c r="AB202" s="32"/>
    </row>
    <row r="203" spans="1:28" ht="39.950000000000003" customHeight="1" x14ac:dyDescent="0.25">
      <c r="A203" s="169"/>
      <c r="B203" s="171"/>
      <c r="C203" s="48">
        <v>348</v>
      </c>
      <c r="D203" s="71" t="s">
        <v>391</v>
      </c>
      <c r="E203" s="111" t="s">
        <v>606</v>
      </c>
      <c r="F203" s="72" t="s">
        <v>13</v>
      </c>
      <c r="G203" s="72" t="s">
        <v>15</v>
      </c>
      <c r="H203" s="54">
        <v>6.39</v>
      </c>
      <c r="I203" s="19">
        <v>25</v>
      </c>
      <c r="J203" s="25">
        <f t="shared" si="6"/>
        <v>25</v>
      </c>
      <c r="K203" s="26" t="str">
        <f t="shared" si="5"/>
        <v>OK</v>
      </c>
      <c r="L203" s="18"/>
      <c r="M203" s="32"/>
      <c r="N203" s="32"/>
      <c r="O203" s="32"/>
      <c r="P203" s="32"/>
      <c r="Q203" s="18"/>
      <c r="R203" s="18"/>
      <c r="S203" s="18"/>
      <c r="T203" s="18"/>
      <c r="U203" s="18"/>
      <c r="V203" s="18"/>
      <c r="W203" s="32"/>
      <c r="X203" s="32"/>
      <c r="Y203" s="32"/>
      <c r="Z203" s="32"/>
      <c r="AA203" s="32"/>
      <c r="AB203" s="32"/>
    </row>
    <row r="204" spans="1:28" ht="39.950000000000003" customHeight="1" x14ac:dyDescent="0.25">
      <c r="A204" s="169"/>
      <c r="B204" s="171"/>
      <c r="C204" s="48">
        <v>349</v>
      </c>
      <c r="D204" s="71" t="s">
        <v>392</v>
      </c>
      <c r="E204" s="111" t="s">
        <v>606</v>
      </c>
      <c r="F204" s="72" t="s">
        <v>13</v>
      </c>
      <c r="G204" s="72" t="s">
        <v>15</v>
      </c>
      <c r="H204" s="54">
        <v>9.56</v>
      </c>
      <c r="I204" s="19">
        <v>25</v>
      </c>
      <c r="J204" s="25">
        <f t="shared" si="6"/>
        <v>25</v>
      </c>
      <c r="K204" s="26" t="str">
        <f t="shared" si="5"/>
        <v>OK</v>
      </c>
      <c r="L204" s="18"/>
      <c r="M204" s="32"/>
      <c r="N204" s="32"/>
      <c r="O204" s="32"/>
      <c r="P204" s="32"/>
      <c r="Q204" s="18"/>
      <c r="R204" s="18"/>
      <c r="S204" s="18"/>
      <c r="T204" s="18"/>
      <c r="U204" s="18"/>
      <c r="V204" s="18"/>
      <c r="W204" s="32"/>
      <c r="X204" s="32"/>
      <c r="Y204" s="32"/>
      <c r="Z204" s="32"/>
      <c r="AA204" s="32"/>
      <c r="AB204" s="32"/>
    </row>
    <row r="205" spans="1:28" ht="39.950000000000003" customHeight="1" x14ac:dyDescent="0.25">
      <c r="A205" s="169"/>
      <c r="B205" s="171"/>
      <c r="C205" s="48">
        <v>350</v>
      </c>
      <c r="D205" s="71" t="s">
        <v>393</v>
      </c>
      <c r="E205" s="111" t="s">
        <v>606</v>
      </c>
      <c r="F205" s="72" t="s">
        <v>13</v>
      </c>
      <c r="G205" s="72" t="s">
        <v>15</v>
      </c>
      <c r="H205" s="54">
        <v>3.88</v>
      </c>
      <c r="I205" s="19">
        <v>30</v>
      </c>
      <c r="J205" s="25">
        <f t="shared" si="6"/>
        <v>30</v>
      </c>
      <c r="K205" s="26" t="str">
        <f t="shared" si="5"/>
        <v>OK</v>
      </c>
      <c r="L205" s="18"/>
      <c r="M205" s="32"/>
      <c r="N205" s="32"/>
      <c r="O205" s="32"/>
      <c r="P205" s="32"/>
      <c r="Q205" s="18"/>
      <c r="R205" s="18"/>
      <c r="S205" s="18"/>
      <c r="T205" s="18"/>
      <c r="U205" s="18"/>
      <c r="V205" s="18"/>
      <c r="W205" s="32"/>
      <c r="X205" s="32"/>
      <c r="Y205" s="32"/>
      <c r="Z205" s="32"/>
      <c r="AA205" s="32"/>
      <c r="AB205" s="32"/>
    </row>
    <row r="206" spans="1:28" ht="39.950000000000003" customHeight="1" x14ac:dyDescent="0.25">
      <c r="A206" s="169"/>
      <c r="B206" s="171"/>
      <c r="C206" s="48">
        <v>351</v>
      </c>
      <c r="D206" s="71" t="s">
        <v>394</v>
      </c>
      <c r="E206" s="111" t="s">
        <v>606</v>
      </c>
      <c r="F206" s="72" t="s">
        <v>13</v>
      </c>
      <c r="G206" s="72" t="s">
        <v>15</v>
      </c>
      <c r="H206" s="54">
        <v>8.5399999999999991</v>
      </c>
      <c r="I206" s="19">
        <v>40</v>
      </c>
      <c r="J206" s="25">
        <f t="shared" si="6"/>
        <v>40</v>
      </c>
      <c r="K206" s="26" t="str">
        <f t="shared" si="5"/>
        <v>OK</v>
      </c>
      <c r="L206" s="18"/>
      <c r="M206" s="32"/>
      <c r="N206" s="32"/>
      <c r="O206" s="32"/>
      <c r="P206" s="32"/>
      <c r="Q206" s="18"/>
      <c r="R206" s="18"/>
      <c r="S206" s="18"/>
      <c r="T206" s="18"/>
      <c r="U206" s="18"/>
      <c r="V206" s="18"/>
      <c r="W206" s="32"/>
      <c r="X206" s="32"/>
      <c r="Y206" s="32"/>
      <c r="Z206" s="32"/>
      <c r="AA206" s="32"/>
      <c r="AB206" s="32"/>
    </row>
    <row r="207" spans="1:28" ht="39.950000000000003" customHeight="1" x14ac:dyDescent="0.25">
      <c r="A207" s="169"/>
      <c r="B207" s="171"/>
      <c r="C207" s="48">
        <v>352</v>
      </c>
      <c r="D207" s="71" t="s">
        <v>395</v>
      </c>
      <c r="E207" s="111" t="s">
        <v>606</v>
      </c>
      <c r="F207" s="72" t="s">
        <v>13</v>
      </c>
      <c r="G207" s="72" t="s">
        <v>15</v>
      </c>
      <c r="H207" s="54">
        <v>1.36</v>
      </c>
      <c r="I207" s="19">
        <v>40</v>
      </c>
      <c r="J207" s="25">
        <f t="shared" si="6"/>
        <v>40</v>
      </c>
      <c r="K207" s="26" t="str">
        <f t="shared" si="5"/>
        <v>OK</v>
      </c>
      <c r="L207" s="18"/>
      <c r="M207" s="32"/>
      <c r="N207" s="32"/>
      <c r="O207" s="32"/>
      <c r="P207" s="32"/>
      <c r="Q207" s="18"/>
      <c r="R207" s="18"/>
      <c r="S207" s="18"/>
      <c r="T207" s="18"/>
      <c r="U207" s="18"/>
      <c r="V207" s="18"/>
      <c r="W207" s="32"/>
      <c r="X207" s="32"/>
      <c r="Y207" s="32"/>
      <c r="Z207" s="32"/>
      <c r="AA207" s="32"/>
      <c r="AB207" s="32"/>
    </row>
    <row r="208" spans="1:28" ht="39.950000000000003" customHeight="1" x14ac:dyDescent="0.25">
      <c r="A208" s="169"/>
      <c r="B208" s="171"/>
      <c r="C208" s="49">
        <v>353</v>
      </c>
      <c r="D208" s="82" t="s">
        <v>396</v>
      </c>
      <c r="E208" s="111" t="s">
        <v>606</v>
      </c>
      <c r="F208" s="97" t="s">
        <v>59</v>
      </c>
      <c r="G208" s="97" t="s">
        <v>15</v>
      </c>
      <c r="H208" s="54">
        <v>29.07</v>
      </c>
      <c r="I208" s="19"/>
      <c r="J208" s="25">
        <f t="shared" si="6"/>
        <v>0</v>
      </c>
      <c r="K208" s="26" t="str">
        <f t="shared" si="5"/>
        <v>OK</v>
      </c>
      <c r="L208" s="18"/>
      <c r="M208" s="32"/>
      <c r="N208" s="32"/>
      <c r="O208" s="32"/>
      <c r="P208" s="32"/>
      <c r="Q208" s="18"/>
      <c r="R208" s="18"/>
      <c r="S208" s="18"/>
      <c r="T208" s="18"/>
      <c r="U208" s="18"/>
      <c r="V208" s="18"/>
      <c r="W208" s="32"/>
      <c r="X208" s="32"/>
      <c r="Y208" s="32"/>
      <c r="Z208" s="32"/>
      <c r="AA208" s="32"/>
      <c r="AB208" s="32"/>
    </row>
    <row r="209" spans="1:28" ht="39.950000000000003" customHeight="1" x14ac:dyDescent="0.25">
      <c r="A209" s="169"/>
      <c r="B209" s="171"/>
      <c r="C209" s="49">
        <v>354</v>
      </c>
      <c r="D209" s="71" t="s">
        <v>397</v>
      </c>
      <c r="E209" s="111" t="s">
        <v>606</v>
      </c>
      <c r="F209" s="72" t="s">
        <v>13</v>
      </c>
      <c r="G209" s="72" t="s">
        <v>15</v>
      </c>
      <c r="H209" s="54">
        <v>33.86</v>
      </c>
      <c r="I209" s="19">
        <v>20</v>
      </c>
      <c r="J209" s="25">
        <f t="shared" si="6"/>
        <v>20</v>
      </c>
      <c r="K209" s="26" t="str">
        <f t="shared" si="5"/>
        <v>OK</v>
      </c>
      <c r="L209" s="18"/>
      <c r="M209" s="32"/>
      <c r="N209" s="32"/>
      <c r="O209" s="32"/>
      <c r="P209" s="32"/>
      <c r="Q209" s="18"/>
      <c r="R209" s="18"/>
      <c r="S209" s="18"/>
      <c r="T209" s="18"/>
      <c r="U209" s="18"/>
      <c r="V209" s="18"/>
      <c r="W209" s="32"/>
      <c r="X209" s="32"/>
      <c r="Y209" s="32"/>
      <c r="Z209" s="32"/>
      <c r="AA209" s="32"/>
      <c r="AB209" s="32"/>
    </row>
    <row r="210" spans="1:28" ht="39.950000000000003" customHeight="1" x14ac:dyDescent="0.25">
      <c r="A210" s="169"/>
      <c r="B210" s="171"/>
      <c r="C210" s="48">
        <v>355</v>
      </c>
      <c r="D210" s="71" t="s">
        <v>398</v>
      </c>
      <c r="E210" s="111" t="s">
        <v>606</v>
      </c>
      <c r="F210" s="72" t="s">
        <v>13</v>
      </c>
      <c r="G210" s="72" t="s">
        <v>15</v>
      </c>
      <c r="H210" s="54">
        <v>16.34</v>
      </c>
      <c r="I210" s="19">
        <v>40</v>
      </c>
      <c r="J210" s="25">
        <f t="shared" si="6"/>
        <v>40</v>
      </c>
      <c r="K210" s="26" t="str">
        <f t="shared" si="5"/>
        <v>OK</v>
      </c>
      <c r="L210" s="18"/>
      <c r="M210" s="32"/>
      <c r="N210" s="32"/>
      <c r="O210" s="32"/>
      <c r="P210" s="32"/>
      <c r="Q210" s="18"/>
      <c r="R210" s="18"/>
      <c r="S210" s="18"/>
      <c r="T210" s="18"/>
      <c r="U210" s="18"/>
      <c r="V210" s="18"/>
      <c r="W210" s="32"/>
      <c r="X210" s="32"/>
      <c r="Y210" s="32"/>
      <c r="Z210" s="32"/>
      <c r="AA210" s="32"/>
      <c r="AB210" s="32"/>
    </row>
    <row r="211" spans="1:28" ht="39.950000000000003" customHeight="1" x14ac:dyDescent="0.25">
      <c r="A211" s="169"/>
      <c r="B211" s="171"/>
      <c r="C211" s="48">
        <v>356</v>
      </c>
      <c r="D211" s="71" t="s">
        <v>399</v>
      </c>
      <c r="E211" s="111" t="s">
        <v>606</v>
      </c>
      <c r="F211" s="72" t="s">
        <v>13</v>
      </c>
      <c r="G211" s="72" t="s">
        <v>15</v>
      </c>
      <c r="H211" s="54">
        <v>50.61</v>
      </c>
      <c r="I211" s="19">
        <v>20</v>
      </c>
      <c r="J211" s="25">
        <f t="shared" si="6"/>
        <v>20</v>
      </c>
      <c r="K211" s="26" t="str">
        <f t="shared" si="5"/>
        <v>OK</v>
      </c>
      <c r="L211" s="18"/>
      <c r="M211" s="32"/>
      <c r="N211" s="32"/>
      <c r="O211" s="32"/>
      <c r="P211" s="32"/>
      <c r="Q211" s="18"/>
      <c r="R211" s="18"/>
      <c r="S211" s="18"/>
      <c r="T211" s="18"/>
      <c r="U211" s="18"/>
      <c r="V211" s="18"/>
      <c r="W211" s="32"/>
      <c r="X211" s="32"/>
      <c r="Y211" s="32"/>
      <c r="Z211" s="32"/>
      <c r="AA211" s="32"/>
      <c r="AB211" s="32"/>
    </row>
    <row r="212" spans="1:28" ht="39.950000000000003" customHeight="1" x14ac:dyDescent="0.25">
      <c r="A212" s="169"/>
      <c r="B212" s="171"/>
      <c r="C212" s="48">
        <v>357</v>
      </c>
      <c r="D212" s="71" t="s">
        <v>400</v>
      </c>
      <c r="E212" s="111" t="s">
        <v>606</v>
      </c>
      <c r="F212" s="72" t="s">
        <v>13</v>
      </c>
      <c r="G212" s="72" t="s">
        <v>15</v>
      </c>
      <c r="H212" s="54">
        <v>20.77</v>
      </c>
      <c r="I212" s="19">
        <v>20</v>
      </c>
      <c r="J212" s="25">
        <f t="shared" si="6"/>
        <v>20</v>
      </c>
      <c r="K212" s="26" t="str">
        <f t="shared" si="5"/>
        <v>OK</v>
      </c>
      <c r="L212" s="18"/>
      <c r="M212" s="32"/>
      <c r="N212" s="32"/>
      <c r="O212" s="32"/>
      <c r="P212" s="32"/>
      <c r="Q212" s="18"/>
      <c r="R212" s="18"/>
      <c r="S212" s="18"/>
      <c r="T212" s="18"/>
      <c r="U212" s="18"/>
      <c r="V212" s="18"/>
      <c r="W212" s="32"/>
      <c r="X212" s="32"/>
      <c r="Y212" s="32"/>
      <c r="Z212" s="32"/>
      <c r="AA212" s="32"/>
      <c r="AB212" s="32"/>
    </row>
    <row r="213" spans="1:28" ht="39.950000000000003" customHeight="1" x14ac:dyDescent="0.25">
      <c r="A213" s="169"/>
      <c r="B213" s="171"/>
      <c r="C213" s="48">
        <v>358</v>
      </c>
      <c r="D213" s="71" t="s">
        <v>401</v>
      </c>
      <c r="E213" s="111" t="s">
        <v>606</v>
      </c>
      <c r="F213" s="72" t="s">
        <v>13</v>
      </c>
      <c r="G213" s="72" t="s">
        <v>15</v>
      </c>
      <c r="H213" s="54">
        <v>30.55</v>
      </c>
      <c r="I213" s="19">
        <v>20</v>
      </c>
      <c r="J213" s="25">
        <f t="shared" si="6"/>
        <v>20</v>
      </c>
      <c r="K213" s="26" t="str">
        <f t="shared" si="5"/>
        <v>OK</v>
      </c>
      <c r="L213" s="18"/>
      <c r="M213" s="32"/>
      <c r="N213" s="32"/>
      <c r="O213" s="32"/>
      <c r="P213" s="32"/>
      <c r="Q213" s="18"/>
      <c r="R213" s="18"/>
      <c r="S213" s="18"/>
      <c r="T213" s="18"/>
      <c r="U213" s="18"/>
      <c r="V213" s="18"/>
      <c r="W213" s="32"/>
      <c r="X213" s="32"/>
      <c r="Y213" s="32"/>
      <c r="Z213" s="32"/>
      <c r="AA213" s="32"/>
      <c r="AB213" s="32"/>
    </row>
    <row r="214" spans="1:28" ht="39.950000000000003" customHeight="1" x14ac:dyDescent="0.25">
      <c r="A214" s="169"/>
      <c r="B214" s="171"/>
      <c r="C214" s="48">
        <v>359</v>
      </c>
      <c r="D214" s="71" t="s">
        <v>402</v>
      </c>
      <c r="E214" s="111" t="s">
        <v>606</v>
      </c>
      <c r="F214" s="72" t="s">
        <v>13</v>
      </c>
      <c r="G214" s="72" t="s">
        <v>15</v>
      </c>
      <c r="H214" s="54">
        <v>121.43</v>
      </c>
      <c r="I214" s="19">
        <v>10</v>
      </c>
      <c r="J214" s="25">
        <f t="shared" si="6"/>
        <v>10</v>
      </c>
      <c r="K214" s="26" t="str">
        <f t="shared" si="5"/>
        <v>OK</v>
      </c>
      <c r="L214" s="18"/>
      <c r="M214" s="32"/>
      <c r="N214" s="32"/>
      <c r="O214" s="32"/>
      <c r="P214" s="32"/>
      <c r="Q214" s="18"/>
      <c r="R214" s="18"/>
      <c r="S214" s="18"/>
      <c r="T214" s="18"/>
      <c r="U214" s="18"/>
      <c r="V214" s="18"/>
      <c r="W214" s="32"/>
      <c r="X214" s="32"/>
      <c r="Y214" s="32"/>
      <c r="Z214" s="32"/>
      <c r="AA214" s="32"/>
      <c r="AB214" s="32"/>
    </row>
    <row r="215" spans="1:28" ht="39.950000000000003" customHeight="1" x14ac:dyDescent="0.25">
      <c r="A215" s="169"/>
      <c r="B215" s="171"/>
      <c r="C215" s="48">
        <v>360</v>
      </c>
      <c r="D215" s="80" t="s">
        <v>403</v>
      </c>
      <c r="E215" s="111" t="s">
        <v>606</v>
      </c>
      <c r="F215" s="72" t="s">
        <v>59</v>
      </c>
      <c r="G215" s="72" t="s">
        <v>15</v>
      </c>
      <c r="H215" s="54">
        <v>1.78</v>
      </c>
      <c r="I215" s="19"/>
      <c r="J215" s="25">
        <f t="shared" si="6"/>
        <v>0</v>
      </c>
      <c r="K215" s="26" t="str">
        <f t="shared" si="5"/>
        <v>OK</v>
      </c>
      <c r="L215" s="18"/>
      <c r="M215" s="32"/>
      <c r="N215" s="32"/>
      <c r="O215" s="32"/>
      <c r="P215" s="32"/>
      <c r="Q215" s="18"/>
      <c r="R215" s="18"/>
      <c r="S215" s="18"/>
      <c r="T215" s="18"/>
      <c r="U215" s="18"/>
      <c r="V215" s="18"/>
      <c r="W215" s="32"/>
      <c r="X215" s="32"/>
      <c r="Y215" s="32"/>
      <c r="Z215" s="32"/>
      <c r="AA215" s="32"/>
      <c r="AB215" s="32"/>
    </row>
    <row r="216" spans="1:28" ht="39.950000000000003" customHeight="1" x14ac:dyDescent="0.25">
      <c r="A216" s="169"/>
      <c r="B216" s="171"/>
      <c r="C216" s="48">
        <v>361</v>
      </c>
      <c r="D216" s="80" t="s">
        <v>404</v>
      </c>
      <c r="E216" s="111" t="s">
        <v>606</v>
      </c>
      <c r="F216" s="72" t="s">
        <v>59</v>
      </c>
      <c r="G216" s="72" t="s">
        <v>15</v>
      </c>
      <c r="H216" s="54">
        <v>4.28</v>
      </c>
      <c r="I216" s="19"/>
      <c r="J216" s="25">
        <f t="shared" si="6"/>
        <v>0</v>
      </c>
      <c r="K216" s="26" t="str">
        <f t="shared" si="5"/>
        <v>OK</v>
      </c>
      <c r="L216" s="18"/>
      <c r="M216" s="32"/>
      <c r="N216" s="32"/>
      <c r="O216" s="32"/>
      <c r="P216" s="32"/>
      <c r="Q216" s="18"/>
      <c r="R216" s="18"/>
      <c r="S216" s="18"/>
      <c r="T216" s="18"/>
      <c r="U216" s="18"/>
      <c r="V216" s="18"/>
      <c r="W216" s="32"/>
      <c r="X216" s="32"/>
      <c r="Y216" s="32"/>
      <c r="Z216" s="32"/>
      <c r="AA216" s="32"/>
      <c r="AB216" s="32"/>
    </row>
    <row r="217" spans="1:28" ht="39.950000000000003" customHeight="1" x14ac:dyDescent="0.25">
      <c r="A217" s="169"/>
      <c r="B217" s="171"/>
      <c r="C217" s="48">
        <v>362</v>
      </c>
      <c r="D217" s="80" t="s">
        <v>405</v>
      </c>
      <c r="E217" s="111" t="s">
        <v>606</v>
      </c>
      <c r="F217" s="72" t="s">
        <v>59</v>
      </c>
      <c r="G217" s="72" t="s">
        <v>15</v>
      </c>
      <c r="H217" s="54">
        <v>0.89</v>
      </c>
      <c r="I217" s="19"/>
      <c r="J217" s="25">
        <f t="shared" si="6"/>
        <v>0</v>
      </c>
      <c r="K217" s="26" t="str">
        <f t="shared" si="5"/>
        <v>OK</v>
      </c>
      <c r="L217" s="18"/>
      <c r="M217" s="32"/>
      <c r="N217" s="32"/>
      <c r="O217" s="32"/>
      <c r="P217" s="32"/>
      <c r="Q217" s="18"/>
      <c r="R217" s="18"/>
      <c r="S217" s="18"/>
      <c r="T217" s="18"/>
      <c r="U217" s="18"/>
      <c r="V217" s="18"/>
      <c r="W217" s="32"/>
      <c r="X217" s="32"/>
      <c r="Y217" s="32"/>
      <c r="Z217" s="32"/>
      <c r="AA217" s="32"/>
      <c r="AB217" s="32"/>
    </row>
    <row r="218" spans="1:28" ht="39.950000000000003" customHeight="1" x14ac:dyDescent="0.25">
      <c r="A218" s="169"/>
      <c r="B218" s="171"/>
      <c r="C218" s="48">
        <v>363</v>
      </c>
      <c r="D218" s="80" t="s">
        <v>406</v>
      </c>
      <c r="E218" s="111" t="s">
        <v>606</v>
      </c>
      <c r="F218" s="72" t="s">
        <v>59</v>
      </c>
      <c r="G218" s="72" t="s">
        <v>15</v>
      </c>
      <c r="H218" s="54">
        <v>1.77</v>
      </c>
      <c r="I218" s="19"/>
      <c r="J218" s="25">
        <f t="shared" si="6"/>
        <v>0</v>
      </c>
      <c r="K218" s="26" t="str">
        <f t="shared" si="5"/>
        <v>OK</v>
      </c>
      <c r="L218" s="18"/>
      <c r="M218" s="32"/>
      <c r="N218" s="32"/>
      <c r="O218" s="32"/>
      <c r="P218" s="32"/>
      <c r="Q218" s="18"/>
      <c r="R218" s="18"/>
      <c r="S218" s="18"/>
      <c r="T218" s="18"/>
      <c r="U218" s="18"/>
      <c r="V218" s="18"/>
      <c r="W218" s="32"/>
      <c r="X218" s="32"/>
      <c r="Y218" s="32"/>
      <c r="Z218" s="32"/>
      <c r="AA218" s="32"/>
      <c r="AB218" s="32"/>
    </row>
    <row r="219" spans="1:28" ht="39.950000000000003" customHeight="1" x14ac:dyDescent="0.25">
      <c r="A219" s="169"/>
      <c r="B219" s="171"/>
      <c r="C219" s="48">
        <v>364</v>
      </c>
      <c r="D219" s="80" t="s">
        <v>407</v>
      </c>
      <c r="E219" s="111" t="s">
        <v>606</v>
      </c>
      <c r="F219" s="72" t="s">
        <v>59</v>
      </c>
      <c r="G219" s="72" t="s">
        <v>15</v>
      </c>
      <c r="H219" s="54">
        <v>0.99</v>
      </c>
      <c r="I219" s="19"/>
      <c r="J219" s="25">
        <f t="shared" si="6"/>
        <v>0</v>
      </c>
      <c r="K219" s="26" t="str">
        <f t="shared" si="5"/>
        <v>OK</v>
      </c>
      <c r="L219" s="18"/>
      <c r="M219" s="32"/>
      <c r="N219" s="32"/>
      <c r="O219" s="32"/>
      <c r="P219" s="32"/>
      <c r="Q219" s="18"/>
      <c r="R219" s="18"/>
      <c r="S219" s="18"/>
      <c r="T219" s="18"/>
      <c r="U219" s="18"/>
      <c r="V219" s="18"/>
      <c r="W219" s="32"/>
      <c r="X219" s="32"/>
      <c r="Y219" s="32"/>
      <c r="Z219" s="32"/>
      <c r="AA219" s="32"/>
      <c r="AB219" s="32"/>
    </row>
    <row r="220" spans="1:28" ht="39.950000000000003" customHeight="1" x14ac:dyDescent="0.25">
      <c r="A220" s="169"/>
      <c r="B220" s="171"/>
      <c r="C220" s="48">
        <v>365</v>
      </c>
      <c r="D220" s="80" t="s">
        <v>408</v>
      </c>
      <c r="E220" s="111" t="s">
        <v>606</v>
      </c>
      <c r="F220" s="72" t="s">
        <v>59</v>
      </c>
      <c r="G220" s="72" t="s">
        <v>15</v>
      </c>
      <c r="H220" s="54">
        <v>12.83</v>
      </c>
      <c r="I220" s="19"/>
      <c r="J220" s="25">
        <f t="shared" si="6"/>
        <v>0</v>
      </c>
      <c r="K220" s="26" t="str">
        <f t="shared" si="5"/>
        <v>OK</v>
      </c>
      <c r="L220" s="18"/>
      <c r="M220" s="32"/>
      <c r="N220" s="32"/>
      <c r="O220" s="32"/>
      <c r="P220" s="32"/>
      <c r="Q220" s="18"/>
      <c r="R220" s="18"/>
      <c r="S220" s="18"/>
      <c r="T220" s="18"/>
      <c r="U220" s="18"/>
      <c r="V220" s="18"/>
      <c r="W220" s="32"/>
      <c r="X220" s="32"/>
      <c r="Y220" s="32"/>
      <c r="Z220" s="32"/>
      <c r="AA220" s="32"/>
      <c r="AB220" s="32"/>
    </row>
    <row r="221" spans="1:28" ht="39.950000000000003" customHeight="1" x14ac:dyDescent="0.25">
      <c r="A221" s="169"/>
      <c r="B221" s="171"/>
      <c r="C221" s="48">
        <v>366</v>
      </c>
      <c r="D221" s="71" t="s">
        <v>409</v>
      </c>
      <c r="E221" s="111" t="s">
        <v>606</v>
      </c>
      <c r="F221" s="96" t="s">
        <v>13</v>
      </c>
      <c r="G221" s="96" t="s">
        <v>15</v>
      </c>
      <c r="H221" s="54">
        <v>6.87</v>
      </c>
      <c r="I221" s="19"/>
      <c r="J221" s="25">
        <f t="shared" si="6"/>
        <v>0</v>
      </c>
      <c r="K221" s="26" t="str">
        <f t="shared" si="5"/>
        <v>OK</v>
      </c>
      <c r="L221" s="18"/>
      <c r="M221" s="32"/>
      <c r="N221" s="32"/>
      <c r="O221" s="32"/>
      <c r="P221" s="32"/>
      <c r="Q221" s="18"/>
      <c r="R221" s="18"/>
      <c r="S221" s="18"/>
      <c r="T221" s="18"/>
      <c r="U221" s="18"/>
      <c r="V221" s="18"/>
      <c r="W221" s="32"/>
      <c r="X221" s="32"/>
      <c r="Y221" s="32"/>
      <c r="Z221" s="32"/>
      <c r="AA221" s="32"/>
      <c r="AB221" s="32"/>
    </row>
    <row r="222" spans="1:28" ht="39.950000000000003" customHeight="1" x14ac:dyDescent="0.25">
      <c r="A222" s="169"/>
      <c r="B222" s="171"/>
      <c r="C222" s="48">
        <v>367</v>
      </c>
      <c r="D222" s="71" t="s">
        <v>83</v>
      </c>
      <c r="E222" s="111" t="s">
        <v>606</v>
      </c>
      <c r="F222" s="72" t="s">
        <v>59</v>
      </c>
      <c r="G222" s="72" t="s">
        <v>15</v>
      </c>
      <c r="H222" s="54">
        <v>1.96</v>
      </c>
      <c r="I222" s="19"/>
      <c r="J222" s="25">
        <f t="shared" si="6"/>
        <v>0</v>
      </c>
      <c r="K222" s="26" t="str">
        <f t="shared" si="5"/>
        <v>OK</v>
      </c>
      <c r="L222" s="18"/>
      <c r="M222" s="32"/>
      <c r="N222" s="32"/>
      <c r="O222" s="32"/>
      <c r="P222" s="32"/>
      <c r="Q222" s="18"/>
      <c r="R222" s="18"/>
      <c r="S222" s="18"/>
      <c r="T222" s="18"/>
      <c r="U222" s="18"/>
      <c r="V222" s="18"/>
      <c r="W222" s="32"/>
      <c r="X222" s="32"/>
      <c r="Y222" s="32"/>
      <c r="Z222" s="32"/>
      <c r="AA222" s="32"/>
      <c r="AB222" s="32"/>
    </row>
    <row r="223" spans="1:28" ht="39.950000000000003" customHeight="1" x14ac:dyDescent="0.25">
      <c r="A223" s="169"/>
      <c r="B223" s="171"/>
      <c r="C223" s="48">
        <v>368</v>
      </c>
      <c r="D223" s="71" t="s">
        <v>410</v>
      </c>
      <c r="E223" s="111" t="s">
        <v>606</v>
      </c>
      <c r="F223" s="72" t="s">
        <v>59</v>
      </c>
      <c r="G223" s="72" t="s">
        <v>15</v>
      </c>
      <c r="H223" s="54">
        <v>1.43</v>
      </c>
      <c r="I223" s="19"/>
      <c r="J223" s="25">
        <f t="shared" si="6"/>
        <v>0</v>
      </c>
      <c r="K223" s="26" t="str">
        <f t="shared" si="5"/>
        <v>OK</v>
      </c>
      <c r="L223" s="18"/>
      <c r="M223" s="32"/>
      <c r="N223" s="32"/>
      <c r="O223" s="32"/>
      <c r="P223" s="32"/>
      <c r="Q223" s="18"/>
      <c r="R223" s="18"/>
      <c r="S223" s="18"/>
      <c r="T223" s="18"/>
      <c r="U223" s="18"/>
      <c r="V223" s="18"/>
      <c r="W223" s="32"/>
      <c r="X223" s="32"/>
      <c r="Y223" s="32"/>
      <c r="Z223" s="32"/>
      <c r="AA223" s="32"/>
      <c r="AB223" s="32"/>
    </row>
    <row r="224" spans="1:28" ht="39.950000000000003" customHeight="1" x14ac:dyDescent="0.25">
      <c r="A224" s="169"/>
      <c r="B224" s="171"/>
      <c r="C224" s="48">
        <v>369</v>
      </c>
      <c r="D224" s="71" t="s">
        <v>71</v>
      </c>
      <c r="E224" s="110" t="s">
        <v>608</v>
      </c>
      <c r="F224" s="72" t="s">
        <v>59</v>
      </c>
      <c r="G224" s="72" t="s">
        <v>15</v>
      </c>
      <c r="H224" s="54">
        <v>9.01</v>
      </c>
      <c r="I224" s="19"/>
      <c r="J224" s="25">
        <f t="shared" si="6"/>
        <v>0</v>
      </c>
      <c r="K224" s="26" t="str">
        <f t="shared" si="5"/>
        <v>OK</v>
      </c>
      <c r="L224" s="18"/>
      <c r="M224" s="32"/>
      <c r="N224" s="32"/>
      <c r="O224" s="32"/>
      <c r="P224" s="32"/>
      <c r="Q224" s="18"/>
      <c r="R224" s="18"/>
      <c r="S224" s="18"/>
      <c r="T224" s="18"/>
      <c r="U224" s="18"/>
      <c r="V224" s="18"/>
      <c r="W224" s="32"/>
      <c r="X224" s="32"/>
      <c r="Y224" s="32"/>
      <c r="Z224" s="32"/>
      <c r="AA224" s="32"/>
      <c r="AB224" s="32"/>
    </row>
    <row r="225" spans="1:28" ht="39.950000000000003" customHeight="1" x14ac:dyDescent="0.25">
      <c r="A225" s="169"/>
      <c r="B225" s="171"/>
      <c r="C225" s="48">
        <v>370</v>
      </c>
      <c r="D225" s="71" t="s">
        <v>70</v>
      </c>
      <c r="E225" s="110" t="s">
        <v>608</v>
      </c>
      <c r="F225" s="72" t="s">
        <v>59</v>
      </c>
      <c r="G225" s="72" t="s">
        <v>15</v>
      </c>
      <c r="H225" s="54">
        <v>19.96</v>
      </c>
      <c r="I225" s="19"/>
      <c r="J225" s="25">
        <f t="shared" si="6"/>
        <v>0</v>
      </c>
      <c r="K225" s="26" t="str">
        <f t="shared" si="5"/>
        <v>OK</v>
      </c>
      <c r="L225" s="18"/>
      <c r="M225" s="32"/>
      <c r="N225" s="32"/>
      <c r="O225" s="32"/>
      <c r="P225" s="32"/>
      <c r="Q225" s="18"/>
      <c r="R225" s="18"/>
      <c r="S225" s="18"/>
      <c r="T225" s="18"/>
      <c r="U225" s="18"/>
      <c r="V225" s="18"/>
      <c r="W225" s="32"/>
      <c r="X225" s="32"/>
      <c r="Y225" s="32"/>
      <c r="Z225" s="32"/>
      <c r="AA225" s="32"/>
      <c r="AB225" s="32"/>
    </row>
    <row r="226" spans="1:28" ht="39.950000000000003" customHeight="1" x14ac:dyDescent="0.25">
      <c r="A226" s="169"/>
      <c r="B226" s="171"/>
      <c r="C226" s="48">
        <v>371</v>
      </c>
      <c r="D226" s="71" t="s">
        <v>137</v>
      </c>
      <c r="E226" s="110" t="s">
        <v>607</v>
      </c>
      <c r="F226" s="72" t="s">
        <v>59</v>
      </c>
      <c r="G226" s="72" t="s">
        <v>15</v>
      </c>
      <c r="H226" s="54">
        <v>41.67</v>
      </c>
      <c r="I226" s="19"/>
      <c r="J226" s="25">
        <f t="shared" si="6"/>
        <v>0</v>
      </c>
      <c r="K226" s="26" t="str">
        <f t="shared" si="5"/>
        <v>OK</v>
      </c>
      <c r="L226" s="18"/>
      <c r="M226" s="32"/>
      <c r="N226" s="32"/>
      <c r="O226" s="32"/>
      <c r="P226" s="32"/>
      <c r="Q226" s="18"/>
      <c r="R226" s="18"/>
      <c r="S226" s="18"/>
      <c r="T226" s="18"/>
      <c r="U226" s="18"/>
      <c r="V226" s="18"/>
      <c r="W226" s="32"/>
      <c r="X226" s="32"/>
      <c r="Y226" s="32"/>
      <c r="Z226" s="32"/>
      <c r="AA226" s="32"/>
      <c r="AB226" s="32"/>
    </row>
    <row r="227" spans="1:28" ht="39.950000000000003" customHeight="1" x14ac:dyDescent="0.25">
      <c r="A227" s="169"/>
      <c r="B227" s="171"/>
      <c r="C227" s="48">
        <v>372</v>
      </c>
      <c r="D227" s="71" t="s">
        <v>136</v>
      </c>
      <c r="E227" s="110" t="s">
        <v>607</v>
      </c>
      <c r="F227" s="72" t="s">
        <v>59</v>
      </c>
      <c r="G227" s="72" t="s">
        <v>15</v>
      </c>
      <c r="H227" s="54">
        <v>58.02</v>
      </c>
      <c r="I227" s="19"/>
      <c r="J227" s="25">
        <f t="shared" si="6"/>
        <v>0</v>
      </c>
      <c r="K227" s="26" t="str">
        <f t="shared" si="5"/>
        <v>OK</v>
      </c>
      <c r="L227" s="18"/>
      <c r="M227" s="32"/>
      <c r="N227" s="32"/>
      <c r="O227" s="32"/>
      <c r="P227" s="32"/>
      <c r="Q227" s="18"/>
      <c r="R227" s="18"/>
      <c r="S227" s="18"/>
      <c r="T227" s="18"/>
      <c r="U227" s="18"/>
      <c r="V227" s="18"/>
      <c r="W227" s="32"/>
      <c r="X227" s="32"/>
      <c r="Y227" s="32"/>
      <c r="Z227" s="32"/>
      <c r="AA227" s="32"/>
      <c r="AB227" s="32"/>
    </row>
    <row r="228" spans="1:28" ht="39.950000000000003" customHeight="1" x14ac:dyDescent="0.25">
      <c r="A228" s="169"/>
      <c r="B228" s="171"/>
      <c r="C228" s="48">
        <v>373</v>
      </c>
      <c r="D228" s="71" t="s">
        <v>84</v>
      </c>
      <c r="E228" s="111" t="s">
        <v>606</v>
      </c>
      <c r="F228" s="72" t="s">
        <v>59</v>
      </c>
      <c r="G228" s="72" t="s">
        <v>15</v>
      </c>
      <c r="H228" s="54">
        <v>3.69</v>
      </c>
      <c r="I228" s="19"/>
      <c r="J228" s="25">
        <f t="shared" si="6"/>
        <v>0</v>
      </c>
      <c r="K228" s="26" t="str">
        <f t="shared" si="5"/>
        <v>OK</v>
      </c>
      <c r="L228" s="18"/>
      <c r="M228" s="32"/>
      <c r="N228" s="32"/>
      <c r="O228" s="32"/>
      <c r="P228" s="32"/>
      <c r="Q228" s="18"/>
      <c r="R228" s="18"/>
      <c r="S228" s="18"/>
      <c r="T228" s="18"/>
      <c r="U228" s="18"/>
      <c r="V228" s="18"/>
      <c r="W228" s="32"/>
      <c r="X228" s="32"/>
      <c r="Y228" s="32"/>
      <c r="Z228" s="32"/>
      <c r="AA228" s="32"/>
      <c r="AB228" s="32"/>
    </row>
    <row r="229" spans="1:28" ht="39.950000000000003" customHeight="1" x14ac:dyDescent="0.25">
      <c r="A229" s="169"/>
      <c r="B229" s="171"/>
      <c r="C229" s="48">
        <v>374</v>
      </c>
      <c r="D229" s="71" t="s">
        <v>72</v>
      </c>
      <c r="E229" s="111" t="s">
        <v>606</v>
      </c>
      <c r="F229" s="72" t="s">
        <v>59</v>
      </c>
      <c r="G229" s="72" t="s">
        <v>15</v>
      </c>
      <c r="H229" s="54">
        <v>3.96</v>
      </c>
      <c r="I229" s="19"/>
      <c r="J229" s="25">
        <f t="shared" si="6"/>
        <v>0</v>
      </c>
      <c r="K229" s="26" t="str">
        <f t="shared" si="5"/>
        <v>OK</v>
      </c>
      <c r="L229" s="18"/>
      <c r="M229" s="32"/>
      <c r="N229" s="32"/>
      <c r="O229" s="32"/>
      <c r="P229" s="32"/>
      <c r="Q229" s="18"/>
      <c r="R229" s="18"/>
      <c r="S229" s="18"/>
      <c r="T229" s="18"/>
      <c r="U229" s="18"/>
      <c r="V229" s="18"/>
      <c r="W229" s="32"/>
      <c r="X229" s="32"/>
      <c r="Y229" s="32"/>
      <c r="Z229" s="32"/>
      <c r="AA229" s="32"/>
      <c r="AB229" s="32"/>
    </row>
    <row r="230" spans="1:28" ht="39.950000000000003" customHeight="1" x14ac:dyDescent="0.25">
      <c r="A230" s="169"/>
      <c r="B230" s="171"/>
      <c r="C230" s="48">
        <v>375</v>
      </c>
      <c r="D230" s="71" t="s">
        <v>73</v>
      </c>
      <c r="E230" s="111" t="s">
        <v>606</v>
      </c>
      <c r="F230" s="72" t="s">
        <v>59</v>
      </c>
      <c r="G230" s="72" t="s">
        <v>15</v>
      </c>
      <c r="H230" s="54">
        <v>7.01</v>
      </c>
      <c r="I230" s="19"/>
      <c r="J230" s="25">
        <f t="shared" si="6"/>
        <v>0</v>
      </c>
      <c r="K230" s="26" t="str">
        <f t="shared" si="5"/>
        <v>OK</v>
      </c>
      <c r="L230" s="18"/>
      <c r="M230" s="32"/>
      <c r="N230" s="32"/>
      <c r="O230" s="32"/>
      <c r="P230" s="32"/>
      <c r="Q230" s="18"/>
      <c r="R230" s="18"/>
      <c r="S230" s="18"/>
      <c r="T230" s="18"/>
      <c r="U230" s="18"/>
      <c r="V230" s="18"/>
      <c r="W230" s="32"/>
      <c r="X230" s="32"/>
      <c r="Y230" s="32"/>
      <c r="Z230" s="32"/>
      <c r="AA230" s="32"/>
      <c r="AB230" s="32"/>
    </row>
    <row r="231" spans="1:28" ht="39.950000000000003" customHeight="1" x14ac:dyDescent="0.25">
      <c r="A231" s="169"/>
      <c r="B231" s="171"/>
      <c r="C231" s="48">
        <v>376</v>
      </c>
      <c r="D231" s="71" t="s">
        <v>85</v>
      </c>
      <c r="E231" s="110" t="s">
        <v>612</v>
      </c>
      <c r="F231" s="72" t="s">
        <v>59</v>
      </c>
      <c r="G231" s="72" t="s">
        <v>15</v>
      </c>
      <c r="H231" s="54">
        <v>39.83</v>
      </c>
      <c r="I231" s="19"/>
      <c r="J231" s="25">
        <f t="shared" si="6"/>
        <v>0</v>
      </c>
      <c r="K231" s="26" t="str">
        <f t="shared" si="5"/>
        <v>OK</v>
      </c>
      <c r="L231" s="18"/>
      <c r="M231" s="32"/>
      <c r="N231" s="32"/>
      <c r="O231" s="32"/>
      <c r="P231" s="32"/>
      <c r="Q231" s="18"/>
      <c r="R231" s="18"/>
      <c r="S231" s="18"/>
      <c r="T231" s="18"/>
      <c r="U231" s="18"/>
      <c r="V231" s="18"/>
      <c r="W231" s="32"/>
      <c r="X231" s="32"/>
      <c r="Y231" s="32"/>
      <c r="Z231" s="32"/>
      <c r="AA231" s="32"/>
      <c r="AB231" s="32"/>
    </row>
    <row r="232" spans="1:28" ht="39.950000000000003" customHeight="1" x14ac:dyDescent="0.25">
      <c r="A232" s="169"/>
      <c r="B232" s="171"/>
      <c r="C232" s="48">
        <v>377</v>
      </c>
      <c r="D232" s="71" t="s">
        <v>74</v>
      </c>
      <c r="E232" s="111" t="s">
        <v>606</v>
      </c>
      <c r="F232" s="72" t="s">
        <v>59</v>
      </c>
      <c r="G232" s="72" t="s">
        <v>15</v>
      </c>
      <c r="H232" s="54">
        <v>9.58</v>
      </c>
      <c r="I232" s="19"/>
      <c r="J232" s="25">
        <f t="shared" si="6"/>
        <v>0</v>
      </c>
      <c r="K232" s="26" t="str">
        <f t="shared" si="5"/>
        <v>OK</v>
      </c>
      <c r="L232" s="18"/>
      <c r="M232" s="32"/>
      <c r="N232" s="32"/>
      <c r="O232" s="32"/>
      <c r="P232" s="32"/>
      <c r="Q232" s="18"/>
      <c r="R232" s="18"/>
      <c r="S232" s="18"/>
      <c r="T232" s="18"/>
      <c r="U232" s="18"/>
      <c r="V232" s="18"/>
      <c r="W232" s="32"/>
      <c r="X232" s="32"/>
      <c r="Y232" s="32"/>
      <c r="Z232" s="32"/>
      <c r="AA232" s="32"/>
      <c r="AB232" s="32"/>
    </row>
    <row r="233" spans="1:28" ht="39.950000000000003" customHeight="1" x14ac:dyDescent="0.25">
      <c r="A233" s="169"/>
      <c r="B233" s="171"/>
      <c r="C233" s="48">
        <v>378</v>
      </c>
      <c r="D233" s="71" t="s">
        <v>75</v>
      </c>
      <c r="E233" s="111" t="s">
        <v>606</v>
      </c>
      <c r="F233" s="72" t="s">
        <v>59</v>
      </c>
      <c r="G233" s="72" t="s">
        <v>15</v>
      </c>
      <c r="H233" s="54">
        <v>11.51</v>
      </c>
      <c r="I233" s="19"/>
      <c r="J233" s="25">
        <f t="shared" si="6"/>
        <v>0</v>
      </c>
      <c r="K233" s="26" t="str">
        <f t="shared" si="5"/>
        <v>OK</v>
      </c>
      <c r="L233" s="18"/>
      <c r="M233" s="32"/>
      <c r="N233" s="32"/>
      <c r="O233" s="32"/>
      <c r="P233" s="32"/>
      <c r="Q233" s="18"/>
      <c r="R233" s="18"/>
      <c r="S233" s="18"/>
      <c r="T233" s="18"/>
      <c r="U233" s="18"/>
      <c r="V233" s="18"/>
      <c r="W233" s="32"/>
      <c r="X233" s="32"/>
      <c r="Y233" s="32"/>
      <c r="Z233" s="32"/>
      <c r="AA233" s="32"/>
      <c r="AB233" s="32"/>
    </row>
    <row r="234" spans="1:28" ht="39.950000000000003" customHeight="1" x14ac:dyDescent="0.25">
      <c r="A234" s="169"/>
      <c r="B234" s="171"/>
      <c r="C234" s="48">
        <v>379</v>
      </c>
      <c r="D234" s="71" t="s">
        <v>76</v>
      </c>
      <c r="E234" s="111" t="s">
        <v>606</v>
      </c>
      <c r="F234" s="72" t="s">
        <v>59</v>
      </c>
      <c r="G234" s="72" t="s">
        <v>15</v>
      </c>
      <c r="H234" s="54">
        <v>13.93</v>
      </c>
      <c r="I234" s="19"/>
      <c r="J234" s="25">
        <f t="shared" si="6"/>
        <v>0</v>
      </c>
      <c r="K234" s="26" t="str">
        <f t="shared" si="5"/>
        <v>OK</v>
      </c>
      <c r="L234" s="18"/>
      <c r="M234" s="32"/>
      <c r="N234" s="32"/>
      <c r="O234" s="32"/>
      <c r="P234" s="32"/>
      <c r="Q234" s="18"/>
      <c r="R234" s="18"/>
      <c r="S234" s="18"/>
      <c r="T234" s="18"/>
      <c r="U234" s="18"/>
      <c r="V234" s="18"/>
      <c r="W234" s="32"/>
      <c r="X234" s="32"/>
      <c r="Y234" s="32"/>
      <c r="Z234" s="32"/>
      <c r="AA234" s="32"/>
      <c r="AB234" s="32"/>
    </row>
    <row r="235" spans="1:28" ht="39.950000000000003" customHeight="1" x14ac:dyDescent="0.25">
      <c r="A235" s="169"/>
      <c r="B235" s="171"/>
      <c r="C235" s="48">
        <v>380</v>
      </c>
      <c r="D235" s="71" t="s">
        <v>77</v>
      </c>
      <c r="E235" s="111" t="s">
        <v>606</v>
      </c>
      <c r="F235" s="72" t="s">
        <v>59</v>
      </c>
      <c r="G235" s="72" t="s">
        <v>15</v>
      </c>
      <c r="H235" s="54">
        <v>2.95</v>
      </c>
      <c r="I235" s="19"/>
      <c r="J235" s="25">
        <f t="shared" si="6"/>
        <v>0</v>
      </c>
      <c r="K235" s="26" t="str">
        <f t="shared" si="5"/>
        <v>OK</v>
      </c>
      <c r="L235" s="18"/>
      <c r="M235" s="32"/>
      <c r="N235" s="32"/>
      <c r="O235" s="32"/>
      <c r="P235" s="32"/>
      <c r="Q235" s="18"/>
      <c r="R235" s="18"/>
      <c r="S235" s="18"/>
      <c r="T235" s="18"/>
      <c r="U235" s="18"/>
      <c r="V235" s="18"/>
      <c r="W235" s="32"/>
      <c r="X235" s="32"/>
      <c r="Y235" s="32"/>
      <c r="Z235" s="32"/>
      <c r="AA235" s="32"/>
      <c r="AB235" s="32"/>
    </row>
    <row r="236" spans="1:28" ht="39.950000000000003" customHeight="1" x14ac:dyDescent="0.25">
      <c r="A236" s="169"/>
      <c r="B236" s="171"/>
      <c r="C236" s="48">
        <v>381</v>
      </c>
      <c r="D236" s="71" t="s">
        <v>78</v>
      </c>
      <c r="E236" s="111" t="s">
        <v>606</v>
      </c>
      <c r="F236" s="72" t="s">
        <v>59</v>
      </c>
      <c r="G236" s="72" t="s">
        <v>15</v>
      </c>
      <c r="H236" s="54">
        <v>7.63</v>
      </c>
      <c r="I236" s="19"/>
      <c r="J236" s="25">
        <f t="shared" si="6"/>
        <v>0</v>
      </c>
      <c r="K236" s="26" t="str">
        <f t="shared" si="5"/>
        <v>OK</v>
      </c>
      <c r="L236" s="18"/>
      <c r="M236" s="32"/>
      <c r="N236" s="32"/>
      <c r="O236" s="32"/>
      <c r="P236" s="32"/>
      <c r="Q236" s="18"/>
      <c r="R236" s="18"/>
      <c r="S236" s="18"/>
      <c r="T236" s="18"/>
      <c r="U236" s="18"/>
      <c r="V236" s="18"/>
      <c r="W236" s="32"/>
      <c r="X236" s="32"/>
      <c r="Y236" s="32"/>
      <c r="Z236" s="32"/>
      <c r="AA236" s="32"/>
      <c r="AB236" s="32"/>
    </row>
    <row r="237" spans="1:28" ht="39.950000000000003" customHeight="1" x14ac:dyDescent="0.25">
      <c r="A237" s="169"/>
      <c r="B237" s="171"/>
      <c r="C237" s="48">
        <v>382</v>
      </c>
      <c r="D237" s="71" t="s">
        <v>79</v>
      </c>
      <c r="E237" s="111" t="s">
        <v>606</v>
      </c>
      <c r="F237" s="72" t="s">
        <v>59</v>
      </c>
      <c r="G237" s="72" t="s">
        <v>15</v>
      </c>
      <c r="H237" s="54">
        <v>3</v>
      </c>
      <c r="I237" s="19"/>
      <c r="J237" s="25">
        <f t="shared" si="6"/>
        <v>0</v>
      </c>
      <c r="K237" s="26" t="str">
        <f t="shared" si="5"/>
        <v>OK</v>
      </c>
      <c r="L237" s="18"/>
      <c r="M237" s="32"/>
      <c r="N237" s="32"/>
      <c r="O237" s="32"/>
      <c r="P237" s="32"/>
      <c r="Q237" s="18"/>
      <c r="R237" s="18"/>
      <c r="S237" s="18"/>
      <c r="T237" s="18"/>
      <c r="U237" s="18"/>
      <c r="V237" s="18"/>
      <c r="W237" s="32"/>
      <c r="X237" s="32"/>
      <c r="Y237" s="32"/>
      <c r="Z237" s="32"/>
      <c r="AA237" s="32"/>
      <c r="AB237" s="32"/>
    </row>
    <row r="238" spans="1:28" ht="39.950000000000003" customHeight="1" x14ac:dyDescent="0.25">
      <c r="A238" s="169"/>
      <c r="B238" s="171"/>
      <c r="C238" s="48">
        <v>383</v>
      </c>
      <c r="D238" s="71" t="s">
        <v>80</v>
      </c>
      <c r="E238" s="111" t="s">
        <v>606</v>
      </c>
      <c r="F238" s="72" t="s">
        <v>59</v>
      </c>
      <c r="G238" s="72" t="s">
        <v>15</v>
      </c>
      <c r="H238" s="54">
        <v>28.66</v>
      </c>
      <c r="I238" s="19"/>
      <c r="J238" s="25">
        <f t="shared" si="6"/>
        <v>0</v>
      </c>
      <c r="K238" s="26" t="str">
        <f t="shared" si="5"/>
        <v>OK</v>
      </c>
      <c r="L238" s="18"/>
      <c r="M238" s="32"/>
      <c r="N238" s="32"/>
      <c r="O238" s="32"/>
      <c r="P238" s="32"/>
      <c r="Q238" s="18"/>
      <c r="R238" s="18"/>
      <c r="S238" s="18"/>
      <c r="T238" s="18"/>
      <c r="U238" s="18"/>
      <c r="V238" s="18"/>
      <c r="W238" s="32"/>
      <c r="X238" s="32"/>
      <c r="Y238" s="32"/>
      <c r="Z238" s="32"/>
      <c r="AA238" s="32"/>
      <c r="AB238" s="32"/>
    </row>
    <row r="239" spans="1:28" ht="39.950000000000003" customHeight="1" x14ac:dyDescent="0.25">
      <c r="A239" s="169"/>
      <c r="B239" s="171"/>
      <c r="C239" s="48">
        <v>384</v>
      </c>
      <c r="D239" s="71" t="s">
        <v>81</v>
      </c>
      <c r="E239" s="111" t="s">
        <v>606</v>
      </c>
      <c r="F239" s="72" t="s">
        <v>59</v>
      </c>
      <c r="G239" s="72" t="s">
        <v>15</v>
      </c>
      <c r="H239" s="54">
        <v>34.65</v>
      </c>
      <c r="I239" s="19"/>
      <c r="J239" s="25">
        <f t="shared" si="6"/>
        <v>0</v>
      </c>
      <c r="K239" s="26" t="str">
        <f t="shared" si="5"/>
        <v>OK</v>
      </c>
      <c r="L239" s="18"/>
      <c r="M239" s="32"/>
      <c r="N239" s="32"/>
      <c r="O239" s="32"/>
      <c r="P239" s="32"/>
      <c r="Q239" s="18"/>
      <c r="R239" s="18"/>
      <c r="S239" s="18"/>
      <c r="T239" s="18"/>
      <c r="U239" s="18"/>
      <c r="V239" s="18"/>
      <c r="W239" s="32"/>
      <c r="X239" s="32"/>
      <c r="Y239" s="32"/>
      <c r="Z239" s="32"/>
      <c r="AA239" s="32"/>
      <c r="AB239" s="32"/>
    </row>
    <row r="240" spans="1:28" ht="39.950000000000003" customHeight="1" x14ac:dyDescent="0.25">
      <c r="A240" s="169"/>
      <c r="B240" s="171"/>
      <c r="C240" s="48">
        <v>385</v>
      </c>
      <c r="D240" s="71" t="s">
        <v>82</v>
      </c>
      <c r="E240" s="111" t="s">
        <v>606</v>
      </c>
      <c r="F240" s="72" t="s">
        <v>59</v>
      </c>
      <c r="G240" s="72" t="s">
        <v>15</v>
      </c>
      <c r="H240" s="54">
        <v>14.94</v>
      </c>
      <c r="I240" s="19"/>
      <c r="J240" s="25">
        <f t="shared" si="6"/>
        <v>0</v>
      </c>
      <c r="K240" s="26" t="str">
        <f t="shared" si="5"/>
        <v>OK</v>
      </c>
      <c r="L240" s="18"/>
      <c r="M240" s="32"/>
      <c r="N240" s="32"/>
      <c r="O240" s="32"/>
      <c r="P240" s="32"/>
      <c r="Q240" s="18"/>
      <c r="R240" s="18"/>
      <c r="S240" s="18"/>
      <c r="T240" s="18"/>
      <c r="U240" s="18"/>
      <c r="V240" s="18"/>
      <c r="W240" s="32"/>
      <c r="X240" s="32"/>
      <c r="Y240" s="32"/>
      <c r="Z240" s="32"/>
      <c r="AA240" s="32"/>
      <c r="AB240" s="32"/>
    </row>
    <row r="241" spans="1:28" ht="39.950000000000003" customHeight="1" x14ac:dyDescent="0.25">
      <c r="A241" s="169"/>
      <c r="B241" s="171"/>
      <c r="C241" s="48">
        <v>386</v>
      </c>
      <c r="D241" s="71" t="s">
        <v>67</v>
      </c>
      <c r="E241" s="111" t="s">
        <v>606</v>
      </c>
      <c r="F241" s="72" t="s">
        <v>59</v>
      </c>
      <c r="G241" s="72" t="s">
        <v>15</v>
      </c>
      <c r="H241" s="55">
        <v>17.73</v>
      </c>
      <c r="I241" s="19"/>
      <c r="J241" s="25">
        <f t="shared" si="6"/>
        <v>0</v>
      </c>
      <c r="K241" s="26" t="str">
        <f t="shared" si="5"/>
        <v>OK</v>
      </c>
      <c r="L241" s="18"/>
      <c r="M241" s="32"/>
      <c r="N241" s="32"/>
      <c r="O241" s="32"/>
      <c r="P241" s="32"/>
      <c r="Q241" s="18"/>
      <c r="R241" s="18"/>
      <c r="S241" s="18"/>
      <c r="T241" s="18"/>
      <c r="U241" s="18"/>
      <c r="V241" s="18"/>
      <c r="W241" s="32"/>
      <c r="X241" s="32"/>
      <c r="Y241" s="32"/>
      <c r="Z241" s="32"/>
      <c r="AA241" s="32"/>
      <c r="AB241" s="32"/>
    </row>
    <row r="242" spans="1:28" ht="39.950000000000003" customHeight="1" x14ac:dyDescent="0.25">
      <c r="A242" s="169"/>
      <c r="B242" s="171"/>
      <c r="C242" s="48">
        <v>387</v>
      </c>
      <c r="D242" s="71" t="s">
        <v>68</v>
      </c>
      <c r="E242" s="111" t="s">
        <v>606</v>
      </c>
      <c r="F242" s="72" t="s">
        <v>59</v>
      </c>
      <c r="G242" s="72" t="s">
        <v>15</v>
      </c>
      <c r="H242" s="55">
        <v>83.09</v>
      </c>
      <c r="I242" s="19"/>
      <c r="J242" s="25">
        <f t="shared" si="6"/>
        <v>0</v>
      </c>
      <c r="K242" s="26" t="str">
        <f t="shared" si="5"/>
        <v>OK</v>
      </c>
      <c r="L242" s="18"/>
      <c r="M242" s="32"/>
      <c r="N242" s="32"/>
      <c r="O242" s="32"/>
      <c r="P242" s="32"/>
      <c r="Q242" s="18"/>
      <c r="R242" s="18"/>
      <c r="S242" s="18"/>
      <c r="T242" s="18"/>
      <c r="U242" s="18"/>
      <c r="V242" s="18"/>
      <c r="W242" s="32"/>
      <c r="X242" s="32"/>
      <c r="Y242" s="32"/>
      <c r="Z242" s="32"/>
      <c r="AA242" s="32"/>
      <c r="AB242" s="32"/>
    </row>
    <row r="243" spans="1:28" ht="39.950000000000003" customHeight="1" x14ac:dyDescent="0.25">
      <c r="A243" s="169"/>
      <c r="B243" s="171"/>
      <c r="C243" s="48">
        <v>388</v>
      </c>
      <c r="D243" s="71" t="s">
        <v>135</v>
      </c>
      <c r="E243" s="111" t="s">
        <v>606</v>
      </c>
      <c r="F243" s="72" t="s">
        <v>59</v>
      </c>
      <c r="G243" s="72" t="s">
        <v>15</v>
      </c>
      <c r="H243" s="55">
        <v>35.4</v>
      </c>
      <c r="I243" s="19"/>
      <c r="J243" s="25">
        <f t="shared" si="6"/>
        <v>0</v>
      </c>
      <c r="K243" s="26" t="str">
        <f t="shared" si="5"/>
        <v>OK</v>
      </c>
      <c r="L243" s="18"/>
      <c r="M243" s="32"/>
      <c r="N243" s="32"/>
      <c r="O243" s="32"/>
      <c r="P243" s="32"/>
      <c r="Q243" s="18"/>
      <c r="R243" s="18"/>
      <c r="S243" s="18"/>
      <c r="T243" s="18"/>
      <c r="U243" s="18"/>
      <c r="V243" s="18"/>
      <c r="W243" s="32"/>
      <c r="X243" s="32"/>
      <c r="Y243" s="32"/>
      <c r="Z243" s="32"/>
      <c r="AA243" s="32"/>
      <c r="AB243" s="32"/>
    </row>
    <row r="244" spans="1:28" ht="39.950000000000003" customHeight="1" x14ac:dyDescent="0.25">
      <c r="A244" s="169"/>
      <c r="B244" s="171"/>
      <c r="C244" s="49">
        <v>389</v>
      </c>
      <c r="D244" s="71" t="s">
        <v>186</v>
      </c>
      <c r="E244" s="111" t="s">
        <v>606</v>
      </c>
      <c r="F244" s="72" t="s">
        <v>59</v>
      </c>
      <c r="G244" s="72" t="s">
        <v>15</v>
      </c>
      <c r="H244" s="55">
        <v>44.03</v>
      </c>
      <c r="I244" s="19"/>
      <c r="J244" s="25">
        <f t="shared" si="6"/>
        <v>0</v>
      </c>
      <c r="K244" s="26" t="str">
        <f t="shared" si="5"/>
        <v>OK</v>
      </c>
      <c r="L244" s="18"/>
      <c r="M244" s="32"/>
      <c r="N244" s="32"/>
      <c r="O244" s="32"/>
      <c r="P244" s="32"/>
      <c r="Q244" s="18"/>
      <c r="R244" s="18"/>
      <c r="S244" s="18"/>
      <c r="T244" s="18"/>
      <c r="U244" s="18"/>
      <c r="V244" s="18"/>
      <c r="W244" s="32"/>
      <c r="X244" s="32"/>
      <c r="Y244" s="32"/>
      <c r="Z244" s="32"/>
      <c r="AA244" s="32"/>
      <c r="AB244" s="32"/>
    </row>
    <row r="245" spans="1:28" ht="39.950000000000003" customHeight="1" x14ac:dyDescent="0.25">
      <c r="A245" s="169"/>
      <c r="B245" s="171"/>
      <c r="C245" s="49">
        <v>390</v>
      </c>
      <c r="D245" s="71" t="s">
        <v>69</v>
      </c>
      <c r="E245" s="111" t="s">
        <v>606</v>
      </c>
      <c r="F245" s="72" t="s">
        <v>59</v>
      </c>
      <c r="G245" s="72" t="s">
        <v>15</v>
      </c>
      <c r="H245" s="55">
        <v>87.8</v>
      </c>
      <c r="I245" s="19"/>
      <c r="J245" s="25">
        <f t="shared" si="6"/>
        <v>0</v>
      </c>
      <c r="K245" s="26" t="str">
        <f t="shared" si="5"/>
        <v>OK</v>
      </c>
      <c r="L245" s="18"/>
      <c r="M245" s="32"/>
      <c r="N245" s="32"/>
      <c r="O245" s="32"/>
      <c r="P245" s="32"/>
      <c r="Q245" s="18"/>
      <c r="R245" s="18"/>
      <c r="S245" s="18"/>
      <c r="T245" s="18"/>
      <c r="U245" s="18"/>
      <c r="V245" s="18"/>
      <c r="W245" s="32"/>
      <c r="X245" s="32"/>
      <c r="Y245" s="32"/>
      <c r="Z245" s="32"/>
      <c r="AA245" s="32"/>
      <c r="AB245" s="32"/>
    </row>
    <row r="246" spans="1:28" ht="39.950000000000003" customHeight="1" x14ac:dyDescent="0.25">
      <c r="A246" s="169"/>
      <c r="B246" s="171"/>
      <c r="C246" s="48">
        <v>391</v>
      </c>
      <c r="D246" s="71" t="s">
        <v>411</v>
      </c>
      <c r="E246" s="111" t="s">
        <v>606</v>
      </c>
      <c r="F246" s="72" t="s">
        <v>59</v>
      </c>
      <c r="G246" s="72" t="s">
        <v>15</v>
      </c>
      <c r="H246" s="55">
        <v>106.28</v>
      </c>
      <c r="I246" s="19"/>
      <c r="J246" s="25">
        <f t="shared" si="6"/>
        <v>0</v>
      </c>
      <c r="K246" s="26" t="str">
        <f t="shared" si="5"/>
        <v>OK</v>
      </c>
      <c r="L246" s="18"/>
      <c r="M246" s="32"/>
      <c r="N246" s="32"/>
      <c r="O246" s="32"/>
      <c r="P246" s="32"/>
      <c r="Q246" s="18"/>
      <c r="R246" s="18"/>
      <c r="S246" s="18"/>
      <c r="T246" s="18"/>
      <c r="U246" s="18"/>
      <c r="V246" s="18"/>
      <c r="W246" s="32"/>
      <c r="X246" s="32"/>
      <c r="Y246" s="32"/>
      <c r="Z246" s="32"/>
      <c r="AA246" s="32"/>
      <c r="AB246" s="32"/>
    </row>
    <row r="247" spans="1:28" ht="39.950000000000003" customHeight="1" x14ac:dyDescent="0.25">
      <c r="A247" s="172"/>
      <c r="B247" s="173"/>
      <c r="C247" s="48">
        <v>392</v>
      </c>
      <c r="D247" s="71" t="s">
        <v>86</v>
      </c>
      <c r="E247" s="110" t="s">
        <v>612</v>
      </c>
      <c r="F247" s="72" t="s">
        <v>59</v>
      </c>
      <c r="G247" s="72" t="s">
        <v>15</v>
      </c>
      <c r="H247" s="55">
        <v>46.93</v>
      </c>
      <c r="I247" s="19"/>
      <c r="J247" s="25">
        <f t="shared" si="6"/>
        <v>0</v>
      </c>
      <c r="K247" s="26" t="str">
        <f t="shared" si="5"/>
        <v>OK</v>
      </c>
      <c r="L247" s="18"/>
      <c r="M247" s="32"/>
      <c r="N247" s="32"/>
      <c r="O247" s="32"/>
      <c r="P247" s="32"/>
      <c r="Q247" s="18"/>
      <c r="R247" s="18"/>
      <c r="S247" s="18"/>
      <c r="T247" s="18"/>
      <c r="U247" s="18"/>
      <c r="V247" s="18"/>
      <c r="W247" s="32"/>
      <c r="X247" s="32"/>
      <c r="Y247" s="32"/>
      <c r="Z247" s="32"/>
      <c r="AA247" s="32"/>
      <c r="AB247" s="32"/>
    </row>
    <row r="248" spans="1:28" ht="39.950000000000003" customHeight="1" x14ac:dyDescent="0.25">
      <c r="A248" s="160">
        <v>7</v>
      </c>
      <c r="B248" s="162" t="s">
        <v>216</v>
      </c>
      <c r="C248" s="47">
        <v>393</v>
      </c>
      <c r="D248" s="66" t="s">
        <v>412</v>
      </c>
      <c r="E248" s="106" t="s">
        <v>613</v>
      </c>
      <c r="F248" s="34" t="s">
        <v>13</v>
      </c>
      <c r="G248" s="34" t="s">
        <v>15</v>
      </c>
      <c r="H248" s="53">
        <v>35.880000000000003</v>
      </c>
      <c r="I248" s="19">
        <v>5</v>
      </c>
      <c r="J248" s="25">
        <f t="shared" si="6"/>
        <v>5</v>
      </c>
      <c r="K248" s="26" t="str">
        <f t="shared" si="5"/>
        <v>OK</v>
      </c>
      <c r="L248" s="18"/>
      <c r="M248" s="32"/>
      <c r="N248" s="32"/>
      <c r="O248" s="32"/>
      <c r="P248" s="32"/>
      <c r="Q248" s="18"/>
      <c r="R248" s="18"/>
      <c r="S248" s="18"/>
      <c r="T248" s="18"/>
      <c r="U248" s="18"/>
      <c r="V248" s="18"/>
      <c r="W248" s="32"/>
      <c r="X248" s="32"/>
      <c r="Y248" s="32"/>
      <c r="Z248" s="32"/>
      <c r="AA248" s="32"/>
      <c r="AB248" s="32"/>
    </row>
    <row r="249" spans="1:28" ht="39.950000000000003" customHeight="1" x14ac:dyDescent="0.25">
      <c r="A249" s="161"/>
      <c r="B249" s="163"/>
      <c r="C249" s="47">
        <v>394</v>
      </c>
      <c r="D249" s="66" t="s">
        <v>413</v>
      </c>
      <c r="E249" s="106" t="s">
        <v>614</v>
      </c>
      <c r="F249" s="34" t="s">
        <v>13</v>
      </c>
      <c r="G249" s="34" t="s">
        <v>15</v>
      </c>
      <c r="H249" s="53">
        <v>76.27</v>
      </c>
      <c r="I249" s="19">
        <v>5</v>
      </c>
      <c r="J249" s="25">
        <f t="shared" si="6"/>
        <v>5</v>
      </c>
      <c r="K249" s="26" t="str">
        <f t="shared" si="5"/>
        <v>OK</v>
      </c>
      <c r="L249" s="18"/>
      <c r="M249" s="32"/>
      <c r="N249" s="32"/>
      <c r="O249" s="32"/>
      <c r="P249" s="32"/>
      <c r="Q249" s="18"/>
      <c r="R249" s="18"/>
      <c r="S249" s="18"/>
      <c r="T249" s="18"/>
      <c r="U249" s="18"/>
      <c r="V249" s="18"/>
      <c r="W249" s="32"/>
      <c r="X249" s="32"/>
      <c r="Y249" s="32"/>
      <c r="Z249" s="32"/>
      <c r="AA249" s="32"/>
      <c r="AB249" s="32"/>
    </row>
    <row r="250" spans="1:28" ht="39.950000000000003" customHeight="1" x14ac:dyDescent="0.25">
      <c r="A250" s="161"/>
      <c r="B250" s="163"/>
      <c r="C250" s="47">
        <v>395</v>
      </c>
      <c r="D250" s="66" t="s">
        <v>189</v>
      </c>
      <c r="E250" s="106" t="s">
        <v>615</v>
      </c>
      <c r="F250" s="35" t="s">
        <v>59</v>
      </c>
      <c r="G250" s="35" t="s">
        <v>15</v>
      </c>
      <c r="H250" s="53">
        <v>38</v>
      </c>
      <c r="I250" s="19">
        <v>5</v>
      </c>
      <c r="J250" s="25">
        <f t="shared" si="6"/>
        <v>5</v>
      </c>
      <c r="K250" s="26" t="str">
        <f t="shared" si="5"/>
        <v>OK</v>
      </c>
      <c r="L250" s="18"/>
      <c r="M250" s="32"/>
      <c r="N250" s="32"/>
      <c r="O250" s="32"/>
      <c r="P250" s="32"/>
      <c r="Q250" s="18"/>
      <c r="R250" s="18"/>
      <c r="S250" s="18"/>
      <c r="T250" s="18"/>
      <c r="U250" s="18"/>
      <c r="V250" s="18"/>
      <c r="W250" s="32"/>
      <c r="X250" s="32"/>
      <c r="Y250" s="32"/>
      <c r="Z250" s="32"/>
      <c r="AA250" s="32"/>
      <c r="AB250" s="32"/>
    </row>
    <row r="251" spans="1:28" ht="39.950000000000003" customHeight="1" x14ac:dyDescent="0.25">
      <c r="A251" s="161"/>
      <c r="B251" s="163"/>
      <c r="C251" s="47">
        <v>396</v>
      </c>
      <c r="D251" s="83" t="s">
        <v>190</v>
      </c>
      <c r="E251" s="106" t="s">
        <v>616</v>
      </c>
      <c r="F251" s="35" t="s">
        <v>59</v>
      </c>
      <c r="G251" s="35" t="s">
        <v>15</v>
      </c>
      <c r="H251" s="53">
        <v>74</v>
      </c>
      <c r="I251" s="19">
        <v>8</v>
      </c>
      <c r="J251" s="25">
        <f t="shared" si="6"/>
        <v>8</v>
      </c>
      <c r="K251" s="26" t="str">
        <f t="shared" si="5"/>
        <v>OK</v>
      </c>
      <c r="L251" s="18"/>
      <c r="M251" s="32"/>
      <c r="N251" s="32"/>
      <c r="O251" s="32"/>
      <c r="P251" s="32"/>
      <c r="Q251" s="18"/>
      <c r="R251" s="18"/>
      <c r="S251" s="18"/>
      <c r="T251" s="18"/>
      <c r="U251" s="18"/>
      <c r="V251" s="18"/>
      <c r="W251" s="32"/>
      <c r="X251" s="32"/>
      <c r="Y251" s="32"/>
      <c r="Z251" s="32"/>
      <c r="AA251" s="32"/>
      <c r="AB251" s="32"/>
    </row>
    <row r="252" spans="1:28" ht="39.950000000000003" customHeight="1" x14ac:dyDescent="0.25">
      <c r="A252" s="161"/>
      <c r="B252" s="163"/>
      <c r="C252" s="47">
        <v>397</v>
      </c>
      <c r="D252" s="83" t="s">
        <v>191</v>
      </c>
      <c r="E252" s="106" t="s">
        <v>617</v>
      </c>
      <c r="F252" s="35" t="s">
        <v>59</v>
      </c>
      <c r="G252" s="35" t="s">
        <v>15</v>
      </c>
      <c r="H252" s="53">
        <v>21</v>
      </c>
      <c r="I252" s="19">
        <v>8</v>
      </c>
      <c r="J252" s="25">
        <f t="shared" si="6"/>
        <v>8</v>
      </c>
      <c r="K252" s="26" t="str">
        <f t="shared" si="5"/>
        <v>OK</v>
      </c>
      <c r="L252" s="18"/>
      <c r="M252" s="32"/>
      <c r="N252" s="32"/>
      <c r="O252" s="32"/>
      <c r="P252" s="32"/>
      <c r="Q252" s="18"/>
      <c r="R252" s="18"/>
      <c r="S252" s="18"/>
      <c r="T252" s="18"/>
      <c r="U252" s="18"/>
      <c r="V252" s="18"/>
      <c r="W252" s="32"/>
      <c r="X252" s="32"/>
      <c r="Y252" s="32"/>
      <c r="Z252" s="32"/>
      <c r="AA252" s="32"/>
      <c r="AB252" s="32"/>
    </row>
    <row r="253" spans="1:28" ht="39.950000000000003" customHeight="1" x14ac:dyDescent="0.25">
      <c r="A253" s="161"/>
      <c r="B253" s="163"/>
      <c r="C253" s="47">
        <v>398</v>
      </c>
      <c r="D253" s="66" t="s">
        <v>414</v>
      </c>
      <c r="E253" s="106" t="s">
        <v>187</v>
      </c>
      <c r="F253" s="34" t="s">
        <v>13</v>
      </c>
      <c r="G253" s="34" t="s">
        <v>771</v>
      </c>
      <c r="H253" s="53">
        <v>2.58</v>
      </c>
      <c r="I253" s="19">
        <v>4</v>
      </c>
      <c r="J253" s="25">
        <f t="shared" si="6"/>
        <v>4</v>
      </c>
      <c r="K253" s="26" t="str">
        <f t="shared" si="5"/>
        <v>OK</v>
      </c>
      <c r="L253" s="18"/>
      <c r="M253" s="32"/>
      <c r="N253" s="32"/>
      <c r="O253" s="32"/>
      <c r="P253" s="32"/>
      <c r="Q253" s="18"/>
      <c r="R253" s="18"/>
      <c r="S253" s="18"/>
      <c r="T253" s="18"/>
      <c r="U253" s="18"/>
      <c r="V253" s="18"/>
      <c r="W253" s="32"/>
      <c r="X253" s="32"/>
      <c r="Y253" s="32"/>
      <c r="Z253" s="32"/>
      <c r="AA253" s="32"/>
      <c r="AB253" s="32"/>
    </row>
    <row r="254" spans="1:28" ht="39.950000000000003" customHeight="1" x14ac:dyDescent="0.25">
      <c r="A254" s="161"/>
      <c r="B254" s="163"/>
      <c r="C254" s="47">
        <v>399</v>
      </c>
      <c r="D254" s="66" t="s">
        <v>415</v>
      </c>
      <c r="E254" s="106" t="s">
        <v>188</v>
      </c>
      <c r="F254" s="34" t="s">
        <v>13</v>
      </c>
      <c r="G254" s="34" t="s">
        <v>771</v>
      </c>
      <c r="H254" s="53">
        <v>3.7</v>
      </c>
      <c r="I254" s="19">
        <v>4</v>
      </c>
      <c r="J254" s="25">
        <f t="shared" si="6"/>
        <v>4</v>
      </c>
      <c r="K254" s="26" t="str">
        <f t="shared" si="5"/>
        <v>OK</v>
      </c>
      <c r="L254" s="18"/>
      <c r="M254" s="32"/>
      <c r="N254" s="32"/>
      <c r="O254" s="32"/>
      <c r="P254" s="32"/>
      <c r="Q254" s="18"/>
      <c r="R254" s="18"/>
      <c r="S254" s="18"/>
      <c r="T254" s="18"/>
      <c r="U254" s="18"/>
      <c r="V254" s="18"/>
      <c r="W254" s="32"/>
      <c r="X254" s="32"/>
      <c r="Y254" s="32"/>
      <c r="Z254" s="32"/>
      <c r="AA254" s="32"/>
      <c r="AB254" s="32"/>
    </row>
    <row r="255" spans="1:28" ht="39.950000000000003" customHeight="1" x14ac:dyDescent="0.25">
      <c r="A255" s="161"/>
      <c r="B255" s="163"/>
      <c r="C255" s="47">
        <v>400</v>
      </c>
      <c r="D255" s="66" t="s">
        <v>416</v>
      </c>
      <c r="E255" s="106" t="s">
        <v>618</v>
      </c>
      <c r="F255" s="34" t="s">
        <v>18</v>
      </c>
      <c r="G255" s="34" t="s">
        <v>15</v>
      </c>
      <c r="H255" s="53">
        <v>91</v>
      </c>
      <c r="I255" s="19">
        <v>3</v>
      </c>
      <c r="J255" s="25">
        <f t="shared" si="6"/>
        <v>3</v>
      </c>
      <c r="K255" s="26" t="str">
        <f t="shared" si="5"/>
        <v>OK</v>
      </c>
      <c r="L255" s="18"/>
      <c r="M255" s="32"/>
      <c r="N255" s="32"/>
      <c r="O255" s="32"/>
      <c r="P255" s="32"/>
      <c r="Q255" s="18"/>
      <c r="R255" s="18"/>
      <c r="S255" s="18"/>
      <c r="T255" s="18"/>
      <c r="U255" s="18"/>
      <c r="V255" s="18"/>
      <c r="W255" s="32"/>
      <c r="X255" s="32"/>
      <c r="Y255" s="32"/>
      <c r="Z255" s="32"/>
      <c r="AA255" s="32"/>
      <c r="AB255" s="32"/>
    </row>
    <row r="256" spans="1:28" ht="39.950000000000003" customHeight="1" x14ac:dyDescent="0.25">
      <c r="A256" s="161"/>
      <c r="B256" s="163"/>
      <c r="C256" s="47">
        <v>401</v>
      </c>
      <c r="D256" s="66" t="s">
        <v>417</v>
      </c>
      <c r="E256" s="106" t="s">
        <v>185</v>
      </c>
      <c r="F256" s="34" t="s">
        <v>18</v>
      </c>
      <c r="G256" s="34" t="s">
        <v>15</v>
      </c>
      <c r="H256" s="53">
        <v>77</v>
      </c>
      <c r="I256" s="19">
        <v>3</v>
      </c>
      <c r="J256" s="25">
        <f t="shared" si="6"/>
        <v>3</v>
      </c>
      <c r="K256" s="26" t="str">
        <f t="shared" si="5"/>
        <v>OK</v>
      </c>
      <c r="L256" s="18"/>
      <c r="M256" s="32"/>
      <c r="N256" s="32"/>
      <c r="O256" s="32"/>
      <c r="P256" s="32"/>
      <c r="Q256" s="18"/>
      <c r="R256" s="18"/>
      <c r="S256" s="18"/>
      <c r="T256" s="18"/>
      <c r="U256" s="18"/>
      <c r="V256" s="18"/>
      <c r="W256" s="32"/>
      <c r="X256" s="32"/>
      <c r="Y256" s="32"/>
      <c r="Z256" s="32"/>
      <c r="AA256" s="32"/>
      <c r="AB256" s="32"/>
    </row>
    <row r="257" spans="1:28" ht="39.950000000000003" customHeight="1" x14ac:dyDescent="0.25">
      <c r="A257" s="161"/>
      <c r="B257" s="163"/>
      <c r="C257" s="47">
        <v>402</v>
      </c>
      <c r="D257" s="66" t="s">
        <v>192</v>
      </c>
      <c r="E257" s="106" t="s">
        <v>619</v>
      </c>
      <c r="F257" s="34" t="s">
        <v>59</v>
      </c>
      <c r="G257" s="34" t="s">
        <v>15</v>
      </c>
      <c r="H257" s="53">
        <v>8</v>
      </c>
      <c r="I257" s="19"/>
      <c r="J257" s="25">
        <f t="shared" si="6"/>
        <v>0</v>
      </c>
      <c r="K257" s="26" t="str">
        <f t="shared" si="5"/>
        <v>OK</v>
      </c>
      <c r="L257" s="18"/>
      <c r="M257" s="32"/>
      <c r="N257" s="32"/>
      <c r="O257" s="32"/>
      <c r="P257" s="32"/>
      <c r="Q257" s="18"/>
      <c r="R257" s="18"/>
      <c r="S257" s="18"/>
      <c r="T257" s="18"/>
      <c r="U257" s="18"/>
      <c r="V257" s="18"/>
      <c r="W257" s="32"/>
      <c r="X257" s="32"/>
      <c r="Y257" s="32"/>
      <c r="Z257" s="32"/>
      <c r="AA257" s="32"/>
      <c r="AB257" s="32"/>
    </row>
    <row r="258" spans="1:28" ht="39.950000000000003" customHeight="1" x14ac:dyDescent="0.25">
      <c r="A258" s="161"/>
      <c r="B258" s="163"/>
      <c r="C258" s="47">
        <v>403</v>
      </c>
      <c r="D258" s="66" t="s">
        <v>418</v>
      </c>
      <c r="E258" s="106" t="s">
        <v>620</v>
      </c>
      <c r="F258" s="34" t="s">
        <v>59</v>
      </c>
      <c r="G258" s="34" t="s">
        <v>15</v>
      </c>
      <c r="H258" s="53">
        <v>5</v>
      </c>
      <c r="I258" s="19"/>
      <c r="J258" s="25">
        <f t="shared" si="6"/>
        <v>0</v>
      </c>
      <c r="K258" s="26" t="str">
        <f t="shared" si="5"/>
        <v>OK</v>
      </c>
      <c r="L258" s="18"/>
      <c r="M258" s="32"/>
      <c r="N258" s="32"/>
      <c r="O258" s="32"/>
      <c r="P258" s="32"/>
      <c r="Q258" s="18"/>
      <c r="R258" s="18"/>
      <c r="S258" s="18"/>
      <c r="T258" s="18"/>
      <c r="U258" s="18"/>
      <c r="V258" s="18"/>
      <c r="W258" s="32"/>
      <c r="X258" s="32"/>
      <c r="Y258" s="32"/>
      <c r="Z258" s="32"/>
      <c r="AA258" s="32"/>
      <c r="AB258" s="32"/>
    </row>
    <row r="259" spans="1:28" ht="39.950000000000003" customHeight="1" x14ac:dyDescent="0.25">
      <c r="A259" s="161"/>
      <c r="B259" s="163"/>
      <c r="C259" s="47">
        <v>404</v>
      </c>
      <c r="D259" s="66" t="s">
        <v>193</v>
      </c>
      <c r="E259" s="106" t="s">
        <v>620</v>
      </c>
      <c r="F259" s="34" t="s">
        <v>59</v>
      </c>
      <c r="G259" s="34" t="s">
        <v>15</v>
      </c>
      <c r="H259" s="53">
        <v>4.4000000000000004</v>
      </c>
      <c r="I259" s="19"/>
      <c r="J259" s="25">
        <f t="shared" si="6"/>
        <v>0</v>
      </c>
      <c r="K259" s="26" t="str">
        <f t="shared" si="5"/>
        <v>OK</v>
      </c>
      <c r="L259" s="18"/>
      <c r="M259" s="32"/>
      <c r="N259" s="32"/>
      <c r="O259" s="32"/>
      <c r="P259" s="32"/>
      <c r="Q259" s="18"/>
      <c r="R259" s="18"/>
      <c r="S259" s="18"/>
      <c r="T259" s="18"/>
      <c r="U259" s="18"/>
      <c r="V259" s="18"/>
      <c r="W259" s="32"/>
      <c r="X259" s="32"/>
      <c r="Y259" s="32"/>
      <c r="Z259" s="32"/>
      <c r="AA259" s="32"/>
      <c r="AB259" s="32"/>
    </row>
    <row r="260" spans="1:28" ht="39.950000000000003" customHeight="1" x14ac:dyDescent="0.25">
      <c r="A260" s="161"/>
      <c r="B260" s="163"/>
      <c r="C260" s="47">
        <v>405</v>
      </c>
      <c r="D260" s="66" t="s">
        <v>419</v>
      </c>
      <c r="E260" s="106" t="s">
        <v>621</v>
      </c>
      <c r="F260" s="34" t="s">
        <v>13</v>
      </c>
      <c r="G260" s="34" t="s">
        <v>15</v>
      </c>
      <c r="H260" s="53">
        <v>1.64</v>
      </c>
      <c r="I260" s="19">
        <v>10</v>
      </c>
      <c r="J260" s="25">
        <f t="shared" ref="J260:J323" si="7">I260-(SUM(L260:AB260))</f>
        <v>10</v>
      </c>
      <c r="K260" s="26" t="str">
        <f t="shared" si="5"/>
        <v>OK</v>
      </c>
      <c r="L260" s="18"/>
      <c r="M260" s="32"/>
      <c r="N260" s="32"/>
      <c r="O260" s="32"/>
      <c r="P260" s="32"/>
      <c r="Q260" s="18"/>
      <c r="R260" s="18"/>
      <c r="S260" s="18"/>
      <c r="T260" s="18"/>
      <c r="U260" s="18"/>
      <c r="V260" s="18"/>
      <c r="W260" s="32"/>
      <c r="X260" s="32"/>
      <c r="Y260" s="32"/>
      <c r="Z260" s="32"/>
      <c r="AA260" s="32"/>
      <c r="AB260" s="32"/>
    </row>
    <row r="261" spans="1:28" ht="39.950000000000003" customHeight="1" x14ac:dyDescent="0.25">
      <c r="A261" s="161"/>
      <c r="B261" s="163"/>
      <c r="C261" s="47">
        <v>406</v>
      </c>
      <c r="D261" s="66" t="s">
        <v>420</v>
      </c>
      <c r="E261" s="106" t="s">
        <v>180</v>
      </c>
      <c r="F261" s="34" t="s">
        <v>13</v>
      </c>
      <c r="G261" s="34" t="s">
        <v>15</v>
      </c>
      <c r="H261" s="53">
        <v>70</v>
      </c>
      <c r="I261" s="19">
        <v>15</v>
      </c>
      <c r="J261" s="25">
        <f t="shared" si="7"/>
        <v>15</v>
      </c>
      <c r="K261" s="26" t="str">
        <f t="shared" si="5"/>
        <v>OK</v>
      </c>
      <c r="L261" s="18"/>
      <c r="M261" s="32"/>
      <c r="N261" s="32"/>
      <c r="O261" s="32"/>
      <c r="P261" s="32"/>
      <c r="Q261" s="18"/>
      <c r="R261" s="18"/>
      <c r="S261" s="18"/>
      <c r="T261" s="18"/>
      <c r="U261" s="18"/>
      <c r="V261" s="18"/>
      <c r="W261" s="32"/>
      <c r="X261" s="32"/>
      <c r="Y261" s="32"/>
      <c r="Z261" s="32"/>
      <c r="AA261" s="32"/>
      <c r="AB261" s="32"/>
    </row>
    <row r="262" spans="1:28" ht="39.950000000000003" customHeight="1" x14ac:dyDescent="0.25">
      <c r="A262" s="161"/>
      <c r="B262" s="163"/>
      <c r="C262" s="47">
        <v>407</v>
      </c>
      <c r="D262" s="66" t="s">
        <v>421</v>
      </c>
      <c r="E262" s="106" t="s">
        <v>181</v>
      </c>
      <c r="F262" s="34" t="s">
        <v>13</v>
      </c>
      <c r="G262" s="34" t="s">
        <v>15</v>
      </c>
      <c r="H262" s="53">
        <v>24.13</v>
      </c>
      <c r="I262" s="19">
        <v>25</v>
      </c>
      <c r="J262" s="25">
        <f t="shared" si="7"/>
        <v>25</v>
      </c>
      <c r="K262" s="26" t="str">
        <f t="shared" si="5"/>
        <v>OK</v>
      </c>
      <c r="L262" s="18"/>
      <c r="M262" s="32"/>
      <c r="N262" s="32"/>
      <c r="O262" s="32"/>
      <c r="P262" s="32"/>
      <c r="Q262" s="18"/>
      <c r="R262" s="18"/>
      <c r="S262" s="18"/>
      <c r="T262" s="18"/>
      <c r="U262" s="18"/>
      <c r="V262" s="18"/>
      <c r="W262" s="32"/>
      <c r="X262" s="32"/>
      <c r="Y262" s="32"/>
      <c r="Z262" s="32"/>
      <c r="AA262" s="32"/>
      <c r="AB262" s="32"/>
    </row>
    <row r="263" spans="1:28" ht="39.950000000000003" customHeight="1" x14ac:dyDescent="0.25">
      <c r="A263" s="161"/>
      <c r="B263" s="163"/>
      <c r="C263" s="47">
        <v>408</v>
      </c>
      <c r="D263" s="66" t="s">
        <v>422</v>
      </c>
      <c r="E263" s="106" t="s">
        <v>182</v>
      </c>
      <c r="F263" s="34" t="s">
        <v>13</v>
      </c>
      <c r="G263" s="34" t="s">
        <v>15</v>
      </c>
      <c r="H263" s="53">
        <v>72.739999999999995</v>
      </c>
      <c r="I263" s="19">
        <v>10</v>
      </c>
      <c r="J263" s="25">
        <f t="shared" si="7"/>
        <v>10</v>
      </c>
      <c r="K263" s="26" t="str">
        <f t="shared" si="5"/>
        <v>OK</v>
      </c>
      <c r="L263" s="18"/>
      <c r="M263" s="32"/>
      <c r="N263" s="32"/>
      <c r="O263" s="32"/>
      <c r="P263" s="32"/>
      <c r="Q263" s="18"/>
      <c r="R263" s="18"/>
      <c r="S263" s="18"/>
      <c r="T263" s="18"/>
      <c r="U263" s="18"/>
      <c r="V263" s="18"/>
      <c r="W263" s="32"/>
      <c r="X263" s="32"/>
      <c r="Y263" s="32"/>
      <c r="Z263" s="32"/>
      <c r="AA263" s="32"/>
      <c r="AB263" s="32"/>
    </row>
    <row r="264" spans="1:28" ht="39.950000000000003" customHeight="1" x14ac:dyDescent="0.25">
      <c r="A264" s="161"/>
      <c r="B264" s="163"/>
      <c r="C264" s="47">
        <v>409</v>
      </c>
      <c r="D264" s="66" t="s">
        <v>63</v>
      </c>
      <c r="E264" s="106" t="s">
        <v>622</v>
      </c>
      <c r="F264" s="34" t="s">
        <v>59</v>
      </c>
      <c r="G264" s="34" t="s">
        <v>15</v>
      </c>
      <c r="H264" s="53">
        <v>80</v>
      </c>
      <c r="I264" s="19"/>
      <c r="J264" s="25">
        <f t="shared" si="7"/>
        <v>0</v>
      </c>
      <c r="K264" s="26" t="str">
        <f t="shared" si="5"/>
        <v>OK</v>
      </c>
      <c r="L264" s="18"/>
      <c r="M264" s="32"/>
      <c r="N264" s="32"/>
      <c r="O264" s="32"/>
      <c r="P264" s="32"/>
      <c r="Q264" s="18"/>
      <c r="R264" s="18"/>
      <c r="S264" s="18"/>
      <c r="T264" s="18"/>
      <c r="U264" s="18"/>
      <c r="V264" s="18"/>
      <c r="W264" s="32"/>
      <c r="X264" s="32"/>
      <c r="Y264" s="32"/>
      <c r="Z264" s="32"/>
      <c r="AA264" s="32"/>
      <c r="AB264" s="32"/>
    </row>
    <row r="265" spans="1:28" ht="39.950000000000003" customHeight="1" x14ac:dyDescent="0.25">
      <c r="A265" s="161"/>
      <c r="B265" s="163"/>
      <c r="C265" s="47">
        <v>410</v>
      </c>
      <c r="D265" s="66" t="s">
        <v>62</v>
      </c>
      <c r="E265" s="106" t="s">
        <v>623</v>
      </c>
      <c r="F265" s="34" t="s">
        <v>59</v>
      </c>
      <c r="G265" s="34" t="s">
        <v>15</v>
      </c>
      <c r="H265" s="53">
        <v>98.15</v>
      </c>
      <c r="I265" s="19"/>
      <c r="J265" s="25">
        <f t="shared" si="7"/>
        <v>0</v>
      </c>
      <c r="K265" s="26" t="str">
        <f t="shared" si="5"/>
        <v>OK</v>
      </c>
      <c r="L265" s="18"/>
      <c r="M265" s="32"/>
      <c r="N265" s="32"/>
      <c r="O265" s="32"/>
      <c r="P265" s="32"/>
      <c r="Q265" s="18"/>
      <c r="R265" s="18"/>
      <c r="S265" s="18"/>
      <c r="T265" s="18"/>
      <c r="U265" s="18"/>
      <c r="V265" s="18"/>
      <c r="W265" s="32"/>
      <c r="X265" s="32"/>
      <c r="Y265" s="32"/>
      <c r="Z265" s="32"/>
      <c r="AA265" s="32"/>
      <c r="AB265" s="32"/>
    </row>
    <row r="266" spans="1:28" ht="39.950000000000003" customHeight="1" x14ac:dyDescent="0.25">
      <c r="A266" s="161"/>
      <c r="B266" s="163"/>
      <c r="C266" s="47">
        <v>411</v>
      </c>
      <c r="D266" s="66" t="s">
        <v>64</v>
      </c>
      <c r="E266" s="106" t="s">
        <v>624</v>
      </c>
      <c r="F266" s="34" t="s">
        <v>59</v>
      </c>
      <c r="G266" s="34" t="s">
        <v>15</v>
      </c>
      <c r="H266" s="53">
        <v>50</v>
      </c>
      <c r="I266" s="19"/>
      <c r="J266" s="25">
        <f t="shared" si="7"/>
        <v>0</v>
      </c>
      <c r="K266" s="26" t="str">
        <f t="shared" si="5"/>
        <v>OK</v>
      </c>
      <c r="L266" s="18"/>
      <c r="M266" s="32"/>
      <c r="N266" s="32"/>
      <c r="O266" s="32"/>
      <c r="P266" s="32"/>
      <c r="Q266" s="18"/>
      <c r="R266" s="18"/>
      <c r="S266" s="18"/>
      <c r="T266" s="18"/>
      <c r="U266" s="18"/>
      <c r="V266" s="18"/>
      <c r="W266" s="32"/>
      <c r="X266" s="32"/>
      <c r="Y266" s="32"/>
      <c r="Z266" s="32"/>
      <c r="AA266" s="32"/>
      <c r="AB266" s="32"/>
    </row>
    <row r="267" spans="1:28" ht="39.950000000000003" customHeight="1" x14ac:dyDescent="0.25">
      <c r="A267" s="161"/>
      <c r="B267" s="163"/>
      <c r="C267" s="47">
        <v>412</v>
      </c>
      <c r="D267" s="66" t="s">
        <v>65</v>
      </c>
      <c r="E267" s="106" t="s">
        <v>182</v>
      </c>
      <c r="F267" s="34" t="s">
        <v>59</v>
      </c>
      <c r="G267" s="34" t="s">
        <v>15</v>
      </c>
      <c r="H267" s="53">
        <v>99.96</v>
      </c>
      <c r="I267" s="19"/>
      <c r="J267" s="25">
        <f t="shared" si="7"/>
        <v>0</v>
      </c>
      <c r="K267" s="26" t="str">
        <f t="shared" si="5"/>
        <v>OK</v>
      </c>
      <c r="L267" s="18"/>
      <c r="M267" s="32"/>
      <c r="N267" s="32"/>
      <c r="O267" s="32"/>
      <c r="P267" s="32"/>
      <c r="Q267" s="18"/>
      <c r="R267" s="18"/>
      <c r="S267" s="18"/>
      <c r="T267" s="18"/>
      <c r="U267" s="18"/>
      <c r="V267" s="18"/>
      <c r="W267" s="32"/>
      <c r="X267" s="32"/>
      <c r="Y267" s="32"/>
      <c r="Z267" s="32"/>
      <c r="AA267" s="32"/>
      <c r="AB267" s="32"/>
    </row>
    <row r="268" spans="1:28" ht="39.950000000000003" customHeight="1" x14ac:dyDescent="0.25">
      <c r="A268" s="161"/>
      <c r="B268" s="163"/>
      <c r="C268" s="47">
        <v>413</v>
      </c>
      <c r="D268" s="66" t="s">
        <v>66</v>
      </c>
      <c r="E268" s="106" t="s">
        <v>625</v>
      </c>
      <c r="F268" s="34" t="s">
        <v>13</v>
      </c>
      <c r="G268" s="34" t="s">
        <v>15</v>
      </c>
      <c r="H268" s="53">
        <v>9.25</v>
      </c>
      <c r="I268" s="19">
        <v>30</v>
      </c>
      <c r="J268" s="25">
        <f t="shared" si="7"/>
        <v>30</v>
      </c>
      <c r="K268" s="26" t="str">
        <f t="shared" si="5"/>
        <v>OK</v>
      </c>
      <c r="L268" s="18"/>
      <c r="M268" s="32"/>
      <c r="N268" s="32"/>
      <c r="O268" s="32"/>
      <c r="P268" s="32"/>
      <c r="Q268" s="18"/>
      <c r="R268" s="18"/>
      <c r="S268" s="18"/>
      <c r="T268" s="18"/>
      <c r="U268" s="18"/>
      <c r="V268" s="18"/>
      <c r="W268" s="32"/>
      <c r="X268" s="32"/>
      <c r="Y268" s="32"/>
      <c r="Z268" s="32"/>
      <c r="AA268" s="32"/>
      <c r="AB268" s="32"/>
    </row>
    <row r="269" spans="1:28" ht="39.950000000000003" customHeight="1" x14ac:dyDescent="0.25">
      <c r="A269" s="161"/>
      <c r="B269" s="163"/>
      <c r="C269" s="47">
        <v>414</v>
      </c>
      <c r="D269" s="66" t="s">
        <v>134</v>
      </c>
      <c r="E269" s="106" t="s">
        <v>183</v>
      </c>
      <c r="F269" s="34" t="s">
        <v>13</v>
      </c>
      <c r="G269" s="34" t="s">
        <v>15</v>
      </c>
      <c r="H269" s="53">
        <v>56</v>
      </c>
      <c r="I269" s="19">
        <v>4</v>
      </c>
      <c r="J269" s="25">
        <f t="shared" si="7"/>
        <v>4</v>
      </c>
      <c r="K269" s="26" t="str">
        <f t="shared" si="5"/>
        <v>OK</v>
      </c>
      <c r="L269" s="18"/>
      <c r="M269" s="32"/>
      <c r="N269" s="32"/>
      <c r="O269" s="32"/>
      <c r="P269" s="32"/>
      <c r="Q269" s="18"/>
      <c r="R269" s="18"/>
      <c r="S269" s="18"/>
      <c r="T269" s="18"/>
      <c r="U269" s="18"/>
      <c r="V269" s="18"/>
      <c r="W269" s="32"/>
      <c r="X269" s="32"/>
      <c r="Y269" s="32"/>
      <c r="Z269" s="32"/>
      <c r="AA269" s="32"/>
      <c r="AB269" s="32"/>
    </row>
    <row r="270" spans="1:28" ht="39.950000000000003" customHeight="1" x14ac:dyDescent="0.25">
      <c r="A270" s="161"/>
      <c r="B270" s="163"/>
      <c r="C270" s="47">
        <v>415</v>
      </c>
      <c r="D270" s="66" t="s">
        <v>423</v>
      </c>
      <c r="E270" s="106" t="s">
        <v>626</v>
      </c>
      <c r="F270" s="34" t="s">
        <v>13</v>
      </c>
      <c r="G270" s="34" t="s">
        <v>15</v>
      </c>
      <c r="H270" s="53">
        <v>93</v>
      </c>
      <c r="I270" s="19">
        <v>10</v>
      </c>
      <c r="J270" s="25">
        <f t="shared" si="7"/>
        <v>10</v>
      </c>
      <c r="K270" s="26" t="str">
        <f t="shared" si="5"/>
        <v>OK</v>
      </c>
      <c r="L270" s="18"/>
      <c r="M270" s="32"/>
      <c r="N270" s="32"/>
      <c r="O270" s="32"/>
      <c r="P270" s="32"/>
      <c r="Q270" s="18"/>
      <c r="R270" s="18"/>
      <c r="S270" s="18"/>
      <c r="T270" s="18"/>
      <c r="U270" s="18"/>
      <c r="V270" s="18"/>
      <c r="W270" s="32"/>
      <c r="X270" s="32"/>
      <c r="Y270" s="32"/>
      <c r="Z270" s="32"/>
      <c r="AA270" s="32"/>
      <c r="AB270" s="32"/>
    </row>
    <row r="271" spans="1:28" ht="39.950000000000003" customHeight="1" x14ac:dyDescent="0.25">
      <c r="A271" s="161"/>
      <c r="B271" s="163"/>
      <c r="C271" s="47">
        <v>416</v>
      </c>
      <c r="D271" s="66" t="s">
        <v>424</v>
      </c>
      <c r="E271" s="106" t="s">
        <v>626</v>
      </c>
      <c r="F271" s="34" t="s">
        <v>13</v>
      </c>
      <c r="G271" s="34" t="s">
        <v>15</v>
      </c>
      <c r="H271" s="53">
        <v>93</v>
      </c>
      <c r="I271" s="19">
        <v>10</v>
      </c>
      <c r="J271" s="25">
        <f t="shared" si="7"/>
        <v>0</v>
      </c>
      <c r="K271" s="26" t="str">
        <f t="shared" si="5"/>
        <v>OK</v>
      </c>
      <c r="L271" s="18"/>
      <c r="M271" s="32"/>
      <c r="N271" s="32"/>
      <c r="O271" s="152">
        <v>10</v>
      </c>
      <c r="P271" s="32"/>
      <c r="Q271" s="18"/>
      <c r="R271" s="18"/>
      <c r="S271" s="18"/>
      <c r="T271" s="18"/>
      <c r="U271" s="18"/>
      <c r="V271" s="18"/>
      <c r="W271" s="32"/>
      <c r="X271" s="32"/>
      <c r="Y271" s="32"/>
      <c r="Z271" s="32"/>
      <c r="AA271" s="32"/>
      <c r="AB271" s="32"/>
    </row>
    <row r="272" spans="1:28" ht="39.950000000000003" customHeight="1" x14ac:dyDescent="0.25">
      <c r="A272" s="161"/>
      <c r="B272" s="163"/>
      <c r="C272" s="47">
        <v>417</v>
      </c>
      <c r="D272" s="66" t="s">
        <v>425</v>
      </c>
      <c r="E272" s="106" t="s">
        <v>627</v>
      </c>
      <c r="F272" s="34" t="s">
        <v>13</v>
      </c>
      <c r="G272" s="34" t="s">
        <v>15</v>
      </c>
      <c r="H272" s="53">
        <v>60.83</v>
      </c>
      <c r="I272" s="19">
        <v>10</v>
      </c>
      <c r="J272" s="25">
        <f t="shared" si="7"/>
        <v>5</v>
      </c>
      <c r="K272" s="26" t="str">
        <f t="shared" si="5"/>
        <v>OK</v>
      </c>
      <c r="L272" s="18"/>
      <c r="M272" s="32"/>
      <c r="N272" s="32"/>
      <c r="O272" s="152">
        <v>5</v>
      </c>
      <c r="P272" s="32"/>
      <c r="Q272" s="18"/>
      <c r="R272" s="18"/>
      <c r="S272" s="18"/>
      <c r="T272" s="18"/>
      <c r="U272" s="18"/>
      <c r="V272" s="18"/>
      <c r="W272" s="32"/>
      <c r="X272" s="32"/>
      <c r="Y272" s="32"/>
      <c r="Z272" s="32"/>
      <c r="AA272" s="32"/>
      <c r="AB272" s="32"/>
    </row>
    <row r="273" spans="1:28" ht="39.950000000000003" customHeight="1" x14ac:dyDescent="0.25">
      <c r="A273" s="161"/>
      <c r="B273" s="163"/>
      <c r="C273" s="47">
        <v>418</v>
      </c>
      <c r="D273" s="66" t="s">
        <v>426</v>
      </c>
      <c r="E273" s="106" t="s">
        <v>184</v>
      </c>
      <c r="F273" s="34" t="s">
        <v>13</v>
      </c>
      <c r="G273" s="34" t="s">
        <v>15</v>
      </c>
      <c r="H273" s="53">
        <v>8.6999999999999993</v>
      </c>
      <c r="I273" s="19"/>
      <c r="J273" s="25">
        <f t="shared" si="7"/>
        <v>0</v>
      </c>
      <c r="K273" s="26" t="str">
        <f t="shared" si="5"/>
        <v>OK</v>
      </c>
      <c r="L273" s="18"/>
      <c r="M273" s="32"/>
      <c r="N273" s="32"/>
      <c r="O273" s="32"/>
      <c r="P273" s="32"/>
      <c r="Q273" s="18"/>
      <c r="R273" s="18"/>
      <c r="S273" s="18"/>
      <c r="T273" s="18"/>
      <c r="U273" s="18"/>
      <c r="V273" s="18"/>
      <c r="W273" s="32"/>
      <c r="X273" s="32"/>
      <c r="Y273" s="32"/>
      <c r="Z273" s="32"/>
      <c r="AA273" s="32"/>
      <c r="AB273" s="32"/>
    </row>
    <row r="274" spans="1:28" ht="39.950000000000003" customHeight="1" x14ac:dyDescent="0.25">
      <c r="A274" s="161"/>
      <c r="B274" s="163"/>
      <c r="C274" s="47">
        <v>419</v>
      </c>
      <c r="D274" s="66" t="s">
        <v>427</v>
      </c>
      <c r="E274" s="106" t="s">
        <v>628</v>
      </c>
      <c r="F274" s="34" t="s">
        <v>13</v>
      </c>
      <c r="G274" s="34" t="s">
        <v>15</v>
      </c>
      <c r="H274" s="53">
        <v>5.83</v>
      </c>
      <c r="I274" s="19">
        <v>30</v>
      </c>
      <c r="J274" s="25">
        <f t="shared" si="7"/>
        <v>30</v>
      </c>
      <c r="K274" s="26" t="str">
        <f t="shared" si="5"/>
        <v>OK</v>
      </c>
      <c r="L274" s="18"/>
      <c r="M274" s="32"/>
      <c r="N274" s="32"/>
      <c r="O274" s="32"/>
      <c r="P274" s="32"/>
      <c r="Q274" s="18"/>
      <c r="R274" s="18"/>
      <c r="S274" s="18"/>
      <c r="T274" s="18"/>
      <c r="U274" s="18"/>
      <c r="V274" s="18"/>
      <c r="W274" s="32"/>
      <c r="X274" s="32"/>
      <c r="Y274" s="32"/>
      <c r="Z274" s="32"/>
      <c r="AA274" s="32"/>
      <c r="AB274" s="32"/>
    </row>
    <row r="275" spans="1:28" ht="39.950000000000003" customHeight="1" x14ac:dyDescent="0.25">
      <c r="A275" s="161"/>
      <c r="B275" s="163"/>
      <c r="C275" s="47">
        <v>420</v>
      </c>
      <c r="D275" s="66" t="s">
        <v>428</v>
      </c>
      <c r="E275" s="106" t="s">
        <v>629</v>
      </c>
      <c r="F275" s="34" t="s">
        <v>13</v>
      </c>
      <c r="G275" s="34" t="s">
        <v>15</v>
      </c>
      <c r="H275" s="53">
        <v>4.3499999999999996</v>
      </c>
      <c r="I275" s="19">
        <v>30</v>
      </c>
      <c r="J275" s="25">
        <f t="shared" si="7"/>
        <v>20</v>
      </c>
      <c r="K275" s="26" t="str">
        <f t="shared" si="5"/>
        <v>OK</v>
      </c>
      <c r="L275" s="18"/>
      <c r="M275" s="32"/>
      <c r="N275" s="32"/>
      <c r="O275" s="152">
        <v>10</v>
      </c>
      <c r="P275" s="32"/>
      <c r="Q275" s="18"/>
      <c r="R275" s="18"/>
      <c r="S275" s="18"/>
      <c r="T275" s="18"/>
      <c r="U275" s="18"/>
      <c r="V275" s="18"/>
      <c r="W275" s="32"/>
      <c r="X275" s="32"/>
      <c r="Y275" s="32"/>
      <c r="Z275" s="32"/>
      <c r="AA275" s="32"/>
      <c r="AB275" s="32"/>
    </row>
    <row r="276" spans="1:28" ht="39.950000000000003" customHeight="1" x14ac:dyDescent="0.25">
      <c r="A276" s="161"/>
      <c r="B276" s="163"/>
      <c r="C276" s="47">
        <v>421</v>
      </c>
      <c r="D276" s="66" t="s">
        <v>126</v>
      </c>
      <c r="E276" s="106" t="s">
        <v>630</v>
      </c>
      <c r="F276" s="34" t="s">
        <v>59</v>
      </c>
      <c r="G276" s="35" t="s">
        <v>15</v>
      </c>
      <c r="H276" s="53">
        <v>11.97</v>
      </c>
      <c r="I276" s="19"/>
      <c r="J276" s="25">
        <f t="shared" si="7"/>
        <v>0</v>
      </c>
      <c r="K276" s="26" t="str">
        <f t="shared" si="5"/>
        <v>OK</v>
      </c>
      <c r="L276" s="18"/>
      <c r="M276" s="32"/>
      <c r="N276" s="32"/>
      <c r="O276" s="32"/>
      <c r="P276" s="32"/>
      <c r="Q276" s="18"/>
      <c r="R276" s="18"/>
      <c r="S276" s="18"/>
      <c r="T276" s="18"/>
      <c r="U276" s="18"/>
      <c r="V276" s="18"/>
      <c r="W276" s="32"/>
      <c r="X276" s="32"/>
      <c r="Y276" s="32"/>
      <c r="Z276" s="32"/>
      <c r="AA276" s="32"/>
      <c r="AB276" s="32"/>
    </row>
    <row r="277" spans="1:28" ht="39.950000000000003" customHeight="1" x14ac:dyDescent="0.25">
      <c r="A277" s="161"/>
      <c r="B277" s="163"/>
      <c r="C277" s="47">
        <v>422</v>
      </c>
      <c r="D277" s="66" t="s">
        <v>429</v>
      </c>
      <c r="E277" s="106" t="s">
        <v>631</v>
      </c>
      <c r="F277" s="34" t="s">
        <v>13</v>
      </c>
      <c r="G277" s="34" t="s">
        <v>15</v>
      </c>
      <c r="H277" s="53">
        <v>65.010000000000005</v>
      </c>
      <c r="I277" s="19">
        <v>20</v>
      </c>
      <c r="J277" s="25">
        <f t="shared" si="7"/>
        <v>20</v>
      </c>
      <c r="K277" s="26" t="str">
        <f t="shared" si="5"/>
        <v>OK</v>
      </c>
      <c r="L277" s="18"/>
      <c r="M277" s="32"/>
      <c r="N277" s="32"/>
      <c r="O277" s="32"/>
      <c r="P277" s="32"/>
      <c r="Q277" s="18"/>
      <c r="R277" s="18"/>
      <c r="S277" s="18"/>
      <c r="T277" s="18"/>
      <c r="U277" s="18"/>
      <c r="V277" s="18"/>
      <c r="W277" s="32"/>
      <c r="X277" s="32"/>
      <c r="Y277" s="32"/>
      <c r="Z277" s="32"/>
      <c r="AA277" s="32"/>
      <c r="AB277" s="32"/>
    </row>
    <row r="278" spans="1:28" ht="39.950000000000003" customHeight="1" x14ac:dyDescent="0.25">
      <c r="A278" s="161"/>
      <c r="B278" s="163"/>
      <c r="C278" s="47">
        <v>423</v>
      </c>
      <c r="D278" s="66" t="s">
        <v>430</v>
      </c>
      <c r="E278" s="106" t="s">
        <v>632</v>
      </c>
      <c r="F278" s="34" t="s">
        <v>18</v>
      </c>
      <c r="G278" s="34" t="s">
        <v>15</v>
      </c>
      <c r="H278" s="53">
        <v>6.63</v>
      </c>
      <c r="I278" s="19"/>
      <c r="J278" s="25">
        <f t="shared" si="7"/>
        <v>0</v>
      </c>
      <c r="K278" s="26" t="str">
        <f t="shared" si="5"/>
        <v>OK</v>
      </c>
      <c r="L278" s="18"/>
      <c r="M278" s="32"/>
      <c r="N278" s="32"/>
      <c r="O278" s="32"/>
      <c r="P278" s="32"/>
      <c r="Q278" s="18"/>
      <c r="R278" s="18"/>
      <c r="S278" s="18"/>
      <c r="T278" s="18"/>
      <c r="U278" s="18"/>
      <c r="V278" s="18"/>
      <c r="W278" s="32"/>
      <c r="X278" s="32"/>
      <c r="Y278" s="32"/>
      <c r="Z278" s="32"/>
      <c r="AA278" s="32"/>
      <c r="AB278" s="32"/>
    </row>
    <row r="279" spans="1:28" ht="39.950000000000003" customHeight="1" x14ac:dyDescent="0.25">
      <c r="A279" s="161"/>
      <c r="B279" s="163"/>
      <c r="C279" s="47">
        <v>424</v>
      </c>
      <c r="D279" s="66" t="s">
        <v>431</v>
      </c>
      <c r="E279" s="106" t="s">
        <v>633</v>
      </c>
      <c r="F279" s="34" t="s">
        <v>18</v>
      </c>
      <c r="G279" s="34" t="s">
        <v>15</v>
      </c>
      <c r="H279" s="53">
        <v>24.05</v>
      </c>
      <c r="I279" s="19"/>
      <c r="J279" s="25">
        <f t="shared" si="7"/>
        <v>0</v>
      </c>
      <c r="K279" s="26" t="str">
        <f t="shared" si="5"/>
        <v>OK</v>
      </c>
      <c r="L279" s="18"/>
      <c r="M279" s="32"/>
      <c r="N279" s="32"/>
      <c r="O279" s="32"/>
      <c r="P279" s="32"/>
      <c r="Q279" s="18"/>
      <c r="R279" s="18"/>
      <c r="S279" s="18"/>
      <c r="T279" s="18"/>
      <c r="U279" s="18"/>
      <c r="V279" s="18"/>
      <c r="W279" s="32"/>
      <c r="X279" s="32"/>
      <c r="Y279" s="32"/>
      <c r="Z279" s="32"/>
      <c r="AA279" s="32"/>
      <c r="AB279" s="32"/>
    </row>
    <row r="280" spans="1:28" ht="39.950000000000003" customHeight="1" x14ac:dyDescent="0.25">
      <c r="A280" s="168">
        <v>8</v>
      </c>
      <c r="B280" s="170" t="s">
        <v>216</v>
      </c>
      <c r="C280" s="48">
        <v>425</v>
      </c>
      <c r="D280" s="71" t="s">
        <v>432</v>
      </c>
      <c r="E280" s="108" t="s">
        <v>634</v>
      </c>
      <c r="F280" s="72" t="s">
        <v>13</v>
      </c>
      <c r="G280" s="72" t="s">
        <v>35</v>
      </c>
      <c r="H280" s="54">
        <v>19.71</v>
      </c>
      <c r="I280" s="19"/>
      <c r="J280" s="25">
        <f t="shared" si="7"/>
        <v>0</v>
      </c>
      <c r="K280" s="26" t="str">
        <f t="shared" si="5"/>
        <v>OK</v>
      </c>
      <c r="L280" s="18"/>
      <c r="M280" s="32"/>
      <c r="N280" s="32"/>
      <c r="O280" s="32"/>
      <c r="P280" s="32"/>
      <c r="Q280" s="18"/>
      <c r="R280" s="18"/>
      <c r="S280" s="18"/>
      <c r="T280" s="18"/>
      <c r="U280" s="18"/>
      <c r="V280" s="18"/>
      <c r="W280" s="32"/>
      <c r="X280" s="32"/>
      <c r="Y280" s="32"/>
      <c r="Z280" s="32"/>
      <c r="AA280" s="32"/>
      <c r="AB280" s="32"/>
    </row>
    <row r="281" spans="1:28" ht="39.950000000000003" customHeight="1" x14ac:dyDescent="0.25">
      <c r="A281" s="169"/>
      <c r="B281" s="171"/>
      <c r="C281" s="48">
        <v>426</v>
      </c>
      <c r="D281" s="71" t="s">
        <v>433</v>
      </c>
      <c r="E281" s="108" t="s">
        <v>635</v>
      </c>
      <c r="F281" s="72" t="s">
        <v>13</v>
      </c>
      <c r="G281" s="72" t="s">
        <v>35</v>
      </c>
      <c r="H281" s="54">
        <v>13.8</v>
      </c>
      <c r="I281" s="19">
        <v>2</v>
      </c>
      <c r="J281" s="25">
        <f t="shared" si="7"/>
        <v>2</v>
      </c>
      <c r="K281" s="26" t="str">
        <f t="shared" si="5"/>
        <v>OK</v>
      </c>
      <c r="L281" s="18"/>
      <c r="M281" s="32"/>
      <c r="N281" s="32"/>
      <c r="O281" s="32"/>
      <c r="P281" s="32"/>
      <c r="Q281" s="18"/>
      <c r="R281" s="18"/>
      <c r="S281" s="18"/>
      <c r="T281" s="18"/>
      <c r="U281" s="18"/>
      <c r="V281" s="18"/>
      <c r="W281" s="32"/>
      <c r="X281" s="32"/>
      <c r="Y281" s="32"/>
      <c r="Z281" s="32"/>
      <c r="AA281" s="32"/>
      <c r="AB281" s="32"/>
    </row>
    <row r="282" spans="1:28" ht="39.950000000000003" customHeight="1" x14ac:dyDescent="0.25">
      <c r="A282" s="169"/>
      <c r="B282" s="171"/>
      <c r="C282" s="48">
        <v>427</v>
      </c>
      <c r="D282" s="71" t="s">
        <v>434</v>
      </c>
      <c r="E282" s="108" t="s">
        <v>636</v>
      </c>
      <c r="F282" s="72" t="s">
        <v>13</v>
      </c>
      <c r="G282" s="72" t="s">
        <v>35</v>
      </c>
      <c r="H282" s="54">
        <v>8.32</v>
      </c>
      <c r="I282" s="19">
        <v>1</v>
      </c>
      <c r="J282" s="25">
        <f t="shared" si="7"/>
        <v>1</v>
      </c>
      <c r="K282" s="26" t="str">
        <f t="shared" si="5"/>
        <v>OK</v>
      </c>
      <c r="L282" s="18"/>
      <c r="M282" s="32"/>
      <c r="N282" s="32"/>
      <c r="O282" s="32"/>
      <c r="P282" s="32"/>
      <c r="Q282" s="18"/>
      <c r="R282" s="18"/>
      <c r="S282" s="18"/>
      <c r="T282" s="18"/>
      <c r="U282" s="18"/>
      <c r="V282" s="18"/>
      <c r="W282" s="32"/>
      <c r="X282" s="32"/>
      <c r="Y282" s="32"/>
      <c r="Z282" s="32"/>
      <c r="AA282" s="32"/>
      <c r="AB282" s="32"/>
    </row>
    <row r="283" spans="1:28" ht="39.950000000000003" customHeight="1" x14ac:dyDescent="0.25">
      <c r="A283" s="169"/>
      <c r="B283" s="171"/>
      <c r="C283" s="48">
        <v>428</v>
      </c>
      <c r="D283" s="71" t="s">
        <v>435</v>
      </c>
      <c r="E283" s="108" t="s">
        <v>637</v>
      </c>
      <c r="F283" s="72" t="s">
        <v>13</v>
      </c>
      <c r="G283" s="72" t="s">
        <v>35</v>
      </c>
      <c r="H283" s="54">
        <v>10.35</v>
      </c>
      <c r="I283" s="19">
        <v>10</v>
      </c>
      <c r="J283" s="25">
        <f t="shared" si="7"/>
        <v>10</v>
      </c>
      <c r="K283" s="26" t="str">
        <f t="shared" si="5"/>
        <v>OK</v>
      </c>
      <c r="L283" s="18"/>
      <c r="M283" s="32"/>
      <c r="N283" s="32"/>
      <c r="O283" s="32"/>
      <c r="P283" s="32"/>
      <c r="Q283" s="18"/>
      <c r="R283" s="18"/>
      <c r="S283" s="18"/>
      <c r="T283" s="18"/>
      <c r="U283" s="18"/>
      <c r="V283" s="18"/>
      <c r="W283" s="32"/>
      <c r="X283" s="32"/>
      <c r="Y283" s="32"/>
      <c r="Z283" s="32"/>
      <c r="AA283" s="32"/>
      <c r="AB283" s="32"/>
    </row>
    <row r="284" spans="1:28" ht="39.950000000000003" customHeight="1" x14ac:dyDescent="0.25">
      <c r="A284" s="169"/>
      <c r="B284" s="171"/>
      <c r="C284" s="48">
        <v>429</v>
      </c>
      <c r="D284" s="71" t="s">
        <v>436</v>
      </c>
      <c r="E284" s="108" t="s">
        <v>637</v>
      </c>
      <c r="F284" s="72" t="s">
        <v>13</v>
      </c>
      <c r="G284" s="72" t="s">
        <v>35</v>
      </c>
      <c r="H284" s="54">
        <v>2.59</v>
      </c>
      <c r="I284" s="19">
        <v>10</v>
      </c>
      <c r="J284" s="25">
        <f t="shared" si="7"/>
        <v>10</v>
      </c>
      <c r="K284" s="26" t="str">
        <f t="shared" si="5"/>
        <v>OK</v>
      </c>
      <c r="L284" s="18"/>
      <c r="M284" s="32"/>
      <c r="N284" s="32"/>
      <c r="O284" s="32"/>
      <c r="P284" s="32"/>
      <c r="Q284" s="18"/>
      <c r="R284" s="18"/>
      <c r="S284" s="18"/>
      <c r="T284" s="18"/>
      <c r="U284" s="18"/>
      <c r="V284" s="18"/>
      <c r="W284" s="32"/>
      <c r="X284" s="32"/>
      <c r="Y284" s="32"/>
      <c r="Z284" s="32"/>
      <c r="AA284" s="32"/>
      <c r="AB284" s="32"/>
    </row>
    <row r="285" spans="1:28" ht="39.950000000000003" customHeight="1" x14ac:dyDescent="0.25">
      <c r="A285" s="169"/>
      <c r="B285" s="171"/>
      <c r="C285" s="48">
        <v>430</v>
      </c>
      <c r="D285" s="71" t="s">
        <v>437</v>
      </c>
      <c r="E285" s="108" t="s">
        <v>637</v>
      </c>
      <c r="F285" s="72" t="s">
        <v>13</v>
      </c>
      <c r="G285" s="72" t="s">
        <v>35</v>
      </c>
      <c r="H285" s="54">
        <v>2.5</v>
      </c>
      <c r="I285" s="19">
        <v>10</v>
      </c>
      <c r="J285" s="25">
        <f t="shared" si="7"/>
        <v>10</v>
      </c>
      <c r="K285" s="26" t="str">
        <f t="shared" si="5"/>
        <v>OK</v>
      </c>
      <c r="L285" s="18"/>
      <c r="M285" s="32"/>
      <c r="N285" s="32"/>
      <c r="O285" s="32"/>
      <c r="P285" s="32"/>
      <c r="Q285" s="18"/>
      <c r="R285" s="18"/>
      <c r="S285" s="18"/>
      <c r="T285" s="18"/>
      <c r="U285" s="18"/>
      <c r="V285" s="18"/>
      <c r="W285" s="32"/>
      <c r="X285" s="32"/>
      <c r="Y285" s="32"/>
      <c r="Z285" s="32"/>
      <c r="AA285" s="32"/>
      <c r="AB285" s="32"/>
    </row>
    <row r="286" spans="1:28" ht="39.950000000000003" customHeight="1" x14ac:dyDescent="0.25">
      <c r="A286" s="169"/>
      <c r="B286" s="171"/>
      <c r="C286" s="48">
        <v>431</v>
      </c>
      <c r="D286" s="71" t="s">
        <v>438</v>
      </c>
      <c r="E286" s="108" t="s">
        <v>637</v>
      </c>
      <c r="F286" s="72" t="s">
        <v>13</v>
      </c>
      <c r="G286" s="72" t="s">
        <v>35</v>
      </c>
      <c r="H286" s="54">
        <v>4.88</v>
      </c>
      <c r="I286" s="19">
        <v>10</v>
      </c>
      <c r="J286" s="25">
        <f t="shared" si="7"/>
        <v>10</v>
      </c>
      <c r="K286" s="26" t="str">
        <f t="shared" si="5"/>
        <v>OK</v>
      </c>
      <c r="L286" s="18"/>
      <c r="M286" s="32"/>
      <c r="N286" s="32"/>
      <c r="O286" s="32"/>
      <c r="P286" s="32"/>
      <c r="Q286" s="18"/>
      <c r="R286" s="18"/>
      <c r="S286" s="18"/>
      <c r="T286" s="18"/>
      <c r="U286" s="18"/>
      <c r="V286" s="18"/>
      <c r="W286" s="32"/>
      <c r="X286" s="32"/>
      <c r="Y286" s="32"/>
      <c r="Z286" s="32"/>
      <c r="AA286" s="32"/>
      <c r="AB286" s="32"/>
    </row>
    <row r="287" spans="1:28" ht="39.950000000000003" customHeight="1" x14ac:dyDescent="0.25">
      <c r="A287" s="169"/>
      <c r="B287" s="171"/>
      <c r="C287" s="48">
        <v>432</v>
      </c>
      <c r="D287" s="71" t="s">
        <v>439</v>
      </c>
      <c r="E287" s="108" t="s">
        <v>637</v>
      </c>
      <c r="F287" s="72" t="s">
        <v>13</v>
      </c>
      <c r="G287" s="72" t="s">
        <v>35</v>
      </c>
      <c r="H287" s="54">
        <v>4.6399999999999997</v>
      </c>
      <c r="I287" s="19">
        <v>10</v>
      </c>
      <c r="J287" s="25">
        <f t="shared" si="7"/>
        <v>10</v>
      </c>
      <c r="K287" s="26" t="str">
        <f t="shared" si="5"/>
        <v>OK</v>
      </c>
      <c r="L287" s="18"/>
      <c r="M287" s="32"/>
      <c r="N287" s="32"/>
      <c r="O287" s="32"/>
      <c r="P287" s="32"/>
      <c r="Q287" s="18"/>
      <c r="R287" s="18"/>
      <c r="S287" s="18"/>
      <c r="T287" s="18"/>
      <c r="U287" s="18"/>
      <c r="V287" s="18"/>
      <c r="W287" s="32"/>
      <c r="X287" s="32"/>
      <c r="Y287" s="32"/>
      <c r="Z287" s="32"/>
      <c r="AA287" s="32"/>
      <c r="AB287" s="32"/>
    </row>
    <row r="288" spans="1:28" ht="39.950000000000003" customHeight="1" x14ac:dyDescent="0.25">
      <c r="A288" s="169"/>
      <c r="B288" s="171"/>
      <c r="C288" s="48">
        <v>433</v>
      </c>
      <c r="D288" s="71" t="s">
        <v>440</v>
      </c>
      <c r="E288" s="108" t="s">
        <v>637</v>
      </c>
      <c r="F288" s="72" t="s">
        <v>13</v>
      </c>
      <c r="G288" s="72" t="s">
        <v>35</v>
      </c>
      <c r="H288" s="54">
        <v>6.75</v>
      </c>
      <c r="I288" s="19">
        <v>10</v>
      </c>
      <c r="J288" s="25">
        <f t="shared" si="7"/>
        <v>10</v>
      </c>
      <c r="K288" s="26" t="str">
        <f t="shared" ref="K288:K391" si="8">IF(J288&lt;0,"ATENÇÃO","OK")</f>
        <v>OK</v>
      </c>
      <c r="L288" s="18"/>
      <c r="M288" s="32"/>
      <c r="N288" s="32"/>
      <c r="O288" s="32"/>
      <c r="P288" s="32"/>
      <c r="Q288" s="18"/>
      <c r="R288" s="18"/>
      <c r="S288" s="18"/>
      <c r="T288" s="18"/>
      <c r="U288" s="18"/>
      <c r="V288" s="18"/>
      <c r="W288" s="32"/>
      <c r="X288" s="32"/>
      <c r="Y288" s="32"/>
      <c r="Z288" s="32"/>
      <c r="AA288" s="32"/>
      <c r="AB288" s="32"/>
    </row>
    <row r="289" spans="1:28" ht="39.950000000000003" customHeight="1" x14ac:dyDescent="0.25">
      <c r="A289" s="169"/>
      <c r="B289" s="171"/>
      <c r="C289" s="48">
        <v>434</v>
      </c>
      <c r="D289" s="71" t="s">
        <v>441</v>
      </c>
      <c r="E289" s="108" t="s">
        <v>637</v>
      </c>
      <c r="F289" s="72" t="s">
        <v>13</v>
      </c>
      <c r="G289" s="72" t="s">
        <v>35</v>
      </c>
      <c r="H289" s="54">
        <v>10.84</v>
      </c>
      <c r="I289" s="19">
        <v>10</v>
      </c>
      <c r="J289" s="25">
        <f t="shared" si="7"/>
        <v>10</v>
      </c>
      <c r="K289" s="26" t="str">
        <f t="shared" si="8"/>
        <v>OK</v>
      </c>
      <c r="L289" s="18"/>
      <c r="M289" s="32"/>
      <c r="N289" s="32"/>
      <c r="O289" s="32"/>
      <c r="P289" s="32"/>
      <c r="Q289" s="18"/>
      <c r="R289" s="18"/>
      <c r="S289" s="18"/>
      <c r="T289" s="18"/>
      <c r="U289" s="18"/>
      <c r="V289" s="18"/>
      <c r="W289" s="32"/>
      <c r="X289" s="32"/>
      <c r="Y289" s="32"/>
      <c r="Z289" s="32"/>
      <c r="AA289" s="32"/>
      <c r="AB289" s="32"/>
    </row>
    <row r="290" spans="1:28" ht="39.950000000000003" customHeight="1" x14ac:dyDescent="0.25">
      <c r="A290" s="169"/>
      <c r="B290" s="171"/>
      <c r="C290" s="48">
        <v>435</v>
      </c>
      <c r="D290" s="71" t="s">
        <v>442</v>
      </c>
      <c r="E290" s="108" t="s">
        <v>638</v>
      </c>
      <c r="F290" s="72" t="s">
        <v>13</v>
      </c>
      <c r="G290" s="72" t="s">
        <v>35</v>
      </c>
      <c r="H290" s="54">
        <v>9.06</v>
      </c>
      <c r="I290" s="19">
        <v>10</v>
      </c>
      <c r="J290" s="25">
        <f t="shared" si="7"/>
        <v>10</v>
      </c>
      <c r="K290" s="26" t="str">
        <f t="shared" si="8"/>
        <v>OK</v>
      </c>
      <c r="L290" s="18"/>
      <c r="M290" s="32"/>
      <c r="N290" s="32"/>
      <c r="O290" s="32"/>
      <c r="P290" s="32"/>
      <c r="Q290" s="18"/>
      <c r="R290" s="18"/>
      <c r="S290" s="18"/>
      <c r="T290" s="18"/>
      <c r="U290" s="18"/>
      <c r="V290" s="18"/>
      <c r="W290" s="32"/>
      <c r="X290" s="32"/>
      <c r="Y290" s="32"/>
      <c r="Z290" s="32"/>
      <c r="AA290" s="32"/>
      <c r="AB290" s="32"/>
    </row>
    <row r="291" spans="1:28" ht="39.950000000000003" customHeight="1" x14ac:dyDescent="0.25">
      <c r="A291" s="169"/>
      <c r="B291" s="171"/>
      <c r="C291" s="48">
        <v>436</v>
      </c>
      <c r="D291" s="71" t="s">
        <v>443</v>
      </c>
      <c r="E291" s="108" t="s">
        <v>638</v>
      </c>
      <c r="F291" s="72" t="s">
        <v>13</v>
      </c>
      <c r="G291" s="72" t="s">
        <v>35</v>
      </c>
      <c r="H291" s="54">
        <v>4.9400000000000004</v>
      </c>
      <c r="I291" s="19">
        <v>10</v>
      </c>
      <c r="J291" s="25">
        <f t="shared" si="7"/>
        <v>10</v>
      </c>
      <c r="K291" s="26" t="str">
        <f t="shared" si="8"/>
        <v>OK</v>
      </c>
      <c r="L291" s="18"/>
      <c r="M291" s="32"/>
      <c r="N291" s="32"/>
      <c r="O291" s="32"/>
      <c r="P291" s="32"/>
      <c r="Q291" s="18"/>
      <c r="R291" s="18"/>
      <c r="S291" s="18"/>
      <c r="T291" s="18"/>
      <c r="U291" s="18"/>
      <c r="V291" s="18"/>
      <c r="W291" s="32"/>
      <c r="X291" s="32"/>
      <c r="Y291" s="32"/>
      <c r="Z291" s="32"/>
      <c r="AA291" s="32"/>
      <c r="AB291" s="32"/>
    </row>
    <row r="292" spans="1:28" ht="39.950000000000003" customHeight="1" x14ac:dyDescent="0.25">
      <c r="A292" s="169"/>
      <c r="B292" s="171"/>
      <c r="C292" s="48">
        <v>437</v>
      </c>
      <c r="D292" s="71" t="s">
        <v>444</v>
      </c>
      <c r="E292" s="108" t="s">
        <v>638</v>
      </c>
      <c r="F292" s="72" t="s">
        <v>13</v>
      </c>
      <c r="G292" s="72" t="s">
        <v>35</v>
      </c>
      <c r="H292" s="54">
        <v>6.3</v>
      </c>
      <c r="I292" s="19">
        <v>10</v>
      </c>
      <c r="J292" s="25">
        <f t="shared" si="7"/>
        <v>10</v>
      </c>
      <c r="K292" s="26" t="str">
        <f t="shared" si="8"/>
        <v>OK</v>
      </c>
      <c r="L292" s="18"/>
      <c r="M292" s="32"/>
      <c r="N292" s="32"/>
      <c r="O292" s="32"/>
      <c r="P292" s="32"/>
      <c r="Q292" s="18"/>
      <c r="R292" s="18"/>
      <c r="S292" s="18"/>
      <c r="T292" s="18"/>
      <c r="U292" s="18"/>
      <c r="V292" s="18"/>
      <c r="W292" s="32"/>
      <c r="X292" s="32"/>
      <c r="Y292" s="32"/>
      <c r="Z292" s="32"/>
      <c r="AA292" s="32"/>
      <c r="AB292" s="32"/>
    </row>
    <row r="293" spans="1:28" ht="39.950000000000003" customHeight="1" x14ac:dyDescent="0.25">
      <c r="A293" s="169"/>
      <c r="B293" s="171"/>
      <c r="C293" s="48">
        <v>438</v>
      </c>
      <c r="D293" s="78" t="s">
        <v>445</v>
      </c>
      <c r="E293" s="108" t="s">
        <v>638</v>
      </c>
      <c r="F293" s="95" t="s">
        <v>13</v>
      </c>
      <c r="G293" s="95" t="s">
        <v>35</v>
      </c>
      <c r="H293" s="54">
        <v>7.28</v>
      </c>
      <c r="I293" s="19">
        <v>10</v>
      </c>
      <c r="J293" s="25">
        <f t="shared" si="7"/>
        <v>10</v>
      </c>
      <c r="K293" s="26" t="str">
        <f t="shared" si="8"/>
        <v>OK</v>
      </c>
      <c r="L293" s="18"/>
      <c r="M293" s="32"/>
      <c r="N293" s="32"/>
      <c r="O293" s="32"/>
      <c r="P293" s="32"/>
      <c r="Q293" s="18"/>
      <c r="R293" s="18"/>
      <c r="S293" s="18"/>
      <c r="T293" s="18"/>
      <c r="U293" s="18"/>
      <c r="V293" s="18"/>
      <c r="W293" s="32"/>
      <c r="X293" s="32"/>
      <c r="Y293" s="32"/>
      <c r="Z293" s="32"/>
      <c r="AA293" s="32"/>
      <c r="AB293" s="32"/>
    </row>
    <row r="294" spans="1:28" ht="39.950000000000003" customHeight="1" x14ac:dyDescent="0.25">
      <c r="A294" s="169"/>
      <c r="B294" s="171"/>
      <c r="C294" s="48">
        <v>439</v>
      </c>
      <c r="D294" s="71" t="s">
        <v>446</v>
      </c>
      <c r="E294" s="108" t="s">
        <v>638</v>
      </c>
      <c r="F294" s="72" t="s">
        <v>13</v>
      </c>
      <c r="G294" s="72" t="s">
        <v>35</v>
      </c>
      <c r="H294" s="54">
        <v>6.12</v>
      </c>
      <c r="I294" s="19">
        <v>10</v>
      </c>
      <c r="J294" s="25">
        <f t="shared" si="7"/>
        <v>10</v>
      </c>
      <c r="K294" s="26" t="str">
        <f t="shared" si="8"/>
        <v>OK</v>
      </c>
      <c r="L294" s="18"/>
      <c r="M294" s="32"/>
      <c r="N294" s="32"/>
      <c r="O294" s="32"/>
      <c r="P294" s="32"/>
      <c r="Q294" s="18"/>
      <c r="R294" s="18"/>
      <c r="S294" s="18"/>
      <c r="T294" s="18"/>
      <c r="U294" s="18"/>
      <c r="V294" s="18"/>
      <c r="W294" s="32"/>
      <c r="X294" s="32"/>
      <c r="Y294" s="32"/>
      <c r="Z294" s="32"/>
      <c r="AA294" s="32"/>
      <c r="AB294" s="32"/>
    </row>
    <row r="295" spans="1:28" ht="39.950000000000003" customHeight="1" x14ac:dyDescent="0.25">
      <c r="A295" s="169"/>
      <c r="B295" s="171"/>
      <c r="C295" s="48">
        <v>440</v>
      </c>
      <c r="D295" s="71" t="s">
        <v>447</v>
      </c>
      <c r="E295" s="108" t="s">
        <v>638</v>
      </c>
      <c r="F295" s="72" t="s">
        <v>13</v>
      </c>
      <c r="G295" s="72" t="s">
        <v>35</v>
      </c>
      <c r="H295" s="54">
        <v>9.34</v>
      </c>
      <c r="I295" s="19">
        <v>10</v>
      </c>
      <c r="J295" s="25">
        <f t="shared" si="7"/>
        <v>10</v>
      </c>
      <c r="K295" s="26" t="str">
        <f t="shared" si="8"/>
        <v>OK</v>
      </c>
      <c r="L295" s="18"/>
      <c r="M295" s="32"/>
      <c r="N295" s="32"/>
      <c r="O295" s="32"/>
      <c r="P295" s="32"/>
      <c r="Q295" s="18"/>
      <c r="R295" s="18"/>
      <c r="S295" s="18"/>
      <c r="T295" s="18"/>
      <c r="U295" s="18"/>
      <c r="V295" s="18"/>
      <c r="W295" s="32"/>
      <c r="X295" s="32"/>
      <c r="Y295" s="32"/>
      <c r="Z295" s="32"/>
      <c r="AA295" s="32"/>
      <c r="AB295" s="32"/>
    </row>
    <row r="296" spans="1:28" ht="39.950000000000003" customHeight="1" x14ac:dyDescent="0.25">
      <c r="A296" s="169"/>
      <c r="B296" s="171"/>
      <c r="C296" s="48">
        <v>441</v>
      </c>
      <c r="D296" s="71" t="s">
        <v>88</v>
      </c>
      <c r="E296" s="108" t="s">
        <v>639</v>
      </c>
      <c r="F296" s="72" t="s">
        <v>13</v>
      </c>
      <c r="G296" s="72" t="s">
        <v>35</v>
      </c>
      <c r="H296" s="54">
        <v>156.86000000000001</v>
      </c>
      <c r="I296" s="19">
        <v>1</v>
      </c>
      <c r="J296" s="25">
        <f t="shared" si="7"/>
        <v>1</v>
      </c>
      <c r="K296" s="26" t="str">
        <f t="shared" si="8"/>
        <v>OK</v>
      </c>
      <c r="L296" s="18"/>
      <c r="M296" s="32"/>
      <c r="N296" s="32"/>
      <c r="O296" s="32"/>
      <c r="P296" s="32"/>
      <c r="Q296" s="18"/>
      <c r="R296" s="18"/>
      <c r="S296" s="18"/>
      <c r="T296" s="18"/>
      <c r="U296" s="18"/>
      <c r="V296" s="18"/>
      <c r="W296" s="32"/>
      <c r="X296" s="32"/>
      <c r="Y296" s="32"/>
      <c r="Z296" s="32"/>
      <c r="AA296" s="32"/>
      <c r="AB296" s="32"/>
    </row>
    <row r="297" spans="1:28" ht="39.950000000000003" customHeight="1" x14ac:dyDescent="0.25">
      <c r="A297" s="169"/>
      <c r="B297" s="171"/>
      <c r="C297" s="48">
        <v>442</v>
      </c>
      <c r="D297" s="71" t="s">
        <v>91</v>
      </c>
      <c r="E297" s="108" t="s">
        <v>640</v>
      </c>
      <c r="F297" s="72" t="s">
        <v>13</v>
      </c>
      <c r="G297" s="72" t="s">
        <v>35</v>
      </c>
      <c r="H297" s="54">
        <v>24.06</v>
      </c>
      <c r="I297" s="19">
        <v>2</v>
      </c>
      <c r="J297" s="25">
        <f t="shared" si="7"/>
        <v>2</v>
      </c>
      <c r="K297" s="26" t="str">
        <f t="shared" si="8"/>
        <v>OK</v>
      </c>
      <c r="L297" s="18"/>
      <c r="M297" s="32"/>
      <c r="N297" s="32"/>
      <c r="O297" s="32"/>
      <c r="P297" s="32"/>
      <c r="Q297" s="18"/>
      <c r="R297" s="18"/>
      <c r="S297" s="18"/>
      <c r="T297" s="18"/>
      <c r="U297" s="18"/>
      <c r="V297" s="18"/>
      <c r="W297" s="32"/>
      <c r="X297" s="32"/>
      <c r="Y297" s="32"/>
      <c r="Z297" s="32"/>
      <c r="AA297" s="32"/>
      <c r="AB297" s="32"/>
    </row>
    <row r="298" spans="1:28" ht="39.950000000000003" customHeight="1" x14ac:dyDescent="0.25">
      <c r="A298" s="169"/>
      <c r="B298" s="171"/>
      <c r="C298" s="48">
        <v>443</v>
      </c>
      <c r="D298" s="71" t="s">
        <v>195</v>
      </c>
      <c r="E298" s="108" t="s">
        <v>641</v>
      </c>
      <c r="F298" s="72" t="s">
        <v>59</v>
      </c>
      <c r="G298" s="72" t="s">
        <v>35</v>
      </c>
      <c r="H298" s="54">
        <v>12.02</v>
      </c>
      <c r="I298" s="19"/>
      <c r="J298" s="25">
        <f t="shared" si="7"/>
        <v>0</v>
      </c>
      <c r="K298" s="26" t="str">
        <f t="shared" si="8"/>
        <v>OK</v>
      </c>
      <c r="L298" s="18"/>
      <c r="M298" s="32"/>
      <c r="N298" s="32"/>
      <c r="O298" s="32"/>
      <c r="P298" s="32"/>
      <c r="Q298" s="18"/>
      <c r="R298" s="18"/>
      <c r="S298" s="18"/>
      <c r="T298" s="18"/>
      <c r="U298" s="18"/>
      <c r="V298" s="18"/>
      <c r="W298" s="32"/>
      <c r="X298" s="32"/>
      <c r="Y298" s="32"/>
      <c r="Z298" s="32"/>
      <c r="AA298" s="32"/>
      <c r="AB298" s="32"/>
    </row>
    <row r="299" spans="1:28" ht="39.950000000000003" customHeight="1" x14ac:dyDescent="0.25">
      <c r="A299" s="169"/>
      <c r="B299" s="171"/>
      <c r="C299" s="48">
        <v>444</v>
      </c>
      <c r="D299" s="71" t="s">
        <v>140</v>
      </c>
      <c r="E299" s="108" t="s">
        <v>642</v>
      </c>
      <c r="F299" s="96" t="s">
        <v>59</v>
      </c>
      <c r="G299" s="72" t="s">
        <v>35</v>
      </c>
      <c r="H299" s="54">
        <v>7.53</v>
      </c>
      <c r="I299" s="19">
        <v>10</v>
      </c>
      <c r="J299" s="25">
        <f t="shared" si="7"/>
        <v>10</v>
      </c>
      <c r="K299" s="26" t="str">
        <f t="shared" si="8"/>
        <v>OK</v>
      </c>
      <c r="L299" s="18"/>
      <c r="M299" s="32"/>
      <c r="N299" s="32"/>
      <c r="O299" s="32"/>
      <c r="P299" s="32"/>
      <c r="Q299" s="18"/>
      <c r="R299" s="18"/>
      <c r="S299" s="18"/>
      <c r="T299" s="18"/>
      <c r="U299" s="18"/>
      <c r="V299" s="18"/>
      <c r="W299" s="32"/>
      <c r="X299" s="32"/>
      <c r="Y299" s="32"/>
      <c r="Z299" s="32"/>
      <c r="AA299" s="32"/>
      <c r="AB299" s="32"/>
    </row>
    <row r="300" spans="1:28" ht="39.950000000000003" customHeight="1" x14ac:dyDescent="0.25">
      <c r="A300" s="169"/>
      <c r="B300" s="171"/>
      <c r="C300" s="48">
        <v>445</v>
      </c>
      <c r="D300" s="71" t="s">
        <v>140</v>
      </c>
      <c r="E300" s="108" t="s">
        <v>642</v>
      </c>
      <c r="F300" s="72" t="s">
        <v>59</v>
      </c>
      <c r="G300" s="72" t="s">
        <v>35</v>
      </c>
      <c r="H300" s="54">
        <v>12.23</v>
      </c>
      <c r="I300" s="19"/>
      <c r="J300" s="25">
        <f t="shared" si="7"/>
        <v>0</v>
      </c>
      <c r="K300" s="26" t="str">
        <f t="shared" si="8"/>
        <v>OK</v>
      </c>
      <c r="L300" s="18"/>
      <c r="M300" s="32"/>
      <c r="N300" s="32"/>
      <c r="O300" s="32"/>
      <c r="P300" s="32"/>
      <c r="Q300" s="18"/>
      <c r="R300" s="18"/>
      <c r="S300" s="18"/>
      <c r="T300" s="18"/>
      <c r="U300" s="18"/>
      <c r="V300" s="18"/>
      <c r="W300" s="32"/>
      <c r="X300" s="32"/>
      <c r="Y300" s="32"/>
      <c r="Z300" s="32"/>
      <c r="AA300" s="32"/>
      <c r="AB300" s="32"/>
    </row>
    <row r="301" spans="1:28" ht="39.950000000000003" customHeight="1" x14ac:dyDescent="0.25">
      <c r="A301" s="169"/>
      <c r="B301" s="171"/>
      <c r="C301" s="48">
        <v>446</v>
      </c>
      <c r="D301" s="71" t="s">
        <v>196</v>
      </c>
      <c r="E301" s="108" t="s">
        <v>643</v>
      </c>
      <c r="F301" s="72" t="s">
        <v>59</v>
      </c>
      <c r="G301" s="72" t="s">
        <v>35</v>
      </c>
      <c r="H301" s="54">
        <v>1.7</v>
      </c>
      <c r="I301" s="19"/>
      <c r="J301" s="25">
        <f t="shared" si="7"/>
        <v>0</v>
      </c>
      <c r="K301" s="26" t="str">
        <f t="shared" si="8"/>
        <v>OK</v>
      </c>
      <c r="L301" s="18"/>
      <c r="M301" s="32"/>
      <c r="N301" s="32"/>
      <c r="O301" s="32"/>
      <c r="P301" s="32"/>
      <c r="Q301" s="18"/>
      <c r="R301" s="18"/>
      <c r="S301" s="18"/>
      <c r="T301" s="18"/>
      <c r="U301" s="18"/>
      <c r="V301" s="18"/>
      <c r="W301" s="32"/>
      <c r="X301" s="32"/>
      <c r="Y301" s="32"/>
      <c r="Z301" s="32"/>
      <c r="AA301" s="32"/>
      <c r="AB301" s="32"/>
    </row>
    <row r="302" spans="1:28" ht="39.950000000000003" customHeight="1" x14ac:dyDescent="0.25">
      <c r="A302" s="169"/>
      <c r="B302" s="171"/>
      <c r="C302" s="48">
        <v>447</v>
      </c>
      <c r="D302" s="71" t="s">
        <v>197</v>
      </c>
      <c r="E302" s="108" t="s">
        <v>644</v>
      </c>
      <c r="F302" s="72" t="s">
        <v>59</v>
      </c>
      <c r="G302" s="72" t="s">
        <v>35</v>
      </c>
      <c r="H302" s="54">
        <v>202.9</v>
      </c>
      <c r="I302" s="19"/>
      <c r="J302" s="25">
        <f t="shared" si="7"/>
        <v>0</v>
      </c>
      <c r="K302" s="26" t="str">
        <f t="shared" si="8"/>
        <v>OK</v>
      </c>
      <c r="L302" s="18"/>
      <c r="M302" s="32"/>
      <c r="N302" s="32"/>
      <c r="O302" s="32"/>
      <c r="P302" s="32"/>
      <c r="Q302" s="18"/>
      <c r="R302" s="18"/>
      <c r="S302" s="18"/>
      <c r="T302" s="18"/>
      <c r="U302" s="18"/>
      <c r="V302" s="18"/>
      <c r="W302" s="32"/>
      <c r="X302" s="32"/>
      <c r="Y302" s="32"/>
      <c r="Z302" s="32"/>
      <c r="AA302" s="32"/>
      <c r="AB302" s="32"/>
    </row>
    <row r="303" spans="1:28" ht="39.950000000000003" customHeight="1" x14ac:dyDescent="0.25">
      <c r="A303" s="169"/>
      <c r="B303" s="171"/>
      <c r="C303" s="48">
        <v>448</v>
      </c>
      <c r="D303" s="71" t="s">
        <v>198</v>
      </c>
      <c r="E303" s="108" t="s">
        <v>645</v>
      </c>
      <c r="F303" s="72" t="s">
        <v>59</v>
      </c>
      <c r="G303" s="72" t="s">
        <v>35</v>
      </c>
      <c r="H303" s="54">
        <v>15.59</v>
      </c>
      <c r="I303" s="19"/>
      <c r="J303" s="25">
        <f t="shared" si="7"/>
        <v>0</v>
      </c>
      <c r="K303" s="26" t="str">
        <f t="shared" si="8"/>
        <v>OK</v>
      </c>
      <c r="L303" s="18"/>
      <c r="M303" s="32"/>
      <c r="N303" s="32"/>
      <c r="O303" s="32"/>
      <c r="P303" s="32"/>
      <c r="Q303" s="18"/>
      <c r="R303" s="18"/>
      <c r="S303" s="18"/>
      <c r="T303" s="18"/>
      <c r="U303" s="18"/>
      <c r="V303" s="18"/>
      <c r="W303" s="32"/>
      <c r="X303" s="32"/>
      <c r="Y303" s="32"/>
      <c r="Z303" s="32"/>
      <c r="AA303" s="32"/>
      <c r="AB303" s="32"/>
    </row>
    <row r="304" spans="1:28" ht="39.950000000000003" customHeight="1" x14ac:dyDescent="0.25">
      <c r="A304" s="169"/>
      <c r="B304" s="171"/>
      <c r="C304" s="48">
        <v>449</v>
      </c>
      <c r="D304" s="71" t="s">
        <v>448</v>
      </c>
      <c r="E304" s="108" t="s">
        <v>646</v>
      </c>
      <c r="F304" s="72" t="s">
        <v>13</v>
      </c>
      <c r="G304" s="72" t="s">
        <v>35</v>
      </c>
      <c r="H304" s="54">
        <v>30.77</v>
      </c>
      <c r="I304" s="19">
        <v>10</v>
      </c>
      <c r="J304" s="25">
        <f t="shared" si="7"/>
        <v>10</v>
      </c>
      <c r="K304" s="26" t="str">
        <f t="shared" si="8"/>
        <v>OK</v>
      </c>
      <c r="L304" s="18"/>
      <c r="M304" s="32"/>
      <c r="N304" s="32"/>
      <c r="O304" s="32"/>
      <c r="P304" s="32"/>
      <c r="Q304" s="18"/>
      <c r="R304" s="18"/>
      <c r="S304" s="18"/>
      <c r="T304" s="18"/>
      <c r="U304" s="18"/>
      <c r="V304" s="18"/>
      <c r="W304" s="32"/>
      <c r="X304" s="32"/>
      <c r="Y304" s="32"/>
      <c r="Z304" s="32"/>
      <c r="AA304" s="32"/>
      <c r="AB304" s="32"/>
    </row>
    <row r="305" spans="1:28" ht="39.950000000000003" customHeight="1" x14ac:dyDescent="0.25">
      <c r="A305" s="169"/>
      <c r="B305" s="171"/>
      <c r="C305" s="48">
        <v>450</v>
      </c>
      <c r="D305" s="71" t="s">
        <v>449</v>
      </c>
      <c r="E305" s="108" t="s">
        <v>647</v>
      </c>
      <c r="F305" s="72" t="s">
        <v>13</v>
      </c>
      <c r="G305" s="72" t="s">
        <v>35</v>
      </c>
      <c r="H305" s="54">
        <v>6.28</v>
      </c>
      <c r="I305" s="19">
        <v>10</v>
      </c>
      <c r="J305" s="25">
        <f t="shared" si="7"/>
        <v>10</v>
      </c>
      <c r="K305" s="26" t="str">
        <f t="shared" si="8"/>
        <v>OK</v>
      </c>
      <c r="L305" s="18"/>
      <c r="M305" s="32"/>
      <c r="N305" s="32"/>
      <c r="O305" s="32"/>
      <c r="P305" s="32"/>
      <c r="Q305" s="18"/>
      <c r="R305" s="18"/>
      <c r="S305" s="18"/>
      <c r="T305" s="18"/>
      <c r="U305" s="18"/>
      <c r="V305" s="18"/>
      <c r="W305" s="32"/>
      <c r="X305" s="32"/>
      <c r="Y305" s="32"/>
      <c r="Z305" s="32"/>
      <c r="AA305" s="32"/>
      <c r="AB305" s="32"/>
    </row>
    <row r="306" spans="1:28" ht="39.950000000000003" customHeight="1" x14ac:dyDescent="0.25">
      <c r="A306" s="169"/>
      <c r="B306" s="171"/>
      <c r="C306" s="48">
        <v>451</v>
      </c>
      <c r="D306" s="79" t="s">
        <v>199</v>
      </c>
      <c r="E306" s="108" t="s">
        <v>647</v>
      </c>
      <c r="F306" s="97" t="s">
        <v>59</v>
      </c>
      <c r="G306" s="97" t="s">
        <v>35</v>
      </c>
      <c r="H306" s="54">
        <v>7.77</v>
      </c>
      <c r="I306" s="19"/>
      <c r="J306" s="25">
        <f t="shared" si="7"/>
        <v>0</v>
      </c>
      <c r="K306" s="26" t="str">
        <f t="shared" si="8"/>
        <v>OK</v>
      </c>
      <c r="L306" s="18"/>
      <c r="M306" s="32"/>
      <c r="N306" s="32"/>
      <c r="O306" s="32"/>
      <c r="P306" s="32"/>
      <c r="Q306" s="18"/>
      <c r="R306" s="18"/>
      <c r="S306" s="18"/>
      <c r="T306" s="18"/>
      <c r="U306" s="18"/>
      <c r="V306" s="18"/>
      <c r="W306" s="32"/>
      <c r="X306" s="32"/>
      <c r="Y306" s="32"/>
      <c r="Z306" s="32"/>
      <c r="AA306" s="32"/>
      <c r="AB306" s="32"/>
    </row>
    <row r="307" spans="1:28" ht="39.950000000000003" customHeight="1" x14ac:dyDescent="0.25">
      <c r="A307" s="169"/>
      <c r="B307" s="171"/>
      <c r="C307" s="48">
        <v>452</v>
      </c>
      <c r="D307" s="84" t="s">
        <v>141</v>
      </c>
      <c r="E307" s="108" t="s">
        <v>648</v>
      </c>
      <c r="F307" s="99" t="s">
        <v>59</v>
      </c>
      <c r="G307" s="95" t="s">
        <v>35</v>
      </c>
      <c r="H307" s="54">
        <v>13.35</v>
      </c>
      <c r="I307" s="19">
        <v>10</v>
      </c>
      <c r="J307" s="25">
        <f t="shared" si="7"/>
        <v>10</v>
      </c>
      <c r="K307" s="26" t="str">
        <f t="shared" si="8"/>
        <v>OK</v>
      </c>
      <c r="L307" s="18"/>
      <c r="M307" s="32"/>
      <c r="N307" s="32"/>
      <c r="O307" s="32"/>
      <c r="P307" s="32"/>
      <c r="Q307" s="18"/>
      <c r="R307" s="18"/>
      <c r="S307" s="18"/>
      <c r="T307" s="18"/>
      <c r="U307" s="18"/>
      <c r="V307" s="18"/>
      <c r="W307" s="32"/>
      <c r="X307" s="32"/>
      <c r="Y307" s="32"/>
      <c r="Z307" s="32"/>
      <c r="AA307" s="32"/>
      <c r="AB307" s="32"/>
    </row>
    <row r="308" spans="1:28" ht="39.950000000000003" customHeight="1" x14ac:dyDescent="0.25">
      <c r="A308" s="169"/>
      <c r="B308" s="171"/>
      <c r="C308" s="48">
        <v>453</v>
      </c>
      <c r="D308" s="71" t="s">
        <v>200</v>
      </c>
      <c r="E308" s="108" t="s">
        <v>649</v>
      </c>
      <c r="F308" s="72" t="s">
        <v>59</v>
      </c>
      <c r="G308" s="72" t="s">
        <v>35</v>
      </c>
      <c r="H308" s="54">
        <v>14.59</v>
      </c>
      <c r="I308" s="19"/>
      <c r="J308" s="25">
        <f t="shared" si="7"/>
        <v>0</v>
      </c>
      <c r="K308" s="26" t="str">
        <f t="shared" si="8"/>
        <v>OK</v>
      </c>
      <c r="L308" s="18"/>
      <c r="M308" s="32"/>
      <c r="N308" s="32"/>
      <c r="O308" s="32"/>
      <c r="P308" s="32"/>
      <c r="Q308" s="18"/>
      <c r="R308" s="18"/>
      <c r="S308" s="18"/>
      <c r="T308" s="18"/>
      <c r="U308" s="18"/>
      <c r="V308" s="18"/>
      <c r="W308" s="32"/>
      <c r="X308" s="32"/>
      <c r="Y308" s="32"/>
      <c r="Z308" s="32"/>
      <c r="AA308" s="32"/>
      <c r="AB308" s="32"/>
    </row>
    <row r="309" spans="1:28" ht="39.950000000000003" customHeight="1" x14ac:dyDescent="0.25">
      <c r="A309" s="169"/>
      <c r="B309" s="171"/>
      <c r="C309" s="48">
        <v>454</v>
      </c>
      <c r="D309" s="71" t="s">
        <v>87</v>
      </c>
      <c r="E309" s="108" t="s">
        <v>650</v>
      </c>
      <c r="F309" s="72" t="s">
        <v>13</v>
      </c>
      <c r="G309" s="72" t="s">
        <v>35</v>
      </c>
      <c r="H309" s="54">
        <v>35.04</v>
      </c>
      <c r="I309" s="19">
        <v>10</v>
      </c>
      <c r="J309" s="25">
        <f t="shared" si="7"/>
        <v>10</v>
      </c>
      <c r="K309" s="26" t="str">
        <f t="shared" si="8"/>
        <v>OK</v>
      </c>
      <c r="L309" s="18"/>
      <c r="M309" s="32"/>
      <c r="N309" s="32"/>
      <c r="O309" s="32"/>
      <c r="P309" s="32"/>
      <c r="Q309" s="18"/>
      <c r="R309" s="18"/>
      <c r="S309" s="18"/>
      <c r="T309" s="18"/>
      <c r="U309" s="18"/>
      <c r="V309" s="18"/>
      <c r="W309" s="32"/>
      <c r="X309" s="32"/>
      <c r="Y309" s="32"/>
      <c r="Z309" s="32"/>
      <c r="AA309" s="32"/>
      <c r="AB309" s="32"/>
    </row>
    <row r="310" spans="1:28" ht="39.950000000000003" customHeight="1" x14ac:dyDescent="0.25">
      <c r="A310" s="169"/>
      <c r="B310" s="171"/>
      <c r="C310" s="48">
        <v>455</v>
      </c>
      <c r="D310" s="71" t="s">
        <v>139</v>
      </c>
      <c r="E310" s="108" t="s">
        <v>651</v>
      </c>
      <c r="F310" s="96" t="s">
        <v>59</v>
      </c>
      <c r="G310" s="72" t="s">
        <v>35</v>
      </c>
      <c r="H310" s="54">
        <v>11.4</v>
      </c>
      <c r="I310" s="19">
        <v>10</v>
      </c>
      <c r="J310" s="25">
        <f t="shared" si="7"/>
        <v>10</v>
      </c>
      <c r="K310" s="26" t="str">
        <f t="shared" si="8"/>
        <v>OK</v>
      </c>
      <c r="L310" s="18"/>
      <c r="M310" s="32"/>
      <c r="N310" s="32"/>
      <c r="O310" s="32"/>
      <c r="P310" s="32"/>
      <c r="Q310" s="18"/>
      <c r="R310" s="18"/>
      <c r="S310" s="18"/>
      <c r="T310" s="18"/>
      <c r="U310" s="18"/>
      <c r="V310" s="18"/>
      <c r="W310" s="32"/>
      <c r="X310" s="32"/>
      <c r="Y310" s="32"/>
      <c r="Z310" s="32"/>
      <c r="AA310" s="32"/>
      <c r="AB310" s="32"/>
    </row>
    <row r="311" spans="1:28" ht="39.950000000000003" customHeight="1" x14ac:dyDescent="0.25">
      <c r="A311" s="169"/>
      <c r="B311" s="171"/>
      <c r="C311" s="48">
        <v>456</v>
      </c>
      <c r="D311" s="71" t="s">
        <v>138</v>
      </c>
      <c r="E311" s="108" t="s">
        <v>651</v>
      </c>
      <c r="F311" s="96" t="s">
        <v>59</v>
      </c>
      <c r="G311" s="72" t="s">
        <v>35</v>
      </c>
      <c r="H311" s="54">
        <v>25.32</v>
      </c>
      <c r="I311" s="19">
        <v>10</v>
      </c>
      <c r="J311" s="25">
        <f t="shared" si="7"/>
        <v>10</v>
      </c>
      <c r="K311" s="26" t="str">
        <f t="shared" si="8"/>
        <v>OK</v>
      </c>
      <c r="L311" s="18"/>
      <c r="M311" s="32"/>
      <c r="N311" s="32"/>
      <c r="O311" s="32"/>
      <c r="P311" s="32"/>
      <c r="Q311" s="18"/>
      <c r="R311" s="18"/>
      <c r="S311" s="18"/>
      <c r="T311" s="18"/>
      <c r="U311" s="18"/>
      <c r="V311" s="18"/>
      <c r="W311" s="32"/>
      <c r="X311" s="32"/>
      <c r="Y311" s="32"/>
      <c r="Z311" s="32"/>
      <c r="AA311" s="32"/>
      <c r="AB311" s="32"/>
    </row>
    <row r="312" spans="1:28" ht="39.950000000000003" customHeight="1" x14ac:dyDescent="0.25">
      <c r="A312" s="169"/>
      <c r="B312" s="171"/>
      <c r="C312" s="48">
        <v>457</v>
      </c>
      <c r="D312" s="71" t="s">
        <v>93</v>
      </c>
      <c r="E312" s="108" t="s">
        <v>652</v>
      </c>
      <c r="F312" s="72" t="s">
        <v>13</v>
      </c>
      <c r="G312" s="72" t="s">
        <v>35</v>
      </c>
      <c r="H312" s="54">
        <v>20.95</v>
      </c>
      <c r="I312" s="19">
        <v>20</v>
      </c>
      <c r="J312" s="25">
        <f t="shared" si="7"/>
        <v>20</v>
      </c>
      <c r="K312" s="26" t="str">
        <f t="shared" si="8"/>
        <v>OK</v>
      </c>
      <c r="L312" s="18"/>
      <c r="M312" s="32"/>
      <c r="N312" s="32"/>
      <c r="O312" s="32"/>
      <c r="P312" s="32"/>
      <c r="Q312" s="18"/>
      <c r="R312" s="18"/>
      <c r="S312" s="18"/>
      <c r="T312" s="18"/>
      <c r="U312" s="18"/>
      <c r="V312" s="18"/>
      <c r="W312" s="32"/>
      <c r="X312" s="32"/>
      <c r="Y312" s="32"/>
      <c r="Z312" s="32"/>
      <c r="AA312" s="32"/>
      <c r="AB312" s="32"/>
    </row>
    <row r="313" spans="1:28" ht="39.950000000000003" customHeight="1" x14ac:dyDescent="0.25">
      <c r="A313" s="169"/>
      <c r="B313" s="171"/>
      <c r="C313" s="48">
        <v>458</v>
      </c>
      <c r="D313" s="71" t="s">
        <v>450</v>
      </c>
      <c r="E313" s="108" t="s">
        <v>653</v>
      </c>
      <c r="F313" s="72" t="s">
        <v>59</v>
      </c>
      <c r="G313" s="72" t="s">
        <v>35</v>
      </c>
      <c r="H313" s="54">
        <v>32.46</v>
      </c>
      <c r="I313" s="19">
        <v>3</v>
      </c>
      <c r="J313" s="25">
        <f t="shared" si="7"/>
        <v>3</v>
      </c>
      <c r="K313" s="26" t="str">
        <f t="shared" si="8"/>
        <v>OK</v>
      </c>
      <c r="L313" s="18"/>
      <c r="M313" s="32"/>
      <c r="N313" s="32"/>
      <c r="O313" s="32"/>
      <c r="P313" s="32"/>
      <c r="Q313" s="18"/>
      <c r="R313" s="18"/>
      <c r="S313" s="18"/>
      <c r="T313" s="18"/>
      <c r="U313" s="18"/>
      <c r="V313" s="18"/>
      <c r="W313" s="32"/>
      <c r="X313" s="32"/>
      <c r="Y313" s="32"/>
      <c r="Z313" s="32"/>
      <c r="AA313" s="32"/>
      <c r="AB313" s="32"/>
    </row>
    <row r="314" spans="1:28" ht="39.950000000000003" customHeight="1" x14ac:dyDescent="0.25">
      <c r="A314" s="169"/>
      <c r="B314" s="171"/>
      <c r="C314" s="48">
        <v>459</v>
      </c>
      <c r="D314" s="71" t="s">
        <v>207</v>
      </c>
      <c r="E314" s="108" t="s">
        <v>654</v>
      </c>
      <c r="F314" s="72" t="s">
        <v>13</v>
      </c>
      <c r="G314" s="72" t="s">
        <v>35</v>
      </c>
      <c r="H314" s="54">
        <v>204.15</v>
      </c>
      <c r="I314" s="19">
        <v>2</v>
      </c>
      <c r="J314" s="25">
        <f t="shared" si="7"/>
        <v>2</v>
      </c>
      <c r="K314" s="26" t="str">
        <f t="shared" si="8"/>
        <v>OK</v>
      </c>
      <c r="L314" s="18"/>
      <c r="M314" s="32"/>
      <c r="N314" s="32"/>
      <c r="O314" s="32"/>
      <c r="P314" s="32"/>
      <c r="Q314" s="18"/>
      <c r="R314" s="18"/>
      <c r="S314" s="18"/>
      <c r="T314" s="18"/>
      <c r="U314" s="18"/>
      <c r="V314" s="18"/>
      <c r="W314" s="32"/>
      <c r="X314" s="32"/>
      <c r="Y314" s="32"/>
      <c r="Z314" s="32"/>
      <c r="AA314" s="32"/>
      <c r="AB314" s="32"/>
    </row>
    <row r="315" spans="1:28" ht="39.950000000000003" customHeight="1" x14ac:dyDescent="0.25">
      <c r="A315" s="169"/>
      <c r="B315" s="171"/>
      <c r="C315" s="48">
        <v>460</v>
      </c>
      <c r="D315" s="71" t="s">
        <v>208</v>
      </c>
      <c r="E315" s="108" t="s">
        <v>654</v>
      </c>
      <c r="F315" s="72" t="s">
        <v>59</v>
      </c>
      <c r="G315" s="72" t="s">
        <v>117</v>
      </c>
      <c r="H315" s="54">
        <v>862.93</v>
      </c>
      <c r="I315" s="19">
        <v>2</v>
      </c>
      <c r="J315" s="25">
        <f t="shared" si="7"/>
        <v>2</v>
      </c>
      <c r="K315" s="26" t="str">
        <f t="shared" si="8"/>
        <v>OK</v>
      </c>
      <c r="L315" s="18"/>
      <c r="M315" s="32"/>
      <c r="N315" s="32"/>
      <c r="O315" s="32"/>
      <c r="P315" s="32"/>
      <c r="Q315" s="18"/>
      <c r="R315" s="18"/>
      <c r="S315" s="18"/>
      <c r="T315" s="18"/>
      <c r="U315" s="18"/>
      <c r="V315" s="18"/>
      <c r="W315" s="32"/>
      <c r="X315" s="32"/>
      <c r="Y315" s="32"/>
      <c r="Z315" s="32"/>
      <c r="AA315" s="32"/>
      <c r="AB315" s="32"/>
    </row>
    <row r="316" spans="1:28" ht="39.950000000000003" customHeight="1" x14ac:dyDescent="0.25">
      <c r="A316" s="169"/>
      <c r="B316" s="171"/>
      <c r="C316" s="48">
        <v>461</v>
      </c>
      <c r="D316" s="71" t="s">
        <v>38</v>
      </c>
      <c r="E316" s="108" t="s">
        <v>655</v>
      </c>
      <c r="F316" s="72" t="s">
        <v>13</v>
      </c>
      <c r="G316" s="72" t="s">
        <v>15</v>
      </c>
      <c r="H316" s="54">
        <v>6.46</v>
      </c>
      <c r="I316" s="19">
        <v>2</v>
      </c>
      <c r="J316" s="25">
        <f t="shared" si="7"/>
        <v>2</v>
      </c>
      <c r="K316" s="26" t="str">
        <f t="shared" si="8"/>
        <v>OK</v>
      </c>
      <c r="L316" s="18"/>
      <c r="M316" s="32"/>
      <c r="N316" s="32"/>
      <c r="O316" s="32"/>
      <c r="P316" s="32"/>
      <c r="Q316" s="18"/>
      <c r="R316" s="18"/>
      <c r="S316" s="18"/>
      <c r="T316" s="18"/>
      <c r="U316" s="18"/>
      <c r="V316" s="18"/>
      <c r="W316" s="32"/>
      <c r="X316" s="32"/>
      <c r="Y316" s="32"/>
      <c r="Z316" s="32"/>
      <c r="AA316" s="32"/>
      <c r="AB316" s="32"/>
    </row>
    <row r="317" spans="1:28" ht="39.950000000000003" customHeight="1" x14ac:dyDescent="0.25">
      <c r="A317" s="169"/>
      <c r="B317" s="171"/>
      <c r="C317" s="48">
        <v>462</v>
      </c>
      <c r="D317" s="71" t="s">
        <v>451</v>
      </c>
      <c r="E317" s="108" t="s">
        <v>656</v>
      </c>
      <c r="F317" s="72" t="s">
        <v>13</v>
      </c>
      <c r="G317" s="72" t="s">
        <v>35</v>
      </c>
      <c r="H317" s="54">
        <v>16.03</v>
      </c>
      <c r="I317" s="19">
        <f>3-2</f>
        <v>1</v>
      </c>
      <c r="J317" s="25">
        <f t="shared" si="7"/>
        <v>1</v>
      </c>
      <c r="K317" s="26" t="str">
        <f t="shared" si="8"/>
        <v>OK</v>
      </c>
      <c r="L317" s="18"/>
      <c r="M317" s="32"/>
      <c r="N317" s="32"/>
      <c r="O317" s="32"/>
      <c r="P317" s="32"/>
      <c r="Q317" s="18"/>
      <c r="R317" s="18"/>
      <c r="S317" s="18"/>
      <c r="T317" s="18"/>
      <c r="U317" s="18"/>
      <c r="V317" s="18"/>
      <c r="W317" s="32"/>
      <c r="X317" s="32"/>
      <c r="Y317" s="32"/>
      <c r="Z317" s="32"/>
      <c r="AA317" s="32"/>
      <c r="AB317" s="32"/>
    </row>
    <row r="318" spans="1:28" ht="39.950000000000003" customHeight="1" x14ac:dyDescent="0.25">
      <c r="A318" s="169"/>
      <c r="B318" s="171"/>
      <c r="C318" s="48">
        <v>463</v>
      </c>
      <c r="D318" s="71" t="s">
        <v>452</v>
      </c>
      <c r="E318" s="108" t="s">
        <v>657</v>
      </c>
      <c r="F318" s="72" t="s">
        <v>12</v>
      </c>
      <c r="G318" s="72" t="s">
        <v>15</v>
      </c>
      <c r="H318" s="54">
        <v>18.5</v>
      </c>
      <c r="I318" s="19">
        <v>2</v>
      </c>
      <c r="J318" s="25">
        <f t="shared" si="7"/>
        <v>2</v>
      </c>
      <c r="K318" s="26" t="str">
        <f t="shared" si="8"/>
        <v>OK</v>
      </c>
      <c r="L318" s="18"/>
      <c r="M318" s="32"/>
      <c r="N318" s="32"/>
      <c r="O318" s="32"/>
      <c r="P318" s="32"/>
      <c r="Q318" s="18"/>
      <c r="R318" s="18"/>
      <c r="S318" s="18"/>
      <c r="T318" s="18"/>
      <c r="U318" s="18"/>
      <c r="V318" s="18"/>
      <c r="W318" s="32"/>
      <c r="X318" s="32"/>
      <c r="Y318" s="32"/>
      <c r="Z318" s="32"/>
      <c r="AA318" s="32"/>
      <c r="AB318" s="32"/>
    </row>
    <row r="319" spans="1:28" ht="39.950000000000003" customHeight="1" x14ac:dyDescent="0.25">
      <c r="A319" s="169"/>
      <c r="B319" s="171"/>
      <c r="C319" s="48">
        <v>464</v>
      </c>
      <c r="D319" s="71" t="s">
        <v>39</v>
      </c>
      <c r="E319" s="108" t="s">
        <v>658</v>
      </c>
      <c r="F319" s="72" t="s">
        <v>13</v>
      </c>
      <c r="G319" s="72" t="s">
        <v>35</v>
      </c>
      <c r="H319" s="54">
        <v>19.09</v>
      </c>
      <c r="I319" s="19">
        <v>2</v>
      </c>
      <c r="J319" s="25">
        <f t="shared" si="7"/>
        <v>2</v>
      </c>
      <c r="K319" s="26" t="str">
        <f t="shared" si="8"/>
        <v>OK</v>
      </c>
      <c r="L319" s="18"/>
      <c r="M319" s="32"/>
      <c r="N319" s="32"/>
      <c r="O319" s="32"/>
      <c r="P319" s="32"/>
      <c r="Q319" s="18"/>
      <c r="R319" s="18"/>
      <c r="S319" s="18"/>
      <c r="T319" s="18"/>
      <c r="U319" s="18"/>
      <c r="V319" s="18"/>
      <c r="W319" s="32"/>
      <c r="X319" s="32"/>
      <c r="Y319" s="32"/>
      <c r="Z319" s="32"/>
      <c r="AA319" s="32"/>
      <c r="AB319" s="32"/>
    </row>
    <row r="320" spans="1:28" ht="39.950000000000003" customHeight="1" x14ac:dyDescent="0.25">
      <c r="A320" s="169"/>
      <c r="B320" s="171"/>
      <c r="C320" s="48">
        <v>465</v>
      </c>
      <c r="D320" s="71" t="s">
        <v>40</v>
      </c>
      <c r="E320" s="108" t="s">
        <v>659</v>
      </c>
      <c r="F320" s="72" t="s">
        <v>13</v>
      </c>
      <c r="G320" s="72" t="s">
        <v>35</v>
      </c>
      <c r="H320" s="54">
        <v>23.63</v>
      </c>
      <c r="I320" s="19">
        <v>2</v>
      </c>
      <c r="J320" s="25">
        <f t="shared" si="7"/>
        <v>2</v>
      </c>
      <c r="K320" s="26" t="str">
        <f t="shared" si="8"/>
        <v>OK</v>
      </c>
      <c r="L320" s="18"/>
      <c r="M320" s="32"/>
      <c r="N320" s="32"/>
      <c r="O320" s="32"/>
      <c r="P320" s="32"/>
      <c r="Q320" s="18"/>
      <c r="R320" s="18"/>
      <c r="S320" s="18"/>
      <c r="T320" s="18"/>
      <c r="U320" s="18"/>
      <c r="V320" s="18"/>
      <c r="W320" s="32"/>
      <c r="X320" s="32"/>
      <c r="Y320" s="32"/>
      <c r="Z320" s="32"/>
      <c r="AA320" s="32"/>
      <c r="AB320" s="32"/>
    </row>
    <row r="321" spans="1:28" ht="39.950000000000003" customHeight="1" x14ac:dyDescent="0.25">
      <c r="A321" s="169"/>
      <c r="B321" s="171"/>
      <c r="C321" s="48">
        <v>466</v>
      </c>
      <c r="D321" s="71" t="s">
        <v>41</v>
      </c>
      <c r="E321" s="108" t="s">
        <v>660</v>
      </c>
      <c r="F321" s="72" t="s">
        <v>13</v>
      </c>
      <c r="G321" s="72" t="s">
        <v>35</v>
      </c>
      <c r="H321" s="54">
        <v>19.559999999999999</v>
      </c>
      <c r="I321" s="19">
        <v>2</v>
      </c>
      <c r="J321" s="25">
        <f t="shared" si="7"/>
        <v>2</v>
      </c>
      <c r="K321" s="26" t="str">
        <f t="shared" si="8"/>
        <v>OK</v>
      </c>
      <c r="L321" s="18"/>
      <c r="M321" s="32"/>
      <c r="N321" s="32"/>
      <c r="O321" s="32"/>
      <c r="P321" s="32"/>
      <c r="Q321" s="18"/>
      <c r="R321" s="18"/>
      <c r="S321" s="18"/>
      <c r="T321" s="18"/>
      <c r="U321" s="18"/>
      <c r="V321" s="18"/>
      <c r="W321" s="32"/>
      <c r="X321" s="32"/>
      <c r="Y321" s="32"/>
      <c r="Z321" s="32"/>
      <c r="AA321" s="32"/>
      <c r="AB321" s="32"/>
    </row>
    <row r="322" spans="1:28" ht="39.950000000000003" customHeight="1" x14ac:dyDescent="0.25">
      <c r="A322" s="169"/>
      <c r="B322" s="171"/>
      <c r="C322" s="48">
        <v>467</v>
      </c>
      <c r="D322" s="71" t="s">
        <v>42</v>
      </c>
      <c r="E322" s="108" t="s">
        <v>661</v>
      </c>
      <c r="F322" s="72" t="s">
        <v>13</v>
      </c>
      <c r="G322" s="72" t="s">
        <v>35</v>
      </c>
      <c r="H322" s="54">
        <v>34.82</v>
      </c>
      <c r="I322" s="19"/>
      <c r="J322" s="25">
        <f t="shared" si="7"/>
        <v>0</v>
      </c>
      <c r="K322" s="26" t="str">
        <f t="shared" si="8"/>
        <v>OK</v>
      </c>
      <c r="L322" s="18"/>
      <c r="M322" s="32"/>
      <c r="N322" s="32"/>
      <c r="O322" s="32"/>
      <c r="P322" s="32"/>
      <c r="Q322" s="18"/>
      <c r="R322" s="18"/>
      <c r="S322" s="18"/>
      <c r="T322" s="18"/>
      <c r="U322" s="18"/>
      <c r="V322" s="18"/>
      <c r="W322" s="32"/>
      <c r="X322" s="32"/>
      <c r="Y322" s="32"/>
      <c r="Z322" s="32"/>
      <c r="AA322" s="32"/>
      <c r="AB322" s="32"/>
    </row>
    <row r="323" spans="1:28" ht="39.950000000000003" customHeight="1" x14ac:dyDescent="0.25">
      <c r="A323" s="169"/>
      <c r="B323" s="171"/>
      <c r="C323" s="48">
        <v>468</v>
      </c>
      <c r="D323" s="71" t="s">
        <v>43</v>
      </c>
      <c r="E323" s="108" t="s">
        <v>662</v>
      </c>
      <c r="F323" s="72" t="s">
        <v>13</v>
      </c>
      <c r="G323" s="72" t="s">
        <v>35</v>
      </c>
      <c r="H323" s="54">
        <v>26.03</v>
      </c>
      <c r="I323" s="19"/>
      <c r="J323" s="25">
        <f t="shared" si="7"/>
        <v>0</v>
      </c>
      <c r="K323" s="26" t="str">
        <f t="shared" si="8"/>
        <v>OK</v>
      </c>
      <c r="L323" s="18"/>
      <c r="M323" s="32"/>
      <c r="N323" s="32"/>
      <c r="O323" s="32"/>
      <c r="P323" s="32"/>
      <c r="Q323" s="18"/>
      <c r="R323" s="18"/>
      <c r="S323" s="18"/>
      <c r="T323" s="18"/>
      <c r="U323" s="18"/>
      <c r="V323" s="18"/>
      <c r="W323" s="32"/>
      <c r="X323" s="32"/>
      <c r="Y323" s="32"/>
      <c r="Z323" s="32"/>
      <c r="AA323" s="32"/>
      <c r="AB323" s="32"/>
    </row>
    <row r="324" spans="1:28" ht="39.950000000000003" customHeight="1" x14ac:dyDescent="0.25">
      <c r="A324" s="169"/>
      <c r="B324" s="171"/>
      <c r="C324" s="48">
        <v>469</v>
      </c>
      <c r="D324" s="71" t="s">
        <v>44</v>
      </c>
      <c r="E324" s="108" t="s">
        <v>663</v>
      </c>
      <c r="F324" s="72" t="s">
        <v>13</v>
      </c>
      <c r="G324" s="72" t="s">
        <v>35</v>
      </c>
      <c r="H324" s="54">
        <v>33.86</v>
      </c>
      <c r="I324" s="19"/>
      <c r="J324" s="25">
        <f t="shared" ref="J324:J387" si="9">I324-(SUM(L324:AB324))</f>
        <v>0</v>
      </c>
      <c r="K324" s="26" t="str">
        <f t="shared" si="8"/>
        <v>OK</v>
      </c>
      <c r="L324" s="18"/>
      <c r="M324" s="32"/>
      <c r="N324" s="32"/>
      <c r="O324" s="32"/>
      <c r="P324" s="32"/>
      <c r="Q324" s="18"/>
      <c r="R324" s="18"/>
      <c r="S324" s="18"/>
      <c r="T324" s="18"/>
      <c r="U324" s="18"/>
      <c r="V324" s="18"/>
      <c r="W324" s="32"/>
      <c r="X324" s="32"/>
      <c r="Y324" s="32"/>
      <c r="Z324" s="32"/>
      <c r="AA324" s="32"/>
      <c r="AB324" s="32"/>
    </row>
    <row r="325" spans="1:28" ht="39.950000000000003" customHeight="1" x14ac:dyDescent="0.25">
      <c r="A325" s="169"/>
      <c r="B325" s="171"/>
      <c r="C325" s="48">
        <v>470</v>
      </c>
      <c r="D325" s="71" t="s">
        <v>453</v>
      </c>
      <c r="E325" s="108" t="s">
        <v>664</v>
      </c>
      <c r="F325" s="72" t="s">
        <v>133</v>
      </c>
      <c r="G325" s="72" t="s">
        <v>35</v>
      </c>
      <c r="H325" s="54">
        <v>156</v>
      </c>
      <c r="I325" s="19"/>
      <c r="J325" s="25">
        <f t="shared" si="9"/>
        <v>0</v>
      </c>
      <c r="K325" s="26" t="str">
        <f t="shared" si="8"/>
        <v>OK</v>
      </c>
      <c r="L325" s="18"/>
      <c r="M325" s="32"/>
      <c r="N325" s="32"/>
      <c r="O325" s="32"/>
      <c r="P325" s="32"/>
      <c r="Q325" s="18"/>
      <c r="R325" s="18"/>
      <c r="S325" s="18"/>
      <c r="T325" s="18"/>
      <c r="U325" s="18"/>
      <c r="V325" s="18"/>
      <c r="W325" s="32"/>
      <c r="X325" s="32"/>
      <c r="Y325" s="32"/>
      <c r="Z325" s="32"/>
      <c r="AA325" s="32"/>
      <c r="AB325" s="32"/>
    </row>
    <row r="326" spans="1:28" ht="39.950000000000003" customHeight="1" x14ac:dyDescent="0.25">
      <c r="A326" s="169"/>
      <c r="B326" s="171"/>
      <c r="C326" s="48">
        <v>471</v>
      </c>
      <c r="D326" s="85" t="s">
        <v>454</v>
      </c>
      <c r="E326" s="108" t="s">
        <v>665</v>
      </c>
      <c r="F326" s="96" t="s">
        <v>133</v>
      </c>
      <c r="G326" s="72" t="s">
        <v>35</v>
      </c>
      <c r="H326" s="54">
        <v>136.63</v>
      </c>
      <c r="I326" s="19"/>
      <c r="J326" s="25">
        <f t="shared" si="9"/>
        <v>0</v>
      </c>
      <c r="K326" s="26" t="str">
        <f t="shared" si="8"/>
        <v>OK</v>
      </c>
      <c r="L326" s="18"/>
      <c r="M326" s="32"/>
      <c r="N326" s="32"/>
      <c r="O326" s="32"/>
      <c r="P326" s="32"/>
      <c r="Q326" s="18"/>
      <c r="R326" s="18"/>
      <c r="S326" s="18"/>
      <c r="T326" s="18"/>
      <c r="U326" s="18"/>
      <c r="V326" s="18"/>
      <c r="W326" s="32"/>
      <c r="X326" s="32"/>
      <c r="Y326" s="32"/>
      <c r="Z326" s="32"/>
      <c r="AA326" s="32"/>
      <c r="AB326" s="32"/>
    </row>
    <row r="327" spans="1:28" ht="39.950000000000003" customHeight="1" x14ac:dyDescent="0.25">
      <c r="A327" s="169"/>
      <c r="B327" s="171"/>
      <c r="C327" s="48">
        <v>472</v>
      </c>
      <c r="D327" s="71" t="s">
        <v>455</v>
      </c>
      <c r="E327" s="108" t="s">
        <v>666</v>
      </c>
      <c r="F327" s="72" t="s">
        <v>13</v>
      </c>
      <c r="G327" s="72" t="s">
        <v>35</v>
      </c>
      <c r="H327" s="54">
        <v>21.04</v>
      </c>
      <c r="I327" s="19"/>
      <c r="J327" s="25">
        <f t="shared" si="9"/>
        <v>0</v>
      </c>
      <c r="K327" s="26" t="str">
        <f t="shared" si="8"/>
        <v>OK</v>
      </c>
      <c r="L327" s="18"/>
      <c r="M327" s="32"/>
      <c r="N327" s="32"/>
      <c r="O327" s="32"/>
      <c r="P327" s="32"/>
      <c r="Q327" s="18"/>
      <c r="R327" s="18"/>
      <c r="S327" s="18"/>
      <c r="T327" s="18"/>
      <c r="U327" s="18"/>
      <c r="V327" s="18"/>
      <c r="W327" s="32"/>
      <c r="X327" s="32"/>
      <c r="Y327" s="32"/>
      <c r="Z327" s="32"/>
      <c r="AA327" s="32"/>
      <c r="AB327" s="32"/>
    </row>
    <row r="328" spans="1:28" ht="39.950000000000003" customHeight="1" x14ac:dyDescent="0.25">
      <c r="A328" s="169"/>
      <c r="B328" s="171"/>
      <c r="C328" s="48">
        <v>473</v>
      </c>
      <c r="D328" s="71" t="s">
        <v>45</v>
      </c>
      <c r="E328" s="108" t="s">
        <v>666</v>
      </c>
      <c r="F328" s="72" t="s">
        <v>13</v>
      </c>
      <c r="G328" s="72" t="s">
        <v>35</v>
      </c>
      <c r="H328" s="54">
        <v>22.73</v>
      </c>
      <c r="I328" s="19"/>
      <c r="J328" s="25">
        <f t="shared" si="9"/>
        <v>0</v>
      </c>
      <c r="K328" s="26" t="str">
        <f t="shared" si="8"/>
        <v>OK</v>
      </c>
      <c r="L328" s="18"/>
      <c r="M328" s="32"/>
      <c r="N328" s="32"/>
      <c r="O328" s="32"/>
      <c r="P328" s="32"/>
      <c r="Q328" s="18"/>
      <c r="R328" s="18"/>
      <c r="S328" s="18"/>
      <c r="T328" s="18"/>
      <c r="U328" s="18"/>
      <c r="V328" s="18"/>
      <c r="W328" s="32"/>
      <c r="X328" s="32"/>
      <c r="Y328" s="32"/>
      <c r="Z328" s="32"/>
      <c r="AA328" s="32"/>
      <c r="AB328" s="32"/>
    </row>
    <row r="329" spans="1:28" ht="39.950000000000003" customHeight="1" x14ac:dyDescent="0.25">
      <c r="A329" s="169"/>
      <c r="B329" s="171"/>
      <c r="C329" s="48">
        <v>474</v>
      </c>
      <c r="D329" s="86" t="s">
        <v>456</v>
      </c>
      <c r="E329" s="108" t="s">
        <v>667</v>
      </c>
      <c r="F329" s="96" t="s">
        <v>515</v>
      </c>
      <c r="G329" s="72" t="s">
        <v>35</v>
      </c>
      <c r="H329" s="54">
        <v>197.2</v>
      </c>
      <c r="I329" s="19"/>
      <c r="J329" s="25">
        <f t="shared" si="9"/>
        <v>0</v>
      </c>
      <c r="K329" s="26" t="str">
        <f t="shared" si="8"/>
        <v>OK</v>
      </c>
      <c r="L329" s="18"/>
      <c r="M329" s="32"/>
      <c r="N329" s="32"/>
      <c r="O329" s="32"/>
      <c r="P329" s="32"/>
      <c r="Q329" s="18"/>
      <c r="R329" s="18"/>
      <c r="S329" s="18"/>
      <c r="T329" s="18"/>
      <c r="U329" s="18"/>
      <c r="V329" s="18"/>
      <c r="W329" s="32"/>
      <c r="X329" s="32"/>
      <c r="Y329" s="32"/>
      <c r="Z329" s="32"/>
      <c r="AA329" s="32"/>
      <c r="AB329" s="32"/>
    </row>
    <row r="330" spans="1:28" ht="39.950000000000003" customHeight="1" x14ac:dyDescent="0.25">
      <c r="A330" s="169"/>
      <c r="B330" s="171"/>
      <c r="C330" s="48">
        <v>475</v>
      </c>
      <c r="D330" s="71" t="s">
        <v>457</v>
      </c>
      <c r="E330" s="108" t="s">
        <v>668</v>
      </c>
      <c r="F330" s="96" t="s">
        <v>515</v>
      </c>
      <c r="G330" s="72" t="s">
        <v>35</v>
      </c>
      <c r="H330" s="54">
        <v>806.2</v>
      </c>
      <c r="I330" s="19"/>
      <c r="J330" s="25">
        <f t="shared" si="9"/>
        <v>0</v>
      </c>
      <c r="K330" s="26" t="str">
        <f t="shared" si="8"/>
        <v>OK</v>
      </c>
      <c r="L330" s="18"/>
      <c r="M330" s="32"/>
      <c r="N330" s="32"/>
      <c r="O330" s="32"/>
      <c r="P330" s="32"/>
      <c r="Q330" s="18"/>
      <c r="R330" s="18"/>
      <c r="S330" s="18"/>
      <c r="T330" s="18"/>
      <c r="U330" s="18"/>
      <c r="V330" s="18"/>
      <c r="W330" s="32"/>
      <c r="X330" s="32"/>
      <c r="Y330" s="32"/>
      <c r="Z330" s="32"/>
      <c r="AA330" s="32"/>
      <c r="AB330" s="32"/>
    </row>
    <row r="331" spans="1:28" ht="39.950000000000003" customHeight="1" x14ac:dyDescent="0.25">
      <c r="A331" s="169"/>
      <c r="B331" s="171"/>
      <c r="C331" s="48">
        <v>476</v>
      </c>
      <c r="D331" s="71" t="s">
        <v>46</v>
      </c>
      <c r="E331" s="108" t="s">
        <v>669</v>
      </c>
      <c r="F331" s="72" t="s">
        <v>13</v>
      </c>
      <c r="G331" s="72" t="s">
        <v>35</v>
      </c>
      <c r="H331" s="54">
        <v>8.1999999999999993</v>
      </c>
      <c r="I331" s="19">
        <v>5</v>
      </c>
      <c r="J331" s="25">
        <f t="shared" si="9"/>
        <v>5</v>
      </c>
      <c r="K331" s="26" t="str">
        <f t="shared" si="8"/>
        <v>OK</v>
      </c>
      <c r="L331" s="18"/>
      <c r="M331" s="32"/>
      <c r="N331" s="32"/>
      <c r="O331" s="32"/>
      <c r="P331" s="32"/>
      <c r="Q331" s="18"/>
      <c r="R331" s="18"/>
      <c r="S331" s="18"/>
      <c r="T331" s="18"/>
      <c r="U331" s="18"/>
      <c r="V331" s="18"/>
      <c r="W331" s="32"/>
      <c r="X331" s="32"/>
      <c r="Y331" s="32"/>
      <c r="Z331" s="32"/>
      <c r="AA331" s="32"/>
      <c r="AB331" s="32"/>
    </row>
    <row r="332" spans="1:28" ht="39.950000000000003" customHeight="1" x14ac:dyDescent="0.25">
      <c r="A332" s="169"/>
      <c r="B332" s="171"/>
      <c r="C332" s="48">
        <v>477</v>
      </c>
      <c r="D332" s="71" t="s">
        <v>47</v>
      </c>
      <c r="E332" s="109" t="s">
        <v>670</v>
      </c>
      <c r="F332" s="72" t="s">
        <v>13</v>
      </c>
      <c r="G332" s="72" t="s">
        <v>35</v>
      </c>
      <c r="H332" s="54">
        <v>10.029999999999999</v>
      </c>
      <c r="I332" s="19">
        <v>5</v>
      </c>
      <c r="J332" s="25">
        <f t="shared" si="9"/>
        <v>5</v>
      </c>
      <c r="K332" s="26" t="str">
        <f t="shared" si="8"/>
        <v>OK</v>
      </c>
      <c r="L332" s="18"/>
      <c r="M332" s="32"/>
      <c r="N332" s="32"/>
      <c r="O332" s="32"/>
      <c r="P332" s="32"/>
      <c r="Q332" s="18"/>
      <c r="R332" s="18"/>
      <c r="S332" s="18"/>
      <c r="T332" s="18"/>
      <c r="U332" s="18"/>
      <c r="V332" s="18"/>
      <c r="W332" s="32"/>
      <c r="X332" s="32"/>
      <c r="Y332" s="32"/>
      <c r="Z332" s="32"/>
      <c r="AA332" s="32"/>
      <c r="AB332" s="32"/>
    </row>
    <row r="333" spans="1:28" ht="39.950000000000003" customHeight="1" x14ac:dyDescent="0.25">
      <c r="A333" s="169"/>
      <c r="B333" s="171"/>
      <c r="C333" s="48">
        <v>478</v>
      </c>
      <c r="D333" s="71" t="s">
        <v>458</v>
      </c>
      <c r="E333" s="108" t="s">
        <v>669</v>
      </c>
      <c r="F333" s="72" t="s">
        <v>59</v>
      </c>
      <c r="G333" s="72" t="s">
        <v>35</v>
      </c>
      <c r="H333" s="54">
        <v>3.91</v>
      </c>
      <c r="I333" s="19"/>
      <c r="J333" s="25">
        <f t="shared" si="9"/>
        <v>0</v>
      </c>
      <c r="K333" s="26" t="str">
        <f t="shared" si="8"/>
        <v>OK</v>
      </c>
      <c r="L333" s="18"/>
      <c r="M333" s="32"/>
      <c r="N333" s="32"/>
      <c r="O333" s="32"/>
      <c r="P333" s="32"/>
      <c r="Q333" s="18"/>
      <c r="R333" s="18"/>
      <c r="S333" s="18"/>
      <c r="T333" s="18"/>
      <c r="U333" s="18"/>
      <c r="V333" s="18"/>
      <c r="W333" s="32"/>
      <c r="X333" s="32"/>
      <c r="Y333" s="32"/>
      <c r="Z333" s="32"/>
      <c r="AA333" s="32"/>
      <c r="AB333" s="32"/>
    </row>
    <row r="334" spans="1:28" ht="39.950000000000003" customHeight="1" x14ac:dyDescent="0.25">
      <c r="A334" s="169"/>
      <c r="B334" s="171"/>
      <c r="C334" s="48">
        <v>479</v>
      </c>
      <c r="D334" s="71" t="s">
        <v>36</v>
      </c>
      <c r="E334" s="108" t="s">
        <v>671</v>
      </c>
      <c r="F334" s="72" t="s">
        <v>13</v>
      </c>
      <c r="G334" s="72" t="s">
        <v>103</v>
      </c>
      <c r="H334" s="54">
        <v>1.21</v>
      </c>
      <c r="I334" s="19"/>
      <c r="J334" s="25">
        <f t="shared" si="9"/>
        <v>0</v>
      </c>
      <c r="K334" s="26" t="str">
        <f t="shared" si="8"/>
        <v>OK</v>
      </c>
      <c r="L334" s="18"/>
      <c r="M334" s="32"/>
      <c r="N334" s="32"/>
      <c r="O334" s="32"/>
      <c r="P334" s="32"/>
      <c r="Q334" s="18"/>
      <c r="R334" s="18"/>
      <c r="S334" s="18"/>
      <c r="T334" s="18"/>
      <c r="U334" s="18"/>
      <c r="V334" s="18"/>
      <c r="W334" s="32"/>
      <c r="X334" s="32"/>
      <c r="Y334" s="32"/>
      <c r="Z334" s="32"/>
      <c r="AA334" s="32"/>
      <c r="AB334" s="32"/>
    </row>
    <row r="335" spans="1:28" ht="39.950000000000003" customHeight="1" x14ac:dyDescent="0.25">
      <c r="A335" s="169"/>
      <c r="B335" s="171"/>
      <c r="C335" s="48">
        <v>480</v>
      </c>
      <c r="D335" s="71" t="s">
        <v>459</v>
      </c>
      <c r="E335" s="108" t="s">
        <v>672</v>
      </c>
      <c r="F335" s="72" t="s">
        <v>13</v>
      </c>
      <c r="G335" s="72" t="s">
        <v>35</v>
      </c>
      <c r="H335" s="54">
        <v>22.21</v>
      </c>
      <c r="I335" s="19">
        <v>2</v>
      </c>
      <c r="J335" s="25">
        <f t="shared" si="9"/>
        <v>2</v>
      </c>
      <c r="K335" s="26" t="str">
        <f t="shared" si="8"/>
        <v>OK</v>
      </c>
      <c r="L335" s="18"/>
      <c r="M335" s="32"/>
      <c r="N335" s="32"/>
      <c r="O335" s="32"/>
      <c r="P335" s="32"/>
      <c r="Q335" s="18"/>
      <c r="R335" s="18"/>
      <c r="S335" s="18"/>
      <c r="T335" s="18"/>
      <c r="U335" s="18"/>
      <c r="V335" s="18"/>
      <c r="W335" s="32"/>
      <c r="X335" s="32"/>
      <c r="Y335" s="32"/>
      <c r="Z335" s="32"/>
      <c r="AA335" s="32"/>
      <c r="AB335" s="32"/>
    </row>
    <row r="336" spans="1:28" ht="39.950000000000003" customHeight="1" x14ac:dyDescent="0.25">
      <c r="A336" s="169"/>
      <c r="B336" s="171"/>
      <c r="C336" s="48">
        <v>481</v>
      </c>
      <c r="D336" s="71" t="s">
        <v>57</v>
      </c>
      <c r="E336" s="108" t="s">
        <v>673</v>
      </c>
      <c r="F336" s="72" t="s">
        <v>13</v>
      </c>
      <c r="G336" s="72" t="s">
        <v>35</v>
      </c>
      <c r="H336" s="54">
        <v>44.17</v>
      </c>
      <c r="I336" s="19">
        <v>1</v>
      </c>
      <c r="J336" s="25">
        <f t="shared" si="9"/>
        <v>1</v>
      </c>
      <c r="K336" s="26" t="str">
        <f t="shared" si="8"/>
        <v>OK</v>
      </c>
      <c r="L336" s="18"/>
      <c r="M336" s="32"/>
      <c r="N336" s="32"/>
      <c r="O336" s="32"/>
      <c r="P336" s="32"/>
      <c r="Q336" s="18"/>
      <c r="R336" s="18"/>
      <c r="S336" s="18"/>
      <c r="T336" s="18"/>
      <c r="U336" s="18"/>
      <c r="V336" s="18"/>
      <c r="W336" s="32"/>
      <c r="X336" s="32"/>
      <c r="Y336" s="32"/>
      <c r="Z336" s="32"/>
      <c r="AA336" s="32"/>
      <c r="AB336" s="32"/>
    </row>
    <row r="337" spans="1:28" ht="39.950000000000003" customHeight="1" x14ac:dyDescent="0.25">
      <c r="A337" s="169"/>
      <c r="B337" s="171"/>
      <c r="C337" s="48">
        <v>482</v>
      </c>
      <c r="D337" s="71" t="s">
        <v>460</v>
      </c>
      <c r="E337" s="108" t="s">
        <v>674</v>
      </c>
      <c r="F337" s="72" t="s">
        <v>516</v>
      </c>
      <c r="G337" s="72" t="s">
        <v>35</v>
      </c>
      <c r="H337" s="54">
        <v>341.74</v>
      </c>
      <c r="I337" s="19"/>
      <c r="J337" s="25">
        <f t="shared" si="9"/>
        <v>0</v>
      </c>
      <c r="K337" s="26" t="str">
        <f t="shared" si="8"/>
        <v>OK</v>
      </c>
      <c r="L337" s="18"/>
      <c r="M337" s="32"/>
      <c r="N337" s="32"/>
      <c r="O337" s="32"/>
      <c r="P337" s="32"/>
      <c r="Q337" s="18"/>
      <c r="R337" s="18"/>
      <c r="S337" s="18"/>
      <c r="T337" s="18"/>
      <c r="U337" s="18"/>
      <c r="V337" s="18"/>
      <c r="W337" s="32"/>
      <c r="X337" s="32"/>
      <c r="Y337" s="32"/>
      <c r="Z337" s="32"/>
      <c r="AA337" s="32"/>
      <c r="AB337" s="32"/>
    </row>
    <row r="338" spans="1:28" ht="39.950000000000003" customHeight="1" x14ac:dyDescent="0.25">
      <c r="A338" s="169"/>
      <c r="B338" s="171"/>
      <c r="C338" s="48">
        <v>483</v>
      </c>
      <c r="D338" s="71" t="s">
        <v>48</v>
      </c>
      <c r="E338" s="108" t="s">
        <v>675</v>
      </c>
      <c r="F338" s="72" t="s">
        <v>13</v>
      </c>
      <c r="G338" s="72" t="s">
        <v>35</v>
      </c>
      <c r="H338" s="54">
        <v>52.27</v>
      </c>
      <c r="I338" s="19">
        <v>2</v>
      </c>
      <c r="J338" s="25">
        <f t="shared" si="9"/>
        <v>2</v>
      </c>
      <c r="K338" s="26" t="str">
        <f t="shared" si="8"/>
        <v>OK</v>
      </c>
      <c r="L338" s="18"/>
      <c r="M338" s="32"/>
      <c r="N338" s="32"/>
      <c r="O338" s="32"/>
      <c r="P338" s="32"/>
      <c r="Q338" s="18"/>
      <c r="R338" s="18"/>
      <c r="S338" s="18"/>
      <c r="T338" s="18"/>
      <c r="U338" s="18"/>
      <c r="V338" s="18"/>
      <c r="W338" s="32"/>
      <c r="X338" s="32"/>
      <c r="Y338" s="32"/>
      <c r="Z338" s="32"/>
      <c r="AA338" s="32"/>
      <c r="AB338" s="32"/>
    </row>
    <row r="339" spans="1:28" ht="39.950000000000003" customHeight="1" x14ac:dyDescent="0.25">
      <c r="A339" s="169"/>
      <c r="B339" s="171"/>
      <c r="C339" s="48">
        <v>484</v>
      </c>
      <c r="D339" s="71" t="s">
        <v>49</v>
      </c>
      <c r="E339" s="108" t="s">
        <v>676</v>
      </c>
      <c r="F339" s="72" t="s">
        <v>13</v>
      </c>
      <c r="G339" s="72" t="s">
        <v>15</v>
      </c>
      <c r="H339" s="54">
        <v>77.22</v>
      </c>
      <c r="I339" s="19">
        <v>1</v>
      </c>
      <c r="J339" s="25">
        <f t="shared" si="9"/>
        <v>1</v>
      </c>
      <c r="K339" s="26" t="str">
        <f t="shared" si="8"/>
        <v>OK</v>
      </c>
      <c r="L339" s="18"/>
      <c r="M339" s="32"/>
      <c r="N339" s="32"/>
      <c r="O339" s="32"/>
      <c r="P339" s="32"/>
      <c r="Q339" s="18"/>
      <c r="R339" s="18"/>
      <c r="S339" s="18"/>
      <c r="T339" s="18"/>
      <c r="U339" s="18"/>
      <c r="V339" s="18"/>
      <c r="W339" s="32"/>
      <c r="X339" s="32"/>
      <c r="Y339" s="32"/>
      <c r="Z339" s="32"/>
      <c r="AA339" s="32"/>
      <c r="AB339" s="32"/>
    </row>
    <row r="340" spans="1:28" ht="39.950000000000003" customHeight="1" x14ac:dyDescent="0.25">
      <c r="A340" s="169"/>
      <c r="B340" s="171"/>
      <c r="C340" s="48">
        <v>485</v>
      </c>
      <c r="D340" s="71" t="s">
        <v>50</v>
      </c>
      <c r="E340" s="108" t="s">
        <v>677</v>
      </c>
      <c r="F340" s="72" t="s">
        <v>13</v>
      </c>
      <c r="G340" s="72" t="s">
        <v>35</v>
      </c>
      <c r="H340" s="70">
        <v>19.09</v>
      </c>
      <c r="I340" s="19">
        <v>3</v>
      </c>
      <c r="J340" s="25">
        <f t="shared" si="9"/>
        <v>2</v>
      </c>
      <c r="K340" s="26" t="str">
        <f t="shared" si="8"/>
        <v>OK</v>
      </c>
      <c r="L340" s="18"/>
      <c r="M340" s="32"/>
      <c r="N340" s="32"/>
      <c r="O340" s="152">
        <v>1</v>
      </c>
      <c r="P340" s="32"/>
      <c r="Q340" s="18"/>
      <c r="R340" s="18"/>
      <c r="S340" s="18"/>
      <c r="T340" s="18"/>
      <c r="U340" s="18"/>
      <c r="V340" s="18"/>
      <c r="W340" s="32"/>
      <c r="X340" s="32"/>
      <c r="Y340" s="32"/>
      <c r="Z340" s="32"/>
      <c r="AA340" s="32"/>
      <c r="AB340" s="32"/>
    </row>
    <row r="341" spans="1:28" ht="39.950000000000003" customHeight="1" x14ac:dyDescent="0.25">
      <c r="A341" s="169"/>
      <c r="B341" s="171"/>
      <c r="C341" s="48">
        <v>486</v>
      </c>
      <c r="D341" s="71" t="s">
        <v>461</v>
      </c>
      <c r="E341" s="108" t="s">
        <v>678</v>
      </c>
      <c r="F341" s="72" t="s">
        <v>13</v>
      </c>
      <c r="G341" s="72" t="s">
        <v>35</v>
      </c>
      <c r="H341" s="54">
        <v>14.46</v>
      </c>
      <c r="I341" s="19">
        <v>1</v>
      </c>
      <c r="J341" s="25">
        <f t="shared" si="9"/>
        <v>1</v>
      </c>
      <c r="K341" s="26" t="str">
        <f t="shared" si="8"/>
        <v>OK</v>
      </c>
      <c r="L341" s="18"/>
      <c r="M341" s="32"/>
      <c r="N341" s="32"/>
      <c r="O341" s="32"/>
      <c r="P341" s="32"/>
      <c r="Q341" s="18"/>
      <c r="R341" s="18"/>
      <c r="S341" s="18"/>
      <c r="T341" s="18"/>
      <c r="U341" s="18"/>
      <c r="V341" s="18"/>
      <c r="W341" s="32"/>
      <c r="X341" s="32"/>
      <c r="Y341" s="32"/>
      <c r="Z341" s="32"/>
      <c r="AA341" s="32"/>
      <c r="AB341" s="32"/>
    </row>
    <row r="342" spans="1:28" ht="39.950000000000003" customHeight="1" x14ac:dyDescent="0.25">
      <c r="A342" s="169"/>
      <c r="B342" s="171"/>
      <c r="C342" s="48">
        <v>487</v>
      </c>
      <c r="D342" s="71" t="s">
        <v>51</v>
      </c>
      <c r="E342" s="108" t="s">
        <v>679</v>
      </c>
      <c r="F342" s="72" t="s">
        <v>13</v>
      </c>
      <c r="G342" s="72" t="s">
        <v>35</v>
      </c>
      <c r="H342" s="54">
        <v>15.29</v>
      </c>
      <c r="I342" s="19">
        <v>2</v>
      </c>
      <c r="J342" s="25">
        <f t="shared" si="9"/>
        <v>2</v>
      </c>
      <c r="K342" s="26" t="str">
        <f t="shared" si="8"/>
        <v>OK</v>
      </c>
      <c r="L342" s="18"/>
      <c r="M342" s="32"/>
      <c r="N342" s="32"/>
      <c r="O342" s="32"/>
      <c r="P342" s="32"/>
      <c r="Q342" s="18"/>
      <c r="R342" s="18"/>
      <c r="S342" s="18"/>
      <c r="T342" s="18"/>
      <c r="U342" s="18"/>
      <c r="V342" s="18"/>
      <c r="W342" s="32"/>
      <c r="X342" s="32"/>
      <c r="Y342" s="32"/>
      <c r="Z342" s="32"/>
      <c r="AA342" s="32"/>
      <c r="AB342" s="32"/>
    </row>
    <row r="343" spans="1:28" ht="39.950000000000003" customHeight="1" x14ac:dyDescent="0.25">
      <c r="A343" s="169"/>
      <c r="B343" s="171"/>
      <c r="C343" s="49">
        <v>488</v>
      </c>
      <c r="D343" s="71" t="s">
        <v>89</v>
      </c>
      <c r="E343" s="108" t="s">
        <v>680</v>
      </c>
      <c r="F343" s="72" t="s">
        <v>13</v>
      </c>
      <c r="G343" s="72" t="s">
        <v>35</v>
      </c>
      <c r="H343" s="54">
        <v>30.13</v>
      </c>
      <c r="I343" s="19">
        <v>2</v>
      </c>
      <c r="J343" s="25">
        <f t="shared" si="9"/>
        <v>2</v>
      </c>
      <c r="K343" s="26" t="str">
        <f t="shared" si="8"/>
        <v>OK</v>
      </c>
      <c r="L343" s="18"/>
      <c r="M343" s="32"/>
      <c r="N343" s="32"/>
      <c r="O343" s="32"/>
      <c r="P343" s="32"/>
      <c r="Q343" s="18"/>
      <c r="R343" s="18"/>
      <c r="S343" s="18"/>
      <c r="T343" s="18"/>
      <c r="U343" s="18"/>
      <c r="V343" s="18"/>
      <c r="W343" s="32"/>
      <c r="X343" s="32"/>
      <c r="Y343" s="32"/>
      <c r="Z343" s="32"/>
      <c r="AA343" s="32"/>
      <c r="AB343" s="32"/>
    </row>
    <row r="344" spans="1:28" ht="39.950000000000003" customHeight="1" x14ac:dyDescent="0.25">
      <c r="A344" s="169"/>
      <c r="B344" s="171"/>
      <c r="C344" s="49">
        <v>489</v>
      </c>
      <c r="D344" s="71" t="s">
        <v>115</v>
      </c>
      <c r="E344" s="108" t="s">
        <v>681</v>
      </c>
      <c r="F344" s="72" t="s">
        <v>59</v>
      </c>
      <c r="G344" s="72" t="s">
        <v>35</v>
      </c>
      <c r="H344" s="54">
        <v>26.33</v>
      </c>
      <c r="I344" s="19">
        <v>1</v>
      </c>
      <c r="J344" s="25">
        <f t="shared" si="9"/>
        <v>1</v>
      </c>
      <c r="K344" s="26" t="str">
        <f t="shared" si="8"/>
        <v>OK</v>
      </c>
      <c r="L344" s="18"/>
      <c r="M344" s="32"/>
      <c r="N344" s="32"/>
      <c r="O344" s="32"/>
      <c r="P344" s="32"/>
      <c r="Q344" s="18"/>
      <c r="R344" s="18"/>
      <c r="S344" s="18"/>
      <c r="T344" s="18"/>
      <c r="U344" s="18"/>
      <c r="V344" s="18"/>
      <c r="W344" s="32"/>
      <c r="X344" s="32"/>
      <c r="Y344" s="32"/>
      <c r="Z344" s="32"/>
      <c r="AA344" s="32"/>
      <c r="AB344" s="32"/>
    </row>
    <row r="345" spans="1:28" ht="39.950000000000003" customHeight="1" x14ac:dyDescent="0.25">
      <c r="A345" s="169"/>
      <c r="B345" s="171"/>
      <c r="C345" s="48">
        <v>490</v>
      </c>
      <c r="D345" s="71" t="s">
        <v>52</v>
      </c>
      <c r="E345" s="108" t="s">
        <v>682</v>
      </c>
      <c r="F345" s="72" t="s">
        <v>13</v>
      </c>
      <c r="G345" s="72" t="s">
        <v>35</v>
      </c>
      <c r="H345" s="54">
        <v>25.77</v>
      </c>
      <c r="I345" s="19">
        <v>2</v>
      </c>
      <c r="J345" s="25">
        <f t="shared" si="9"/>
        <v>2</v>
      </c>
      <c r="K345" s="26" t="str">
        <f t="shared" si="8"/>
        <v>OK</v>
      </c>
      <c r="L345" s="18"/>
      <c r="M345" s="32"/>
      <c r="N345" s="32"/>
      <c r="O345" s="32"/>
      <c r="P345" s="32"/>
      <c r="Q345" s="18"/>
      <c r="R345" s="18"/>
      <c r="S345" s="18"/>
      <c r="T345" s="18"/>
      <c r="U345" s="18"/>
      <c r="V345" s="18"/>
      <c r="W345" s="32"/>
      <c r="X345" s="32"/>
      <c r="Y345" s="32"/>
      <c r="Z345" s="32"/>
      <c r="AA345" s="32"/>
      <c r="AB345" s="32"/>
    </row>
    <row r="346" spans="1:28" ht="39.950000000000003" customHeight="1" x14ac:dyDescent="0.25">
      <c r="A346" s="169"/>
      <c r="B346" s="171"/>
      <c r="C346" s="48">
        <v>491</v>
      </c>
      <c r="D346" s="71" t="s">
        <v>462</v>
      </c>
      <c r="E346" s="108" t="s">
        <v>682</v>
      </c>
      <c r="F346" s="100" t="s">
        <v>59</v>
      </c>
      <c r="G346" s="72" t="s">
        <v>35</v>
      </c>
      <c r="H346" s="55">
        <v>30.36</v>
      </c>
      <c r="I346" s="19"/>
      <c r="J346" s="25">
        <f t="shared" si="9"/>
        <v>0</v>
      </c>
      <c r="K346" s="26" t="str">
        <f t="shared" si="8"/>
        <v>OK</v>
      </c>
      <c r="L346" s="18"/>
      <c r="M346" s="32"/>
      <c r="N346" s="32"/>
      <c r="O346" s="32"/>
      <c r="P346" s="32"/>
      <c r="Q346" s="18"/>
      <c r="R346" s="18"/>
      <c r="S346" s="18"/>
      <c r="T346" s="18"/>
      <c r="U346" s="18"/>
      <c r="V346" s="18"/>
      <c r="W346" s="32"/>
      <c r="X346" s="32"/>
      <c r="Y346" s="32"/>
      <c r="Z346" s="32"/>
      <c r="AA346" s="32"/>
      <c r="AB346" s="32"/>
    </row>
    <row r="347" spans="1:28" ht="39.950000000000003" customHeight="1" x14ac:dyDescent="0.25">
      <c r="A347" s="169"/>
      <c r="B347" s="171"/>
      <c r="C347" s="48">
        <v>492</v>
      </c>
      <c r="D347" s="71" t="s">
        <v>56</v>
      </c>
      <c r="E347" s="108" t="s">
        <v>683</v>
      </c>
      <c r="F347" s="100" t="s">
        <v>13</v>
      </c>
      <c r="G347" s="72" t="s">
        <v>35</v>
      </c>
      <c r="H347" s="55">
        <v>28.67</v>
      </c>
      <c r="I347" s="19">
        <f>2-1</f>
        <v>1</v>
      </c>
      <c r="J347" s="25">
        <f t="shared" si="9"/>
        <v>1</v>
      </c>
      <c r="K347" s="26" t="str">
        <f t="shared" si="8"/>
        <v>OK</v>
      </c>
      <c r="L347" s="18"/>
      <c r="M347" s="32"/>
      <c r="N347" s="32"/>
      <c r="O347" s="32"/>
      <c r="P347" s="32"/>
      <c r="Q347" s="18"/>
      <c r="R347" s="18"/>
      <c r="S347" s="18"/>
      <c r="T347" s="18"/>
      <c r="U347" s="18"/>
      <c r="V347" s="18"/>
      <c r="W347" s="32"/>
      <c r="X347" s="32"/>
      <c r="Y347" s="32"/>
      <c r="Z347" s="32"/>
      <c r="AA347" s="32"/>
      <c r="AB347" s="32"/>
    </row>
    <row r="348" spans="1:28" ht="39.950000000000003" customHeight="1" x14ac:dyDescent="0.25">
      <c r="A348" s="169"/>
      <c r="B348" s="171"/>
      <c r="C348" s="48">
        <v>493</v>
      </c>
      <c r="D348" s="71" t="s">
        <v>53</v>
      </c>
      <c r="E348" s="108" t="s">
        <v>684</v>
      </c>
      <c r="F348" s="100" t="s">
        <v>13</v>
      </c>
      <c r="G348" s="72" t="s">
        <v>35</v>
      </c>
      <c r="H348" s="55">
        <v>54.7</v>
      </c>
      <c r="I348" s="19">
        <v>1</v>
      </c>
      <c r="J348" s="25">
        <f t="shared" si="9"/>
        <v>1</v>
      </c>
      <c r="K348" s="26" t="str">
        <f t="shared" si="8"/>
        <v>OK</v>
      </c>
      <c r="L348" s="18"/>
      <c r="M348" s="32"/>
      <c r="N348" s="32"/>
      <c r="O348" s="32"/>
      <c r="P348" s="32"/>
      <c r="Q348" s="18"/>
      <c r="R348" s="18"/>
      <c r="S348" s="18"/>
      <c r="T348" s="18"/>
      <c r="U348" s="18"/>
      <c r="V348" s="18"/>
      <c r="W348" s="32"/>
      <c r="X348" s="32"/>
      <c r="Y348" s="32"/>
      <c r="Z348" s="32"/>
      <c r="AA348" s="32"/>
      <c r="AB348" s="32"/>
    </row>
    <row r="349" spans="1:28" ht="39.950000000000003" customHeight="1" x14ac:dyDescent="0.25">
      <c r="A349" s="169"/>
      <c r="B349" s="171"/>
      <c r="C349" s="48">
        <v>494</v>
      </c>
      <c r="D349" s="71" t="s">
        <v>105</v>
      </c>
      <c r="E349" s="108" t="s">
        <v>685</v>
      </c>
      <c r="F349" s="100" t="s">
        <v>60</v>
      </c>
      <c r="G349" s="72" t="s">
        <v>15</v>
      </c>
      <c r="H349" s="55">
        <v>11.15</v>
      </c>
      <c r="I349" s="19">
        <f>20</f>
        <v>20</v>
      </c>
      <c r="J349" s="25">
        <f t="shared" si="9"/>
        <v>0</v>
      </c>
      <c r="K349" s="26" t="str">
        <f t="shared" si="8"/>
        <v>OK</v>
      </c>
      <c r="L349" s="18">
        <v>20</v>
      </c>
      <c r="M349" s="32"/>
      <c r="N349" s="32"/>
      <c r="O349" s="32"/>
      <c r="P349" s="32"/>
      <c r="Q349" s="18"/>
      <c r="R349" s="18"/>
      <c r="S349" s="18"/>
      <c r="T349" s="18"/>
      <c r="U349" s="18"/>
      <c r="V349" s="18"/>
      <c r="W349" s="32"/>
      <c r="X349" s="32"/>
      <c r="Y349" s="32"/>
      <c r="Z349" s="32"/>
      <c r="AA349" s="32"/>
      <c r="AB349" s="32"/>
    </row>
    <row r="350" spans="1:28" ht="39.950000000000003" customHeight="1" x14ac:dyDescent="0.25">
      <c r="A350" s="169"/>
      <c r="B350" s="171"/>
      <c r="C350" s="48">
        <v>495</v>
      </c>
      <c r="D350" s="71" t="s">
        <v>31</v>
      </c>
      <c r="E350" s="108" t="s">
        <v>686</v>
      </c>
      <c r="F350" s="72" t="s">
        <v>13</v>
      </c>
      <c r="G350" s="72" t="s">
        <v>772</v>
      </c>
      <c r="H350" s="55">
        <v>1.27</v>
      </c>
      <c r="I350" s="19">
        <v>50</v>
      </c>
      <c r="J350" s="25">
        <f t="shared" si="9"/>
        <v>50</v>
      </c>
      <c r="K350" s="26" t="str">
        <f t="shared" si="8"/>
        <v>OK</v>
      </c>
      <c r="L350" s="18"/>
      <c r="M350" s="32"/>
      <c r="N350" s="32"/>
      <c r="O350" s="32"/>
      <c r="P350" s="32"/>
      <c r="Q350" s="18"/>
      <c r="R350" s="18"/>
      <c r="S350" s="18"/>
      <c r="T350" s="18"/>
      <c r="U350" s="18"/>
      <c r="V350" s="18"/>
      <c r="W350" s="32"/>
      <c r="X350" s="32"/>
      <c r="Y350" s="32"/>
      <c r="Z350" s="32"/>
      <c r="AA350" s="32"/>
      <c r="AB350" s="32"/>
    </row>
    <row r="351" spans="1:28" ht="39.950000000000003" customHeight="1" x14ac:dyDescent="0.25">
      <c r="A351" s="169"/>
      <c r="B351" s="171"/>
      <c r="C351" s="49">
        <v>496</v>
      </c>
      <c r="D351" s="71" t="s">
        <v>92</v>
      </c>
      <c r="E351" s="108" t="s">
        <v>687</v>
      </c>
      <c r="F351" s="72" t="s">
        <v>61</v>
      </c>
      <c r="G351" s="72" t="s">
        <v>35</v>
      </c>
      <c r="H351" s="55">
        <v>33.22</v>
      </c>
      <c r="I351" s="19">
        <v>1</v>
      </c>
      <c r="J351" s="25">
        <f t="shared" si="9"/>
        <v>0</v>
      </c>
      <c r="K351" s="26" t="str">
        <f t="shared" si="8"/>
        <v>OK</v>
      </c>
      <c r="L351" s="18"/>
      <c r="M351" s="32"/>
      <c r="N351" s="32"/>
      <c r="O351" s="152">
        <v>1</v>
      </c>
      <c r="P351" s="32"/>
      <c r="Q351" s="18"/>
      <c r="R351" s="18"/>
      <c r="S351" s="18"/>
      <c r="T351" s="18"/>
      <c r="U351" s="18"/>
      <c r="V351" s="18"/>
      <c r="W351" s="32"/>
      <c r="X351" s="32"/>
      <c r="Y351" s="32"/>
      <c r="Z351" s="32"/>
      <c r="AA351" s="32"/>
      <c r="AB351" s="32"/>
    </row>
    <row r="352" spans="1:28" ht="39.950000000000003" customHeight="1" x14ac:dyDescent="0.25">
      <c r="A352" s="169"/>
      <c r="B352" s="171"/>
      <c r="C352" s="48">
        <v>497</v>
      </c>
      <c r="D352" s="85" t="s">
        <v>463</v>
      </c>
      <c r="E352" s="108" t="s">
        <v>688</v>
      </c>
      <c r="F352" s="96" t="s">
        <v>133</v>
      </c>
      <c r="G352" s="96" t="s">
        <v>35</v>
      </c>
      <c r="H352" s="55">
        <v>261.44</v>
      </c>
      <c r="I352" s="19"/>
      <c r="J352" s="25">
        <f t="shared" si="9"/>
        <v>0</v>
      </c>
      <c r="K352" s="26" t="str">
        <f t="shared" si="8"/>
        <v>OK</v>
      </c>
      <c r="L352" s="18"/>
      <c r="M352" s="32"/>
      <c r="N352" s="32"/>
      <c r="O352" s="32"/>
      <c r="P352" s="32"/>
      <c r="Q352" s="18"/>
      <c r="R352" s="18"/>
      <c r="S352" s="18"/>
      <c r="T352" s="18"/>
      <c r="U352" s="18"/>
      <c r="V352" s="18"/>
      <c r="W352" s="32"/>
      <c r="X352" s="32"/>
      <c r="Y352" s="32"/>
      <c r="Z352" s="32"/>
      <c r="AA352" s="32"/>
      <c r="AB352" s="32"/>
    </row>
    <row r="353" spans="1:28" ht="39.950000000000003" customHeight="1" x14ac:dyDescent="0.25">
      <c r="A353" s="169"/>
      <c r="B353" s="171"/>
      <c r="C353" s="49">
        <v>498</v>
      </c>
      <c r="D353" s="85" t="s">
        <v>464</v>
      </c>
      <c r="E353" s="108" t="s">
        <v>689</v>
      </c>
      <c r="F353" s="96" t="s">
        <v>133</v>
      </c>
      <c r="G353" s="96" t="s">
        <v>35</v>
      </c>
      <c r="H353" s="55">
        <v>118.06</v>
      </c>
      <c r="I353" s="19"/>
      <c r="J353" s="25">
        <f t="shared" si="9"/>
        <v>0</v>
      </c>
      <c r="K353" s="26" t="str">
        <f t="shared" si="8"/>
        <v>OK</v>
      </c>
      <c r="L353" s="18"/>
      <c r="M353" s="32"/>
      <c r="N353" s="32"/>
      <c r="O353" s="32"/>
      <c r="P353" s="32"/>
      <c r="Q353" s="18"/>
      <c r="R353" s="18"/>
      <c r="S353" s="18"/>
      <c r="T353" s="18"/>
      <c r="U353" s="18"/>
      <c r="V353" s="18"/>
      <c r="W353" s="32"/>
      <c r="X353" s="32"/>
      <c r="Y353" s="32"/>
      <c r="Z353" s="32"/>
      <c r="AA353" s="32"/>
      <c r="AB353" s="32"/>
    </row>
    <row r="354" spans="1:28" ht="39.950000000000003" customHeight="1" x14ac:dyDescent="0.25">
      <c r="A354" s="169"/>
      <c r="B354" s="171"/>
      <c r="C354" s="49">
        <v>499</v>
      </c>
      <c r="D354" s="71" t="s">
        <v>465</v>
      </c>
      <c r="E354" s="108" t="s">
        <v>690</v>
      </c>
      <c r="F354" s="96" t="s">
        <v>133</v>
      </c>
      <c r="G354" s="96" t="s">
        <v>35</v>
      </c>
      <c r="H354" s="55">
        <v>391.68</v>
      </c>
      <c r="I354" s="19"/>
      <c r="J354" s="25">
        <f t="shared" si="9"/>
        <v>0</v>
      </c>
      <c r="K354" s="26" t="str">
        <f t="shared" si="8"/>
        <v>OK</v>
      </c>
      <c r="L354" s="18"/>
      <c r="M354" s="32"/>
      <c r="N354" s="32"/>
      <c r="O354" s="32"/>
      <c r="P354" s="32"/>
      <c r="Q354" s="18"/>
      <c r="R354" s="18"/>
      <c r="S354" s="18"/>
      <c r="T354" s="18"/>
      <c r="U354" s="18"/>
      <c r="V354" s="18"/>
      <c r="W354" s="32"/>
      <c r="X354" s="32"/>
      <c r="Y354" s="32"/>
      <c r="Z354" s="32"/>
      <c r="AA354" s="32"/>
      <c r="AB354" s="32"/>
    </row>
    <row r="355" spans="1:28" ht="39.950000000000003" customHeight="1" x14ac:dyDescent="0.25">
      <c r="A355" s="169"/>
      <c r="B355" s="171"/>
      <c r="C355" s="49">
        <v>500</v>
      </c>
      <c r="D355" s="71" t="s">
        <v>466</v>
      </c>
      <c r="E355" s="108" t="s">
        <v>691</v>
      </c>
      <c r="F355" s="96" t="s">
        <v>133</v>
      </c>
      <c r="G355" s="96" t="s">
        <v>35</v>
      </c>
      <c r="H355" s="55">
        <v>98</v>
      </c>
      <c r="I355" s="19"/>
      <c r="J355" s="25">
        <f t="shared" si="9"/>
        <v>0</v>
      </c>
      <c r="K355" s="26" t="str">
        <f t="shared" si="8"/>
        <v>OK</v>
      </c>
      <c r="L355" s="18"/>
      <c r="M355" s="32"/>
      <c r="N355" s="32"/>
      <c r="O355" s="32"/>
      <c r="P355" s="32"/>
      <c r="Q355" s="18"/>
      <c r="R355" s="18"/>
      <c r="S355" s="18"/>
      <c r="T355" s="18"/>
      <c r="U355" s="18"/>
      <c r="V355" s="18"/>
      <c r="W355" s="32"/>
      <c r="X355" s="32"/>
      <c r="Y355" s="32"/>
      <c r="Z355" s="32"/>
      <c r="AA355" s="32"/>
      <c r="AB355" s="32"/>
    </row>
    <row r="356" spans="1:28" ht="39.950000000000003" customHeight="1" x14ac:dyDescent="0.25">
      <c r="A356" s="169"/>
      <c r="B356" s="171"/>
      <c r="C356" s="49">
        <v>501</v>
      </c>
      <c r="D356" s="79" t="s">
        <v>130</v>
      </c>
      <c r="E356" s="108" t="s">
        <v>692</v>
      </c>
      <c r="F356" s="72" t="s">
        <v>59</v>
      </c>
      <c r="G356" s="72" t="s">
        <v>35</v>
      </c>
      <c r="H356" s="55">
        <v>29.09</v>
      </c>
      <c r="I356" s="19">
        <f>2-1</f>
        <v>1</v>
      </c>
      <c r="J356" s="25">
        <f t="shared" si="9"/>
        <v>1</v>
      </c>
      <c r="K356" s="26" t="str">
        <f t="shared" si="8"/>
        <v>OK</v>
      </c>
      <c r="L356" s="18"/>
      <c r="M356" s="32"/>
      <c r="N356" s="32"/>
      <c r="O356" s="32"/>
      <c r="P356" s="32"/>
      <c r="Q356" s="18"/>
      <c r="R356" s="18"/>
      <c r="S356" s="18"/>
      <c r="T356" s="18"/>
      <c r="U356" s="18"/>
      <c r="V356" s="18"/>
      <c r="W356" s="32"/>
      <c r="X356" s="32"/>
      <c r="Y356" s="32"/>
      <c r="Z356" s="32"/>
      <c r="AA356" s="32"/>
      <c r="AB356" s="32"/>
    </row>
    <row r="357" spans="1:28" ht="39.950000000000003" customHeight="1" x14ac:dyDescent="0.25">
      <c r="A357" s="169"/>
      <c r="B357" s="171"/>
      <c r="C357" s="49">
        <v>502</v>
      </c>
      <c r="D357" s="71" t="s">
        <v>54</v>
      </c>
      <c r="E357" s="108" t="s">
        <v>693</v>
      </c>
      <c r="F357" s="100" t="s">
        <v>13</v>
      </c>
      <c r="G357" s="72" t="s">
        <v>35</v>
      </c>
      <c r="H357" s="55">
        <v>26.52</v>
      </c>
      <c r="I357" s="19">
        <v>2</v>
      </c>
      <c r="J357" s="25">
        <f t="shared" si="9"/>
        <v>2</v>
      </c>
      <c r="K357" s="26" t="str">
        <f t="shared" si="8"/>
        <v>OK</v>
      </c>
      <c r="L357" s="18"/>
      <c r="M357" s="32"/>
      <c r="N357" s="32"/>
      <c r="O357" s="32"/>
      <c r="P357" s="32"/>
      <c r="Q357" s="18"/>
      <c r="R357" s="18"/>
      <c r="S357" s="18"/>
      <c r="T357" s="18"/>
      <c r="U357" s="18"/>
      <c r="V357" s="18"/>
      <c r="W357" s="32"/>
      <c r="X357" s="32"/>
      <c r="Y357" s="32"/>
      <c r="Z357" s="32"/>
      <c r="AA357" s="32"/>
      <c r="AB357" s="32"/>
    </row>
    <row r="358" spans="1:28" ht="39.950000000000003" customHeight="1" x14ac:dyDescent="0.25">
      <c r="A358" s="169"/>
      <c r="B358" s="171"/>
      <c r="C358" s="49">
        <v>503</v>
      </c>
      <c r="D358" s="87" t="s">
        <v>467</v>
      </c>
      <c r="E358" s="108" t="s">
        <v>694</v>
      </c>
      <c r="F358" s="101" t="s">
        <v>13</v>
      </c>
      <c r="G358" s="72" t="s">
        <v>35</v>
      </c>
      <c r="H358" s="55">
        <v>38.549999999999997</v>
      </c>
      <c r="I358" s="19"/>
      <c r="J358" s="25">
        <f t="shared" si="9"/>
        <v>0</v>
      </c>
      <c r="K358" s="26" t="str">
        <f t="shared" si="8"/>
        <v>OK</v>
      </c>
      <c r="L358" s="18"/>
      <c r="M358" s="32"/>
      <c r="N358" s="32"/>
      <c r="O358" s="32"/>
      <c r="P358" s="32"/>
      <c r="Q358" s="18"/>
      <c r="R358" s="18"/>
      <c r="S358" s="18"/>
      <c r="T358" s="18"/>
      <c r="U358" s="18"/>
      <c r="V358" s="18"/>
      <c r="W358" s="32"/>
      <c r="X358" s="32"/>
      <c r="Y358" s="32"/>
      <c r="Z358" s="32"/>
      <c r="AA358" s="32"/>
      <c r="AB358" s="32"/>
    </row>
    <row r="359" spans="1:28" ht="39.950000000000003" customHeight="1" x14ac:dyDescent="0.25">
      <c r="A359" s="169"/>
      <c r="B359" s="171"/>
      <c r="C359" s="48">
        <v>504</v>
      </c>
      <c r="D359" s="71" t="s">
        <v>468</v>
      </c>
      <c r="E359" s="108" t="s">
        <v>695</v>
      </c>
      <c r="F359" s="96" t="s">
        <v>18</v>
      </c>
      <c r="G359" s="96" t="s">
        <v>103</v>
      </c>
      <c r="H359" s="55">
        <v>5.35</v>
      </c>
      <c r="I359" s="19"/>
      <c r="J359" s="25">
        <f t="shared" si="9"/>
        <v>0</v>
      </c>
      <c r="K359" s="26" t="str">
        <f t="shared" si="8"/>
        <v>OK</v>
      </c>
      <c r="L359" s="18"/>
      <c r="M359" s="32"/>
      <c r="N359" s="32"/>
      <c r="O359" s="32"/>
      <c r="P359" s="32"/>
      <c r="Q359" s="18"/>
      <c r="R359" s="18"/>
      <c r="S359" s="18"/>
      <c r="T359" s="18"/>
      <c r="U359" s="18"/>
      <c r="V359" s="18"/>
      <c r="W359" s="32"/>
      <c r="X359" s="32"/>
      <c r="Y359" s="32"/>
      <c r="Z359" s="32"/>
      <c r="AA359" s="32"/>
      <c r="AB359" s="32"/>
    </row>
    <row r="360" spans="1:28" ht="39.950000000000003" customHeight="1" x14ac:dyDescent="0.25">
      <c r="A360" s="169"/>
      <c r="B360" s="171"/>
      <c r="C360" s="48">
        <v>505</v>
      </c>
      <c r="D360" s="71" t="s">
        <v>159</v>
      </c>
      <c r="E360" s="108" t="s">
        <v>696</v>
      </c>
      <c r="F360" s="100" t="s">
        <v>59</v>
      </c>
      <c r="G360" s="72" t="s">
        <v>35</v>
      </c>
      <c r="H360" s="55">
        <v>65.03</v>
      </c>
      <c r="I360" s="19"/>
      <c r="J360" s="25">
        <f t="shared" si="9"/>
        <v>0</v>
      </c>
      <c r="K360" s="26" t="str">
        <f t="shared" si="8"/>
        <v>OK</v>
      </c>
      <c r="L360" s="18"/>
      <c r="M360" s="32"/>
      <c r="N360" s="32"/>
      <c r="O360" s="32"/>
      <c r="P360" s="32"/>
      <c r="Q360" s="18"/>
      <c r="R360" s="18"/>
      <c r="S360" s="18"/>
      <c r="T360" s="18"/>
      <c r="U360" s="18"/>
      <c r="V360" s="18"/>
      <c r="W360" s="32"/>
      <c r="X360" s="32"/>
      <c r="Y360" s="32"/>
      <c r="Z360" s="32"/>
      <c r="AA360" s="32"/>
      <c r="AB360" s="32"/>
    </row>
    <row r="361" spans="1:28" ht="39.950000000000003" customHeight="1" x14ac:dyDescent="0.25">
      <c r="A361" s="169"/>
      <c r="B361" s="171"/>
      <c r="C361" s="48">
        <v>506</v>
      </c>
      <c r="D361" s="71" t="s">
        <v>469</v>
      </c>
      <c r="E361" s="108" t="s">
        <v>697</v>
      </c>
      <c r="F361" s="100" t="s">
        <v>13</v>
      </c>
      <c r="G361" s="72" t="s">
        <v>35</v>
      </c>
      <c r="H361" s="55">
        <v>10.119999999999999</v>
      </c>
      <c r="I361" s="19">
        <f>1+2</f>
        <v>3</v>
      </c>
      <c r="J361" s="25">
        <f t="shared" si="9"/>
        <v>3</v>
      </c>
      <c r="K361" s="26" t="str">
        <f t="shared" si="8"/>
        <v>OK</v>
      </c>
      <c r="L361" s="18"/>
      <c r="M361" s="32"/>
      <c r="N361" s="32"/>
      <c r="O361" s="32"/>
      <c r="P361" s="32"/>
      <c r="Q361" s="18"/>
      <c r="R361" s="18"/>
      <c r="S361" s="18"/>
      <c r="T361" s="18"/>
      <c r="U361" s="18"/>
      <c r="V361" s="18"/>
      <c r="W361" s="32"/>
      <c r="X361" s="32"/>
      <c r="Y361" s="32"/>
      <c r="Z361" s="32"/>
      <c r="AA361" s="32"/>
      <c r="AB361" s="32"/>
    </row>
    <row r="362" spans="1:28" ht="39.950000000000003" customHeight="1" x14ac:dyDescent="0.25">
      <c r="A362" s="169"/>
      <c r="B362" s="171"/>
      <c r="C362" s="49">
        <v>507</v>
      </c>
      <c r="D362" s="71" t="s">
        <v>470</v>
      </c>
      <c r="E362" s="108" t="s">
        <v>698</v>
      </c>
      <c r="F362" s="72" t="s">
        <v>13</v>
      </c>
      <c r="G362" s="72" t="s">
        <v>35</v>
      </c>
      <c r="H362" s="55">
        <v>48.76</v>
      </c>
      <c r="I362" s="19">
        <f>1-1+2</f>
        <v>2</v>
      </c>
      <c r="J362" s="25">
        <f t="shared" si="9"/>
        <v>2</v>
      </c>
      <c r="K362" s="26" t="str">
        <f t="shared" si="8"/>
        <v>OK</v>
      </c>
      <c r="L362" s="18"/>
      <c r="M362" s="32"/>
      <c r="N362" s="32"/>
      <c r="O362" s="32"/>
      <c r="P362" s="32"/>
      <c r="Q362" s="18"/>
      <c r="R362" s="18"/>
      <c r="S362" s="18"/>
      <c r="T362" s="18"/>
      <c r="U362" s="18"/>
      <c r="V362" s="18"/>
      <c r="W362" s="32"/>
      <c r="X362" s="32"/>
      <c r="Y362" s="32"/>
      <c r="Z362" s="32"/>
      <c r="AA362" s="32"/>
      <c r="AB362" s="32"/>
    </row>
    <row r="363" spans="1:28" ht="39.950000000000003" customHeight="1" x14ac:dyDescent="0.25">
      <c r="A363" s="172"/>
      <c r="B363" s="173"/>
      <c r="C363" s="48">
        <v>508</v>
      </c>
      <c r="D363" s="71" t="s">
        <v>471</v>
      </c>
      <c r="E363" s="108" t="s">
        <v>699</v>
      </c>
      <c r="F363" s="72" t="s">
        <v>13</v>
      </c>
      <c r="G363" s="72" t="s">
        <v>35</v>
      </c>
      <c r="H363" s="55">
        <v>41.05</v>
      </c>
      <c r="I363" s="19"/>
      <c r="J363" s="25">
        <f t="shared" si="9"/>
        <v>0</v>
      </c>
      <c r="K363" s="26" t="str">
        <f t="shared" si="8"/>
        <v>OK</v>
      </c>
      <c r="L363" s="18"/>
      <c r="M363" s="32"/>
      <c r="N363" s="32"/>
      <c r="O363" s="32"/>
      <c r="P363" s="32"/>
      <c r="Q363" s="18"/>
      <c r="R363" s="18"/>
      <c r="S363" s="18"/>
      <c r="T363" s="18"/>
      <c r="U363" s="18"/>
      <c r="V363" s="18"/>
      <c r="W363" s="32"/>
      <c r="X363" s="32"/>
      <c r="Y363" s="32"/>
      <c r="Z363" s="32"/>
      <c r="AA363" s="32"/>
      <c r="AB363" s="32"/>
    </row>
    <row r="364" spans="1:28" ht="39.950000000000003" customHeight="1" x14ac:dyDescent="0.25">
      <c r="A364" s="160">
        <v>9</v>
      </c>
      <c r="B364" s="162" t="s">
        <v>223</v>
      </c>
      <c r="C364" s="47">
        <v>509</v>
      </c>
      <c r="D364" s="88" t="s">
        <v>472</v>
      </c>
      <c r="E364" s="106" t="s">
        <v>700</v>
      </c>
      <c r="F364" s="102" t="s">
        <v>13</v>
      </c>
      <c r="G364" s="34" t="s">
        <v>35</v>
      </c>
      <c r="H364" s="53">
        <v>406.56</v>
      </c>
      <c r="I364" s="19"/>
      <c r="J364" s="25">
        <f t="shared" si="9"/>
        <v>0</v>
      </c>
      <c r="K364" s="26" t="str">
        <f t="shared" si="8"/>
        <v>OK</v>
      </c>
      <c r="L364" s="18"/>
      <c r="M364" s="32"/>
      <c r="N364" s="32"/>
      <c r="O364" s="32"/>
      <c r="P364" s="32"/>
      <c r="Q364" s="18"/>
      <c r="R364" s="18"/>
      <c r="S364" s="18"/>
      <c r="T364" s="18"/>
      <c r="U364" s="18"/>
      <c r="V364" s="18"/>
      <c r="W364" s="32"/>
      <c r="X364" s="32"/>
      <c r="Y364" s="32"/>
      <c r="Z364" s="32"/>
      <c r="AA364" s="32"/>
      <c r="AB364" s="32"/>
    </row>
    <row r="365" spans="1:28" ht="39.950000000000003" customHeight="1" x14ac:dyDescent="0.25">
      <c r="A365" s="161"/>
      <c r="B365" s="163"/>
      <c r="C365" s="47">
        <v>510</v>
      </c>
      <c r="D365" s="77" t="s">
        <v>147</v>
      </c>
      <c r="E365" s="106" t="s">
        <v>701</v>
      </c>
      <c r="F365" s="94" t="s">
        <v>517</v>
      </c>
      <c r="G365" s="94" t="s">
        <v>15</v>
      </c>
      <c r="H365" s="53">
        <v>306.69</v>
      </c>
      <c r="I365" s="19"/>
      <c r="J365" s="25">
        <f t="shared" si="9"/>
        <v>0</v>
      </c>
      <c r="K365" s="26" t="str">
        <f t="shared" si="8"/>
        <v>OK</v>
      </c>
      <c r="L365" s="18"/>
      <c r="M365" s="32"/>
      <c r="N365" s="32"/>
      <c r="O365" s="32"/>
      <c r="P365" s="32"/>
      <c r="Q365" s="18"/>
      <c r="R365" s="18"/>
      <c r="S365" s="18"/>
      <c r="T365" s="18"/>
      <c r="U365" s="18"/>
      <c r="V365" s="18"/>
      <c r="W365" s="32"/>
      <c r="X365" s="32"/>
      <c r="Y365" s="32"/>
      <c r="Z365" s="32"/>
      <c r="AA365" s="32"/>
      <c r="AB365" s="32"/>
    </row>
    <row r="366" spans="1:28" ht="39.950000000000003" customHeight="1" x14ac:dyDescent="0.25">
      <c r="A366" s="161"/>
      <c r="B366" s="163"/>
      <c r="C366" s="47">
        <v>511</v>
      </c>
      <c r="D366" s="66" t="s">
        <v>473</v>
      </c>
      <c r="E366" s="106" t="s">
        <v>702</v>
      </c>
      <c r="F366" s="34" t="s">
        <v>13</v>
      </c>
      <c r="G366" s="34" t="s">
        <v>14</v>
      </c>
      <c r="H366" s="53">
        <v>20.3</v>
      </c>
      <c r="I366" s="19"/>
      <c r="J366" s="25">
        <f t="shared" si="9"/>
        <v>0</v>
      </c>
      <c r="K366" s="26" t="str">
        <f t="shared" si="8"/>
        <v>OK</v>
      </c>
      <c r="L366" s="18"/>
      <c r="M366" s="32"/>
      <c r="N366" s="32"/>
      <c r="O366" s="32"/>
      <c r="P366" s="32"/>
      <c r="Q366" s="18"/>
      <c r="R366" s="18"/>
      <c r="S366" s="18"/>
      <c r="T366" s="18"/>
      <c r="U366" s="18"/>
      <c r="V366" s="18"/>
      <c r="W366" s="32"/>
      <c r="X366" s="32"/>
      <c r="Y366" s="32"/>
      <c r="Z366" s="32"/>
      <c r="AA366" s="32"/>
      <c r="AB366" s="32"/>
    </row>
    <row r="367" spans="1:28" ht="39.950000000000003" customHeight="1" x14ac:dyDescent="0.25">
      <c r="A367" s="161"/>
      <c r="B367" s="163"/>
      <c r="C367" s="47">
        <v>512</v>
      </c>
      <c r="D367" s="66" t="s">
        <v>203</v>
      </c>
      <c r="E367" s="107" t="s">
        <v>703</v>
      </c>
      <c r="F367" s="34" t="s">
        <v>59</v>
      </c>
      <c r="G367" s="34" t="s">
        <v>14</v>
      </c>
      <c r="H367" s="53">
        <v>30.23</v>
      </c>
      <c r="I367" s="19"/>
      <c r="J367" s="25">
        <f t="shared" si="9"/>
        <v>0</v>
      </c>
      <c r="K367" s="26" t="str">
        <f t="shared" si="8"/>
        <v>OK</v>
      </c>
      <c r="L367" s="18"/>
      <c r="M367" s="32"/>
      <c r="N367" s="32"/>
      <c r="O367" s="32"/>
      <c r="P367" s="32"/>
      <c r="Q367" s="18"/>
      <c r="R367" s="18"/>
      <c r="S367" s="18"/>
      <c r="T367" s="18"/>
      <c r="U367" s="18"/>
      <c r="V367" s="18"/>
      <c r="W367" s="32"/>
      <c r="X367" s="32"/>
      <c r="Y367" s="32"/>
      <c r="Z367" s="32"/>
      <c r="AA367" s="32"/>
      <c r="AB367" s="32"/>
    </row>
    <row r="368" spans="1:28" ht="39.950000000000003" customHeight="1" x14ac:dyDescent="0.25">
      <c r="A368" s="161"/>
      <c r="B368" s="163"/>
      <c r="C368" s="47">
        <v>513</v>
      </c>
      <c r="D368" s="89" t="s">
        <v>474</v>
      </c>
      <c r="E368" s="106" t="s">
        <v>704</v>
      </c>
      <c r="F368" s="34" t="s">
        <v>13</v>
      </c>
      <c r="G368" s="34" t="s">
        <v>773</v>
      </c>
      <c r="H368" s="53">
        <v>30.42</v>
      </c>
      <c r="I368" s="19"/>
      <c r="J368" s="25">
        <f t="shared" si="9"/>
        <v>0</v>
      </c>
      <c r="K368" s="26" t="str">
        <f t="shared" si="8"/>
        <v>OK</v>
      </c>
      <c r="L368" s="18"/>
      <c r="M368" s="32"/>
      <c r="N368" s="32"/>
      <c r="O368" s="32"/>
      <c r="P368" s="32"/>
      <c r="Q368" s="18"/>
      <c r="R368" s="18"/>
      <c r="S368" s="18"/>
      <c r="T368" s="18"/>
      <c r="U368" s="18"/>
      <c r="V368" s="18"/>
      <c r="W368" s="32"/>
      <c r="X368" s="32"/>
      <c r="Y368" s="32"/>
      <c r="Z368" s="32"/>
      <c r="AA368" s="32"/>
      <c r="AB368" s="32"/>
    </row>
    <row r="369" spans="1:28" ht="39.950000000000003" customHeight="1" x14ac:dyDescent="0.25">
      <c r="A369" s="161"/>
      <c r="B369" s="163"/>
      <c r="C369" s="47">
        <v>514</v>
      </c>
      <c r="D369" s="89" t="s">
        <v>475</v>
      </c>
      <c r="E369" s="106" t="s">
        <v>704</v>
      </c>
      <c r="F369" s="34" t="s">
        <v>13</v>
      </c>
      <c r="G369" s="34" t="s">
        <v>773</v>
      </c>
      <c r="H369" s="53">
        <v>14.11</v>
      </c>
      <c r="I369" s="19"/>
      <c r="J369" s="25">
        <f t="shared" si="9"/>
        <v>0</v>
      </c>
      <c r="K369" s="26" t="str">
        <f t="shared" si="8"/>
        <v>OK</v>
      </c>
      <c r="L369" s="18"/>
      <c r="M369" s="32"/>
      <c r="N369" s="32"/>
      <c r="O369" s="32"/>
      <c r="P369" s="32"/>
      <c r="Q369" s="18"/>
      <c r="R369" s="18"/>
      <c r="S369" s="18"/>
      <c r="T369" s="18"/>
      <c r="U369" s="18"/>
      <c r="V369" s="18"/>
      <c r="W369" s="32"/>
      <c r="X369" s="32"/>
      <c r="Y369" s="32"/>
      <c r="Z369" s="32"/>
      <c r="AA369" s="32"/>
      <c r="AB369" s="32"/>
    </row>
    <row r="370" spans="1:28" ht="39.950000000000003" customHeight="1" x14ac:dyDescent="0.25">
      <c r="A370" s="161"/>
      <c r="B370" s="163"/>
      <c r="C370" s="47">
        <v>515</v>
      </c>
      <c r="D370" s="89" t="s">
        <v>476</v>
      </c>
      <c r="E370" s="106" t="s">
        <v>704</v>
      </c>
      <c r="F370" s="34" t="s">
        <v>13</v>
      </c>
      <c r="G370" s="34" t="s">
        <v>773</v>
      </c>
      <c r="H370" s="53">
        <v>19.59</v>
      </c>
      <c r="I370" s="19"/>
      <c r="J370" s="25">
        <f t="shared" si="9"/>
        <v>0</v>
      </c>
      <c r="K370" s="26" t="str">
        <f t="shared" si="8"/>
        <v>OK</v>
      </c>
      <c r="L370" s="18"/>
      <c r="M370" s="32"/>
      <c r="N370" s="32"/>
      <c r="O370" s="32"/>
      <c r="P370" s="32"/>
      <c r="Q370" s="18"/>
      <c r="R370" s="18"/>
      <c r="S370" s="18"/>
      <c r="T370" s="18"/>
      <c r="U370" s="18"/>
      <c r="V370" s="18"/>
      <c r="W370" s="32"/>
      <c r="X370" s="32"/>
      <c r="Y370" s="32"/>
      <c r="Z370" s="32"/>
      <c r="AA370" s="32"/>
      <c r="AB370" s="32"/>
    </row>
    <row r="371" spans="1:28" ht="39.950000000000003" customHeight="1" x14ac:dyDescent="0.25">
      <c r="A371" s="161"/>
      <c r="B371" s="163"/>
      <c r="C371" s="47">
        <v>516</v>
      </c>
      <c r="D371" s="66" t="s">
        <v>477</v>
      </c>
      <c r="E371" s="106" t="s">
        <v>705</v>
      </c>
      <c r="F371" s="34" t="s">
        <v>59</v>
      </c>
      <c r="G371" s="34" t="s">
        <v>117</v>
      </c>
      <c r="H371" s="53">
        <v>69.040000000000006</v>
      </c>
      <c r="I371" s="19"/>
      <c r="J371" s="25">
        <f t="shared" si="9"/>
        <v>0</v>
      </c>
      <c r="K371" s="26" t="str">
        <f t="shared" si="8"/>
        <v>OK</v>
      </c>
      <c r="L371" s="18"/>
      <c r="M371" s="32"/>
      <c r="N371" s="32"/>
      <c r="O371" s="32"/>
      <c r="P371" s="32"/>
      <c r="Q371" s="18"/>
      <c r="R371" s="18"/>
      <c r="S371" s="18"/>
      <c r="T371" s="18"/>
      <c r="U371" s="18"/>
      <c r="V371" s="18"/>
      <c r="W371" s="32"/>
      <c r="X371" s="32"/>
      <c r="Y371" s="32"/>
      <c r="Z371" s="32"/>
      <c r="AA371" s="32"/>
      <c r="AB371" s="32"/>
    </row>
    <row r="372" spans="1:28" ht="39.950000000000003" customHeight="1" x14ac:dyDescent="0.25">
      <c r="A372" s="161"/>
      <c r="B372" s="163"/>
      <c r="C372" s="47">
        <v>517</v>
      </c>
      <c r="D372" s="66" t="s">
        <v>478</v>
      </c>
      <c r="E372" s="106" t="s">
        <v>706</v>
      </c>
      <c r="F372" s="34" t="s">
        <v>59</v>
      </c>
      <c r="G372" s="34" t="s">
        <v>15</v>
      </c>
      <c r="H372" s="53">
        <v>391</v>
      </c>
      <c r="I372" s="19"/>
      <c r="J372" s="25">
        <f t="shared" si="9"/>
        <v>0</v>
      </c>
      <c r="K372" s="26" t="str">
        <f t="shared" si="8"/>
        <v>OK</v>
      </c>
      <c r="L372" s="18"/>
      <c r="M372" s="32"/>
      <c r="N372" s="32"/>
      <c r="O372" s="32"/>
      <c r="P372" s="32"/>
      <c r="Q372" s="18"/>
      <c r="R372" s="18"/>
      <c r="S372" s="18"/>
      <c r="T372" s="18"/>
      <c r="U372" s="18"/>
      <c r="V372" s="18"/>
      <c r="W372" s="32"/>
      <c r="X372" s="32"/>
      <c r="Y372" s="32"/>
      <c r="Z372" s="32"/>
      <c r="AA372" s="32"/>
      <c r="AB372" s="32"/>
    </row>
    <row r="373" spans="1:28" ht="39.950000000000003" customHeight="1" x14ac:dyDescent="0.25">
      <c r="A373" s="161"/>
      <c r="B373" s="163"/>
      <c r="C373" s="47">
        <v>518</v>
      </c>
      <c r="D373" s="66" t="s">
        <v>479</v>
      </c>
      <c r="E373" s="106" t="s">
        <v>707</v>
      </c>
      <c r="F373" s="34" t="s">
        <v>59</v>
      </c>
      <c r="G373" s="34" t="s">
        <v>108</v>
      </c>
      <c r="H373" s="53">
        <v>20.059999999999999</v>
      </c>
      <c r="I373" s="19"/>
      <c r="J373" s="25">
        <f t="shared" si="9"/>
        <v>0</v>
      </c>
      <c r="K373" s="26" t="str">
        <f t="shared" si="8"/>
        <v>OK</v>
      </c>
      <c r="L373" s="18"/>
      <c r="M373" s="32"/>
      <c r="N373" s="32"/>
      <c r="O373" s="32"/>
      <c r="P373" s="32"/>
      <c r="Q373" s="18"/>
      <c r="R373" s="18"/>
      <c r="S373" s="18"/>
      <c r="T373" s="18"/>
      <c r="U373" s="18"/>
      <c r="V373" s="18"/>
      <c r="W373" s="32"/>
      <c r="X373" s="32"/>
      <c r="Y373" s="32"/>
      <c r="Z373" s="32"/>
      <c r="AA373" s="32"/>
      <c r="AB373" s="32"/>
    </row>
    <row r="374" spans="1:28" ht="39.950000000000003" customHeight="1" x14ac:dyDescent="0.25">
      <c r="A374" s="161"/>
      <c r="B374" s="163"/>
      <c r="C374" s="47">
        <v>519</v>
      </c>
      <c r="D374" s="66" t="s">
        <v>206</v>
      </c>
      <c r="E374" s="106" t="s">
        <v>708</v>
      </c>
      <c r="F374" s="34" t="s">
        <v>59</v>
      </c>
      <c r="G374" s="34" t="s">
        <v>94</v>
      </c>
      <c r="H374" s="53">
        <v>480.3</v>
      </c>
      <c r="I374" s="19"/>
      <c r="J374" s="25">
        <f t="shared" si="9"/>
        <v>0</v>
      </c>
      <c r="K374" s="26" t="str">
        <f t="shared" si="8"/>
        <v>OK</v>
      </c>
      <c r="L374" s="18"/>
      <c r="M374" s="32"/>
      <c r="N374" s="32"/>
      <c r="O374" s="32"/>
      <c r="P374" s="32"/>
      <c r="Q374" s="18"/>
      <c r="R374" s="18"/>
      <c r="S374" s="18"/>
      <c r="T374" s="18"/>
      <c r="U374" s="18"/>
      <c r="V374" s="18"/>
      <c r="W374" s="32"/>
      <c r="X374" s="32"/>
      <c r="Y374" s="32"/>
      <c r="Z374" s="32"/>
      <c r="AA374" s="32"/>
      <c r="AB374" s="32"/>
    </row>
    <row r="375" spans="1:28" ht="39.950000000000003" customHeight="1" x14ac:dyDescent="0.25">
      <c r="A375" s="161"/>
      <c r="B375" s="163"/>
      <c r="C375" s="47">
        <v>520</v>
      </c>
      <c r="D375" s="66" t="s">
        <v>480</v>
      </c>
      <c r="E375" s="106" t="s">
        <v>709</v>
      </c>
      <c r="F375" s="34" t="s">
        <v>13</v>
      </c>
      <c r="G375" s="34" t="s">
        <v>14</v>
      </c>
      <c r="H375" s="53">
        <v>28.08</v>
      </c>
      <c r="I375" s="19">
        <v>10</v>
      </c>
      <c r="J375" s="25">
        <f t="shared" si="9"/>
        <v>10</v>
      </c>
      <c r="K375" s="26" t="str">
        <f t="shared" si="8"/>
        <v>OK</v>
      </c>
      <c r="L375" s="18"/>
      <c r="M375" s="32"/>
      <c r="N375" s="32"/>
      <c r="O375" s="32"/>
      <c r="P375" s="32"/>
      <c r="Q375" s="18"/>
      <c r="R375" s="18"/>
      <c r="S375" s="18"/>
      <c r="T375" s="18"/>
      <c r="U375" s="18"/>
      <c r="V375" s="18"/>
      <c r="W375" s="32"/>
      <c r="X375" s="32"/>
      <c r="Y375" s="32"/>
      <c r="Z375" s="32"/>
      <c r="AA375" s="32"/>
      <c r="AB375" s="32"/>
    </row>
    <row r="376" spans="1:28" ht="39.950000000000003" customHeight="1" x14ac:dyDescent="0.25">
      <c r="A376" s="161"/>
      <c r="B376" s="163"/>
      <c r="C376" s="47">
        <v>521</v>
      </c>
      <c r="D376" s="66" t="s">
        <v>481</v>
      </c>
      <c r="E376" s="106" t="s">
        <v>710</v>
      </c>
      <c r="F376" s="34" t="s">
        <v>13</v>
      </c>
      <c r="G376" s="34" t="s">
        <v>14</v>
      </c>
      <c r="H376" s="53">
        <v>22.78</v>
      </c>
      <c r="I376" s="19">
        <v>10</v>
      </c>
      <c r="J376" s="25">
        <f t="shared" si="9"/>
        <v>10</v>
      </c>
      <c r="K376" s="26" t="str">
        <f t="shared" si="8"/>
        <v>OK</v>
      </c>
      <c r="L376" s="18"/>
      <c r="M376" s="32"/>
      <c r="N376" s="32"/>
      <c r="O376" s="32"/>
      <c r="P376" s="32"/>
      <c r="Q376" s="18"/>
      <c r="R376" s="18"/>
      <c r="S376" s="18"/>
      <c r="T376" s="18"/>
      <c r="U376" s="18"/>
      <c r="V376" s="18"/>
      <c r="W376" s="32"/>
      <c r="X376" s="32"/>
      <c r="Y376" s="32"/>
      <c r="Z376" s="32"/>
      <c r="AA376" s="32"/>
      <c r="AB376" s="32"/>
    </row>
    <row r="377" spans="1:28" ht="39.950000000000003" customHeight="1" x14ac:dyDescent="0.25">
      <c r="A377" s="161"/>
      <c r="B377" s="163"/>
      <c r="C377" s="47">
        <v>522</v>
      </c>
      <c r="D377" s="66" t="s">
        <v>148</v>
      </c>
      <c r="E377" s="106" t="s">
        <v>711</v>
      </c>
      <c r="F377" s="34" t="s">
        <v>59</v>
      </c>
      <c r="G377" s="34" t="s">
        <v>15</v>
      </c>
      <c r="H377" s="53">
        <v>17.52</v>
      </c>
      <c r="I377" s="19"/>
      <c r="J377" s="25">
        <f t="shared" si="9"/>
        <v>0</v>
      </c>
      <c r="K377" s="26" t="str">
        <f t="shared" si="8"/>
        <v>OK</v>
      </c>
      <c r="L377" s="18"/>
      <c r="M377" s="32"/>
      <c r="N377" s="32"/>
      <c r="O377" s="32"/>
      <c r="P377" s="32"/>
      <c r="Q377" s="18"/>
      <c r="R377" s="18"/>
      <c r="S377" s="18"/>
      <c r="T377" s="18"/>
      <c r="U377" s="18"/>
      <c r="V377" s="18"/>
      <c r="W377" s="32"/>
      <c r="X377" s="32"/>
      <c r="Y377" s="32"/>
      <c r="Z377" s="32"/>
      <c r="AA377" s="32"/>
      <c r="AB377" s="32"/>
    </row>
    <row r="378" spans="1:28" ht="39.950000000000003" customHeight="1" x14ac:dyDescent="0.25">
      <c r="A378" s="161"/>
      <c r="B378" s="163"/>
      <c r="C378" s="47">
        <v>523</v>
      </c>
      <c r="D378" s="66" t="s">
        <v>149</v>
      </c>
      <c r="E378" s="106" t="s">
        <v>711</v>
      </c>
      <c r="F378" s="34" t="s">
        <v>13</v>
      </c>
      <c r="G378" s="34" t="s">
        <v>15</v>
      </c>
      <c r="H378" s="53">
        <v>40.299999999999997</v>
      </c>
      <c r="I378" s="19"/>
      <c r="J378" s="25">
        <f t="shared" si="9"/>
        <v>0</v>
      </c>
      <c r="K378" s="26" t="str">
        <f t="shared" si="8"/>
        <v>OK</v>
      </c>
      <c r="L378" s="18"/>
      <c r="M378" s="32"/>
      <c r="N378" s="32"/>
      <c r="O378" s="32"/>
      <c r="P378" s="32"/>
      <c r="Q378" s="18"/>
      <c r="R378" s="18"/>
      <c r="S378" s="18"/>
      <c r="T378" s="18"/>
      <c r="U378" s="18"/>
      <c r="V378" s="18"/>
      <c r="W378" s="32"/>
      <c r="X378" s="32"/>
      <c r="Y378" s="32"/>
      <c r="Z378" s="32"/>
      <c r="AA378" s="32"/>
      <c r="AB378" s="32"/>
    </row>
    <row r="379" spans="1:28" ht="39.950000000000003" customHeight="1" x14ac:dyDescent="0.25">
      <c r="A379" s="161"/>
      <c r="B379" s="163"/>
      <c r="C379" s="47">
        <v>524</v>
      </c>
      <c r="D379" s="66" t="s">
        <v>201</v>
      </c>
      <c r="E379" s="106" t="s">
        <v>712</v>
      </c>
      <c r="F379" s="34" t="s">
        <v>59</v>
      </c>
      <c r="G379" s="34" t="s">
        <v>103</v>
      </c>
      <c r="H379" s="53">
        <v>95.7</v>
      </c>
      <c r="I379" s="19"/>
      <c r="J379" s="25">
        <f t="shared" si="9"/>
        <v>0</v>
      </c>
      <c r="K379" s="26" t="str">
        <f t="shared" si="8"/>
        <v>OK</v>
      </c>
      <c r="L379" s="18"/>
      <c r="M379" s="32"/>
      <c r="N379" s="32"/>
      <c r="O379" s="32"/>
      <c r="P379" s="32"/>
      <c r="Q379" s="18"/>
      <c r="R379" s="18"/>
      <c r="S379" s="18"/>
      <c r="T379" s="18"/>
      <c r="U379" s="18"/>
      <c r="V379" s="18"/>
      <c r="W379" s="32"/>
      <c r="X379" s="32"/>
      <c r="Y379" s="32"/>
      <c r="Z379" s="32"/>
      <c r="AA379" s="32"/>
      <c r="AB379" s="32"/>
    </row>
    <row r="380" spans="1:28" ht="39.950000000000003" customHeight="1" x14ac:dyDescent="0.25">
      <c r="A380" s="161"/>
      <c r="B380" s="163"/>
      <c r="C380" s="47">
        <v>525</v>
      </c>
      <c r="D380" s="66" t="s">
        <v>37</v>
      </c>
      <c r="E380" s="106" t="s">
        <v>713</v>
      </c>
      <c r="F380" s="34" t="s">
        <v>59</v>
      </c>
      <c r="G380" s="34" t="s">
        <v>35</v>
      </c>
      <c r="H380" s="53">
        <v>39.96</v>
      </c>
      <c r="I380" s="19"/>
      <c r="J380" s="25">
        <f t="shared" si="9"/>
        <v>0</v>
      </c>
      <c r="K380" s="26" t="str">
        <f t="shared" si="8"/>
        <v>OK</v>
      </c>
      <c r="L380" s="18"/>
      <c r="M380" s="32"/>
      <c r="N380" s="32"/>
      <c r="O380" s="32"/>
      <c r="P380" s="32"/>
      <c r="Q380" s="18"/>
      <c r="R380" s="18"/>
      <c r="S380" s="18"/>
      <c r="T380" s="18"/>
      <c r="U380" s="18"/>
      <c r="V380" s="18"/>
      <c r="W380" s="32"/>
      <c r="X380" s="32"/>
      <c r="Y380" s="32"/>
      <c r="Z380" s="32"/>
      <c r="AA380" s="32"/>
      <c r="AB380" s="32"/>
    </row>
    <row r="381" spans="1:28" ht="39.950000000000003" customHeight="1" x14ac:dyDescent="0.25">
      <c r="A381" s="161"/>
      <c r="B381" s="163"/>
      <c r="C381" s="47">
        <v>526</v>
      </c>
      <c r="D381" s="66" t="s">
        <v>131</v>
      </c>
      <c r="E381" s="106" t="s">
        <v>653</v>
      </c>
      <c r="F381" s="34" t="s">
        <v>59</v>
      </c>
      <c r="G381" s="34" t="s">
        <v>35</v>
      </c>
      <c r="H381" s="53">
        <v>32.950000000000003</v>
      </c>
      <c r="I381" s="19"/>
      <c r="J381" s="25">
        <f t="shared" si="9"/>
        <v>0</v>
      </c>
      <c r="K381" s="26" t="str">
        <f t="shared" si="8"/>
        <v>OK</v>
      </c>
      <c r="L381" s="18"/>
      <c r="M381" s="32"/>
      <c r="N381" s="32"/>
      <c r="O381" s="32"/>
      <c r="P381" s="32"/>
      <c r="Q381" s="18"/>
      <c r="R381" s="18"/>
      <c r="S381" s="18"/>
      <c r="T381" s="18"/>
      <c r="U381" s="18"/>
      <c r="V381" s="18"/>
      <c r="W381" s="32"/>
      <c r="X381" s="32"/>
      <c r="Y381" s="32"/>
      <c r="Z381" s="32"/>
      <c r="AA381" s="32"/>
      <c r="AB381" s="32"/>
    </row>
    <row r="382" spans="1:28" ht="39.950000000000003" customHeight="1" x14ac:dyDescent="0.25">
      <c r="A382" s="161"/>
      <c r="B382" s="163"/>
      <c r="C382" s="47">
        <v>527</v>
      </c>
      <c r="D382" s="66" t="s">
        <v>209</v>
      </c>
      <c r="E382" s="107" t="s">
        <v>714</v>
      </c>
      <c r="F382" s="34" t="s">
        <v>59</v>
      </c>
      <c r="G382" s="34" t="s">
        <v>35</v>
      </c>
      <c r="H382" s="53">
        <v>582.23</v>
      </c>
      <c r="I382" s="19"/>
      <c r="J382" s="25">
        <f t="shared" si="9"/>
        <v>0</v>
      </c>
      <c r="K382" s="26" t="str">
        <f t="shared" si="8"/>
        <v>OK</v>
      </c>
      <c r="L382" s="18"/>
      <c r="M382" s="32"/>
      <c r="N382" s="32"/>
      <c r="O382" s="32"/>
      <c r="P382" s="32"/>
      <c r="Q382" s="18"/>
      <c r="R382" s="18"/>
      <c r="S382" s="18"/>
      <c r="T382" s="18"/>
      <c r="U382" s="18"/>
      <c r="V382" s="18"/>
      <c r="W382" s="32"/>
      <c r="X382" s="32"/>
      <c r="Y382" s="32"/>
      <c r="Z382" s="32"/>
      <c r="AA382" s="32"/>
      <c r="AB382" s="32"/>
    </row>
    <row r="383" spans="1:28" ht="39.950000000000003" customHeight="1" x14ac:dyDescent="0.25">
      <c r="A383" s="161"/>
      <c r="B383" s="163"/>
      <c r="C383" s="47">
        <v>528</v>
      </c>
      <c r="D383" s="66" t="s">
        <v>207</v>
      </c>
      <c r="E383" s="106" t="s">
        <v>715</v>
      </c>
      <c r="F383" s="34" t="s">
        <v>59</v>
      </c>
      <c r="G383" s="34" t="s">
        <v>35</v>
      </c>
      <c r="H383" s="53">
        <v>201.25</v>
      </c>
      <c r="I383" s="19"/>
      <c r="J383" s="25">
        <f t="shared" si="9"/>
        <v>0</v>
      </c>
      <c r="K383" s="26" t="str">
        <f t="shared" si="8"/>
        <v>OK</v>
      </c>
      <c r="L383" s="18"/>
      <c r="M383" s="32"/>
      <c r="N383" s="32"/>
      <c r="O383" s="32"/>
      <c r="P383" s="32"/>
      <c r="Q383" s="18"/>
      <c r="R383" s="18"/>
      <c r="S383" s="18"/>
      <c r="T383" s="18"/>
      <c r="U383" s="18"/>
      <c r="V383" s="18"/>
      <c r="W383" s="32"/>
      <c r="X383" s="32"/>
      <c r="Y383" s="32"/>
      <c r="Z383" s="32"/>
      <c r="AA383" s="32"/>
      <c r="AB383" s="32"/>
    </row>
    <row r="384" spans="1:28" ht="39.950000000000003" customHeight="1" x14ac:dyDescent="0.25">
      <c r="A384" s="161"/>
      <c r="B384" s="163"/>
      <c r="C384" s="47">
        <v>529</v>
      </c>
      <c r="D384" s="66" t="s">
        <v>210</v>
      </c>
      <c r="E384" s="106" t="s">
        <v>715</v>
      </c>
      <c r="F384" s="34" t="s">
        <v>59</v>
      </c>
      <c r="G384" s="34" t="s">
        <v>35</v>
      </c>
      <c r="H384" s="53">
        <v>125.56</v>
      </c>
      <c r="I384" s="19"/>
      <c r="J384" s="25">
        <f t="shared" si="9"/>
        <v>0</v>
      </c>
      <c r="K384" s="26" t="str">
        <f t="shared" si="8"/>
        <v>OK</v>
      </c>
      <c r="L384" s="18"/>
      <c r="M384" s="32"/>
      <c r="N384" s="32"/>
      <c r="O384" s="32"/>
      <c r="P384" s="32"/>
      <c r="Q384" s="18"/>
      <c r="R384" s="18"/>
      <c r="S384" s="18"/>
      <c r="T384" s="18"/>
      <c r="U384" s="18"/>
      <c r="V384" s="18"/>
      <c r="W384" s="32"/>
      <c r="X384" s="32"/>
      <c r="Y384" s="32"/>
      <c r="Z384" s="32"/>
      <c r="AA384" s="32"/>
      <c r="AB384" s="32"/>
    </row>
    <row r="385" spans="1:28" ht="39.950000000000003" customHeight="1" x14ac:dyDescent="0.25">
      <c r="A385" s="161"/>
      <c r="B385" s="163"/>
      <c r="C385" s="47">
        <v>530</v>
      </c>
      <c r="D385" s="66" t="s">
        <v>482</v>
      </c>
      <c r="E385" s="106" t="s">
        <v>716</v>
      </c>
      <c r="F385" s="34" t="s">
        <v>59</v>
      </c>
      <c r="G385" s="34" t="s">
        <v>35</v>
      </c>
      <c r="H385" s="53">
        <v>137.32</v>
      </c>
      <c r="I385" s="19"/>
      <c r="J385" s="25">
        <f t="shared" si="9"/>
        <v>0</v>
      </c>
      <c r="K385" s="26" t="str">
        <f t="shared" si="8"/>
        <v>OK</v>
      </c>
      <c r="L385" s="18"/>
      <c r="M385" s="32"/>
      <c r="N385" s="32"/>
      <c r="O385" s="32"/>
      <c r="P385" s="32"/>
      <c r="Q385" s="18"/>
      <c r="R385" s="18"/>
      <c r="S385" s="18"/>
      <c r="T385" s="18"/>
      <c r="U385" s="18"/>
      <c r="V385" s="18"/>
      <c r="W385" s="32"/>
      <c r="X385" s="32"/>
      <c r="Y385" s="32"/>
      <c r="Z385" s="32"/>
      <c r="AA385" s="32"/>
      <c r="AB385" s="32"/>
    </row>
    <row r="386" spans="1:28" ht="39.950000000000003" customHeight="1" x14ac:dyDescent="0.25">
      <c r="A386" s="161"/>
      <c r="B386" s="163"/>
      <c r="C386" s="47">
        <v>531</v>
      </c>
      <c r="D386" s="66" t="s">
        <v>483</v>
      </c>
      <c r="E386" s="107" t="s">
        <v>717</v>
      </c>
      <c r="F386" s="34" t="s">
        <v>59</v>
      </c>
      <c r="G386" s="34" t="s">
        <v>15</v>
      </c>
      <c r="H386" s="53">
        <v>37.020000000000003</v>
      </c>
      <c r="I386" s="19"/>
      <c r="J386" s="25">
        <f t="shared" si="9"/>
        <v>0</v>
      </c>
      <c r="K386" s="26" t="str">
        <f t="shared" si="8"/>
        <v>OK</v>
      </c>
      <c r="L386" s="18"/>
      <c r="M386" s="32"/>
      <c r="N386" s="32"/>
      <c r="O386" s="32"/>
      <c r="P386" s="32"/>
      <c r="Q386" s="18"/>
      <c r="R386" s="18"/>
      <c r="S386" s="18"/>
      <c r="T386" s="18"/>
      <c r="U386" s="18"/>
      <c r="V386" s="18"/>
      <c r="W386" s="32"/>
      <c r="X386" s="32"/>
      <c r="Y386" s="32"/>
      <c r="Z386" s="32"/>
      <c r="AA386" s="32"/>
      <c r="AB386" s="32"/>
    </row>
    <row r="387" spans="1:28" ht="39.950000000000003" customHeight="1" x14ac:dyDescent="0.25">
      <c r="A387" s="161"/>
      <c r="B387" s="163"/>
      <c r="C387" s="47">
        <v>532</v>
      </c>
      <c r="D387" s="66" t="s">
        <v>484</v>
      </c>
      <c r="E387" s="106" t="s">
        <v>718</v>
      </c>
      <c r="F387" s="34" t="s">
        <v>59</v>
      </c>
      <c r="G387" s="34" t="s">
        <v>15</v>
      </c>
      <c r="H387" s="53">
        <v>29.4</v>
      </c>
      <c r="I387" s="19"/>
      <c r="J387" s="25">
        <f t="shared" si="9"/>
        <v>0</v>
      </c>
      <c r="K387" s="26" t="str">
        <f t="shared" si="8"/>
        <v>OK</v>
      </c>
      <c r="L387" s="18"/>
      <c r="M387" s="32"/>
      <c r="N387" s="32"/>
      <c r="O387" s="32"/>
      <c r="P387" s="32"/>
      <c r="Q387" s="18"/>
      <c r="R387" s="18"/>
      <c r="S387" s="18"/>
      <c r="T387" s="18"/>
      <c r="U387" s="18"/>
      <c r="V387" s="18"/>
      <c r="W387" s="32"/>
      <c r="X387" s="32"/>
      <c r="Y387" s="32"/>
      <c r="Z387" s="32"/>
      <c r="AA387" s="32"/>
      <c r="AB387" s="32"/>
    </row>
    <row r="388" spans="1:28" ht="39.950000000000003" customHeight="1" x14ac:dyDescent="0.25">
      <c r="A388" s="161"/>
      <c r="B388" s="163"/>
      <c r="C388" s="47">
        <v>533</v>
      </c>
      <c r="D388" s="66" t="s">
        <v>485</v>
      </c>
      <c r="E388" s="107" t="s">
        <v>719</v>
      </c>
      <c r="F388" s="34" t="s">
        <v>59</v>
      </c>
      <c r="G388" s="34" t="s">
        <v>15</v>
      </c>
      <c r="H388" s="53">
        <v>71.180000000000007</v>
      </c>
      <c r="I388" s="19"/>
      <c r="J388" s="25">
        <f t="shared" ref="J388:J442" si="10">I388-(SUM(L388:AB388))</f>
        <v>0</v>
      </c>
      <c r="K388" s="26" t="str">
        <f t="shared" si="8"/>
        <v>OK</v>
      </c>
      <c r="L388" s="18"/>
      <c r="M388" s="32"/>
      <c r="N388" s="32"/>
      <c r="O388" s="32"/>
      <c r="P388" s="32"/>
      <c r="Q388" s="18"/>
      <c r="R388" s="18"/>
      <c r="S388" s="18"/>
      <c r="T388" s="18"/>
      <c r="U388" s="18"/>
      <c r="V388" s="18"/>
      <c r="W388" s="32"/>
      <c r="X388" s="32"/>
      <c r="Y388" s="32"/>
      <c r="Z388" s="32"/>
      <c r="AA388" s="32"/>
      <c r="AB388" s="32"/>
    </row>
    <row r="389" spans="1:28" ht="39.950000000000003" customHeight="1" x14ac:dyDescent="0.25">
      <c r="A389" s="161"/>
      <c r="B389" s="163"/>
      <c r="C389" s="47">
        <v>534</v>
      </c>
      <c r="D389" s="83" t="s">
        <v>486</v>
      </c>
      <c r="E389" s="106" t="s">
        <v>720</v>
      </c>
      <c r="F389" s="35" t="s">
        <v>13</v>
      </c>
      <c r="G389" s="35" t="s">
        <v>103</v>
      </c>
      <c r="H389" s="53">
        <v>116.16</v>
      </c>
      <c r="I389" s="19"/>
      <c r="J389" s="25">
        <f t="shared" si="10"/>
        <v>0</v>
      </c>
      <c r="K389" s="26" t="str">
        <f t="shared" si="8"/>
        <v>OK</v>
      </c>
      <c r="L389" s="18"/>
      <c r="M389" s="32"/>
      <c r="N389" s="32"/>
      <c r="O389" s="32"/>
      <c r="P389" s="32"/>
      <c r="Q389" s="18"/>
      <c r="R389" s="18"/>
      <c r="S389" s="18"/>
      <c r="T389" s="18"/>
      <c r="U389" s="18"/>
      <c r="V389" s="18"/>
      <c r="W389" s="32"/>
      <c r="X389" s="32"/>
      <c r="Y389" s="32"/>
      <c r="Z389" s="32"/>
      <c r="AA389" s="32"/>
      <c r="AB389" s="32"/>
    </row>
    <row r="390" spans="1:28" ht="39.950000000000003" customHeight="1" x14ac:dyDescent="0.25">
      <c r="A390" s="161"/>
      <c r="B390" s="163"/>
      <c r="C390" s="47">
        <v>535</v>
      </c>
      <c r="D390" s="66" t="s">
        <v>204</v>
      </c>
      <c r="E390" s="106" t="s">
        <v>721</v>
      </c>
      <c r="F390" s="34" t="s">
        <v>59</v>
      </c>
      <c r="G390" s="34" t="s">
        <v>14</v>
      </c>
      <c r="H390" s="53">
        <v>1.35</v>
      </c>
      <c r="I390" s="19"/>
      <c r="J390" s="25">
        <f t="shared" si="10"/>
        <v>0</v>
      </c>
      <c r="K390" s="26" t="str">
        <f t="shared" si="8"/>
        <v>OK</v>
      </c>
      <c r="L390" s="18"/>
      <c r="M390" s="32"/>
      <c r="N390" s="32"/>
      <c r="O390" s="32"/>
      <c r="P390" s="32"/>
      <c r="Q390" s="18"/>
      <c r="R390" s="18"/>
      <c r="S390" s="18"/>
      <c r="T390" s="18"/>
      <c r="U390" s="18"/>
      <c r="V390" s="18"/>
      <c r="W390" s="32"/>
      <c r="X390" s="32"/>
      <c r="Y390" s="32"/>
      <c r="Z390" s="32"/>
      <c r="AA390" s="32"/>
      <c r="AB390" s="32"/>
    </row>
    <row r="391" spans="1:28" ht="39.950000000000003" customHeight="1" x14ac:dyDescent="0.25">
      <c r="A391" s="161"/>
      <c r="B391" s="163"/>
      <c r="C391" s="47">
        <v>536</v>
      </c>
      <c r="D391" s="66" t="s">
        <v>205</v>
      </c>
      <c r="E391" s="106" t="s">
        <v>722</v>
      </c>
      <c r="F391" s="34" t="s">
        <v>59</v>
      </c>
      <c r="G391" s="34" t="s">
        <v>14</v>
      </c>
      <c r="H391" s="53">
        <v>2.0299999999999998</v>
      </c>
      <c r="I391" s="19"/>
      <c r="J391" s="25">
        <f t="shared" si="10"/>
        <v>0</v>
      </c>
      <c r="K391" s="26" t="str">
        <f t="shared" si="8"/>
        <v>OK</v>
      </c>
      <c r="L391" s="18"/>
      <c r="M391" s="32"/>
      <c r="N391" s="32"/>
      <c r="O391" s="32"/>
      <c r="P391" s="32"/>
      <c r="Q391" s="18"/>
      <c r="R391" s="18"/>
      <c r="S391" s="18"/>
      <c r="T391" s="18"/>
      <c r="U391" s="18"/>
      <c r="V391" s="18"/>
      <c r="W391" s="32"/>
      <c r="X391" s="32"/>
      <c r="Y391" s="32"/>
      <c r="Z391" s="32"/>
      <c r="AA391" s="32"/>
      <c r="AB391" s="32"/>
    </row>
    <row r="392" spans="1:28" ht="39.950000000000003" customHeight="1" x14ac:dyDescent="0.25">
      <c r="A392" s="161"/>
      <c r="B392" s="163"/>
      <c r="C392" s="47">
        <v>537</v>
      </c>
      <c r="D392" s="66" t="s">
        <v>487</v>
      </c>
      <c r="E392" s="106" t="s">
        <v>723</v>
      </c>
      <c r="F392" s="34" t="s">
        <v>59</v>
      </c>
      <c r="G392" s="34" t="s">
        <v>35</v>
      </c>
      <c r="H392" s="53">
        <v>34.97</v>
      </c>
      <c r="I392" s="19"/>
      <c r="J392" s="25">
        <f t="shared" si="10"/>
        <v>0</v>
      </c>
      <c r="K392" s="26" t="str">
        <f t="shared" ref="K392:K442" si="11">IF(J392&lt;0,"ATENÇÃO","OK")</f>
        <v>OK</v>
      </c>
      <c r="L392" s="18"/>
      <c r="M392" s="32"/>
      <c r="N392" s="32"/>
      <c r="O392" s="32"/>
      <c r="P392" s="32"/>
      <c r="Q392" s="18"/>
      <c r="R392" s="18"/>
      <c r="S392" s="18"/>
      <c r="T392" s="18"/>
      <c r="U392" s="18"/>
      <c r="V392" s="18"/>
      <c r="W392" s="32"/>
      <c r="X392" s="32"/>
      <c r="Y392" s="32"/>
      <c r="Z392" s="32"/>
      <c r="AA392" s="32"/>
      <c r="AB392" s="32"/>
    </row>
    <row r="393" spans="1:28" ht="39.950000000000003" customHeight="1" x14ac:dyDescent="0.25">
      <c r="A393" s="161"/>
      <c r="B393" s="163"/>
      <c r="C393" s="47">
        <v>538</v>
      </c>
      <c r="D393" s="66" t="s">
        <v>101</v>
      </c>
      <c r="E393" s="106" t="s">
        <v>724</v>
      </c>
      <c r="F393" s="34" t="s">
        <v>13</v>
      </c>
      <c r="G393" s="34" t="s">
        <v>15</v>
      </c>
      <c r="H393" s="53">
        <v>8.02</v>
      </c>
      <c r="I393" s="19">
        <v>30</v>
      </c>
      <c r="J393" s="25">
        <f t="shared" si="10"/>
        <v>30</v>
      </c>
      <c r="K393" s="26" t="str">
        <f t="shared" si="11"/>
        <v>OK</v>
      </c>
      <c r="L393" s="18"/>
      <c r="M393" s="32"/>
      <c r="N393" s="32"/>
      <c r="O393" s="32"/>
      <c r="P393" s="32"/>
      <c r="Q393" s="18"/>
      <c r="R393" s="18"/>
      <c r="S393" s="18"/>
      <c r="T393" s="18"/>
      <c r="U393" s="18"/>
      <c r="V393" s="18"/>
      <c r="W393" s="32"/>
      <c r="X393" s="32"/>
      <c r="Y393" s="32"/>
      <c r="Z393" s="32"/>
      <c r="AA393" s="32"/>
      <c r="AB393" s="32"/>
    </row>
    <row r="394" spans="1:28" ht="39.950000000000003" customHeight="1" x14ac:dyDescent="0.25">
      <c r="A394" s="161"/>
      <c r="B394" s="163"/>
      <c r="C394" s="47">
        <v>539</v>
      </c>
      <c r="D394" s="66" t="s">
        <v>488</v>
      </c>
      <c r="E394" s="107" t="s">
        <v>725</v>
      </c>
      <c r="F394" s="35" t="s">
        <v>17</v>
      </c>
      <c r="G394" s="35" t="s">
        <v>769</v>
      </c>
      <c r="H394" s="53">
        <v>415.7</v>
      </c>
      <c r="I394" s="19"/>
      <c r="J394" s="25">
        <f t="shared" si="10"/>
        <v>0</v>
      </c>
      <c r="K394" s="26" t="str">
        <f t="shared" si="11"/>
        <v>OK</v>
      </c>
      <c r="L394" s="18"/>
      <c r="M394" s="32"/>
      <c r="N394" s="32"/>
      <c r="O394" s="32"/>
      <c r="P394" s="32"/>
      <c r="Q394" s="18"/>
      <c r="R394" s="18"/>
      <c r="S394" s="18"/>
      <c r="T394" s="18"/>
      <c r="U394" s="18"/>
      <c r="V394" s="18"/>
      <c r="W394" s="32"/>
      <c r="X394" s="32"/>
      <c r="Y394" s="32"/>
      <c r="Z394" s="32"/>
      <c r="AA394" s="32"/>
      <c r="AB394" s="32"/>
    </row>
    <row r="395" spans="1:28" ht="39.950000000000003" customHeight="1" x14ac:dyDescent="0.25">
      <c r="A395" s="161"/>
      <c r="B395" s="163"/>
      <c r="C395" s="47">
        <v>540</v>
      </c>
      <c r="D395" s="66" t="s">
        <v>489</v>
      </c>
      <c r="E395" s="106" t="s">
        <v>726</v>
      </c>
      <c r="F395" s="34" t="s">
        <v>13</v>
      </c>
      <c r="G395" s="35" t="s">
        <v>108</v>
      </c>
      <c r="H395" s="53">
        <v>341.82</v>
      </c>
      <c r="I395" s="19"/>
      <c r="J395" s="25">
        <f t="shared" si="10"/>
        <v>0</v>
      </c>
      <c r="K395" s="26" t="str">
        <f t="shared" si="11"/>
        <v>OK</v>
      </c>
      <c r="L395" s="18"/>
      <c r="M395" s="32"/>
      <c r="N395" s="32"/>
      <c r="O395" s="32"/>
      <c r="P395" s="32"/>
      <c r="Q395" s="18"/>
      <c r="R395" s="18"/>
      <c r="S395" s="18"/>
      <c r="T395" s="18"/>
      <c r="U395" s="18"/>
      <c r="V395" s="18"/>
      <c r="W395" s="32"/>
      <c r="X395" s="32"/>
      <c r="Y395" s="32"/>
      <c r="Z395" s="32"/>
      <c r="AA395" s="32"/>
      <c r="AB395" s="32"/>
    </row>
    <row r="396" spans="1:28" ht="39.950000000000003" customHeight="1" x14ac:dyDescent="0.25">
      <c r="A396" s="161"/>
      <c r="B396" s="163"/>
      <c r="C396" s="47">
        <v>541</v>
      </c>
      <c r="D396" s="66" t="s">
        <v>109</v>
      </c>
      <c r="E396" s="106" t="s">
        <v>727</v>
      </c>
      <c r="F396" s="34" t="s">
        <v>59</v>
      </c>
      <c r="G396" s="34" t="s">
        <v>108</v>
      </c>
      <c r="H396" s="53">
        <v>187.26</v>
      </c>
      <c r="I396" s="19"/>
      <c r="J396" s="25">
        <f t="shared" si="10"/>
        <v>0</v>
      </c>
      <c r="K396" s="26" t="str">
        <f t="shared" si="11"/>
        <v>OK</v>
      </c>
      <c r="L396" s="18"/>
      <c r="M396" s="32"/>
      <c r="N396" s="32"/>
      <c r="O396" s="32"/>
      <c r="P396" s="32"/>
      <c r="Q396" s="18"/>
      <c r="R396" s="18"/>
      <c r="S396" s="18"/>
      <c r="T396" s="18"/>
      <c r="U396" s="18"/>
      <c r="V396" s="18"/>
      <c r="W396" s="32"/>
      <c r="X396" s="32"/>
      <c r="Y396" s="32"/>
      <c r="Z396" s="32"/>
      <c r="AA396" s="32"/>
      <c r="AB396" s="32"/>
    </row>
    <row r="397" spans="1:28" ht="39.950000000000003" customHeight="1" x14ac:dyDescent="0.25">
      <c r="A397" s="161"/>
      <c r="B397" s="163"/>
      <c r="C397" s="47">
        <v>542</v>
      </c>
      <c r="D397" s="90" t="s">
        <v>490</v>
      </c>
      <c r="E397" s="106" t="s">
        <v>728</v>
      </c>
      <c r="F397" s="52" t="s">
        <v>13</v>
      </c>
      <c r="G397" s="34" t="s">
        <v>108</v>
      </c>
      <c r="H397" s="53">
        <v>79.510000000000005</v>
      </c>
      <c r="I397" s="19"/>
      <c r="J397" s="25">
        <f t="shared" si="10"/>
        <v>0</v>
      </c>
      <c r="K397" s="26" t="str">
        <f t="shared" si="11"/>
        <v>OK</v>
      </c>
      <c r="L397" s="18"/>
      <c r="M397" s="32"/>
      <c r="N397" s="32"/>
      <c r="O397" s="32"/>
      <c r="P397" s="32"/>
      <c r="Q397" s="18"/>
      <c r="R397" s="18"/>
      <c r="S397" s="18"/>
      <c r="T397" s="18"/>
      <c r="U397" s="18"/>
      <c r="V397" s="18"/>
      <c r="W397" s="32"/>
      <c r="X397" s="32"/>
      <c r="Y397" s="32"/>
      <c r="Z397" s="32"/>
      <c r="AA397" s="32"/>
      <c r="AB397" s="32"/>
    </row>
    <row r="398" spans="1:28" ht="39.950000000000003" customHeight="1" x14ac:dyDescent="0.25">
      <c r="A398" s="161"/>
      <c r="B398" s="163"/>
      <c r="C398" s="47">
        <v>543</v>
      </c>
      <c r="D398" s="66" t="s">
        <v>211</v>
      </c>
      <c r="E398" s="106" t="s">
        <v>729</v>
      </c>
      <c r="F398" s="34" t="s">
        <v>59</v>
      </c>
      <c r="G398" s="34" t="s">
        <v>108</v>
      </c>
      <c r="H398" s="53">
        <v>366.19</v>
      </c>
      <c r="I398" s="19"/>
      <c r="J398" s="25">
        <f t="shared" si="10"/>
        <v>0</v>
      </c>
      <c r="K398" s="26" t="str">
        <f t="shared" si="11"/>
        <v>OK</v>
      </c>
      <c r="L398" s="18"/>
      <c r="M398" s="32"/>
      <c r="N398" s="32"/>
      <c r="O398" s="32"/>
      <c r="P398" s="32"/>
      <c r="Q398" s="18"/>
      <c r="R398" s="18"/>
      <c r="S398" s="18"/>
      <c r="T398" s="18"/>
      <c r="U398" s="18"/>
      <c r="V398" s="18"/>
      <c r="W398" s="32"/>
      <c r="X398" s="32"/>
      <c r="Y398" s="32"/>
      <c r="Z398" s="32"/>
      <c r="AA398" s="32"/>
      <c r="AB398" s="32"/>
    </row>
    <row r="399" spans="1:28" ht="39.950000000000003" customHeight="1" x14ac:dyDescent="0.25">
      <c r="A399" s="161"/>
      <c r="B399" s="163"/>
      <c r="C399" s="47">
        <v>544</v>
      </c>
      <c r="D399" s="66" t="s">
        <v>491</v>
      </c>
      <c r="E399" s="106" t="s">
        <v>730</v>
      </c>
      <c r="F399" s="34" t="s">
        <v>13</v>
      </c>
      <c r="G399" s="34" t="s">
        <v>103</v>
      </c>
      <c r="H399" s="53">
        <v>53.6</v>
      </c>
      <c r="I399" s="19">
        <v>10</v>
      </c>
      <c r="J399" s="25">
        <f t="shared" si="10"/>
        <v>10</v>
      </c>
      <c r="K399" s="26" t="str">
        <f t="shared" si="11"/>
        <v>OK</v>
      </c>
      <c r="L399" s="18"/>
      <c r="M399" s="32"/>
      <c r="N399" s="32"/>
      <c r="O399" s="32"/>
      <c r="P399" s="32"/>
      <c r="Q399" s="18"/>
      <c r="R399" s="18"/>
      <c r="S399" s="18"/>
      <c r="T399" s="18"/>
      <c r="U399" s="18"/>
      <c r="V399" s="18"/>
      <c r="W399" s="32"/>
      <c r="X399" s="32"/>
      <c r="Y399" s="32"/>
      <c r="Z399" s="32"/>
      <c r="AA399" s="32"/>
      <c r="AB399" s="32"/>
    </row>
    <row r="400" spans="1:28" ht="39.950000000000003" customHeight="1" x14ac:dyDescent="0.25">
      <c r="A400" s="161"/>
      <c r="B400" s="163"/>
      <c r="C400" s="47">
        <v>545</v>
      </c>
      <c r="D400" s="88" t="s">
        <v>492</v>
      </c>
      <c r="E400" s="106" t="s">
        <v>731</v>
      </c>
      <c r="F400" s="102" t="s">
        <v>13</v>
      </c>
      <c r="G400" s="34" t="s">
        <v>35</v>
      </c>
      <c r="H400" s="53">
        <v>101.84</v>
      </c>
      <c r="I400" s="19"/>
      <c r="J400" s="25">
        <f t="shared" si="10"/>
        <v>0</v>
      </c>
      <c r="K400" s="26" t="str">
        <f t="shared" si="11"/>
        <v>OK</v>
      </c>
      <c r="L400" s="18"/>
      <c r="M400" s="32"/>
      <c r="N400" s="32"/>
      <c r="O400" s="32"/>
      <c r="P400" s="32"/>
      <c r="Q400" s="18"/>
      <c r="R400" s="18"/>
      <c r="S400" s="18"/>
      <c r="T400" s="18"/>
      <c r="U400" s="18"/>
      <c r="V400" s="18"/>
      <c r="W400" s="32"/>
      <c r="X400" s="32"/>
      <c r="Y400" s="32"/>
      <c r="Z400" s="32"/>
      <c r="AA400" s="32"/>
      <c r="AB400" s="32"/>
    </row>
    <row r="401" spans="1:28" ht="39.950000000000003" customHeight="1" x14ac:dyDescent="0.25">
      <c r="A401" s="161"/>
      <c r="B401" s="163"/>
      <c r="C401" s="47">
        <v>546</v>
      </c>
      <c r="D401" s="66" t="s">
        <v>493</v>
      </c>
      <c r="E401" s="106" t="s">
        <v>732</v>
      </c>
      <c r="F401" s="34" t="s">
        <v>13</v>
      </c>
      <c r="G401" s="34" t="s">
        <v>103</v>
      </c>
      <c r="H401" s="53">
        <v>18.059999999999999</v>
      </c>
      <c r="I401" s="19">
        <v>10</v>
      </c>
      <c r="J401" s="25">
        <f t="shared" si="10"/>
        <v>10</v>
      </c>
      <c r="K401" s="26" t="str">
        <f t="shared" si="11"/>
        <v>OK</v>
      </c>
      <c r="L401" s="18"/>
      <c r="M401" s="32"/>
      <c r="N401" s="32"/>
      <c r="O401" s="32"/>
      <c r="P401" s="32"/>
      <c r="Q401" s="18"/>
      <c r="R401" s="18"/>
      <c r="S401" s="18"/>
      <c r="T401" s="18"/>
      <c r="U401" s="18"/>
      <c r="V401" s="18"/>
      <c r="W401" s="32"/>
      <c r="X401" s="32"/>
      <c r="Y401" s="32"/>
      <c r="Z401" s="32"/>
      <c r="AA401" s="32"/>
      <c r="AB401" s="32"/>
    </row>
    <row r="402" spans="1:28" ht="39.950000000000003" customHeight="1" x14ac:dyDescent="0.25">
      <c r="A402" s="161"/>
      <c r="B402" s="163"/>
      <c r="C402" s="45">
        <v>547</v>
      </c>
      <c r="D402" s="66" t="s">
        <v>494</v>
      </c>
      <c r="E402" s="106" t="s">
        <v>733</v>
      </c>
      <c r="F402" s="34" t="s">
        <v>18</v>
      </c>
      <c r="G402" s="34" t="s">
        <v>110</v>
      </c>
      <c r="H402" s="52">
        <v>74.430000000000007</v>
      </c>
      <c r="I402" s="19"/>
      <c r="J402" s="25">
        <f t="shared" si="10"/>
        <v>0</v>
      </c>
      <c r="K402" s="26" t="str">
        <f t="shared" si="11"/>
        <v>OK</v>
      </c>
      <c r="L402" s="18"/>
      <c r="M402" s="32"/>
      <c r="N402" s="32"/>
      <c r="O402" s="32"/>
      <c r="P402" s="32"/>
      <c r="Q402" s="18"/>
      <c r="R402" s="18"/>
      <c r="S402" s="18"/>
      <c r="T402" s="18"/>
      <c r="U402" s="18"/>
      <c r="V402" s="18"/>
      <c r="W402" s="32"/>
      <c r="X402" s="32"/>
      <c r="Y402" s="32"/>
      <c r="Z402" s="32"/>
      <c r="AA402" s="32"/>
      <c r="AB402" s="32"/>
    </row>
    <row r="403" spans="1:28" ht="39.950000000000003" customHeight="1" x14ac:dyDescent="0.25">
      <c r="A403" s="161"/>
      <c r="B403" s="163"/>
      <c r="C403" s="45">
        <v>548</v>
      </c>
      <c r="D403" s="66" t="s">
        <v>495</v>
      </c>
      <c r="E403" s="106" t="s">
        <v>734</v>
      </c>
      <c r="F403" s="34" t="s">
        <v>18</v>
      </c>
      <c r="G403" s="35" t="s">
        <v>110</v>
      </c>
      <c r="H403" s="52">
        <v>120.6</v>
      </c>
      <c r="I403" s="19"/>
      <c r="J403" s="25">
        <f t="shared" si="10"/>
        <v>0</v>
      </c>
      <c r="K403" s="26" t="str">
        <f t="shared" si="11"/>
        <v>OK</v>
      </c>
      <c r="L403" s="18"/>
      <c r="M403" s="32"/>
      <c r="N403" s="32"/>
      <c r="O403" s="32"/>
      <c r="P403" s="32"/>
      <c r="Q403" s="18"/>
      <c r="R403" s="18"/>
      <c r="S403" s="18"/>
      <c r="T403" s="18"/>
      <c r="U403" s="18"/>
      <c r="V403" s="18"/>
      <c r="W403" s="32"/>
      <c r="X403" s="32"/>
      <c r="Y403" s="32"/>
      <c r="Z403" s="32"/>
      <c r="AA403" s="32"/>
      <c r="AB403" s="32"/>
    </row>
    <row r="404" spans="1:28" ht="39.950000000000003" customHeight="1" x14ac:dyDescent="0.25">
      <c r="A404" s="161"/>
      <c r="B404" s="163"/>
      <c r="C404" s="47">
        <v>549</v>
      </c>
      <c r="D404" s="66" t="s">
        <v>496</v>
      </c>
      <c r="E404" s="106" t="s">
        <v>733</v>
      </c>
      <c r="F404" s="34" t="s">
        <v>18</v>
      </c>
      <c r="G404" s="34" t="s">
        <v>110</v>
      </c>
      <c r="H404" s="52">
        <v>85.94</v>
      </c>
      <c r="I404" s="19"/>
      <c r="J404" s="25">
        <f t="shared" si="10"/>
        <v>0</v>
      </c>
      <c r="K404" s="26" t="str">
        <f t="shared" si="11"/>
        <v>OK</v>
      </c>
      <c r="L404" s="18"/>
      <c r="M404" s="32"/>
      <c r="N404" s="32"/>
      <c r="O404" s="32"/>
      <c r="P404" s="32"/>
      <c r="Q404" s="18"/>
      <c r="R404" s="18"/>
      <c r="S404" s="18"/>
      <c r="T404" s="18"/>
      <c r="U404" s="18"/>
      <c r="V404" s="18"/>
      <c r="W404" s="32"/>
      <c r="X404" s="32"/>
      <c r="Y404" s="32"/>
      <c r="Z404" s="32"/>
      <c r="AA404" s="32"/>
      <c r="AB404" s="32"/>
    </row>
    <row r="405" spans="1:28" ht="39.950000000000003" customHeight="1" x14ac:dyDescent="0.25">
      <c r="A405" s="161"/>
      <c r="B405" s="163"/>
      <c r="C405" s="47">
        <v>550</v>
      </c>
      <c r="D405" s="66" t="s">
        <v>497</v>
      </c>
      <c r="E405" s="106" t="s">
        <v>733</v>
      </c>
      <c r="F405" s="34" t="s">
        <v>18</v>
      </c>
      <c r="G405" s="34" t="s">
        <v>110</v>
      </c>
      <c r="H405" s="52">
        <v>74.52</v>
      </c>
      <c r="I405" s="19"/>
      <c r="J405" s="25">
        <f t="shared" si="10"/>
        <v>0</v>
      </c>
      <c r="K405" s="26" t="str">
        <f t="shared" si="11"/>
        <v>OK</v>
      </c>
      <c r="L405" s="18"/>
      <c r="M405" s="32"/>
      <c r="N405" s="32"/>
      <c r="O405" s="32"/>
      <c r="P405" s="32"/>
      <c r="Q405" s="18"/>
      <c r="R405" s="18"/>
      <c r="S405" s="18"/>
      <c r="T405" s="18"/>
      <c r="U405" s="18"/>
      <c r="V405" s="18"/>
      <c r="W405" s="32"/>
      <c r="X405" s="32"/>
      <c r="Y405" s="32"/>
      <c r="Z405" s="32"/>
      <c r="AA405" s="32"/>
      <c r="AB405" s="32"/>
    </row>
    <row r="406" spans="1:28" ht="39.950000000000003" customHeight="1" x14ac:dyDescent="0.25">
      <c r="A406" s="161"/>
      <c r="B406" s="163"/>
      <c r="C406" s="45">
        <v>551</v>
      </c>
      <c r="D406" s="66" t="s">
        <v>107</v>
      </c>
      <c r="E406" s="106" t="s">
        <v>735</v>
      </c>
      <c r="F406" s="34" t="s">
        <v>18</v>
      </c>
      <c r="G406" s="34" t="s">
        <v>14</v>
      </c>
      <c r="H406" s="52">
        <v>2.36</v>
      </c>
      <c r="I406" s="19">
        <v>10</v>
      </c>
      <c r="J406" s="25">
        <f t="shared" si="10"/>
        <v>10</v>
      </c>
      <c r="K406" s="26" t="str">
        <f t="shared" si="11"/>
        <v>OK</v>
      </c>
      <c r="L406" s="18"/>
      <c r="M406" s="32"/>
      <c r="N406" s="32"/>
      <c r="O406" s="32"/>
      <c r="P406" s="32"/>
      <c r="Q406" s="18"/>
      <c r="R406" s="18"/>
      <c r="S406" s="18"/>
      <c r="T406" s="18"/>
      <c r="U406" s="18"/>
      <c r="V406" s="18"/>
      <c r="W406" s="32"/>
      <c r="X406" s="32"/>
      <c r="Y406" s="32"/>
      <c r="Z406" s="32"/>
      <c r="AA406" s="32"/>
      <c r="AB406" s="32"/>
    </row>
    <row r="407" spans="1:28" ht="39.950000000000003" customHeight="1" x14ac:dyDescent="0.25">
      <c r="A407" s="161"/>
      <c r="B407" s="163"/>
      <c r="C407" s="45">
        <v>552</v>
      </c>
      <c r="D407" s="66" t="s">
        <v>90</v>
      </c>
      <c r="E407" s="106" t="s">
        <v>736</v>
      </c>
      <c r="F407" s="34" t="s">
        <v>13</v>
      </c>
      <c r="G407" s="34" t="s">
        <v>35</v>
      </c>
      <c r="H407" s="52">
        <v>33.619999999999997</v>
      </c>
      <c r="I407" s="19"/>
      <c r="J407" s="25">
        <f t="shared" si="10"/>
        <v>0</v>
      </c>
      <c r="K407" s="26" t="str">
        <f t="shared" si="11"/>
        <v>OK</v>
      </c>
      <c r="L407" s="18"/>
      <c r="M407" s="32"/>
      <c r="N407" s="32"/>
      <c r="O407" s="32"/>
      <c r="P407" s="32"/>
      <c r="Q407" s="18"/>
      <c r="R407" s="18"/>
      <c r="S407" s="18"/>
      <c r="T407" s="18"/>
      <c r="U407" s="18"/>
      <c r="V407" s="18"/>
      <c r="W407" s="32"/>
      <c r="X407" s="32"/>
      <c r="Y407" s="32"/>
      <c r="Z407" s="32"/>
      <c r="AA407" s="32"/>
      <c r="AB407" s="32"/>
    </row>
    <row r="408" spans="1:28" ht="39.950000000000003" customHeight="1" x14ac:dyDescent="0.25">
      <c r="A408" s="161"/>
      <c r="B408" s="163"/>
      <c r="C408" s="47">
        <v>553</v>
      </c>
      <c r="D408" s="66" t="s">
        <v>114</v>
      </c>
      <c r="E408" s="106" t="s">
        <v>737</v>
      </c>
      <c r="F408" s="34" t="s">
        <v>59</v>
      </c>
      <c r="G408" s="34" t="s">
        <v>15</v>
      </c>
      <c r="H408" s="52">
        <v>16.309999999999999</v>
      </c>
      <c r="I408" s="19">
        <v>2</v>
      </c>
      <c r="J408" s="25">
        <f t="shared" si="10"/>
        <v>2</v>
      </c>
      <c r="K408" s="26" t="str">
        <f t="shared" si="11"/>
        <v>OK</v>
      </c>
      <c r="L408" s="18"/>
      <c r="M408" s="32"/>
      <c r="N408" s="32"/>
      <c r="O408" s="32"/>
      <c r="P408" s="32"/>
      <c r="Q408" s="18"/>
      <c r="R408" s="18"/>
      <c r="S408" s="18"/>
      <c r="T408" s="18"/>
      <c r="U408" s="18"/>
      <c r="V408" s="18"/>
      <c r="W408" s="32"/>
      <c r="X408" s="32"/>
      <c r="Y408" s="32"/>
      <c r="Z408" s="32"/>
      <c r="AA408" s="32"/>
      <c r="AB408" s="32"/>
    </row>
    <row r="409" spans="1:28" ht="39.950000000000003" customHeight="1" x14ac:dyDescent="0.25">
      <c r="A409" s="161"/>
      <c r="B409" s="163"/>
      <c r="C409" s="45">
        <v>554</v>
      </c>
      <c r="D409" s="66" t="s">
        <v>158</v>
      </c>
      <c r="E409" s="106" t="s">
        <v>738</v>
      </c>
      <c r="F409" s="34" t="s">
        <v>13</v>
      </c>
      <c r="G409" s="34" t="s">
        <v>35</v>
      </c>
      <c r="H409" s="52">
        <v>10.43</v>
      </c>
      <c r="I409" s="19">
        <v>2</v>
      </c>
      <c r="J409" s="25">
        <f t="shared" si="10"/>
        <v>2</v>
      </c>
      <c r="K409" s="26" t="str">
        <f t="shared" si="11"/>
        <v>OK</v>
      </c>
      <c r="L409" s="18"/>
      <c r="M409" s="32"/>
      <c r="N409" s="32"/>
      <c r="O409" s="32"/>
      <c r="P409" s="32"/>
      <c r="Q409" s="18"/>
      <c r="R409" s="18"/>
      <c r="S409" s="18"/>
      <c r="T409" s="18"/>
      <c r="U409" s="18"/>
      <c r="V409" s="18"/>
      <c r="W409" s="32"/>
      <c r="X409" s="32"/>
      <c r="Y409" s="32"/>
      <c r="Z409" s="32"/>
      <c r="AA409" s="32"/>
      <c r="AB409" s="32"/>
    </row>
    <row r="410" spans="1:28" ht="39.950000000000003" customHeight="1" x14ac:dyDescent="0.25">
      <c r="A410" s="161"/>
      <c r="B410" s="163"/>
      <c r="C410" s="45">
        <v>555</v>
      </c>
      <c r="D410" s="66" t="s">
        <v>498</v>
      </c>
      <c r="E410" s="106" t="s">
        <v>739</v>
      </c>
      <c r="F410" s="34" t="s">
        <v>13</v>
      </c>
      <c r="G410" s="35" t="s">
        <v>103</v>
      </c>
      <c r="H410" s="52">
        <v>64.930000000000007</v>
      </c>
      <c r="I410" s="19"/>
      <c r="J410" s="25">
        <f t="shared" si="10"/>
        <v>0</v>
      </c>
      <c r="K410" s="26" t="str">
        <f t="shared" si="11"/>
        <v>OK</v>
      </c>
      <c r="L410" s="18"/>
      <c r="M410" s="32"/>
      <c r="N410" s="32"/>
      <c r="O410" s="32"/>
      <c r="P410" s="32"/>
      <c r="Q410" s="18"/>
      <c r="R410" s="18"/>
      <c r="S410" s="18"/>
      <c r="T410" s="18"/>
      <c r="U410" s="18"/>
      <c r="V410" s="18"/>
      <c r="W410" s="32"/>
      <c r="X410" s="32"/>
      <c r="Y410" s="32"/>
      <c r="Z410" s="32"/>
      <c r="AA410" s="32"/>
      <c r="AB410" s="32"/>
    </row>
    <row r="411" spans="1:28" ht="39.950000000000003" customHeight="1" x14ac:dyDescent="0.25">
      <c r="A411" s="161"/>
      <c r="B411" s="163"/>
      <c r="C411" s="45">
        <v>556</v>
      </c>
      <c r="D411" s="66" t="s">
        <v>499</v>
      </c>
      <c r="E411" s="106" t="s">
        <v>739</v>
      </c>
      <c r="F411" s="34" t="s">
        <v>13</v>
      </c>
      <c r="G411" s="35" t="s">
        <v>103</v>
      </c>
      <c r="H411" s="52">
        <v>106.26</v>
      </c>
      <c r="I411" s="19"/>
      <c r="J411" s="25">
        <f t="shared" si="10"/>
        <v>0</v>
      </c>
      <c r="K411" s="26" t="str">
        <f t="shared" si="11"/>
        <v>OK</v>
      </c>
      <c r="L411" s="18"/>
      <c r="M411" s="32"/>
      <c r="N411" s="32"/>
      <c r="O411" s="32"/>
      <c r="P411" s="32"/>
      <c r="Q411" s="18"/>
      <c r="R411" s="18"/>
      <c r="S411" s="18"/>
      <c r="T411" s="18"/>
      <c r="U411" s="18"/>
      <c r="V411" s="18"/>
      <c r="W411" s="32"/>
      <c r="X411" s="32"/>
      <c r="Y411" s="32"/>
      <c r="Z411" s="32"/>
      <c r="AA411" s="32"/>
      <c r="AB411" s="32"/>
    </row>
    <row r="412" spans="1:28" ht="39.950000000000003" customHeight="1" x14ac:dyDescent="0.25">
      <c r="A412" s="161"/>
      <c r="B412" s="163"/>
      <c r="C412" s="45">
        <v>557</v>
      </c>
      <c r="D412" s="66" t="s">
        <v>132</v>
      </c>
      <c r="E412" s="106" t="s">
        <v>740</v>
      </c>
      <c r="F412" s="33" t="s">
        <v>133</v>
      </c>
      <c r="G412" s="35" t="s">
        <v>35</v>
      </c>
      <c r="H412" s="52">
        <v>24.2</v>
      </c>
      <c r="I412" s="19">
        <v>16</v>
      </c>
      <c r="J412" s="25">
        <f t="shared" si="10"/>
        <v>16</v>
      </c>
      <c r="K412" s="26" t="str">
        <f t="shared" si="11"/>
        <v>OK</v>
      </c>
      <c r="L412" s="18"/>
      <c r="M412" s="32"/>
      <c r="N412" s="32"/>
      <c r="O412" s="32"/>
      <c r="P412" s="32"/>
      <c r="Q412" s="18"/>
      <c r="R412" s="18"/>
      <c r="S412" s="18"/>
      <c r="T412" s="18"/>
      <c r="U412" s="18"/>
      <c r="V412" s="18"/>
      <c r="W412" s="32"/>
      <c r="X412" s="32"/>
      <c r="Y412" s="32"/>
      <c r="Z412" s="32"/>
      <c r="AA412" s="32"/>
      <c r="AB412" s="32"/>
    </row>
    <row r="413" spans="1:28" ht="39.950000000000003" customHeight="1" x14ac:dyDescent="0.25">
      <c r="A413" s="161"/>
      <c r="B413" s="163"/>
      <c r="C413" s="47">
        <v>558</v>
      </c>
      <c r="D413" s="66" t="s">
        <v>113</v>
      </c>
      <c r="E413" s="106" t="s">
        <v>741</v>
      </c>
      <c r="F413" s="34" t="s">
        <v>59</v>
      </c>
      <c r="G413" s="34" t="s">
        <v>35</v>
      </c>
      <c r="H413" s="52">
        <v>36.26</v>
      </c>
      <c r="I413" s="19"/>
      <c r="J413" s="25">
        <f t="shared" si="10"/>
        <v>0</v>
      </c>
      <c r="K413" s="26" t="str">
        <f t="shared" si="11"/>
        <v>OK</v>
      </c>
      <c r="L413" s="18"/>
      <c r="M413" s="32"/>
      <c r="N413" s="32"/>
      <c r="O413" s="32"/>
      <c r="P413" s="32"/>
      <c r="Q413" s="18"/>
      <c r="R413" s="18"/>
      <c r="S413" s="18"/>
      <c r="T413" s="18"/>
      <c r="U413" s="18"/>
      <c r="V413" s="18"/>
      <c r="W413" s="32"/>
      <c r="X413" s="32"/>
      <c r="Y413" s="32"/>
      <c r="Z413" s="32"/>
      <c r="AA413" s="32"/>
      <c r="AB413" s="32"/>
    </row>
    <row r="414" spans="1:28" ht="39.950000000000003" customHeight="1" x14ac:dyDescent="0.25">
      <c r="A414" s="174"/>
      <c r="B414" s="175"/>
      <c r="C414" s="47">
        <v>559</v>
      </c>
      <c r="D414" s="66" t="s">
        <v>58</v>
      </c>
      <c r="E414" s="106" t="s">
        <v>742</v>
      </c>
      <c r="F414" s="34" t="s">
        <v>13</v>
      </c>
      <c r="G414" s="34" t="s">
        <v>35</v>
      </c>
      <c r="H414" s="52">
        <v>35.17</v>
      </c>
      <c r="I414" s="19">
        <v>1</v>
      </c>
      <c r="J414" s="25">
        <f t="shared" si="10"/>
        <v>1</v>
      </c>
      <c r="K414" s="26" t="str">
        <f t="shared" si="11"/>
        <v>OK</v>
      </c>
      <c r="L414" s="18"/>
      <c r="M414" s="32"/>
      <c r="N414" s="32"/>
      <c r="O414" s="32"/>
      <c r="P414" s="32"/>
      <c r="Q414" s="18"/>
      <c r="R414" s="18"/>
      <c r="S414" s="18"/>
      <c r="T414" s="18"/>
      <c r="U414" s="18"/>
      <c r="V414" s="18"/>
      <c r="W414" s="32"/>
      <c r="X414" s="32"/>
      <c r="Y414" s="32"/>
      <c r="Z414" s="32"/>
      <c r="AA414" s="32"/>
      <c r="AB414" s="32"/>
    </row>
    <row r="415" spans="1:28" ht="75" x14ac:dyDescent="0.25">
      <c r="A415" s="168">
        <v>10</v>
      </c>
      <c r="B415" s="170" t="s">
        <v>224</v>
      </c>
      <c r="C415" s="48">
        <v>560</v>
      </c>
      <c r="D415" s="71" t="s">
        <v>225</v>
      </c>
      <c r="E415" s="72" t="s">
        <v>227</v>
      </c>
      <c r="F415" s="72" t="s">
        <v>13</v>
      </c>
      <c r="G415" s="72" t="s">
        <v>229</v>
      </c>
      <c r="H415" s="54">
        <v>4229</v>
      </c>
      <c r="I415" s="19"/>
      <c r="J415" s="25">
        <f t="shared" si="10"/>
        <v>0</v>
      </c>
      <c r="K415" s="26" t="str">
        <f t="shared" si="11"/>
        <v>OK</v>
      </c>
      <c r="L415" s="18"/>
      <c r="M415" s="32"/>
      <c r="N415" s="32"/>
      <c r="O415" s="32"/>
      <c r="P415" s="32"/>
      <c r="Q415" s="18"/>
      <c r="R415" s="18"/>
      <c r="S415" s="18"/>
      <c r="T415" s="18"/>
      <c r="U415" s="18"/>
      <c r="V415" s="18"/>
      <c r="W415" s="32"/>
      <c r="X415" s="32"/>
      <c r="Y415" s="32"/>
      <c r="Z415" s="32"/>
      <c r="AA415" s="32"/>
      <c r="AB415" s="32"/>
    </row>
    <row r="416" spans="1:28" ht="60" x14ac:dyDescent="0.25">
      <c r="A416" s="169"/>
      <c r="B416" s="171"/>
      <c r="C416" s="48">
        <v>561</v>
      </c>
      <c r="D416" s="71" t="s">
        <v>226</v>
      </c>
      <c r="E416" s="72" t="s">
        <v>228</v>
      </c>
      <c r="F416" s="72" t="s">
        <v>13</v>
      </c>
      <c r="G416" s="72" t="s">
        <v>229</v>
      </c>
      <c r="H416" s="54">
        <v>1530.5</v>
      </c>
      <c r="I416" s="19"/>
      <c r="J416" s="25">
        <f t="shared" si="10"/>
        <v>0</v>
      </c>
      <c r="K416" s="26" t="str">
        <f t="shared" si="11"/>
        <v>OK</v>
      </c>
      <c r="L416" s="18"/>
      <c r="M416" s="32"/>
      <c r="N416" s="32"/>
      <c r="O416" s="32"/>
      <c r="P416" s="32"/>
      <c r="Q416" s="18"/>
      <c r="R416" s="18"/>
      <c r="S416" s="18"/>
      <c r="T416" s="18"/>
      <c r="U416" s="18"/>
      <c r="V416" s="18"/>
      <c r="W416" s="32"/>
      <c r="X416" s="32"/>
      <c r="Y416" s="32"/>
      <c r="Z416" s="32"/>
      <c r="AA416" s="32"/>
      <c r="AB416" s="32"/>
    </row>
    <row r="417" spans="1:28" ht="39.950000000000003" customHeight="1" x14ac:dyDescent="0.25">
      <c r="A417" s="160">
        <v>11</v>
      </c>
      <c r="B417" s="162" t="s">
        <v>230</v>
      </c>
      <c r="C417" s="47">
        <v>562</v>
      </c>
      <c r="D417" s="66" t="s">
        <v>500</v>
      </c>
      <c r="E417" s="112" t="s">
        <v>743</v>
      </c>
      <c r="F417" s="34" t="s">
        <v>516</v>
      </c>
      <c r="G417" s="34" t="s">
        <v>194</v>
      </c>
      <c r="H417" s="53">
        <v>248.68</v>
      </c>
      <c r="I417" s="19"/>
      <c r="J417" s="25">
        <f t="shared" si="10"/>
        <v>0</v>
      </c>
      <c r="K417" s="26" t="str">
        <f t="shared" si="11"/>
        <v>OK</v>
      </c>
      <c r="L417" s="18"/>
      <c r="M417" s="32"/>
      <c r="N417" s="32"/>
      <c r="O417" s="32"/>
      <c r="P417" s="32"/>
      <c r="Q417" s="18"/>
      <c r="R417" s="18"/>
      <c r="S417" s="18"/>
      <c r="T417" s="18"/>
      <c r="U417" s="18"/>
      <c r="V417" s="18"/>
      <c r="W417" s="32"/>
      <c r="X417" s="32"/>
      <c r="Y417" s="32"/>
      <c r="Z417" s="32"/>
      <c r="AA417" s="32"/>
      <c r="AB417" s="32"/>
    </row>
    <row r="418" spans="1:28" ht="39.950000000000003" customHeight="1" x14ac:dyDescent="0.25">
      <c r="A418" s="161"/>
      <c r="B418" s="163"/>
      <c r="C418" s="47">
        <v>563</v>
      </c>
      <c r="D418" s="66" t="s">
        <v>501</v>
      </c>
      <c r="E418" s="113" t="s">
        <v>744</v>
      </c>
      <c r="F418" s="34" t="s">
        <v>59</v>
      </c>
      <c r="G418" s="34" t="s">
        <v>194</v>
      </c>
      <c r="H418" s="53">
        <v>713.56</v>
      </c>
      <c r="I418" s="19"/>
      <c r="J418" s="25">
        <f t="shared" si="10"/>
        <v>0</v>
      </c>
      <c r="K418" s="26" t="str">
        <f t="shared" si="11"/>
        <v>OK</v>
      </c>
      <c r="L418" s="18"/>
      <c r="M418" s="32"/>
      <c r="N418" s="32"/>
      <c r="O418" s="32"/>
      <c r="P418" s="32"/>
      <c r="Q418" s="18"/>
      <c r="R418" s="18"/>
      <c r="S418" s="18"/>
      <c r="T418" s="18"/>
      <c r="U418" s="18"/>
      <c r="V418" s="18"/>
      <c r="W418" s="32"/>
      <c r="X418" s="32"/>
      <c r="Y418" s="32"/>
      <c r="Z418" s="32"/>
      <c r="AA418" s="32"/>
      <c r="AB418" s="32"/>
    </row>
    <row r="419" spans="1:28" ht="39.950000000000003" customHeight="1" x14ac:dyDescent="0.25">
      <c r="A419" s="161"/>
      <c r="B419" s="163"/>
      <c r="C419" s="47">
        <v>564</v>
      </c>
      <c r="D419" s="66" t="s">
        <v>502</v>
      </c>
      <c r="E419" s="114" t="s">
        <v>745</v>
      </c>
      <c r="F419" s="34" t="s">
        <v>59</v>
      </c>
      <c r="G419" s="34" t="s">
        <v>194</v>
      </c>
      <c r="H419" s="53">
        <v>536.99</v>
      </c>
      <c r="I419" s="19"/>
      <c r="J419" s="25">
        <f t="shared" si="10"/>
        <v>0</v>
      </c>
      <c r="K419" s="26" t="str">
        <f t="shared" si="11"/>
        <v>OK</v>
      </c>
      <c r="L419" s="18"/>
      <c r="M419" s="32"/>
      <c r="N419" s="32"/>
      <c r="O419" s="32"/>
      <c r="P419" s="32"/>
      <c r="Q419" s="18"/>
      <c r="R419" s="18"/>
      <c r="S419" s="18"/>
      <c r="T419" s="18"/>
      <c r="U419" s="18"/>
      <c r="V419" s="18"/>
      <c r="W419" s="32"/>
      <c r="X419" s="32"/>
      <c r="Y419" s="32"/>
      <c r="Z419" s="32"/>
      <c r="AA419" s="32"/>
      <c r="AB419" s="32"/>
    </row>
    <row r="420" spans="1:28" ht="39.950000000000003" customHeight="1" x14ac:dyDescent="0.25">
      <c r="A420" s="161"/>
      <c r="B420" s="163"/>
      <c r="C420" s="47">
        <v>565</v>
      </c>
      <c r="D420" s="66" t="s">
        <v>503</v>
      </c>
      <c r="E420" s="113" t="s">
        <v>746</v>
      </c>
      <c r="F420" s="34" t="s">
        <v>59</v>
      </c>
      <c r="G420" s="34" t="s">
        <v>194</v>
      </c>
      <c r="H420" s="53">
        <v>917.16</v>
      </c>
      <c r="I420" s="19"/>
      <c r="J420" s="25">
        <f t="shared" si="10"/>
        <v>0</v>
      </c>
      <c r="K420" s="26" t="str">
        <f t="shared" si="11"/>
        <v>OK</v>
      </c>
      <c r="L420" s="18"/>
      <c r="M420" s="32"/>
      <c r="N420" s="32"/>
      <c r="O420" s="32"/>
      <c r="P420" s="32"/>
      <c r="Q420" s="18"/>
      <c r="R420" s="18"/>
      <c r="S420" s="18"/>
      <c r="T420" s="18"/>
      <c r="U420" s="18"/>
      <c r="V420" s="18"/>
      <c r="W420" s="32"/>
      <c r="X420" s="32"/>
      <c r="Y420" s="32"/>
      <c r="Z420" s="32"/>
      <c r="AA420" s="32"/>
      <c r="AB420" s="32"/>
    </row>
    <row r="421" spans="1:28" ht="39.950000000000003" customHeight="1" x14ac:dyDescent="0.25">
      <c r="A421" s="161"/>
      <c r="B421" s="163"/>
      <c r="C421" s="47">
        <v>566</v>
      </c>
      <c r="D421" s="66" t="s">
        <v>504</v>
      </c>
      <c r="E421" s="115" t="s">
        <v>747</v>
      </c>
      <c r="F421" s="34" t="s">
        <v>59</v>
      </c>
      <c r="G421" s="34" t="s">
        <v>194</v>
      </c>
      <c r="H421" s="53">
        <v>381.88</v>
      </c>
      <c r="I421" s="19"/>
      <c r="J421" s="25">
        <f t="shared" si="10"/>
        <v>0</v>
      </c>
      <c r="K421" s="26" t="str">
        <f t="shared" si="11"/>
        <v>OK</v>
      </c>
      <c r="L421" s="18"/>
      <c r="M421" s="32"/>
      <c r="N421" s="32"/>
      <c r="O421" s="32"/>
      <c r="P421" s="32"/>
      <c r="Q421" s="18"/>
      <c r="R421" s="18"/>
      <c r="S421" s="18"/>
      <c r="T421" s="18"/>
      <c r="U421" s="18"/>
      <c r="V421" s="18"/>
      <c r="W421" s="32"/>
      <c r="X421" s="32"/>
      <c r="Y421" s="32"/>
      <c r="Z421" s="32"/>
      <c r="AA421" s="32"/>
      <c r="AB421" s="32"/>
    </row>
    <row r="422" spans="1:28" ht="39.950000000000003" customHeight="1" x14ac:dyDescent="0.25">
      <c r="A422" s="161"/>
      <c r="B422" s="163"/>
      <c r="C422" s="47">
        <v>567</v>
      </c>
      <c r="D422" s="66" t="s">
        <v>156</v>
      </c>
      <c r="E422" s="116" t="s">
        <v>748</v>
      </c>
      <c r="F422" s="34" t="s">
        <v>59</v>
      </c>
      <c r="G422" s="34" t="s">
        <v>774</v>
      </c>
      <c r="H422" s="53">
        <v>247.61</v>
      </c>
      <c r="I422" s="19">
        <v>0</v>
      </c>
      <c r="J422" s="25">
        <f t="shared" si="10"/>
        <v>0</v>
      </c>
      <c r="K422" s="26" t="str">
        <f t="shared" si="11"/>
        <v>OK</v>
      </c>
      <c r="L422" s="18"/>
      <c r="M422" s="32"/>
      <c r="N422" s="32"/>
      <c r="O422" s="32"/>
      <c r="P422" s="32"/>
      <c r="Q422" s="18"/>
      <c r="R422" s="18"/>
      <c r="S422" s="18"/>
      <c r="T422" s="18"/>
      <c r="U422" s="18"/>
      <c r="V422" s="18"/>
      <c r="W422" s="32"/>
      <c r="X422" s="32"/>
      <c r="Y422" s="32"/>
      <c r="Z422" s="32"/>
      <c r="AA422" s="32"/>
      <c r="AB422" s="32"/>
    </row>
    <row r="423" spans="1:28" ht="39.950000000000003" customHeight="1" x14ac:dyDescent="0.25">
      <c r="A423" s="161"/>
      <c r="B423" s="163"/>
      <c r="C423" s="47">
        <v>568</v>
      </c>
      <c r="D423" s="66" t="s">
        <v>157</v>
      </c>
      <c r="E423" s="116" t="s">
        <v>749</v>
      </c>
      <c r="F423" s="34" t="s">
        <v>59</v>
      </c>
      <c r="G423" s="34" t="s">
        <v>774</v>
      </c>
      <c r="H423" s="53">
        <v>504.96</v>
      </c>
      <c r="I423" s="19">
        <v>1</v>
      </c>
      <c r="J423" s="25">
        <f t="shared" si="10"/>
        <v>1</v>
      </c>
      <c r="K423" s="26" t="str">
        <f t="shared" si="11"/>
        <v>OK</v>
      </c>
      <c r="L423" s="18"/>
      <c r="M423" s="32"/>
      <c r="N423" s="32"/>
      <c r="O423" s="32"/>
      <c r="P423" s="32"/>
      <c r="Q423" s="18"/>
      <c r="R423" s="18"/>
      <c r="S423" s="18"/>
      <c r="T423" s="18"/>
      <c r="U423" s="18"/>
      <c r="V423" s="18"/>
      <c r="W423" s="32"/>
      <c r="X423" s="32"/>
      <c r="Y423" s="32"/>
      <c r="Z423" s="32"/>
      <c r="AA423" s="32"/>
      <c r="AB423" s="32"/>
    </row>
    <row r="424" spans="1:28" ht="39.950000000000003" customHeight="1" x14ac:dyDescent="0.25">
      <c r="A424" s="161"/>
      <c r="B424" s="163"/>
      <c r="C424" s="47">
        <v>569</v>
      </c>
      <c r="D424" s="66" t="s">
        <v>55</v>
      </c>
      <c r="E424" s="117" t="s">
        <v>750</v>
      </c>
      <c r="F424" s="34" t="s">
        <v>13</v>
      </c>
      <c r="G424" s="34" t="s">
        <v>774</v>
      </c>
      <c r="H424" s="53">
        <v>45.74</v>
      </c>
      <c r="I424" s="19">
        <v>2</v>
      </c>
      <c r="J424" s="25">
        <f t="shared" si="10"/>
        <v>2</v>
      </c>
      <c r="K424" s="26" t="str">
        <f t="shared" si="11"/>
        <v>OK</v>
      </c>
      <c r="L424" s="18"/>
      <c r="M424" s="32"/>
      <c r="N424" s="32"/>
      <c r="O424" s="32"/>
      <c r="P424" s="32"/>
      <c r="Q424" s="18"/>
      <c r="R424" s="18"/>
      <c r="S424" s="18"/>
      <c r="T424" s="18"/>
      <c r="U424" s="18"/>
      <c r="V424" s="18"/>
      <c r="W424" s="32"/>
      <c r="X424" s="32"/>
      <c r="Y424" s="32"/>
      <c r="Z424" s="32"/>
      <c r="AA424" s="32"/>
      <c r="AB424" s="32"/>
    </row>
    <row r="425" spans="1:28" ht="39.950000000000003" customHeight="1" x14ac:dyDescent="0.25">
      <c r="A425" s="161"/>
      <c r="B425" s="163"/>
      <c r="C425" s="47">
        <v>570</v>
      </c>
      <c r="D425" s="66" t="s">
        <v>97</v>
      </c>
      <c r="E425" s="115" t="s">
        <v>751</v>
      </c>
      <c r="F425" s="34" t="s">
        <v>13</v>
      </c>
      <c r="G425" s="34" t="s">
        <v>194</v>
      </c>
      <c r="H425" s="53">
        <v>360.02</v>
      </c>
      <c r="I425" s="19">
        <v>2</v>
      </c>
      <c r="J425" s="25">
        <f t="shared" si="10"/>
        <v>1</v>
      </c>
      <c r="K425" s="26" t="str">
        <f t="shared" si="11"/>
        <v>OK</v>
      </c>
      <c r="L425" s="18"/>
      <c r="M425" s="32"/>
      <c r="N425" s="32"/>
      <c r="O425" s="153"/>
      <c r="P425" s="152">
        <v>1</v>
      </c>
      <c r="Q425" s="18"/>
      <c r="R425" s="18"/>
      <c r="S425" s="18"/>
      <c r="T425" s="18"/>
      <c r="U425" s="18"/>
      <c r="V425" s="18"/>
      <c r="W425" s="32"/>
      <c r="X425" s="32"/>
      <c r="Y425" s="32"/>
      <c r="Z425" s="32"/>
      <c r="AA425" s="32"/>
      <c r="AB425" s="32"/>
    </row>
    <row r="426" spans="1:28" ht="39.950000000000003" customHeight="1" x14ac:dyDescent="0.25">
      <c r="A426" s="161"/>
      <c r="B426" s="163"/>
      <c r="C426" s="47">
        <v>571</v>
      </c>
      <c r="D426" s="66" t="s">
        <v>96</v>
      </c>
      <c r="E426" s="118" t="s">
        <v>752</v>
      </c>
      <c r="F426" s="34" t="s">
        <v>13</v>
      </c>
      <c r="G426" s="34" t="s">
        <v>194</v>
      </c>
      <c r="H426" s="53">
        <v>460.22</v>
      </c>
      <c r="I426" s="19">
        <v>0</v>
      </c>
      <c r="J426" s="25">
        <f t="shared" si="10"/>
        <v>0</v>
      </c>
      <c r="K426" s="26" t="str">
        <f t="shared" si="11"/>
        <v>OK</v>
      </c>
      <c r="L426" s="18"/>
      <c r="M426" s="32"/>
      <c r="N426" s="32"/>
      <c r="O426" s="32"/>
      <c r="P426" s="32"/>
      <c r="Q426" s="18"/>
      <c r="R426" s="18"/>
      <c r="S426" s="18"/>
      <c r="T426" s="18"/>
      <c r="U426" s="18"/>
      <c r="V426" s="18"/>
      <c r="W426" s="32"/>
      <c r="X426" s="32"/>
      <c r="Y426" s="32"/>
      <c r="Z426" s="32"/>
      <c r="AA426" s="32"/>
      <c r="AB426" s="32"/>
    </row>
    <row r="427" spans="1:28" ht="39.950000000000003" customHeight="1" x14ac:dyDescent="0.25">
      <c r="A427" s="161"/>
      <c r="B427" s="163"/>
      <c r="C427" s="47">
        <v>572</v>
      </c>
      <c r="D427" s="91" t="s">
        <v>99</v>
      </c>
      <c r="E427" s="119" t="s">
        <v>753</v>
      </c>
      <c r="F427" s="103" t="s">
        <v>13</v>
      </c>
      <c r="G427" s="103" t="s">
        <v>194</v>
      </c>
      <c r="H427" s="53">
        <v>392.34</v>
      </c>
      <c r="I427" s="19">
        <v>0</v>
      </c>
      <c r="J427" s="25">
        <f t="shared" si="10"/>
        <v>0</v>
      </c>
      <c r="K427" s="26" t="str">
        <f t="shared" si="11"/>
        <v>OK</v>
      </c>
      <c r="L427" s="18"/>
      <c r="M427" s="32"/>
      <c r="N427" s="32"/>
      <c r="O427" s="32"/>
      <c r="P427" s="32"/>
      <c r="Q427" s="18"/>
      <c r="R427" s="18"/>
      <c r="S427" s="18"/>
      <c r="T427" s="18"/>
      <c r="U427" s="18"/>
      <c r="V427" s="18"/>
      <c r="W427" s="32"/>
      <c r="X427" s="32"/>
      <c r="Y427" s="32"/>
      <c r="Z427" s="32"/>
      <c r="AA427" s="32"/>
      <c r="AB427" s="32"/>
    </row>
    <row r="428" spans="1:28" ht="39.950000000000003" customHeight="1" x14ac:dyDescent="0.25">
      <c r="A428" s="161"/>
      <c r="B428" s="163"/>
      <c r="C428" s="47">
        <v>573</v>
      </c>
      <c r="D428" s="66" t="s">
        <v>505</v>
      </c>
      <c r="E428" s="118" t="s">
        <v>754</v>
      </c>
      <c r="F428" s="34" t="s">
        <v>13</v>
      </c>
      <c r="G428" s="34" t="s">
        <v>194</v>
      </c>
      <c r="H428" s="53">
        <v>745.91</v>
      </c>
      <c r="I428" s="19">
        <v>2</v>
      </c>
      <c r="J428" s="25">
        <f t="shared" si="10"/>
        <v>1</v>
      </c>
      <c r="K428" s="26" t="str">
        <f t="shared" si="11"/>
        <v>OK</v>
      </c>
      <c r="L428" s="18"/>
      <c r="M428" s="32"/>
      <c r="N428" s="32"/>
      <c r="O428" s="153"/>
      <c r="P428" s="152">
        <v>1</v>
      </c>
      <c r="Q428" s="18"/>
      <c r="R428" s="18"/>
      <c r="S428" s="18"/>
      <c r="T428" s="18"/>
      <c r="U428" s="18"/>
      <c r="V428" s="18"/>
      <c r="W428" s="32"/>
      <c r="X428" s="32"/>
      <c r="Y428" s="32"/>
      <c r="Z428" s="32"/>
      <c r="AA428" s="32"/>
      <c r="AB428" s="32"/>
    </row>
    <row r="429" spans="1:28" ht="39.950000000000003" customHeight="1" x14ac:dyDescent="0.25">
      <c r="A429" s="161"/>
      <c r="B429" s="163"/>
      <c r="C429" s="47">
        <v>574</v>
      </c>
      <c r="D429" s="66" t="s">
        <v>98</v>
      </c>
      <c r="E429" s="116" t="s">
        <v>755</v>
      </c>
      <c r="F429" s="34" t="s">
        <v>13</v>
      </c>
      <c r="G429" s="34" t="s">
        <v>94</v>
      </c>
      <c r="H429" s="53">
        <v>254.84</v>
      </c>
      <c r="I429" s="19">
        <v>1</v>
      </c>
      <c r="J429" s="25">
        <f t="shared" si="10"/>
        <v>1</v>
      </c>
      <c r="K429" s="26" t="str">
        <f t="shared" si="11"/>
        <v>OK</v>
      </c>
      <c r="L429" s="18"/>
      <c r="M429" s="32"/>
      <c r="N429" s="32"/>
      <c r="O429" s="32"/>
      <c r="P429" s="32"/>
      <c r="Q429" s="18"/>
      <c r="R429" s="18"/>
      <c r="S429" s="18"/>
      <c r="T429" s="18"/>
      <c r="U429" s="18"/>
      <c r="V429" s="18"/>
      <c r="W429" s="32"/>
      <c r="X429" s="32"/>
      <c r="Y429" s="32"/>
      <c r="Z429" s="32"/>
      <c r="AA429" s="32"/>
      <c r="AB429" s="32"/>
    </row>
    <row r="430" spans="1:28" ht="39.950000000000003" customHeight="1" x14ac:dyDescent="0.25">
      <c r="A430" s="161"/>
      <c r="B430" s="163"/>
      <c r="C430" s="47">
        <v>575</v>
      </c>
      <c r="D430" s="66" t="s">
        <v>95</v>
      </c>
      <c r="E430" s="116" t="s">
        <v>756</v>
      </c>
      <c r="F430" s="34" t="s">
        <v>13</v>
      </c>
      <c r="G430" s="34" t="s">
        <v>194</v>
      </c>
      <c r="H430" s="53">
        <v>629.32000000000005</v>
      </c>
      <c r="I430" s="19">
        <v>1</v>
      </c>
      <c r="J430" s="25">
        <f t="shared" si="10"/>
        <v>1</v>
      </c>
      <c r="K430" s="26" t="str">
        <f t="shared" si="11"/>
        <v>OK</v>
      </c>
      <c r="L430" s="18"/>
      <c r="M430" s="32"/>
      <c r="N430" s="32"/>
      <c r="O430" s="32"/>
      <c r="P430" s="32"/>
      <c r="Q430" s="18"/>
      <c r="R430" s="18"/>
      <c r="S430" s="18"/>
      <c r="T430" s="18"/>
      <c r="U430" s="18"/>
      <c r="V430" s="18"/>
      <c r="W430" s="32"/>
      <c r="X430" s="32"/>
      <c r="Y430" s="32"/>
      <c r="Z430" s="32"/>
      <c r="AA430" s="32"/>
      <c r="AB430" s="32"/>
    </row>
    <row r="431" spans="1:28" ht="39.950000000000003" customHeight="1" x14ac:dyDescent="0.25">
      <c r="A431" s="161"/>
      <c r="B431" s="163"/>
      <c r="C431" s="47">
        <v>576</v>
      </c>
      <c r="D431" s="66" t="s">
        <v>506</v>
      </c>
      <c r="E431" s="118" t="s">
        <v>757</v>
      </c>
      <c r="F431" s="34" t="s">
        <v>13</v>
      </c>
      <c r="G431" s="35" t="s">
        <v>94</v>
      </c>
      <c r="H431" s="53">
        <v>280.73</v>
      </c>
      <c r="I431" s="19"/>
      <c r="J431" s="25">
        <f t="shared" si="10"/>
        <v>0</v>
      </c>
      <c r="K431" s="26" t="str">
        <f t="shared" si="11"/>
        <v>OK</v>
      </c>
      <c r="L431" s="18"/>
      <c r="M431" s="32"/>
      <c r="N431" s="32"/>
      <c r="O431" s="32"/>
      <c r="P431" s="32"/>
      <c r="Q431" s="18"/>
      <c r="R431" s="18"/>
      <c r="S431" s="18"/>
      <c r="T431" s="18"/>
      <c r="U431" s="18"/>
      <c r="V431" s="18"/>
      <c r="W431" s="32"/>
      <c r="X431" s="32"/>
      <c r="Y431" s="32"/>
      <c r="Z431" s="32"/>
      <c r="AA431" s="32"/>
      <c r="AB431" s="32"/>
    </row>
    <row r="432" spans="1:28" ht="39.950000000000003" customHeight="1" x14ac:dyDescent="0.25">
      <c r="A432" s="161"/>
      <c r="B432" s="163"/>
      <c r="C432" s="47">
        <v>577</v>
      </c>
      <c r="D432" s="89" t="s">
        <v>507</v>
      </c>
      <c r="E432" s="120" t="s">
        <v>758</v>
      </c>
      <c r="F432" s="102" t="s">
        <v>13</v>
      </c>
      <c r="G432" s="34" t="s">
        <v>194</v>
      </c>
      <c r="H432" s="53">
        <v>454.75</v>
      </c>
      <c r="I432" s="19"/>
      <c r="J432" s="25">
        <f t="shared" si="10"/>
        <v>0</v>
      </c>
      <c r="K432" s="26" t="str">
        <f t="shared" si="11"/>
        <v>OK</v>
      </c>
      <c r="L432" s="18"/>
      <c r="M432" s="32"/>
      <c r="N432" s="32"/>
      <c r="O432" s="32"/>
      <c r="P432" s="32"/>
      <c r="Q432" s="18"/>
      <c r="R432" s="18"/>
      <c r="S432" s="18"/>
      <c r="T432" s="18"/>
      <c r="U432" s="18"/>
      <c r="V432" s="18"/>
      <c r="W432" s="32"/>
      <c r="X432" s="32"/>
      <c r="Y432" s="32"/>
      <c r="Z432" s="32"/>
      <c r="AA432" s="32"/>
      <c r="AB432" s="32"/>
    </row>
    <row r="433" spans="1:28" ht="39.950000000000003" customHeight="1" x14ac:dyDescent="0.25">
      <c r="A433" s="161"/>
      <c r="B433" s="163"/>
      <c r="C433" s="47">
        <v>578</v>
      </c>
      <c r="D433" s="66" t="s">
        <v>508</v>
      </c>
      <c r="E433" s="121" t="s">
        <v>759</v>
      </c>
      <c r="F433" s="34" t="s">
        <v>59</v>
      </c>
      <c r="G433" s="34" t="s">
        <v>194</v>
      </c>
      <c r="H433" s="53">
        <v>2525.9</v>
      </c>
      <c r="I433" s="19"/>
      <c r="J433" s="25">
        <f t="shared" si="10"/>
        <v>0</v>
      </c>
      <c r="K433" s="26" t="str">
        <f t="shared" si="11"/>
        <v>OK</v>
      </c>
      <c r="L433" s="18"/>
      <c r="M433" s="32"/>
      <c r="N433" s="32"/>
      <c r="O433" s="32"/>
      <c r="P433" s="32"/>
      <c r="Q433" s="18"/>
      <c r="R433" s="18"/>
      <c r="S433" s="18"/>
      <c r="T433" s="18"/>
      <c r="U433" s="18"/>
      <c r="V433" s="18"/>
      <c r="W433" s="32"/>
      <c r="X433" s="32"/>
      <c r="Y433" s="32"/>
      <c r="Z433" s="32"/>
      <c r="AA433" s="32"/>
      <c r="AB433" s="32"/>
    </row>
    <row r="434" spans="1:28" ht="39.950000000000003" customHeight="1" x14ac:dyDescent="0.25">
      <c r="A434" s="161"/>
      <c r="B434" s="163"/>
      <c r="C434" s="47">
        <v>579</v>
      </c>
      <c r="D434" s="92" t="s">
        <v>509</v>
      </c>
      <c r="E434" s="116" t="s">
        <v>760</v>
      </c>
      <c r="F434" s="102" t="s">
        <v>13</v>
      </c>
      <c r="G434" s="34" t="s">
        <v>194</v>
      </c>
      <c r="H434" s="53">
        <v>530.11</v>
      </c>
      <c r="I434" s="19"/>
      <c r="J434" s="25">
        <f t="shared" si="10"/>
        <v>0</v>
      </c>
      <c r="K434" s="26" t="str">
        <f t="shared" si="11"/>
        <v>OK</v>
      </c>
      <c r="L434" s="18"/>
      <c r="M434" s="32"/>
      <c r="N434" s="32"/>
      <c r="O434" s="32"/>
      <c r="P434" s="32"/>
      <c r="Q434" s="18"/>
      <c r="R434" s="18"/>
      <c r="S434" s="18"/>
      <c r="T434" s="18"/>
      <c r="U434" s="18"/>
      <c r="V434" s="18"/>
      <c r="W434" s="32"/>
      <c r="X434" s="32"/>
      <c r="Y434" s="32"/>
      <c r="Z434" s="32"/>
      <c r="AA434" s="32"/>
      <c r="AB434" s="32"/>
    </row>
    <row r="435" spans="1:28" ht="39.950000000000003" customHeight="1" x14ac:dyDescent="0.25">
      <c r="A435" s="161"/>
      <c r="B435" s="163"/>
      <c r="C435" s="47">
        <v>580</v>
      </c>
      <c r="D435" s="66" t="s">
        <v>202</v>
      </c>
      <c r="E435" s="116" t="s">
        <v>761</v>
      </c>
      <c r="F435" s="34" t="s">
        <v>59</v>
      </c>
      <c r="G435" s="34" t="s">
        <v>194</v>
      </c>
      <c r="H435" s="53">
        <v>1392.5</v>
      </c>
      <c r="I435" s="19"/>
      <c r="J435" s="25">
        <f t="shared" si="10"/>
        <v>0</v>
      </c>
      <c r="K435" s="26" t="str">
        <f t="shared" si="11"/>
        <v>OK</v>
      </c>
      <c r="L435" s="18"/>
      <c r="M435" s="32"/>
      <c r="N435" s="32"/>
      <c r="O435" s="32"/>
      <c r="P435" s="32"/>
      <c r="Q435" s="18"/>
      <c r="R435" s="18"/>
      <c r="S435" s="18"/>
      <c r="T435" s="18"/>
      <c r="U435" s="18"/>
      <c r="V435" s="18"/>
      <c r="W435" s="32"/>
      <c r="X435" s="32"/>
      <c r="Y435" s="32"/>
      <c r="Z435" s="32"/>
      <c r="AA435" s="32"/>
      <c r="AB435" s="32"/>
    </row>
    <row r="436" spans="1:28" ht="39.950000000000003" customHeight="1" x14ac:dyDescent="0.25">
      <c r="A436" s="161"/>
      <c r="B436" s="163"/>
      <c r="C436" s="47">
        <v>581</v>
      </c>
      <c r="D436" s="66" t="s">
        <v>510</v>
      </c>
      <c r="E436" s="122" t="s">
        <v>762</v>
      </c>
      <c r="F436" s="104" t="s">
        <v>133</v>
      </c>
      <c r="G436" s="35" t="s">
        <v>194</v>
      </c>
      <c r="H436" s="53">
        <v>102.2</v>
      </c>
      <c r="I436" s="19"/>
      <c r="J436" s="25">
        <f t="shared" si="10"/>
        <v>0</v>
      </c>
      <c r="K436" s="26" t="str">
        <f t="shared" si="11"/>
        <v>OK</v>
      </c>
      <c r="L436" s="18"/>
      <c r="M436" s="32"/>
      <c r="N436" s="32"/>
      <c r="O436" s="32"/>
      <c r="P436" s="32"/>
      <c r="Q436" s="18"/>
      <c r="R436" s="18"/>
      <c r="S436" s="18"/>
      <c r="T436" s="18"/>
      <c r="U436" s="18"/>
      <c r="V436" s="18"/>
      <c r="W436" s="32"/>
      <c r="X436" s="32"/>
      <c r="Y436" s="32"/>
      <c r="Z436" s="32"/>
      <c r="AA436" s="32"/>
      <c r="AB436" s="32"/>
    </row>
    <row r="437" spans="1:28" ht="39.950000000000003" customHeight="1" x14ac:dyDescent="0.25">
      <c r="A437" s="161"/>
      <c r="B437" s="163"/>
      <c r="C437" s="47">
        <v>582</v>
      </c>
      <c r="D437" s="93" t="s">
        <v>511</v>
      </c>
      <c r="E437" s="123" t="s">
        <v>763</v>
      </c>
      <c r="F437" s="104" t="s">
        <v>133</v>
      </c>
      <c r="G437" s="35" t="s">
        <v>194</v>
      </c>
      <c r="H437" s="53">
        <v>95.4</v>
      </c>
      <c r="I437" s="19"/>
      <c r="J437" s="25">
        <f t="shared" si="10"/>
        <v>0</v>
      </c>
      <c r="K437" s="26" t="str">
        <f t="shared" si="11"/>
        <v>OK</v>
      </c>
      <c r="L437" s="18"/>
      <c r="M437" s="32"/>
      <c r="N437" s="32"/>
      <c r="O437" s="32"/>
      <c r="P437" s="32"/>
      <c r="Q437" s="18"/>
      <c r="R437" s="18"/>
      <c r="S437" s="18"/>
      <c r="T437" s="18"/>
      <c r="U437" s="18"/>
      <c r="V437" s="18"/>
      <c r="W437" s="32"/>
      <c r="X437" s="32"/>
      <c r="Y437" s="32"/>
      <c r="Z437" s="32"/>
      <c r="AA437" s="32"/>
      <c r="AB437" s="32"/>
    </row>
    <row r="438" spans="1:28" ht="39.950000000000003" customHeight="1" x14ac:dyDescent="0.25">
      <c r="A438" s="161"/>
      <c r="B438" s="163"/>
      <c r="C438" s="47">
        <v>583</v>
      </c>
      <c r="D438" s="93" t="s">
        <v>512</v>
      </c>
      <c r="E438" s="123" t="s">
        <v>764</v>
      </c>
      <c r="F438" s="104" t="s">
        <v>133</v>
      </c>
      <c r="G438" s="35" t="s">
        <v>194</v>
      </c>
      <c r="H438" s="53">
        <v>210.98</v>
      </c>
      <c r="I438" s="19"/>
      <c r="J438" s="25">
        <f t="shared" si="10"/>
        <v>0</v>
      </c>
      <c r="K438" s="26" t="str">
        <f t="shared" si="11"/>
        <v>OK</v>
      </c>
      <c r="L438" s="18"/>
      <c r="M438" s="32"/>
      <c r="N438" s="32"/>
      <c r="O438" s="32"/>
      <c r="P438" s="32"/>
      <c r="Q438" s="18"/>
      <c r="R438" s="18"/>
      <c r="S438" s="18"/>
      <c r="T438" s="18"/>
      <c r="U438" s="18"/>
      <c r="V438" s="18"/>
      <c r="W438" s="32"/>
      <c r="X438" s="32"/>
      <c r="Y438" s="32"/>
      <c r="Z438" s="32"/>
      <c r="AA438" s="32"/>
      <c r="AB438" s="32"/>
    </row>
    <row r="439" spans="1:28" ht="39.950000000000003" customHeight="1" x14ac:dyDescent="0.25">
      <c r="A439" s="161"/>
      <c r="B439" s="163"/>
      <c r="C439" s="47">
        <v>584</v>
      </c>
      <c r="D439" s="66" t="s">
        <v>513</v>
      </c>
      <c r="E439" s="124" t="s">
        <v>765</v>
      </c>
      <c r="F439" s="105" t="s">
        <v>133</v>
      </c>
      <c r="G439" s="34" t="s">
        <v>194</v>
      </c>
      <c r="H439" s="53">
        <v>3746.63</v>
      </c>
      <c r="I439" s="19"/>
      <c r="J439" s="25">
        <f t="shared" si="10"/>
        <v>0</v>
      </c>
      <c r="K439" s="26" t="str">
        <f t="shared" si="11"/>
        <v>OK</v>
      </c>
      <c r="L439" s="18"/>
      <c r="M439" s="32"/>
      <c r="N439" s="32"/>
      <c r="O439" s="32"/>
      <c r="P439" s="32"/>
      <c r="Q439" s="18"/>
      <c r="R439" s="18"/>
      <c r="S439" s="18"/>
      <c r="T439" s="18"/>
      <c r="U439" s="18"/>
      <c r="V439" s="18"/>
      <c r="W439" s="32"/>
      <c r="X439" s="32"/>
      <c r="Y439" s="32"/>
      <c r="Z439" s="32"/>
      <c r="AA439" s="32"/>
      <c r="AB439" s="32"/>
    </row>
    <row r="440" spans="1:28" ht="39.950000000000003" customHeight="1" x14ac:dyDescent="0.25">
      <c r="A440" s="161"/>
      <c r="B440" s="163"/>
      <c r="C440" s="47">
        <v>585</v>
      </c>
      <c r="D440" s="66" t="s">
        <v>118</v>
      </c>
      <c r="E440" s="119" t="s">
        <v>766</v>
      </c>
      <c r="F440" s="34" t="s">
        <v>59</v>
      </c>
      <c r="G440" s="35" t="s">
        <v>194</v>
      </c>
      <c r="H440" s="53">
        <v>682.73</v>
      </c>
      <c r="I440" s="19"/>
      <c r="J440" s="25">
        <f t="shared" si="10"/>
        <v>0</v>
      </c>
      <c r="K440" s="26" t="str">
        <f t="shared" si="11"/>
        <v>OK</v>
      </c>
      <c r="L440" s="18"/>
      <c r="M440" s="32"/>
      <c r="N440" s="32"/>
      <c r="O440" s="32"/>
      <c r="P440" s="32"/>
      <c r="Q440" s="18"/>
      <c r="R440" s="18"/>
      <c r="S440" s="18"/>
      <c r="T440" s="18"/>
      <c r="U440" s="18"/>
      <c r="V440" s="18"/>
      <c r="W440" s="32"/>
      <c r="X440" s="32"/>
      <c r="Y440" s="32"/>
      <c r="Z440" s="32"/>
      <c r="AA440" s="32"/>
      <c r="AB440" s="32"/>
    </row>
    <row r="441" spans="1:28" ht="39.950000000000003" customHeight="1" x14ac:dyDescent="0.25">
      <c r="A441" s="161"/>
      <c r="B441" s="163"/>
      <c r="C441" s="47">
        <v>586</v>
      </c>
      <c r="D441" s="66" t="s">
        <v>514</v>
      </c>
      <c r="E441" s="116" t="s">
        <v>767</v>
      </c>
      <c r="F441" s="34" t="s">
        <v>13</v>
      </c>
      <c r="G441" s="34" t="s">
        <v>194</v>
      </c>
      <c r="H441" s="53">
        <v>557.52</v>
      </c>
      <c r="I441" s="19">
        <v>1</v>
      </c>
      <c r="J441" s="25">
        <f t="shared" si="10"/>
        <v>1</v>
      </c>
      <c r="K441" s="26" t="str">
        <f t="shared" si="11"/>
        <v>OK</v>
      </c>
      <c r="L441" s="18"/>
      <c r="M441" s="32"/>
      <c r="N441" s="32"/>
      <c r="O441" s="32"/>
      <c r="P441" s="32"/>
      <c r="Q441" s="18"/>
      <c r="R441" s="18"/>
      <c r="S441" s="18"/>
      <c r="T441" s="18"/>
      <c r="U441" s="18"/>
      <c r="V441" s="18"/>
      <c r="W441" s="32"/>
      <c r="X441" s="32"/>
      <c r="Y441" s="32"/>
      <c r="Z441" s="32"/>
      <c r="AA441" s="32"/>
      <c r="AB441" s="32"/>
    </row>
    <row r="442" spans="1:28" ht="52.5" x14ac:dyDescent="0.25">
      <c r="A442" s="73">
        <v>12</v>
      </c>
      <c r="B442" s="74" t="s">
        <v>216</v>
      </c>
      <c r="C442" s="48">
        <v>587</v>
      </c>
      <c r="D442" s="71" t="s">
        <v>231</v>
      </c>
      <c r="E442" s="108" t="s">
        <v>232</v>
      </c>
      <c r="F442" s="96" t="s">
        <v>18</v>
      </c>
      <c r="G442" s="96" t="s">
        <v>15</v>
      </c>
      <c r="H442" s="54">
        <v>20.9</v>
      </c>
      <c r="I442" s="19"/>
      <c r="J442" s="25">
        <f t="shared" si="10"/>
        <v>0</v>
      </c>
      <c r="K442" s="26" t="str">
        <f t="shared" si="11"/>
        <v>OK</v>
      </c>
      <c r="L442" s="40"/>
      <c r="M442" s="32"/>
      <c r="N442" s="32"/>
      <c r="O442" s="32"/>
      <c r="P442" s="32"/>
      <c r="Q442" s="40"/>
      <c r="R442" s="40"/>
      <c r="S442" s="40"/>
      <c r="T442" s="40"/>
      <c r="U442" s="40"/>
      <c r="V442" s="40"/>
      <c r="W442" s="32"/>
      <c r="X442" s="32"/>
      <c r="Y442" s="32"/>
      <c r="Z442" s="32"/>
      <c r="AA442" s="32"/>
      <c r="AB442" s="32"/>
    </row>
    <row r="443" spans="1:28" ht="39.950000000000003" customHeight="1" x14ac:dyDescent="0.25">
      <c r="H443" s="29">
        <f>SUM(H4:H442)</f>
        <v>42863.6</v>
      </c>
    </row>
  </sheetData>
  <mergeCells count="37">
    <mergeCell ref="A364:A414"/>
    <mergeCell ref="B364:B414"/>
    <mergeCell ref="A415:A416"/>
    <mergeCell ref="B415:B416"/>
    <mergeCell ref="A417:A441"/>
    <mergeCell ref="B417:B441"/>
    <mergeCell ref="AB1:AB2"/>
    <mergeCell ref="A4:A66"/>
    <mergeCell ref="B4:B66"/>
    <mergeCell ref="A67:A112"/>
    <mergeCell ref="B67:B112"/>
    <mergeCell ref="AA1:AA2"/>
    <mergeCell ref="T1:T2"/>
    <mergeCell ref="M1:M2"/>
    <mergeCell ref="N1:N2"/>
    <mergeCell ref="O1:O2"/>
    <mergeCell ref="P1:P2"/>
    <mergeCell ref="Q1:Q2"/>
    <mergeCell ref="Z1:Z2"/>
    <mergeCell ref="A1:C1"/>
    <mergeCell ref="Y1:Y2"/>
    <mergeCell ref="W1:W2"/>
    <mergeCell ref="A114:A247"/>
    <mergeCell ref="B114:B247"/>
    <mergeCell ref="A248:A279"/>
    <mergeCell ref="B248:B279"/>
    <mergeCell ref="A280:A363"/>
    <mergeCell ref="B280:B363"/>
    <mergeCell ref="X1:X2"/>
    <mergeCell ref="I1:K1"/>
    <mergeCell ref="V1:V2"/>
    <mergeCell ref="A2:K2"/>
    <mergeCell ref="R1:R2"/>
    <mergeCell ref="L1:L2"/>
    <mergeCell ref="S1:S2"/>
    <mergeCell ref="U1:U2"/>
    <mergeCell ref="D1:H1"/>
  </mergeCells>
  <conditionalFormatting sqref="Q4:V441">
    <cfRule type="cellIs" dxfId="15" priority="7" stopIfTrue="1" operator="greaterThan">
      <formula>0</formula>
    </cfRule>
    <cfRule type="cellIs" dxfId="14" priority="8" stopIfTrue="1" operator="greaterThan">
      <formula>0</formula>
    </cfRule>
    <cfRule type="cellIs" dxfId="13" priority="9" stopIfTrue="1" operator="greaterThan">
      <formula>0</formula>
    </cfRule>
  </conditionalFormatting>
  <conditionalFormatting sqref="L4:L441">
    <cfRule type="cellIs" dxfId="12" priority="1" stopIfTrue="1" operator="greaterThan">
      <formula>0</formula>
    </cfRule>
    <cfRule type="cellIs" dxfId="11" priority="2" stopIfTrue="1" operator="greaterThan">
      <formula>0</formula>
    </cfRule>
    <cfRule type="cellIs" dxfId="10" priority="3" stopIfTrue="1" operator="greaterThan">
      <formula>0</formula>
    </cfRule>
  </conditionalFormatting>
  <hyperlinks>
    <hyperlink ref="D577" r:id="rId1" display="https://www.havan.com.br/mangueira-para-gas-de-cozinha-glp-1-20m-durin-05207.html" xr:uid="{00000000-0004-0000-0600-000000000000}"/>
  </hyperlinks>
  <pageMargins left="0.511811024" right="0.511811024" top="0.78740157499999996" bottom="0.78740157499999996" header="0.31496062000000002" footer="0.31496062000000002"/>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444"/>
  <sheetViews>
    <sheetView zoomScale="70" zoomScaleNormal="70" workbookViewId="0">
      <selection activeCell="W1" sqref="W1:AB442"/>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59" t="s">
        <v>213</v>
      </c>
      <c r="B1" s="159"/>
      <c r="C1" s="159"/>
      <c r="D1" s="159" t="s">
        <v>119</v>
      </c>
      <c r="E1" s="159"/>
      <c r="F1" s="159"/>
      <c r="G1" s="159"/>
      <c r="H1" s="159"/>
      <c r="I1" s="159" t="s">
        <v>214</v>
      </c>
      <c r="J1" s="159"/>
      <c r="K1" s="159"/>
      <c r="L1" s="158" t="s">
        <v>785</v>
      </c>
      <c r="M1" s="158" t="s">
        <v>786</v>
      </c>
      <c r="N1" s="158" t="s">
        <v>787</v>
      </c>
      <c r="O1" s="158" t="s">
        <v>788</v>
      </c>
      <c r="P1" s="158" t="s">
        <v>789</v>
      </c>
      <c r="Q1" s="158" t="s">
        <v>790</v>
      </c>
      <c r="R1" s="158" t="s">
        <v>791</v>
      </c>
      <c r="S1" s="158" t="s">
        <v>792</v>
      </c>
      <c r="T1" s="158" t="s">
        <v>793</v>
      </c>
      <c r="U1" s="158" t="s">
        <v>794</v>
      </c>
      <c r="V1" s="158" t="s">
        <v>795</v>
      </c>
      <c r="W1" s="158" t="s">
        <v>811</v>
      </c>
      <c r="X1" s="158" t="s">
        <v>812</v>
      </c>
      <c r="Y1" s="158" t="s">
        <v>813</v>
      </c>
      <c r="Z1" s="158" t="s">
        <v>814</v>
      </c>
      <c r="AA1" s="158" t="s">
        <v>815</v>
      </c>
      <c r="AB1" s="158" t="s">
        <v>816</v>
      </c>
      <c r="AC1" s="158" t="s">
        <v>215</v>
      </c>
    </row>
    <row r="2" spans="1:29" ht="39.950000000000003" customHeight="1" x14ac:dyDescent="0.25">
      <c r="A2" s="159" t="s">
        <v>121</v>
      </c>
      <c r="B2" s="159"/>
      <c r="C2" s="159"/>
      <c r="D2" s="159"/>
      <c r="E2" s="159"/>
      <c r="F2" s="159"/>
      <c r="G2" s="159"/>
      <c r="H2" s="159"/>
      <c r="I2" s="159"/>
      <c r="J2" s="159"/>
      <c r="K2" s="159"/>
      <c r="L2" s="158"/>
      <c r="M2" s="158"/>
      <c r="N2" s="158"/>
      <c r="O2" s="158"/>
      <c r="P2" s="158"/>
      <c r="Q2" s="158"/>
      <c r="R2" s="158"/>
      <c r="S2" s="158"/>
      <c r="T2" s="158"/>
      <c r="U2" s="158"/>
      <c r="V2" s="158"/>
      <c r="W2" s="158"/>
      <c r="X2" s="158"/>
      <c r="Y2" s="158"/>
      <c r="Z2" s="158"/>
      <c r="AA2" s="158"/>
      <c r="AB2" s="158"/>
      <c r="AC2" s="158"/>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46">
        <v>44280</v>
      </c>
      <c r="M3" s="146">
        <v>44287</v>
      </c>
      <c r="N3" s="146">
        <v>44287</v>
      </c>
      <c r="O3" s="146">
        <v>44348</v>
      </c>
      <c r="P3" s="146">
        <v>44356</v>
      </c>
      <c r="Q3" s="146">
        <v>44375</v>
      </c>
      <c r="R3" s="146">
        <v>44391</v>
      </c>
      <c r="S3" s="146">
        <v>44397</v>
      </c>
      <c r="T3" s="146">
        <v>44407</v>
      </c>
      <c r="U3" s="146">
        <v>44407</v>
      </c>
      <c r="V3" s="146">
        <v>44407</v>
      </c>
      <c r="W3" s="146">
        <v>44427</v>
      </c>
      <c r="X3" s="146">
        <v>44447</v>
      </c>
      <c r="Y3" s="146">
        <v>44504</v>
      </c>
      <c r="Z3" s="146">
        <v>44511</v>
      </c>
      <c r="AA3" s="146">
        <v>44511</v>
      </c>
      <c r="AB3" s="24" t="s">
        <v>817</v>
      </c>
      <c r="AC3" s="24" t="s">
        <v>1</v>
      </c>
    </row>
    <row r="4" spans="1:29" ht="39.950000000000003" customHeight="1" x14ac:dyDescent="0.25">
      <c r="A4" s="164">
        <v>2</v>
      </c>
      <c r="B4" s="166" t="s">
        <v>216</v>
      </c>
      <c r="C4" s="45">
        <v>81</v>
      </c>
      <c r="D4" s="66" t="s">
        <v>233</v>
      </c>
      <c r="E4" s="106" t="s">
        <v>518</v>
      </c>
      <c r="F4" s="34" t="s">
        <v>33</v>
      </c>
      <c r="G4" s="34" t="s">
        <v>15</v>
      </c>
      <c r="H4" s="52">
        <v>4.1500000000000004</v>
      </c>
      <c r="I4" s="19">
        <v>0</v>
      </c>
      <c r="J4" s="25">
        <f>I4-(SUM(L4:AC4))</f>
        <v>0</v>
      </c>
      <c r="K4" s="26" t="str">
        <f>IF(J4&lt;0,"ATENÇÃO","OK")</f>
        <v>OK</v>
      </c>
      <c r="L4" s="18"/>
      <c r="M4" s="18"/>
      <c r="N4" s="18"/>
      <c r="O4" s="18"/>
      <c r="P4" s="18"/>
      <c r="Q4" s="18"/>
      <c r="R4" s="18"/>
      <c r="S4" s="18"/>
      <c r="T4" s="18"/>
      <c r="U4" s="18"/>
      <c r="V4" s="18"/>
      <c r="W4" s="32"/>
      <c r="X4" s="32"/>
      <c r="Y4" s="32"/>
      <c r="Z4" s="32"/>
      <c r="AA4" s="32"/>
      <c r="AB4" s="32"/>
      <c r="AC4" s="32"/>
    </row>
    <row r="5" spans="1:29" ht="39.950000000000003" customHeight="1" x14ac:dyDescent="0.25">
      <c r="A5" s="165"/>
      <c r="B5" s="167"/>
      <c r="C5" s="46">
        <v>82</v>
      </c>
      <c r="D5" s="66" t="s">
        <v>234</v>
      </c>
      <c r="E5" s="106" t="s">
        <v>519</v>
      </c>
      <c r="F5" s="34" t="s">
        <v>13</v>
      </c>
      <c r="G5" s="34" t="s">
        <v>15</v>
      </c>
      <c r="H5" s="53">
        <v>4.26</v>
      </c>
      <c r="I5" s="19">
        <v>5</v>
      </c>
      <c r="J5" s="25">
        <f t="shared" ref="J5:J68" si="0">I5-(SUM(L5:AC5))</f>
        <v>0</v>
      </c>
      <c r="K5" s="26" t="str">
        <f t="shared" ref="K5:K68" si="1">IF(J5&lt;0,"ATENÇÃO","OK")</f>
        <v>OK</v>
      </c>
      <c r="L5" s="18">
        <v>5</v>
      </c>
      <c r="M5" s="18"/>
      <c r="N5" s="18"/>
      <c r="O5" s="18"/>
      <c r="P5" s="18"/>
      <c r="Q5" s="18"/>
      <c r="R5" s="18"/>
      <c r="S5" s="18"/>
      <c r="T5" s="18"/>
      <c r="U5" s="18"/>
      <c r="V5" s="18"/>
      <c r="W5" s="32"/>
      <c r="X5" s="32"/>
      <c r="Y5" s="32"/>
      <c r="Z5" s="32"/>
      <c r="AA5" s="32"/>
      <c r="AB5" s="32"/>
      <c r="AC5" s="32"/>
    </row>
    <row r="6" spans="1:29" ht="39.950000000000003" customHeight="1" x14ac:dyDescent="0.25">
      <c r="A6" s="165"/>
      <c r="B6" s="167"/>
      <c r="C6" s="46">
        <v>83</v>
      </c>
      <c r="D6" s="66" t="s">
        <v>235</v>
      </c>
      <c r="E6" s="106" t="s">
        <v>520</v>
      </c>
      <c r="F6" s="34" t="s">
        <v>13</v>
      </c>
      <c r="G6" s="34" t="s">
        <v>15</v>
      </c>
      <c r="H6" s="53">
        <v>5.92</v>
      </c>
      <c r="I6" s="19">
        <v>5</v>
      </c>
      <c r="J6" s="25">
        <f t="shared" si="0"/>
        <v>5</v>
      </c>
      <c r="K6" s="26" t="str">
        <f t="shared" si="1"/>
        <v>OK</v>
      </c>
      <c r="L6" s="18"/>
      <c r="M6" s="18"/>
      <c r="N6" s="18"/>
      <c r="O6" s="18"/>
      <c r="P6" s="18"/>
      <c r="Q6" s="18"/>
      <c r="R6" s="18"/>
      <c r="S6" s="18"/>
      <c r="T6" s="18"/>
      <c r="U6" s="18"/>
      <c r="V6" s="18"/>
      <c r="W6" s="32"/>
      <c r="X6" s="32"/>
      <c r="Y6" s="32"/>
      <c r="Z6" s="32"/>
      <c r="AA6" s="32"/>
      <c r="AB6" s="32"/>
      <c r="AC6" s="32"/>
    </row>
    <row r="7" spans="1:29" ht="39.950000000000003" customHeight="1" x14ac:dyDescent="0.25">
      <c r="A7" s="165"/>
      <c r="B7" s="167"/>
      <c r="C7" s="46">
        <v>84</v>
      </c>
      <c r="D7" s="66" t="s">
        <v>116</v>
      </c>
      <c r="E7" s="106" t="s">
        <v>521</v>
      </c>
      <c r="F7" s="34" t="s">
        <v>111</v>
      </c>
      <c r="G7" s="34" t="s">
        <v>15</v>
      </c>
      <c r="H7" s="53">
        <v>10.18</v>
      </c>
      <c r="I7" s="19">
        <v>5</v>
      </c>
      <c r="J7" s="25">
        <f t="shared" si="0"/>
        <v>5</v>
      </c>
      <c r="K7" s="26" t="str">
        <f t="shared" si="1"/>
        <v>OK</v>
      </c>
      <c r="L7" s="18"/>
      <c r="M7" s="18"/>
      <c r="N7" s="18"/>
      <c r="O7" s="18"/>
      <c r="P7" s="18"/>
      <c r="Q7" s="18"/>
      <c r="R7" s="18"/>
      <c r="S7" s="18"/>
      <c r="T7" s="18"/>
      <c r="U7" s="18"/>
      <c r="V7" s="18"/>
      <c r="W7" s="32"/>
      <c r="X7" s="32"/>
      <c r="Y7" s="32"/>
      <c r="Z7" s="32"/>
      <c r="AA7" s="32"/>
      <c r="AB7" s="32"/>
      <c r="AC7" s="32"/>
    </row>
    <row r="8" spans="1:29" ht="39.950000000000003" customHeight="1" x14ac:dyDescent="0.25">
      <c r="A8" s="165"/>
      <c r="B8" s="167"/>
      <c r="C8" s="46">
        <v>85</v>
      </c>
      <c r="D8" s="66" t="s">
        <v>236</v>
      </c>
      <c r="E8" s="106" t="s">
        <v>522</v>
      </c>
      <c r="F8" s="34" t="s">
        <v>16</v>
      </c>
      <c r="G8" s="34" t="s">
        <v>15</v>
      </c>
      <c r="H8" s="53">
        <v>14.61</v>
      </c>
      <c r="I8" s="19">
        <v>7</v>
      </c>
      <c r="J8" s="25">
        <f t="shared" si="0"/>
        <v>2</v>
      </c>
      <c r="K8" s="26" t="str">
        <f t="shared" si="1"/>
        <v>OK</v>
      </c>
      <c r="L8" s="18"/>
      <c r="M8" s="18"/>
      <c r="N8" s="18"/>
      <c r="O8" s="18"/>
      <c r="P8" s="18"/>
      <c r="Q8" s="18"/>
      <c r="R8" s="18"/>
      <c r="S8" s="18"/>
      <c r="T8" s="18">
        <v>5</v>
      </c>
      <c r="U8" s="18"/>
      <c r="V8" s="18"/>
      <c r="W8" s="32"/>
      <c r="X8" s="32"/>
      <c r="Y8" s="32"/>
      <c r="Z8" s="32"/>
      <c r="AA8" s="32"/>
      <c r="AB8" s="32"/>
      <c r="AC8" s="32"/>
    </row>
    <row r="9" spans="1:29" ht="39.950000000000003" customHeight="1" x14ac:dyDescent="0.25">
      <c r="A9" s="165"/>
      <c r="B9" s="167"/>
      <c r="C9" s="46">
        <v>86</v>
      </c>
      <c r="D9" s="66" t="s">
        <v>155</v>
      </c>
      <c r="E9" s="106" t="s">
        <v>523</v>
      </c>
      <c r="F9" s="34" t="s">
        <v>30</v>
      </c>
      <c r="G9" s="34" t="s">
        <v>15</v>
      </c>
      <c r="H9" s="52">
        <v>11.07</v>
      </c>
      <c r="I9" s="19">
        <v>10</v>
      </c>
      <c r="J9" s="25">
        <f t="shared" si="0"/>
        <v>4</v>
      </c>
      <c r="K9" s="26" t="str">
        <f t="shared" si="1"/>
        <v>OK</v>
      </c>
      <c r="L9" s="18"/>
      <c r="M9" s="18"/>
      <c r="N9" s="18"/>
      <c r="O9" s="18"/>
      <c r="P9" s="18"/>
      <c r="Q9" s="18"/>
      <c r="R9" s="18"/>
      <c r="S9" s="18"/>
      <c r="T9" s="18">
        <v>5</v>
      </c>
      <c r="U9" s="18"/>
      <c r="V9" s="18"/>
      <c r="W9" s="32"/>
      <c r="X9" s="32"/>
      <c r="Y9" s="32"/>
      <c r="Z9" s="32"/>
      <c r="AA9" s="154">
        <v>1</v>
      </c>
      <c r="AB9" s="32"/>
      <c r="AC9" s="32"/>
    </row>
    <row r="10" spans="1:29" ht="39.950000000000003" customHeight="1" x14ac:dyDescent="0.25">
      <c r="A10" s="165"/>
      <c r="B10" s="167"/>
      <c r="C10" s="45">
        <v>87</v>
      </c>
      <c r="D10" s="66" t="s">
        <v>237</v>
      </c>
      <c r="E10" s="106" t="s">
        <v>524</v>
      </c>
      <c r="F10" s="34" t="s">
        <v>13</v>
      </c>
      <c r="G10" s="34" t="s">
        <v>15</v>
      </c>
      <c r="H10" s="53">
        <v>6.79</v>
      </c>
      <c r="I10" s="19">
        <v>5</v>
      </c>
      <c r="J10" s="25">
        <f t="shared" si="0"/>
        <v>5</v>
      </c>
      <c r="K10" s="26" t="str">
        <f t="shared" si="1"/>
        <v>OK</v>
      </c>
      <c r="L10" s="18"/>
      <c r="M10" s="18"/>
      <c r="N10" s="18"/>
      <c r="O10" s="18"/>
      <c r="P10" s="18"/>
      <c r="Q10" s="18"/>
      <c r="R10" s="18"/>
      <c r="S10" s="18"/>
      <c r="T10" s="18"/>
      <c r="U10" s="18"/>
      <c r="V10" s="18"/>
      <c r="W10" s="32"/>
      <c r="X10" s="32"/>
      <c r="Y10" s="32"/>
      <c r="Z10" s="32"/>
      <c r="AA10" s="32"/>
      <c r="AB10" s="32"/>
      <c r="AC10" s="32"/>
    </row>
    <row r="11" spans="1:29" ht="39.950000000000003" customHeight="1" x14ac:dyDescent="0.25">
      <c r="A11" s="165"/>
      <c r="B11" s="167"/>
      <c r="C11" s="45">
        <v>88</v>
      </c>
      <c r="D11" s="66" t="s">
        <v>34</v>
      </c>
      <c r="E11" s="106" t="s">
        <v>525</v>
      </c>
      <c r="F11" s="34" t="s">
        <v>13</v>
      </c>
      <c r="G11" s="34" t="s">
        <v>15</v>
      </c>
      <c r="H11" s="53">
        <v>7</v>
      </c>
      <c r="I11" s="19">
        <v>5</v>
      </c>
      <c r="J11" s="25">
        <f t="shared" si="0"/>
        <v>5</v>
      </c>
      <c r="K11" s="26" t="str">
        <f t="shared" si="1"/>
        <v>OK</v>
      </c>
      <c r="L11" s="18"/>
      <c r="M11" s="18"/>
      <c r="N11" s="18"/>
      <c r="O11" s="18"/>
      <c r="P11" s="18"/>
      <c r="Q11" s="18"/>
      <c r="R11" s="18"/>
      <c r="S11" s="18"/>
      <c r="T11" s="18"/>
      <c r="U11" s="18"/>
      <c r="V11" s="18"/>
      <c r="W11" s="32"/>
      <c r="X11" s="32"/>
      <c r="Y11" s="32"/>
      <c r="Z11" s="32"/>
      <c r="AA11" s="32"/>
      <c r="AB11" s="32"/>
      <c r="AC11" s="32"/>
    </row>
    <row r="12" spans="1:29" ht="39.950000000000003" customHeight="1" x14ac:dyDescent="0.25">
      <c r="A12" s="165"/>
      <c r="B12" s="167"/>
      <c r="C12" s="45">
        <v>89</v>
      </c>
      <c r="D12" s="66" t="s">
        <v>129</v>
      </c>
      <c r="E12" s="106" t="s">
        <v>526</v>
      </c>
      <c r="F12" s="34" t="s">
        <v>13</v>
      </c>
      <c r="G12" s="34" t="s">
        <v>15</v>
      </c>
      <c r="H12" s="53">
        <v>4.83</v>
      </c>
      <c r="I12" s="19">
        <v>8</v>
      </c>
      <c r="J12" s="25">
        <f t="shared" si="0"/>
        <v>8</v>
      </c>
      <c r="K12" s="26" t="str">
        <f t="shared" si="1"/>
        <v>OK</v>
      </c>
      <c r="L12" s="18"/>
      <c r="M12" s="18"/>
      <c r="N12" s="18"/>
      <c r="O12" s="18"/>
      <c r="P12" s="18"/>
      <c r="Q12" s="18"/>
      <c r="R12" s="18"/>
      <c r="S12" s="18"/>
      <c r="T12" s="18"/>
      <c r="U12" s="18"/>
      <c r="V12" s="18"/>
      <c r="W12" s="32"/>
      <c r="X12" s="32"/>
      <c r="Y12" s="32"/>
      <c r="Z12" s="32"/>
      <c r="AA12" s="32"/>
      <c r="AB12" s="32"/>
      <c r="AC12" s="32"/>
    </row>
    <row r="13" spans="1:29" ht="39.950000000000003" customHeight="1" x14ac:dyDescent="0.25">
      <c r="A13" s="165"/>
      <c r="B13" s="167"/>
      <c r="C13" s="45">
        <v>90</v>
      </c>
      <c r="D13" s="66" t="s">
        <v>238</v>
      </c>
      <c r="E13" s="106" t="s">
        <v>527</v>
      </c>
      <c r="F13" s="34" t="s">
        <v>111</v>
      </c>
      <c r="G13" s="34" t="s">
        <v>15</v>
      </c>
      <c r="H13" s="52">
        <v>4.0599999999999996</v>
      </c>
      <c r="I13" s="19">
        <v>5</v>
      </c>
      <c r="J13" s="25">
        <f t="shared" si="0"/>
        <v>4</v>
      </c>
      <c r="K13" s="26" t="str">
        <f t="shared" si="1"/>
        <v>OK</v>
      </c>
      <c r="L13" s="18">
        <v>1</v>
      </c>
      <c r="M13" s="18"/>
      <c r="N13" s="18"/>
      <c r="O13" s="18"/>
      <c r="P13" s="18"/>
      <c r="Q13" s="18"/>
      <c r="R13" s="18"/>
      <c r="S13" s="18"/>
      <c r="T13" s="18"/>
      <c r="U13" s="18"/>
      <c r="V13" s="18"/>
      <c r="W13" s="32"/>
      <c r="X13" s="32"/>
      <c r="Y13" s="32"/>
      <c r="Z13" s="32"/>
      <c r="AA13" s="32"/>
      <c r="AB13" s="32"/>
      <c r="AC13" s="32"/>
    </row>
    <row r="14" spans="1:29" ht="39.950000000000003" customHeight="1" x14ac:dyDescent="0.25">
      <c r="A14" s="165"/>
      <c r="B14" s="167"/>
      <c r="C14" s="46">
        <v>91</v>
      </c>
      <c r="D14" s="66" t="s">
        <v>239</v>
      </c>
      <c r="E14" s="106" t="s">
        <v>528</v>
      </c>
      <c r="F14" s="34" t="s">
        <v>112</v>
      </c>
      <c r="G14" s="34" t="s">
        <v>15</v>
      </c>
      <c r="H14" s="53">
        <v>91.14</v>
      </c>
      <c r="I14" s="19">
        <v>20</v>
      </c>
      <c r="J14" s="25">
        <f t="shared" si="0"/>
        <v>0</v>
      </c>
      <c r="K14" s="26" t="str">
        <f t="shared" si="1"/>
        <v>OK</v>
      </c>
      <c r="L14" s="18"/>
      <c r="M14" s="18"/>
      <c r="N14" s="18"/>
      <c r="O14" s="18">
        <v>14</v>
      </c>
      <c r="P14" s="18"/>
      <c r="Q14" s="18"/>
      <c r="R14" s="18"/>
      <c r="S14" s="18"/>
      <c r="T14" s="18"/>
      <c r="U14" s="18"/>
      <c r="V14" s="18"/>
      <c r="W14" s="32"/>
      <c r="X14" s="154">
        <v>6</v>
      </c>
      <c r="Y14" s="32"/>
      <c r="Z14" s="32"/>
      <c r="AA14" s="32"/>
      <c r="AB14" s="32"/>
      <c r="AC14" s="32"/>
    </row>
    <row r="15" spans="1:29" ht="39.950000000000003" customHeight="1" x14ac:dyDescent="0.25">
      <c r="A15" s="165"/>
      <c r="B15" s="167"/>
      <c r="C15" s="46">
        <v>92</v>
      </c>
      <c r="D15" s="66" t="s">
        <v>240</v>
      </c>
      <c r="E15" s="106" t="s">
        <v>529</v>
      </c>
      <c r="F15" s="34" t="s">
        <v>13</v>
      </c>
      <c r="G15" s="34" t="s">
        <v>35</v>
      </c>
      <c r="H15" s="53">
        <v>5.67</v>
      </c>
      <c r="I15" s="19">
        <f>2+4</f>
        <v>6</v>
      </c>
      <c r="J15" s="25">
        <f t="shared" si="0"/>
        <v>0</v>
      </c>
      <c r="K15" s="26" t="str">
        <f t="shared" si="1"/>
        <v>OK</v>
      </c>
      <c r="L15" s="18"/>
      <c r="M15" s="18"/>
      <c r="N15" s="18"/>
      <c r="O15" s="18"/>
      <c r="P15" s="18">
        <v>6</v>
      </c>
      <c r="Q15" s="18"/>
      <c r="R15" s="18"/>
      <c r="S15" s="18"/>
      <c r="T15" s="18"/>
      <c r="U15" s="18"/>
      <c r="V15" s="18"/>
      <c r="W15" s="32"/>
      <c r="X15" s="32"/>
      <c r="Y15" s="32"/>
      <c r="Z15" s="32"/>
      <c r="AA15" s="32"/>
      <c r="AB15" s="32"/>
      <c r="AC15" s="32"/>
    </row>
    <row r="16" spans="1:29" ht="39.950000000000003" customHeight="1" x14ac:dyDescent="0.25">
      <c r="A16" s="165"/>
      <c r="B16" s="167"/>
      <c r="C16" s="46">
        <v>93</v>
      </c>
      <c r="D16" s="66" t="s">
        <v>104</v>
      </c>
      <c r="E16" s="106" t="s">
        <v>530</v>
      </c>
      <c r="F16" s="34" t="s">
        <v>13</v>
      </c>
      <c r="G16" s="34" t="s">
        <v>15</v>
      </c>
      <c r="H16" s="53">
        <v>19.559999999999999</v>
      </c>
      <c r="I16" s="19">
        <v>4</v>
      </c>
      <c r="J16" s="25">
        <f t="shared" si="0"/>
        <v>0</v>
      </c>
      <c r="K16" s="26" t="str">
        <f t="shared" si="1"/>
        <v>OK</v>
      </c>
      <c r="L16" s="18">
        <v>4</v>
      </c>
      <c r="M16" s="18"/>
      <c r="N16" s="18"/>
      <c r="O16" s="18"/>
      <c r="P16" s="18"/>
      <c r="Q16" s="18"/>
      <c r="R16" s="18"/>
      <c r="S16" s="18"/>
      <c r="T16" s="18"/>
      <c r="U16" s="18"/>
      <c r="V16" s="18"/>
      <c r="W16" s="32"/>
      <c r="X16" s="32"/>
      <c r="Y16" s="32"/>
      <c r="Z16" s="32"/>
      <c r="AA16" s="32"/>
      <c r="AB16" s="32"/>
      <c r="AC16" s="32"/>
    </row>
    <row r="17" spans="1:29" ht="39.950000000000003" customHeight="1" x14ac:dyDescent="0.25">
      <c r="A17" s="165"/>
      <c r="B17" s="167"/>
      <c r="C17" s="46">
        <v>94</v>
      </c>
      <c r="D17" s="66" t="s">
        <v>241</v>
      </c>
      <c r="E17" s="106" t="s">
        <v>531</v>
      </c>
      <c r="F17" s="34" t="s">
        <v>13</v>
      </c>
      <c r="G17" s="34" t="s">
        <v>35</v>
      </c>
      <c r="H17" s="53">
        <v>8.66</v>
      </c>
      <c r="I17" s="19">
        <v>5</v>
      </c>
      <c r="J17" s="25">
        <f t="shared" si="0"/>
        <v>0</v>
      </c>
      <c r="K17" s="26" t="str">
        <f t="shared" si="1"/>
        <v>OK</v>
      </c>
      <c r="L17" s="18"/>
      <c r="M17" s="18"/>
      <c r="N17" s="18"/>
      <c r="O17" s="18"/>
      <c r="P17" s="18"/>
      <c r="Q17" s="18"/>
      <c r="R17" s="18"/>
      <c r="S17" s="18"/>
      <c r="T17" s="18"/>
      <c r="U17" s="18"/>
      <c r="V17" s="18"/>
      <c r="W17" s="32"/>
      <c r="X17" s="32"/>
      <c r="Y17" s="32"/>
      <c r="Z17" s="154">
        <v>5</v>
      </c>
      <c r="AA17" s="32"/>
      <c r="AB17" s="32"/>
      <c r="AC17" s="32"/>
    </row>
    <row r="18" spans="1:29" ht="39.950000000000003" customHeight="1" x14ac:dyDescent="0.25">
      <c r="A18" s="165"/>
      <c r="B18" s="167"/>
      <c r="C18" s="46">
        <v>95</v>
      </c>
      <c r="D18" s="66" t="s">
        <v>242</v>
      </c>
      <c r="E18" s="106" t="s">
        <v>532</v>
      </c>
      <c r="F18" s="34" t="s">
        <v>32</v>
      </c>
      <c r="G18" s="34" t="s">
        <v>15</v>
      </c>
      <c r="H18" s="53">
        <v>2.5099999999999998</v>
      </c>
      <c r="I18" s="19">
        <v>7</v>
      </c>
      <c r="J18" s="25">
        <f t="shared" si="0"/>
        <v>7</v>
      </c>
      <c r="K18" s="26" t="str">
        <f t="shared" si="1"/>
        <v>OK</v>
      </c>
      <c r="L18" s="18"/>
      <c r="M18" s="18"/>
      <c r="N18" s="18"/>
      <c r="O18" s="18"/>
      <c r="P18" s="18"/>
      <c r="Q18" s="18"/>
      <c r="R18" s="18"/>
      <c r="S18" s="18"/>
      <c r="T18" s="18"/>
      <c r="U18" s="18"/>
      <c r="V18" s="18"/>
      <c r="W18" s="32"/>
      <c r="X18" s="32"/>
      <c r="Y18" s="32"/>
      <c r="Z18" s="32"/>
      <c r="AA18" s="32"/>
      <c r="AB18" s="32"/>
      <c r="AC18" s="32"/>
    </row>
    <row r="19" spans="1:29" ht="39.950000000000003" customHeight="1" x14ac:dyDescent="0.25">
      <c r="A19" s="165"/>
      <c r="B19" s="167"/>
      <c r="C19" s="46">
        <v>96</v>
      </c>
      <c r="D19" s="66" t="s">
        <v>243</v>
      </c>
      <c r="E19" s="106" t="s">
        <v>533</v>
      </c>
      <c r="F19" s="34" t="s">
        <v>13</v>
      </c>
      <c r="G19" s="34" t="s">
        <v>15</v>
      </c>
      <c r="H19" s="53">
        <v>47.84</v>
      </c>
      <c r="I19" s="19">
        <v>5</v>
      </c>
      <c r="J19" s="25">
        <f t="shared" si="0"/>
        <v>5</v>
      </c>
      <c r="K19" s="26" t="str">
        <f t="shared" si="1"/>
        <v>OK</v>
      </c>
      <c r="L19" s="18"/>
      <c r="M19" s="18"/>
      <c r="N19" s="18"/>
      <c r="O19" s="18"/>
      <c r="P19" s="18"/>
      <c r="Q19" s="18"/>
      <c r="R19" s="18"/>
      <c r="S19" s="18"/>
      <c r="T19" s="18"/>
      <c r="U19" s="18"/>
      <c r="V19" s="18"/>
      <c r="W19" s="32"/>
      <c r="X19" s="32"/>
      <c r="Y19" s="32"/>
      <c r="Z19" s="32"/>
      <c r="AA19" s="32"/>
      <c r="AB19" s="32"/>
      <c r="AC19" s="32"/>
    </row>
    <row r="20" spans="1:29" ht="39.950000000000003" customHeight="1" x14ac:dyDescent="0.25">
      <c r="A20" s="165"/>
      <c r="B20" s="167"/>
      <c r="C20" s="46">
        <v>97</v>
      </c>
      <c r="D20" s="66" t="s">
        <v>244</v>
      </c>
      <c r="E20" s="106" t="s">
        <v>534</v>
      </c>
      <c r="F20" s="34" t="s">
        <v>13</v>
      </c>
      <c r="G20" s="34" t="s">
        <v>15</v>
      </c>
      <c r="H20" s="53">
        <v>26.63</v>
      </c>
      <c r="I20" s="19">
        <v>12</v>
      </c>
      <c r="J20" s="25">
        <f t="shared" si="0"/>
        <v>12</v>
      </c>
      <c r="K20" s="26" t="str">
        <f t="shared" si="1"/>
        <v>OK</v>
      </c>
      <c r="L20" s="18"/>
      <c r="M20" s="18"/>
      <c r="N20" s="18"/>
      <c r="O20" s="18"/>
      <c r="P20" s="18"/>
      <c r="Q20" s="18"/>
      <c r="R20" s="18"/>
      <c r="S20" s="18"/>
      <c r="T20" s="18"/>
      <c r="U20" s="18"/>
      <c r="V20" s="18"/>
      <c r="W20" s="32"/>
      <c r="X20" s="32"/>
      <c r="Y20" s="32"/>
      <c r="Z20" s="32"/>
      <c r="AA20" s="32"/>
      <c r="AB20" s="32"/>
      <c r="AC20" s="32"/>
    </row>
    <row r="21" spans="1:29" ht="39.950000000000003" customHeight="1" x14ac:dyDescent="0.25">
      <c r="A21" s="165"/>
      <c r="B21" s="167"/>
      <c r="C21" s="46">
        <v>98</v>
      </c>
      <c r="D21" s="66" t="s">
        <v>106</v>
      </c>
      <c r="E21" s="106" t="s">
        <v>535</v>
      </c>
      <c r="F21" s="34" t="s">
        <v>13</v>
      </c>
      <c r="G21" s="34" t="s">
        <v>14</v>
      </c>
      <c r="H21" s="53">
        <v>9.6199999999999992</v>
      </c>
      <c r="I21" s="19">
        <v>10</v>
      </c>
      <c r="J21" s="25">
        <f t="shared" si="0"/>
        <v>0</v>
      </c>
      <c r="K21" s="26" t="str">
        <f t="shared" si="1"/>
        <v>OK</v>
      </c>
      <c r="L21" s="18">
        <v>10</v>
      </c>
      <c r="M21" s="18"/>
      <c r="N21" s="18"/>
      <c r="O21" s="18"/>
      <c r="P21" s="18"/>
      <c r="Q21" s="18"/>
      <c r="R21" s="18"/>
      <c r="S21" s="18"/>
      <c r="T21" s="18"/>
      <c r="U21" s="18"/>
      <c r="V21" s="18"/>
      <c r="W21" s="32"/>
      <c r="X21" s="32"/>
      <c r="Y21" s="32"/>
      <c r="Z21" s="32"/>
      <c r="AA21" s="32"/>
      <c r="AB21" s="32"/>
      <c r="AC21" s="32"/>
    </row>
    <row r="22" spans="1:29" ht="39.950000000000003" customHeight="1" x14ac:dyDescent="0.25">
      <c r="A22" s="165"/>
      <c r="B22" s="167"/>
      <c r="C22" s="46">
        <v>99</v>
      </c>
      <c r="D22" s="66" t="s">
        <v>19</v>
      </c>
      <c r="E22" s="106" t="s">
        <v>536</v>
      </c>
      <c r="F22" s="34" t="s">
        <v>13</v>
      </c>
      <c r="G22" s="34" t="s">
        <v>15</v>
      </c>
      <c r="H22" s="53">
        <v>1.55</v>
      </c>
      <c r="I22" s="19">
        <v>3</v>
      </c>
      <c r="J22" s="25">
        <f t="shared" si="0"/>
        <v>3</v>
      </c>
      <c r="K22" s="26" t="str">
        <f t="shared" si="1"/>
        <v>OK</v>
      </c>
      <c r="L22" s="18"/>
      <c r="M22" s="18"/>
      <c r="N22" s="18"/>
      <c r="O22" s="18"/>
      <c r="P22" s="18"/>
      <c r="Q22" s="18"/>
      <c r="R22" s="18"/>
      <c r="S22" s="18"/>
      <c r="T22" s="18"/>
      <c r="U22" s="18"/>
      <c r="V22" s="18"/>
      <c r="W22" s="32"/>
      <c r="X22" s="32"/>
      <c r="Y22" s="32"/>
      <c r="Z22" s="32"/>
      <c r="AA22" s="32"/>
      <c r="AB22" s="32"/>
      <c r="AC22" s="32"/>
    </row>
    <row r="23" spans="1:29" ht="39.950000000000003" customHeight="1" x14ac:dyDescent="0.25">
      <c r="A23" s="165"/>
      <c r="B23" s="167"/>
      <c r="C23" s="46">
        <v>100</v>
      </c>
      <c r="D23" s="66" t="s">
        <v>20</v>
      </c>
      <c r="E23" s="106" t="s">
        <v>537</v>
      </c>
      <c r="F23" s="34" t="s">
        <v>13</v>
      </c>
      <c r="G23" s="34" t="s">
        <v>15</v>
      </c>
      <c r="H23" s="53">
        <v>1.79</v>
      </c>
      <c r="I23" s="19">
        <v>3</v>
      </c>
      <c r="J23" s="25">
        <f t="shared" si="0"/>
        <v>3</v>
      </c>
      <c r="K23" s="26" t="str">
        <f t="shared" si="1"/>
        <v>OK</v>
      </c>
      <c r="L23" s="18"/>
      <c r="M23" s="18"/>
      <c r="N23" s="18"/>
      <c r="O23" s="18"/>
      <c r="P23" s="18"/>
      <c r="Q23" s="18"/>
      <c r="R23" s="18"/>
      <c r="S23" s="18"/>
      <c r="T23" s="18"/>
      <c r="U23" s="18"/>
      <c r="V23" s="18"/>
      <c r="W23" s="32"/>
      <c r="X23" s="32"/>
      <c r="Y23" s="32"/>
      <c r="Z23" s="32"/>
      <c r="AA23" s="32"/>
      <c r="AB23" s="32"/>
      <c r="AC23" s="32"/>
    </row>
    <row r="24" spans="1:29" ht="39.950000000000003" customHeight="1" x14ac:dyDescent="0.25">
      <c r="A24" s="165"/>
      <c r="B24" s="167"/>
      <c r="C24" s="46">
        <v>101</v>
      </c>
      <c r="D24" s="66" t="s">
        <v>21</v>
      </c>
      <c r="E24" s="106" t="s">
        <v>537</v>
      </c>
      <c r="F24" s="34" t="s">
        <v>13</v>
      </c>
      <c r="G24" s="34" t="s">
        <v>15</v>
      </c>
      <c r="H24" s="53">
        <v>1.66</v>
      </c>
      <c r="I24" s="19">
        <v>3</v>
      </c>
      <c r="J24" s="25">
        <f t="shared" si="0"/>
        <v>3</v>
      </c>
      <c r="K24" s="26" t="str">
        <f t="shared" si="1"/>
        <v>OK</v>
      </c>
      <c r="L24" s="18"/>
      <c r="M24" s="18"/>
      <c r="N24" s="18"/>
      <c r="O24" s="18"/>
      <c r="P24" s="18"/>
      <c r="Q24" s="18"/>
      <c r="R24" s="18"/>
      <c r="S24" s="18"/>
      <c r="T24" s="18"/>
      <c r="U24" s="18"/>
      <c r="V24" s="18"/>
      <c r="W24" s="32"/>
      <c r="X24" s="32"/>
      <c r="Y24" s="32"/>
      <c r="Z24" s="32"/>
      <c r="AA24" s="32"/>
      <c r="AB24" s="32"/>
      <c r="AC24" s="32"/>
    </row>
    <row r="25" spans="1:29" ht="39.950000000000003" customHeight="1" x14ac:dyDescent="0.25">
      <c r="A25" s="165"/>
      <c r="B25" s="167"/>
      <c r="C25" s="46">
        <v>102</v>
      </c>
      <c r="D25" s="66" t="s">
        <v>22</v>
      </c>
      <c r="E25" s="106" t="s">
        <v>537</v>
      </c>
      <c r="F25" s="34" t="s">
        <v>13</v>
      </c>
      <c r="G25" s="34" t="s">
        <v>15</v>
      </c>
      <c r="H25" s="53">
        <v>2.0499999999999998</v>
      </c>
      <c r="I25" s="19">
        <v>3</v>
      </c>
      <c r="J25" s="25">
        <f t="shared" si="0"/>
        <v>3</v>
      </c>
      <c r="K25" s="26" t="str">
        <f t="shared" si="1"/>
        <v>OK</v>
      </c>
      <c r="L25" s="18"/>
      <c r="M25" s="18"/>
      <c r="N25" s="18"/>
      <c r="O25" s="18"/>
      <c r="P25" s="18"/>
      <c r="Q25" s="18"/>
      <c r="R25" s="18"/>
      <c r="S25" s="18"/>
      <c r="T25" s="18"/>
      <c r="U25" s="18"/>
      <c r="V25" s="18"/>
      <c r="W25" s="32"/>
      <c r="X25" s="32"/>
      <c r="Y25" s="32"/>
      <c r="Z25" s="32"/>
      <c r="AA25" s="32"/>
      <c r="AB25" s="32"/>
      <c r="AC25" s="32"/>
    </row>
    <row r="26" spans="1:29" ht="39.950000000000003" customHeight="1" x14ac:dyDescent="0.25">
      <c r="A26" s="165"/>
      <c r="B26" s="167"/>
      <c r="C26" s="46">
        <v>103</v>
      </c>
      <c r="D26" s="66" t="s">
        <v>245</v>
      </c>
      <c r="E26" s="106" t="s">
        <v>537</v>
      </c>
      <c r="F26" s="34" t="s">
        <v>13</v>
      </c>
      <c r="G26" s="34" t="s">
        <v>15</v>
      </c>
      <c r="H26" s="52">
        <v>2.4500000000000002</v>
      </c>
      <c r="I26" s="19">
        <v>3</v>
      </c>
      <c r="J26" s="25">
        <f t="shared" si="0"/>
        <v>0</v>
      </c>
      <c r="K26" s="26" t="str">
        <f t="shared" si="1"/>
        <v>OK</v>
      </c>
      <c r="L26" s="18"/>
      <c r="M26" s="18"/>
      <c r="N26" s="18"/>
      <c r="O26" s="18"/>
      <c r="P26" s="18"/>
      <c r="Q26" s="18"/>
      <c r="R26" s="18"/>
      <c r="S26" s="18">
        <v>3</v>
      </c>
      <c r="T26" s="18"/>
      <c r="U26" s="18"/>
      <c r="V26" s="18"/>
      <c r="W26" s="32"/>
      <c r="X26" s="32"/>
      <c r="Y26" s="32"/>
      <c r="Z26" s="32"/>
      <c r="AA26" s="32"/>
      <c r="AB26" s="32"/>
      <c r="AC26" s="32"/>
    </row>
    <row r="27" spans="1:29" ht="39.950000000000003" customHeight="1" x14ac:dyDescent="0.25">
      <c r="A27" s="165"/>
      <c r="B27" s="167"/>
      <c r="C27" s="46">
        <v>104</v>
      </c>
      <c r="D27" s="66" t="s">
        <v>246</v>
      </c>
      <c r="E27" s="106" t="s">
        <v>536</v>
      </c>
      <c r="F27" s="34" t="s">
        <v>13</v>
      </c>
      <c r="G27" s="34" t="s">
        <v>15</v>
      </c>
      <c r="H27" s="52">
        <v>1.55</v>
      </c>
      <c r="I27" s="19">
        <v>3</v>
      </c>
      <c r="J27" s="25">
        <f t="shared" si="0"/>
        <v>3</v>
      </c>
      <c r="K27" s="26" t="str">
        <f t="shared" si="1"/>
        <v>OK</v>
      </c>
      <c r="L27" s="18"/>
      <c r="M27" s="18"/>
      <c r="N27" s="18"/>
      <c r="O27" s="18"/>
      <c r="P27" s="18"/>
      <c r="Q27" s="18"/>
      <c r="R27" s="18"/>
      <c r="S27" s="18"/>
      <c r="T27" s="18"/>
      <c r="U27" s="18"/>
      <c r="V27" s="18"/>
      <c r="W27" s="32"/>
      <c r="X27" s="32"/>
      <c r="Y27" s="32"/>
      <c r="Z27" s="32"/>
      <c r="AA27" s="32"/>
      <c r="AB27" s="32"/>
      <c r="AC27" s="32"/>
    </row>
    <row r="28" spans="1:29" ht="39.950000000000003" customHeight="1" x14ac:dyDescent="0.25">
      <c r="A28" s="165"/>
      <c r="B28" s="167"/>
      <c r="C28" s="46">
        <v>105</v>
      </c>
      <c r="D28" s="66" t="s">
        <v>247</v>
      </c>
      <c r="E28" s="106" t="s">
        <v>536</v>
      </c>
      <c r="F28" s="34" t="s">
        <v>13</v>
      </c>
      <c r="G28" s="34" t="s">
        <v>15</v>
      </c>
      <c r="H28" s="52">
        <v>1.32</v>
      </c>
      <c r="I28" s="19">
        <v>3</v>
      </c>
      <c r="J28" s="25">
        <f t="shared" si="0"/>
        <v>0</v>
      </c>
      <c r="K28" s="26" t="str">
        <f t="shared" si="1"/>
        <v>OK</v>
      </c>
      <c r="L28" s="18"/>
      <c r="M28" s="18"/>
      <c r="N28" s="18"/>
      <c r="O28" s="18"/>
      <c r="P28" s="18"/>
      <c r="Q28" s="18"/>
      <c r="R28" s="18"/>
      <c r="S28" s="18">
        <v>3</v>
      </c>
      <c r="T28" s="18"/>
      <c r="U28" s="18"/>
      <c r="V28" s="18"/>
      <c r="W28" s="32"/>
      <c r="X28" s="32"/>
      <c r="Y28" s="32"/>
      <c r="Z28" s="32"/>
      <c r="AA28" s="32"/>
      <c r="AB28" s="32"/>
      <c r="AC28" s="32"/>
    </row>
    <row r="29" spans="1:29" ht="39.950000000000003" customHeight="1" x14ac:dyDescent="0.25">
      <c r="A29" s="165"/>
      <c r="B29" s="167"/>
      <c r="C29" s="46">
        <v>106</v>
      </c>
      <c r="D29" s="66" t="s">
        <v>248</v>
      </c>
      <c r="E29" s="106" t="s">
        <v>536</v>
      </c>
      <c r="F29" s="34" t="s">
        <v>13</v>
      </c>
      <c r="G29" s="34" t="s">
        <v>15</v>
      </c>
      <c r="H29" s="52">
        <v>0.9</v>
      </c>
      <c r="I29" s="19">
        <v>3</v>
      </c>
      <c r="J29" s="25">
        <f t="shared" si="0"/>
        <v>0</v>
      </c>
      <c r="K29" s="26" t="str">
        <f t="shared" si="1"/>
        <v>OK</v>
      </c>
      <c r="L29" s="18"/>
      <c r="M29" s="18"/>
      <c r="N29" s="18"/>
      <c r="O29" s="18"/>
      <c r="P29" s="18"/>
      <c r="Q29" s="18"/>
      <c r="R29" s="18"/>
      <c r="S29" s="18">
        <v>3</v>
      </c>
      <c r="T29" s="18"/>
      <c r="U29" s="18"/>
      <c r="V29" s="18"/>
      <c r="W29" s="32"/>
      <c r="X29" s="32"/>
      <c r="Y29" s="32"/>
      <c r="Z29" s="32"/>
      <c r="AA29" s="32"/>
      <c r="AB29" s="32"/>
      <c r="AC29" s="32"/>
    </row>
    <row r="30" spans="1:29" ht="39.950000000000003" customHeight="1" x14ac:dyDescent="0.25">
      <c r="A30" s="165"/>
      <c r="B30" s="167"/>
      <c r="C30" s="46">
        <v>107</v>
      </c>
      <c r="D30" s="66" t="s">
        <v>150</v>
      </c>
      <c r="E30" s="106" t="s">
        <v>536</v>
      </c>
      <c r="F30" s="34" t="s">
        <v>13</v>
      </c>
      <c r="G30" s="34" t="s">
        <v>15</v>
      </c>
      <c r="H30" s="52">
        <v>1.33</v>
      </c>
      <c r="I30" s="19">
        <v>3</v>
      </c>
      <c r="J30" s="25">
        <f t="shared" si="0"/>
        <v>0</v>
      </c>
      <c r="K30" s="26" t="str">
        <f t="shared" si="1"/>
        <v>OK</v>
      </c>
      <c r="L30" s="18"/>
      <c r="M30" s="18"/>
      <c r="N30" s="18"/>
      <c r="O30" s="18"/>
      <c r="P30" s="18"/>
      <c r="Q30" s="18"/>
      <c r="R30" s="18"/>
      <c r="S30" s="18">
        <v>3</v>
      </c>
      <c r="T30" s="18"/>
      <c r="U30" s="18"/>
      <c r="V30" s="18"/>
      <c r="W30" s="32"/>
      <c r="X30" s="32"/>
      <c r="Y30" s="32"/>
      <c r="Z30" s="32"/>
      <c r="AA30" s="32"/>
      <c r="AB30" s="32"/>
      <c r="AC30" s="32"/>
    </row>
    <row r="31" spans="1:29" ht="39.950000000000003" customHeight="1" x14ac:dyDescent="0.25">
      <c r="A31" s="165"/>
      <c r="B31" s="167"/>
      <c r="C31" s="45">
        <v>108</v>
      </c>
      <c r="D31" s="66" t="s">
        <v>23</v>
      </c>
      <c r="E31" s="106" t="s">
        <v>536</v>
      </c>
      <c r="F31" s="34" t="s">
        <v>13</v>
      </c>
      <c r="G31" s="34" t="s">
        <v>15</v>
      </c>
      <c r="H31" s="52">
        <v>1.45</v>
      </c>
      <c r="I31" s="19">
        <v>3</v>
      </c>
      <c r="J31" s="25">
        <f t="shared" si="0"/>
        <v>0</v>
      </c>
      <c r="K31" s="26" t="str">
        <f t="shared" si="1"/>
        <v>OK</v>
      </c>
      <c r="L31" s="18"/>
      <c r="M31" s="18"/>
      <c r="N31" s="18"/>
      <c r="O31" s="18"/>
      <c r="P31" s="18"/>
      <c r="Q31" s="18"/>
      <c r="R31" s="18"/>
      <c r="S31" s="18">
        <v>3</v>
      </c>
      <c r="T31" s="18"/>
      <c r="U31" s="18"/>
      <c r="V31" s="18"/>
      <c r="W31" s="32"/>
      <c r="X31" s="32"/>
      <c r="Y31" s="32"/>
      <c r="Z31" s="32"/>
      <c r="AA31" s="32"/>
      <c r="AB31" s="32"/>
      <c r="AC31" s="32"/>
    </row>
    <row r="32" spans="1:29" ht="39.950000000000003" customHeight="1" x14ac:dyDescent="0.25">
      <c r="A32" s="165"/>
      <c r="B32" s="167"/>
      <c r="C32" s="47">
        <v>109</v>
      </c>
      <c r="D32" s="66" t="s">
        <v>151</v>
      </c>
      <c r="E32" s="106" t="s">
        <v>538</v>
      </c>
      <c r="F32" s="34" t="s">
        <v>13</v>
      </c>
      <c r="G32" s="34" t="s">
        <v>15</v>
      </c>
      <c r="H32" s="53">
        <v>0.76</v>
      </c>
      <c r="I32" s="19">
        <v>13</v>
      </c>
      <c r="J32" s="25">
        <f t="shared" si="0"/>
        <v>0</v>
      </c>
      <c r="K32" s="26" t="str">
        <f t="shared" si="1"/>
        <v>OK</v>
      </c>
      <c r="L32" s="18"/>
      <c r="M32" s="18"/>
      <c r="N32" s="18"/>
      <c r="O32" s="18"/>
      <c r="P32" s="18"/>
      <c r="Q32" s="18"/>
      <c r="R32" s="18"/>
      <c r="S32" s="18"/>
      <c r="T32" s="18">
        <v>13</v>
      </c>
      <c r="U32" s="18"/>
      <c r="V32" s="18"/>
      <c r="W32" s="32"/>
      <c r="X32" s="32"/>
      <c r="Y32" s="32"/>
      <c r="Z32" s="32"/>
      <c r="AA32" s="32"/>
      <c r="AB32" s="32"/>
      <c r="AC32" s="32"/>
    </row>
    <row r="33" spans="1:29" ht="39.950000000000003" customHeight="1" x14ac:dyDescent="0.25">
      <c r="A33" s="165"/>
      <c r="B33" s="167"/>
      <c r="C33" s="46">
        <v>110</v>
      </c>
      <c r="D33" s="66" t="s">
        <v>24</v>
      </c>
      <c r="E33" s="106" t="s">
        <v>538</v>
      </c>
      <c r="F33" s="34" t="s">
        <v>13</v>
      </c>
      <c r="G33" s="34" t="s">
        <v>15</v>
      </c>
      <c r="H33" s="53">
        <v>0.91</v>
      </c>
      <c r="I33" s="19">
        <v>13</v>
      </c>
      <c r="J33" s="25">
        <f t="shared" si="0"/>
        <v>0</v>
      </c>
      <c r="K33" s="26" t="str">
        <f t="shared" si="1"/>
        <v>OK</v>
      </c>
      <c r="L33" s="18"/>
      <c r="M33" s="18"/>
      <c r="N33" s="18"/>
      <c r="O33" s="18"/>
      <c r="P33" s="18"/>
      <c r="Q33" s="18"/>
      <c r="R33" s="18"/>
      <c r="S33" s="18"/>
      <c r="T33" s="18">
        <v>13</v>
      </c>
      <c r="U33" s="18"/>
      <c r="V33" s="18"/>
      <c r="W33" s="32"/>
      <c r="X33" s="32"/>
      <c r="Y33" s="32"/>
      <c r="Z33" s="32"/>
      <c r="AA33" s="32"/>
      <c r="AB33" s="32"/>
      <c r="AC33" s="32"/>
    </row>
    <row r="34" spans="1:29" ht="39.950000000000003" customHeight="1" x14ac:dyDescent="0.25">
      <c r="A34" s="165"/>
      <c r="B34" s="167"/>
      <c r="C34" s="46">
        <v>111</v>
      </c>
      <c r="D34" s="66" t="s">
        <v>29</v>
      </c>
      <c r="E34" s="106" t="s">
        <v>539</v>
      </c>
      <c r="F34" s="34" t="s">
        <v>13</v>
      </c>
      <c r="G34" s="34" t="s">
        <v>768</v>
      </c>
      <c r="H34" s="53">
        <v>14.4</v>
      </c>
      <c r="I34" s="19">
        <v>0</v>
      </c>
      <c r="J34" s="25">
        <f t="shared" si="0"/>
        <v>0</v>
      </c>
      <c r="K34" s="26" t="str">
        <f t="shared" si="1"/>
        <v>OK</v>
      </c>
      <c r="L34" s="18"/>
      <c r="M34" s="18"/>
      <c r="N34" s="18"/>
      <c r="O34" s="18"/>
      <c r="P34" s="18"/>
      <c r="Q34" s="18"/>
      <c r="R34" s="18"/>
      <c r="S34" s="18"/>
      <c r="T34" s="18"/>
      <c r="U34" s="18"/>
      <c r="V34" s="18"/>
      <c r="W34" s="32"/>
      <c r="X34" s="32"/>
      <c r="Y34" s="32"/>
      <c r="Z34" s="32"/>
      <c r="AA34" s="32"/>
      <c r="AB34" s="32"/>
      <c r="AC34" s="32"/>
    </row>
    <row r="35" spans="1:29" ht="39.950000000000003" customHeight="1" x14ac:dyDescent="0.25">
      <c r="A35" s="165"/>
      <c r="B35" s="167"/>
      <c r="C35" s="46">
        <v>112</v>
      </c>
      <c r="D35" s="66" t="s">
        <v>152</v>
      </c>
      <c r="E35" s="106" t="s">
        <v>540</v>
      </c>
      <c r="F35" s="34" t="s">
        <v>25</v>
      </c>
      <c r="G35" s="34" t="s">
        <v>15</v>
      </c>
      <c r="H35" s="53">
        <v>25.28</v>
      </c>
      <c r="I35" s="19">
        <v>7</v>
      </c>
      <c r="J35" s="25">
        <f t="shared" si="0"/>
        <v>0</v>
      </c>
      <c r="K35" s="26" t="str">
        <f t="shared" si="1"/>
        <v>OK</v>
      </c>
      <c r="L35" s="18"/>
      <c r="M35" s="18"/>
      <c r="N35" s="18"/>
      <c r="O35" s="18"/>
      <c r="P35" s="18"/>
      <c r="Q35" s="18"/>
      <c r="R35" s="18"/>
      <c r="S35" s="18"/>
      <c r="T35" s="18"/>
      <c r="U35" s="18"/>
      <c r="V35" s="18">
        <v>7</v>
      </c>
      <c r="W35" s="32"/>
      <c r="X35" s="32"/>
      <c r="Y35" s="32"/>
      <c r="Z35" s="32"/>
      <c r="AA35" s="32"/>
      <c r="AB35" s="32"/>
      <c r="AC35" s="32"/>
    </row>
    <row r="36" spans="1:29" ht="39.950000000000003" customHeight="1" x14ac:dyDescent="0.25">
      <c r="A36" s="165"/>
      <c r="B36" s="167"/>
      <c r="C36" s="46">
        <v>113</v>
      </c>
      <c r="D36" s="66" t="s">
        <v>153</v>
      </c>
      <c r="E36" s="106" t="s">
        <v>540</v>
      </c>
      <c r="F36" s="34" t="s">
        <v>13</v>
      </c>
      <c r="G36" s="34" t="s">
        <v>15</v>
      </c>
      <c r="H36" s="53">
        <v>63.96</v>
      </c>
      <c r="I36" s="19">
        <v>2</v>
      </c>
      <c r="J36" s="25">
        <f t="shared" si="0"/>
        <v>0</v>
      </c>
      <c r="K36" s="26" t="str">
        <f t="shared" si="1"/>
        <v>OK</v>
      </c>
      <c r="L36" s="18"/>
      <c r="M36" s="18"/>
      <c r="N36" s="18"/>
      <c r="O36" s="18"/>
      <c r="P36" s="18"/>
      <c r="Q36" s="18"/>
      <c r="R36" s="18"/>
      <c r="S36" s="18"/>
      <c r="T36" s="18"/>
      <c r="U36" s="18"/>
      <c r="V36" s="18">
        <v>2</v>
      </c>
      <c r="W36" s="32"/>
      <c r="X36" s="32"/>
      <c r="Y36" s="32"/>
      <c r="Z36" s="32"/>
      <c r="AA36" s="32"/>
      <c r="AB36" s="32"/>
      <c r="AC36" s="32"/>
    </row>
    <row r="37" spans="1:29" ht="39.950000000000003" customHeight="1" x14ac:dyDescent="0.25">
      <c r="A37" s="165"/>
      <c r="B37" s="167"/>
      <c r="C37" s="46">
        <v>114</v>
      </c>
      <c r="D37" s="66" t="s">
        <v>249</v>
      </c>
      <c r="E37" s="106" t="s">
        <v>541</v>
      </c>
      <c r="F37" s="34" t="s">
        <v>13</v>
      </c>
      <c r="G37" s="34" t="s">
        <v>103</v>
      </c>
      <c r="H37" s="53">
        <v>8.35</v>
      </c>
      <c r="I37" s="19">
        <v>10</v>
      </c>
      <c r="J37" s="25">
        <f t="shared" si="0"/>
        <v>5</v>
      </c>
      <c r="K37" s="26" t="str">
        <f t="shared" si="1"/>
        <v>OK</v>
      </c>
      <c r="L37" s="18"/>
      <c r="M37" s="18"/>
      <c r="N37" s="18"/>
      <c r="O37" s="18"/>
      <c r="P37" s="18"/>
      <c r="Q37" s="18"/>
      <c r="R37" s="18"/>
      <c r="S37" s="18"/>
      <c r="T37" s="18"/>
      <c r="U37" s="18"/>
      <c r="V37" s="18">
        <v>5</v>
      </c>
      <c r="W37" s="32"/>
      <c r="X37" s="32"/>
      <c r="Y37" s="32"/>
      <c r="Z37" s="32"/>
      <c r="AA37" s="32"/>
      <c r="AB37" s="32"/>
      <c r="AC37" s="32"/>
    </row>
    <row r="38" spans="1:29" ht="39.950000000000003" customHeight="1" x14ac:dyDescent="0.25">
      <c r="A38" s="165"/>
      <c r="B38" s="167"/>
      <c r="C38" s="46">
        <v>115</v>
      </c>
      <c r="D38" s="66" t="s">
        <v>250</v>
      </c>
      <c r="E38" s="106" t="s">
        <v>542</v>
      </c>
      <c r="F38" s="34" t="s">
        <v>13</v>
      </c>
      <c r="G38" s="34" t="s">
        <v>15</v>
      </c>
      <c r="H38" s="53">
        <v>2.96</v>
      </c>
      <c r="I38" s="19">
        <v>5</v>
      </c>
      <c r="J38" s="25">
        <f t="shared" si="0"/>
        <v>0</v>
      </c>
      <c r="K38" s="26" t="str">
        <f t="shared" si="1"/>
        <v>OK</v>
      </c>
      <c r="L38" s="18"/>
      <c r="M38" s="18"/>
      <c r="N38" s="18"/>
      <c r="O38" s="18"/>
      <c r="P38" s="18"/>
      <c r="Q38" s="18"/>
      <c r="R38" s="18"/>
      <c r="S38" s="18"/>
      <c r="T38" s="18"/>
      <c r="U38" s="18"/>
      <c r="V38" s="18"/>
      <c r="W38" s="32"/>
      <c r="X38" s="154">
        <v>5</v>
      </c>
      <c r="Y38" s="32"/>
      <c r="Z38" s="32"/>
      <c r="AA38" s="32"/>
      <c r="AB38" s="32"/>
      <c r="AC38" s="32"/>
    </row>
    <row r="39" spans="1:29" ht="39.950000000000003" customHeight="1" x14ac:dyDescent="0.25">
      <c r="A39" s="165"/>
      <c r="B39" s="167"/>
      <c r="C39" s="46">
        <v>116</v>
      </c>
      <c r="D39" s="66" t="s">
        <v>251</v>
      </c>
      <c r="E39" s="106" t="s">
        <v>543</v>
      </c>
      <c r="F39" s="34" t="s">
        <v>13</v>
      </c>
      <c r="G39" s="34" t="s">
        <v>15</v>
      </c>
      <c r="H39" s="53">
        <v>3.21</v>
      </c>
      <c r="I39" s="19">
        <v>5</v>
      </c>
      <c r="J39" s="25">
        <f t="shared" si="0"/>
        <v>0</v>
      </c>
      <c r="K39" s="26" t="str">
        <f t="shared" si="1"/>
        <v>OK</v>
      </c>
      <c r="L39" s="18"/>
      <c r="M39" s="18"/>
      <c r="N39" s="18"/>
      <c r="O39" s="18"/>
      <c r="P39" s="18"/>
      <c r="Q39" s="18"/>
      <c r="R39" s="18"/>
      <c r="S39" s="18"/>
      <c r="T39" s="18"/>
      <c r="U39" s="18"/>
      <c r="V39" s="18"/>
      <c r="W39" s="32"/>
      <c r="X39" s="154">
        <v>5</v>
      </c>
      <c r="Y39" s="32"/>
      <c r="Z39" s="32"/>
      <c r="AA39" s="32"/>
      <c r="AB39" s="32"/>
      <c r="AC39" s="32"/>
    </row>
    <row r="40" spans="1:29" ht="39.950000000000003" customHeight="1" x14ac:dyDescent="0.25">
      <c r="A40" s="165"/>
      <c r="B40" s="167"/>
      <c r="C40" s="46">
        <v>117</v>
      </c>
      <c r="D40" s="66" t="s">
        <v>252</v>
      </c>
      <c r="E40" s="106" t="s">
        <v>544</v>
      </c>
      <c r="F40" s="34" t="s">
        <v>13</v>
      </c>
      <c r="G40" s="34" t="s">
        <v>15</v>
      </c>
      <c r="H40" s="53">
        <v>2.13</v>
      </c>
      <c r="I40" s="19">
        <v>7</v>
      </c>
      <c r="J40" s="25">
        <f t="shared" si="0"/>
        <v>0</v>
      </c>
      <c r="K40" s="26" t="str">
        <f t="shared" si="1"/>
        <v>OK</v>
      </c>
      <c r="L40" s="18"/>
      <c r="M40" s="18"/>
      <c r="N40" s="18"/>
      <c r="O40" s="18"/>
      <c r="P40" s="18"/>
      <c r="Q40" s="18"/>
      <c r="R40" s="18"/>
      <c r="S40" s="18"/>
      <c r="T40" s="18"/>
      <c r="U40" s="18"/>
      <c r="V40" s="18"/>
      <c r="W40" s="32"/>
      <c r="X40" s="154">
        <v>7</v>
      </c>
      <c r="Y40" s="32"/>
      <c r="Z40" s="32"/>
      <c r="AA40" s="32"/>
      <c r="AB40" s="32"/>
      <c r="AC40" s="32"/>
    </row>
    <row r="41" spans="1:29" ht="39.950000000000003" customHeight="1" x14ac:dyDescent="0.25">
      <c r="A41" s="165"/>
      <c r="B41" s="167"/>
      <c r="C41" s="46">
        <v>118</v>
      </c>
      <c r="D41" s="66" t="s">
        <v>253</v>
      </c>
      <c r="E41" s="106" t="s">
        <v>545</v>
      </c>
      <c r="F41" s="34" t="s">
        <v>13</v>
      </c>
      <c r="G41" s="34" t="s">
        <v>15</v>
      </c>
      <c r="H41" s="53">
        <v>4.21</v>
      </c>
      <c r="I41" s="19">
        <v>7</v>
      </c>
      <c r="J41" s="25">
        <f t="shared" si="0"/>
        <v>0</v>
      </c>
      <c r="K41" s="26" t="str">
        <f t="shared" si="1"/>
        <v>OK</v>
      </c>
      <c r="L41" s="18"/>
      <c r="M41" s="18"/>
      <c r="N41" s="18"/>
      <c r="O41" s="18"/>
      <c r="P41" s="18"/>
      <c r="Q41" s="18"/>
      <c r="R41" s="18"/>
      <c r="S41" s="18"/>
      <c r="T41" s="18"/>
      <c r="U41" s="18"/>
      <c r="V41" s="18"/>
      <c r="W41" s="32"/>
      <c r="X41" s="154">
        <v>7</v>
      </c>
      <c r="Y41" s="32"/>
      <c r="Z41" s="32"/>
      <c r="AA41" s="32"/>
      <c r="AB41" s="32"/>
      <c r="AC41" s="32"/>
    </row>
    <row r="42" spans="1:29" ht="39.950000000000003" customHeight="1" x14ac:dyDescent="0.25">
      <c r="A42" s="165"/>
      <c r="B42" s="167"/>
      <c r="C42" s="46">
        <v>119</v>
      </c>
      <c r="D42" s="66" t="s">
        <v>254</v>
      </c>
      <c r="E42" s="106" t="s">
        <v>546</v>
      </c>
      <c r="F42" s="34" t="s">
        <v>13</v>
      </c>
      <c r="G42" s="34" t="s">
        <v>15</v>
      </c>
      <c r="H42" s="53">
        <v>6.24</v>
      </c>
      <c r="I42" s="19">
        <v>7</v>
      </c>
      <c r="J42" s="25">
        <f t="shared" si="0"/>
        <v>0</v>
      </c>
      <c r="K42" s="26" t="str">
        <f t="shared" si="1"/>
        <v>OK</v>
      </c>
      <c r="L42" s="18"/>
      <c r="M42" s="18"/>
      <c r="N42" s="18"/>
      <c r="O42" s="18"/>
      <c r="P42" s="18"/>
      <c r="Q42" s="18"/>
      <c r="R42" s="18"/>
      <c r="S42" s="18"/>
      <c r="T42" s="18"/>
      <c r="U42" s="18"/>
      <c r="V42" s="18"/>
      <c r="W42" s="32"/>
      <c r="X42" s="154">
        <v>7</v>
      </c>
      <c r="Y42" s="32"/>
      <c r="Z42" s="32"/>
      <c r="AA42" s="32"/>
      <c r="AB42" s="32"/>
      <c r="AC42" s="32"/>
    </row>
    <row r="43" spans="1:29" ht="39.950000000000003" customHeight="1" x14ac:dyDescent="0.25">
      <c r="A43" s="165"/>
      <c r="B43" s="167"/>
      <c r="C43" s="46">
        <v>120</v>
      </c>
      <c r="D43" s="66" t="s">
        <v>255</v>
      </c>
      <c r="E43" s="106" t="s">
        <v>547</v>
      </c>
      <c r="F43" s="34" t="s">
        <v>112</v>
      </c>
      <c r="G43" s="34" t="s">
        <v>15</v>
      </c>
      <c r="H43" s="53">
        <v>67.48</v>
      </c>
      <c r="I43" s="19">
        <v>5</v>
      </c>
      <c r="J43" s="25">
        <f t="shared" si="0"/>
        <v>5</v>
      </c>
      <c r="K43" s="26" t="str">
        <f t="shared" si="1"/>
        <v>OK</v>
      </c>
      <c r="L43" s="18"/>
      <c r="M43" s="18"/>
      <c r="N43" s="18"/>
      <c r="O43" s="18"/>
      <c r="P43" s="18"/>
      <c r="Q43" s="18"/>
      <c r="R43" s="18"/>
      <c r="S43" s="18"/>
      <c r="T43" s="18"/>
      <c r="U43" s="18"/>
      <c r="V43" s="18"/>
      <c r="W43" s="32"/>
      <c r="X43" s="32"/>
      <c r="Y43" s="32"/>
      <c r="Z43" s="32"/>
      <c r="AA43" s="32"/>
      <c r="AB43" s="32"/>
      <c r="AC43" s="32"/>
    </row>
    <row r="44" spans="1:29" ht="39.950000000000003" customHeight="1" x14ac:dyDescent="0.25">
      <c r="A44" s="165"/>
      <c r="B44" s="167"/>
      <c r="C44" s="46">
        <v>121</v>
      </c>
      <c r="D44" s="66" t="s">
        <v>256</v>
      </c>
      <c r="E44" s="107" t="s">
        <v>548</v>
      </c>
      <c r="F44" s="34" t="s">
        <v>13</v>
      </c>
      <c r="G44" s="34" t="s">
        <v>769</v>
      </c>
      <c r="H44" s="53">
        <v>11.3</v>
      </c>
      <c r="I44" s="19">
        <v>5</v>
      </c>
      <c r="J44" s="25">
        <f t="shared" si="0"/>
        <v>5</v>
      </c>
      <c r="K44" s="26" t="str">
        <f t="shared" si="1"/>
        <v>OK</v>
      </c>
      <c r="L44" s="18"/>
      <c r="M44" s="18"/>
      <c r="N44" s="18"/>
      <c r="O44" s="18"/>
      <c r="P44" s="18"/>
      <c r="Q44" s="18"/>
      <c r="R44" s="18"/>
      <c r="S44" s="18"/>
      <c r="T44" s="18"/>
      <c r="U44" s="18"/>
      <c r="V44" s="18"/>
      <c r="W44" s="32"/>
      <c r="X44" s="32"/>
      <c r="Y44" s="32"/>
      <c r="Z44" s="32"/>
      <c r="AA44" s="32"/>
      <c r="AB44" s="32"/>
      <c r="AC44" s="32"/>
    </row>
    <row r="45" spans="1:29" ht="39.950000000000003" customHeight="1" x14ac:dyDescent="0.25">
      <c r="A45" s="165"/>
      <c r="B45" s="167"/>
      <c r="C45" s="46">
        <v>122</v>
      </c>
      <c r="D45" s="66" t="s">
        <v>257</v>
      </c>
      <c r="E45" s="106" t="s">
        <v>549</v>
      </c>
      <c r="F45" s="34" t="s">
        <v>13</v>
      </c>
      <c r="G45" s="34" t="s">
        <v>15</v>
      </c>
      <c r="H45" s="53">
        <v>5.39</v>
      </c>
      <c r="I45" s="19">
        <v>10</v>
      </c>
      <c r="J45" s="25">
        <f t="shared" si="0"/>
        <v>0</v>
      </c>
      <c r="K45" s="26" t="str">
        <f t="shared" si="1"/>
        <v>OK</v>
      </c>
      <c r="L45" s="18"/>
      <c r="M45" s="18"/>
      <c r="N45" s="18"/>
      <c r="O45" s="18">
        <v>10</v>
      </c>
      <c r="P45" s="18"/>
      <c r="Q45" s="18"/>
      <c r="R45" s="18"/>
      <c r="S45" s="18"/>
      <c r="T45" s="18"/>
      <c r="U45" s="18"/>
      <c r="V45" s="18"/>
      <c r="W45" s="32"/>
      <c r="X45" s="32"/>
      <c r="Y45" s="32"/>
      <c r="Z45" s="32"/>
      <c r="AA45" s="32"/>
      <c r="AB45" s="32"/>
      <c r="AC45" s="32"/>
    </row>
    <row r="46" spans="1:29" ht="39.950000000000003" customHeight="1" x14ac:dyDescent="0.25">
      <c r="A46" s="165"/>
      <c r="B46" s="167"/>
      <c r="C46" s="46">
        <v>123</v>
      </c>
      <c r="D46" s="66" t="s">
        <v>258</v>
      </c>
      <c r="E46" s="106" t="s">
        <v>549</v>
      </c>
      <c r="F46" s="34" t="s">
        <v>13</v>
      </c>
      <c r="G46" s="34" t="s">
        <v>15</v>
      </c>
      <c r="H46" s="53">
        <v>4.09</v>
      </c>
      <c r="I46" s="19">
        <v>12</v>
      </c>
      <c r="J46" s="25">
        <f t="shared" si="0"/>
        <v>0</v>
      </c>
      <c r="K46" s="26" t="str">
        <f t="shared" si="1"/>
        <v>OK</v>
      </c>
      <c r="L46" s="18"/>
      <c r="M46" s="18"/>
      <c r="N46" s="18"/>
      <c r="O46" s="18">
        <v>12</v>
      </c>
      <c r="P46" s="18"/>
      <c r="Q46" s="18"/>
      <c r="R46" s="18"/>
      <c r="S46" s="18"/>
      <c r="T46" s="18"/>
      <c r="U46" s="18"/>
      <c r="V46" s="18"/>
      <c r="W46" s="32"/>
      <c r="X46" s="32"/>
      <c r="Y46" s="32"/>
      <c r="Z46" s="32"/>
      <c r="AA46" s="32"/>
      <c r="AB46" s="32"/>
      <c r="AC46" s="32"/>
    </row>
    <row r="47" spans="1:29" ht="39.950000000000003" customHeight="1" x14ac:dyDescent="0.25">
      <c r="A47" s="165"/>
      <c r="B47" s="167"/>
      <c r="C47" s="46">
        <v>124</v>
      </c>
      <c r="D47" s="66" t="s">
        <v>259</v>
      </c>
      <c r="E47" s="106" t="s">
        <v>549</v>
      </c>
      <c r="F47" s="34" t="s">
        <v>13</v>
      </c>
      <c r="G47" s="34" t="s">
        <v>15</v>
      </c>
      <c r="H47" s="53">
        <v>10.28</v>
      </c>
      <c r="I47" s="19">
        <v>10</v>
      </c>
      <c r="J47" s="25">
        <f t="shared" si="0"/>
        <v>0</v>
      </c>
      <c r="K47" s="26" t="str">
        <f t="shared" si="1"/>
        <v>OK</v>
      </c>
      <c r="L47" s="18"/>
      <c r="M47" s="18"/>
      <c r="N47" s="18"/>
      <c r="O47" s="18">
        <v>10</v>
      </c>
      <c r="P47" s="18"/>
      <c r="Q47" s="18"/>
      <c r="R47" s="18"/>
      <c r="S47" s="18"/>
      <c r="T47" s="18"/>
      <c r="U47" s="18"/>
      <c r="V47" s="18"/>
      <c r="W47" s="32"/>
      <c r="X47" s="32"/>
      <c r="Y47" s="32"/>
      <c r="Z47" s="32"/>
      <c r="AA47" s="32"/>
      <c r="AB47" s="32"/>
      <c r="AC47" s="32"/>
    </row>
    <row r="48" spans="1:29" ht="39.950000000000003" customHeight="1" x14ac:dyDescent="0.25">
      <c r="A48" s="165"/>
      <c r="B48" s="167"/>
      <c r="C48" s="46">
        <v>125</v>
      </c>
      <c r="D48" s="66" t="s">
        <v>260</v>
      </c>
      <c r="E48" s="106" t="s">
        <v>550</v>
      </c>
      <c r="F48" s="34" t="s">
        <v>13</v>
      </c>
      <c r="G48" s="34" t="s">
        <v>15</v>
      </c>
      <c r="H48" s="53">
        <v>7.95</v>
      </c>
      <c r="I48" s="19">
        <v>10</v>
      </c>
      <c r="J48" s="25">
        <f t="shared" si="0"/>
        <v>0</v>
      </c>
      <c r="K48" s="26" t="str">
        <f t="shared" si="1"/>
        <v>OK</v>
      </c>
      <c r="L48" s="18"/>
      <c r="M48" s="18"/>
      <c r="N48" s="18"/>
      <c r="O48" s="18">
        <v>10</v>
      </c>
      <c r="P48" s="18"/>
      <c r="Q48" s="18"/>
      <c r="R48" s="18"/>
      <c r="S48" s="18"/>
      <c r="T48" s="18"/>
      <c r="U48" s="18"/>
      <c r="V48" s="18"/>
      <c r="W48" s="32"/>
      <c r="X48" s="32"/>
      <c r="Y48" s="32"/>
      <c r="Z48" s="32"/>
      <c r="AA48" s="32"/>
      <c r="AB48" s="32"/>
      <c r="AC48" s="32"/>
    </row>
    <row r="49" spans="1:29" ht="39.950000000000003" customHeight="1" x14ac:dyDescent="0.25">
      <c r="A49" s="165"/>
      <c r="B49" s="167"/>
      <c r="C49" s="46">
        <v>126</v>
      </c>
      <c r="D49" s="66" t="s">
        <v>261</v>
      </c>
      <c r="E49" s="106" t="s">
        <v>550</v>
      </c>
      <c r="F49" s="34" t="s">
        <v>13</v>
      </c>
      <c r="G49" s="34" t="s">
        <v>15</v>
      </c>
      <c r="H49" s="53">
        <v>18.29</v>
      </c>
      <c r="I49" s="19">
        <v>10</v>
      </c>
      <c r="J49" s="25">
        <f t="shared" si="0"/>
        <v>1</v>
      </c>
      <c r="K49" s="26" t="str">
        <f t="shared" si="1"/>
        <v>OK</v>
      </c>
      <c r="L49" s="18"/>
      <c r="M49" s="18"/>
      <c r="N49" s="18"/>
      <c r="O49" s="18">
        <v>9</v>
      </c>
      <c r="P49" s="18"/>
      <c r="Q49" s="18"/>
      <c r="R49" s="18"/>
      <c r="S49" s="18"/>
      <c r="T49" s="18"/>
      <c r="U49" s="18"/>
      <c r="V49" s="18"/>
      <c r="W49" s="32"/>
      <c r="X49" s="32"/>
      <c r="Y49" s="32"/>
      <c r="Z49" s="32"/>
      <c r="AA49" s="32"/>
      <c r="AB49" s="32"/>
      <c r="AC49" s="32"/>
    </row>
    <row r="50" spans="1:29" ht="39.950000000000003" customHeight="1" x14ac:dyDescent="0.25">
      <c r="A50" s="165"/>
      <c r="B50" s="167"/>
      <c r="C50" s="46">
        <v>127</v>
      </c>
      <c r="D50" s="66" t="s">
        <v>262</v>
      </c>
      <c r="E50" s="106" t="s">
        <v>550</v>
      </c>
      <c r="F50" s="34" t="s">
        <v>13</v>
      </c>
      <c r="G50" s="34" t="s">
        <v>15</v>
      </c>
      <c r="H50" s="53">
        <v>16.940000000000001</v>
      </c>
      <c r="I50" s="19">
        <v>10</v>
      </c>
      <c r="J50" s="25">
        <f t="shared" si="0"/>
        <v>0</v>
      </c>
      <c r="K50" s="26" t="str">
        <f t="shared" si="1"/>
        <v>OK</v>
      </c>
      <c r="L50" s="18"/>
      <c r="M50" s="18"/>
      <c r="N50" s="18"/>
      <c r="O50" s="18">
        <v>10</v>
      </c>
      <c r="P50" s="18"/>
      <c r="Q50" s="18"/>
      <c r="R50" s="18"/>
      <c r="S50" s="18"/>
      <c r="T50" s="18"/>
      <c r="U50" s="18"/>
      <c r="V50" s="18"/>
      <c r="W50" s="32"/>
      <c r="X50" s="32"/>
      <c r="Y50" s="32"/>
      <c r="Z50" s="32"/>
      <c r="AA50" s="32"/>
      <c r="AB50" s="32"/>
      <c r="AC50" s="32"/>
    </row>
    <row r="51" spans="1:29" ht="39.950000000000003" customHeight="1" x14ac:dyDescent="0.25">
      <c r="A51" s="165"/>
      <c r="B51" s="167"/>
      <c r="C51" s="46">
        <v>128</v>
      </c>
      <c r="D51" s="66" t="s">
        <v>263</v>
      </c>
      <c r="E51" s="106" t="s">
        <v>538</v>
      </c>
      <c r="F51" s="34" t="s">
        <v>59</v>
      </c>
      <c r="G51" s="34" t="s">
        <v>15</v>
      </c>
      <c r="H51" s="53">
        <v>214.31</v>
      </c>
      <c r="I51" s="19">
        <v>5</v>
      </c>
      <c r="J51" s="25">
        <f t="shared" si="0"/>
        <v>0</v>
      </c>
      <c r="K51" s="26" t="str">
        <f t="shared" si="1"/>
        <v>OK</v>
      </c>
      <c r="L51" s="18"/>
      <c r="M51" s="18"/>
      <c r="N51" s="18"/>
      <c r="O51" s="18"/>
      <c r="P51" s="18"/>
      <c r="Q51" s="18"/>
      <c r="R51" s="18"/>
      <c r="S51" s="18">
        <v>4</v>
      </c>
      <c r="T51" s="18"/>
      <c r="U51" s="18"/>
      <c r="V51" s="18"/>
      <c r="W51" s="32"/>
      <c r="X51" s="154">
        <v>1</v>
      </c>
      <c r="Y51" s="32"/>
      <c r="Z51" s="32"/>
      <c r="AA51" s="32"/>
      <c r="AB51" s="32"/>
      <c r="AC51" s="32"/>
    </row>
    <row r="52" spans="1:29" ht="39.950000000000003" customHeight="1" x14ac:dyDescent="0.25">
      <c r="A52" s="165"/>
      <c r="B52" s="167"/>
      <c r="C52" s="46">
        <v>129</v>
      </c>
      <c r="D52" s="66" t="s">
        <v>127</v>
      </c>
      <c r="E52" s="106" t="s">
        <v>551</v>
      </c>
      <c r="F52" s="34" t="s">
        <v>128</v>
      </c>
      <c r="G52" s="35" t="s">
        <v>770</v>
      </c>
      <c r="H52" s="53">
        <v>26.7</v>
      </c>
      <c r="I52" s="19">
        <v>0</v>
      </c>
      <c r="J52" s="25">
        <f t="shared" si="0"/>
        <v>0</v>
      </c>
      <c r="K52" s="26" t="str">
        <f t="shared" si="1"/>
        <v>OK</v>
      </c>
      <c r="L52" s="18"/>
      <c r="M52" s="18"/>
      <c r="N52" s="18"/>
      <c r="O52" s="18"/>
      <c r="P52" s="18"/>
      <c r="Q52" s="18"/>
      <c r="R52" s="18"/>
      <c r="S52" s="18"/>
      <c r="T52" s="18"/>
      <c r="U52" s="18"/>
      <c r="V52" s="18"/>
      <c r="W52" s="32"/>
      <c r="X52" s="32"/>
      <c r="Y52" s="32"/>
      <c r="Z52" s="32"/>
      <c r="AA52" s="32"/>
      <c r="AB52" s="32"/>
      <c r="AC52" s="32"/>
    </row>
    <row r="53" spans="1:29" ht="39.950000000000003" customHeight="1" x14ac:dyDescent="0.25">
      <c r="A53" s="165"/>
      <c r="B53" s="167"/>
      <c r="C53" s="46">
        <v>130</v>
      </c>
      <c r="D53" s="66" t="s">
        <v>264</v>
      </c>
      <c r="E53" s="106" t="s">
        <v>552</v>
      </c>
      <c r="F53" s="34" t="s">
        <v>26</v>
      </c>
      <c r="G53" s="34" t="s">
        <v>15</v>
      </c>
      <c r="H53" s="53">
        <v>11.85</v>
      </c>
      <c r="I53" s="19">
        <v>30</v>
      </c>
      <c r="J53" s="25">
        <f t="shared" si="0"/>
        <v>10</v>
      </c>
      <c r="K53" s="26" t="str">
        <f t="shared" si="1"/>
        <v>OK</v>
      </c>
      <c r="L53" s="18"/>
      <c r="M53" s="18"/>
      <c r="N53" s="18"/>
      <c r="O53" s="18"/>
      <c r="P53" s="18"/>
      <c r="Q53" s="18"/>
      <c r="R53" s="18"/>
      <c r="S53" s="18"/>
      <c r="T53" s="18"/>
      <c r="U53" s="18"/>
      <c r="V53" s="18"/>
      <c r="W53" s="32"/>
      <c r="X53" s="154">
        <v>20</v>
      </c>
      <c r="Y53" s="32"/>
      <c r="Z53" s="32"/>
      <c r="AA53" s="32"/>
      <c r="AB53" s="32"/>
      <c r="AC53" s="32"/>
    </row>
    <row r="54" spans="1:29" ht="39.950000000000003" customHeight="1" x14ac:dyDescent="0.25">
      <c r="A54" s="165"/>
      <c r="B54" s="167"/>
      <c r="C54" s="46">
        <v>131</v>
      </c>
      <c r="D54" s="66" t="s">
        <v>265</v>
      </c>
      <c r="E54" s="106" t="s">
        <v>552</v>
      </c>
      <c r="F54" s="34" t="s">
        <v>13</v>
      </c>
      <c r="G54" s="34" t="s">
        <v>15</v>
      </c>
      <c r="H54" s="53">
        <v>16.12</v>
      </c>
      <c r="I54" s="19">
        <v>11</v>
      </c>
      <c r="J54" s="25">
        <f t="shared" si="0"/>
        <v>0</v>
      </c>
      <c r="K54" s="26" t="str">
        <f t="shared" si="1"/>
        <v>OK</v>
      </c>
      <c r="L54" s="18"/>
      <c r="M54" s="18"/>
      <c r="N54" s="18"/>
      <c r="O54" s="18"/>
      <c r="P54" s="18"/>
      <c r="Q54" s="18"/>
      <c r="R54" s="18"/>
      <c r="S54" s="18"/>
      <c r="T54" s="18"/>
      <c r="U54" s="18"/>
      <c r="V54" s="18"/>
      <c r="W54" s="32"/>
      <c r="X54" s="154">
        <v>11</v>
      </c>
      <c r="Y54" s="32"/>
      <c r="Z54" s="32"/>
      <c r="AA54" s="32"/>
      <c r="AB54" s="32"/>
      <c r="AC54" s="32"/>
    </row>
    <row r="55" spans="1:29" ht="39.950000000000003" customHeight="1" x14ac:dyDescent="0.25">
      <c r="A55" s="165"/>
      <c r="B55" s="167"/>
      <c r="C55" s="46">
        <v>132</v>
      </c>
      <c r="D55" s="66" t="s">
        <v>266</v>
      </c>
      <c r="E55" s="106" t="s">
        <v>552</v>
      </c>
      <c r="F55" s="34" t="s">
        <v>13</v>
      </c>
      <c r="G55" s="34" t="s">
        <v>15</v>
      </c>
      <c r="H55" s="53">
        <v>71.05</v>
      </c>
      <c r="I55" s="19">
        <v>3</v>
      </c>
      <c r="J55" s="25">
        <f t="shared" si="0"/>
        <v>0</v>
      </c>
      <c r="K55" s="26" t="str">
        <f t="shared" si="1"/>
        <v>OK</v>
      </c>
      <c r="L55" s="18">
        <v>1</v>
      </c>
      <c r="M55" s="18"/>
      <c r="N55" s="18"/>
      <c r="O55" s="18">
        <v>2</v>
      </c>
      <c r="P55" s="18"/>
      <c r="Q55" s="18"/>
      <c r="R55" s="18"/>
      <c r="S55" s="18"/>
      <c r="T55" s="18"/>
      <c r="U55" s="18"/>
      <c r="V55" s="18"/>
      <c r="W55" s="32"/>
      <c r="X55" s="32"/>
      <c r="Y55" s="32"/>
      <c r="Z55" s="32"/>
      <c r="AA55" s="32"/>
      <c r="AB55" s="32"/>
      <c r="AC55" s="32"/>
    </row>
    <row r="56" spans="1:29" ht="39.950000000000003" customHeight="1" x14ac:dyDescent="0.25">
      <c r="A56" s="165"/>
      <c r="B56" s="167"/>
      <c r="C56" s="46">
        <v>133</v>
      </c>
      <c r="D56" s="66" t="s">
        <v>267</v>
      </c>
      <c r="E56" s="106" t="s">
        <v>528</v>
      </c>
      <c r="F56" s="34" t="s">
        <v>27</v>
      </c>
      <c r="G56" s="34" t="s">
        <v>15</v>
      </c>
      <c r="H56" s="53">
        <v>96.37</v>
      </c>
      <c r="I56" s="19">
        <v>10</v>
      </c>
      <c r="J56" s="25">
        <f t="shared" si="0"/>
        <v>0</v>
      </c>
      <c r="K56" s="26" t="str">
        <f t="shared" si="1"/>
        <v>OK</v>
      </c>
      <c r="L56" s="18">
        <v>3</v>
      </c>
      <c r="M56" s="18"/>
      <c r="N56" s="18"/>
      <c r="O56" s="18">
        <v>7</v>
      </c>
      <c r="P56" s="18"/>
      <c r="Q56" s="18"/>
      <c r="R56" s="18"/>
      <c r="S56" s="18"/>
      <c r="T56" s="18"/>
      <c r="U56" s="18"/>
      <c r="V56" s="18"/>
      <c r="W56" s="32"/>
      <c r="X56" s="32"/>
      <c r="Y56" s="32"/>
      <c r="Z56" s="32"/>
      <c r="AA56" s="32"/>
      <c r="AB56" s="32"/>
      <c r="AC56" s="32"/>
    </row>
    <row r="57" spans="1:29" ht="39.950000000000003" customHeight="1" x14ac:dyDescent="0.25">
      <c r="A57" s="165"/>
      <c r="B57" s="167"/>
      <c r="C57" s="46">
        <v>134</v>
      </c>
      <c r="D57" s="66" t="s">
        <v>268</v>
      </c>
      <c r="E57" s="106" t="s">
        <v>553</v>
      </c>
      <c r="F57" s="34" t="s">
        <v>112</v>
      </c>
      <c r="G57" s="34" t="s">
        <v>15</v>
      </c>
      <c r="H57" s="53">
        <v>231.66</v>
      </c>
      <c r="I57" s="19">
        <v>3</v>
      </c>
      <c r="J57" s="25">
        <f t="shared" si="0"/>
        <v>0</v>
      </c>
      <c r="K57" s="26" t="str">
        <f t="shared" si="1"/>
        <v>OK</v>
      </c>
      <c r="L57" s="18">
        <v>3</v>
      </c>
      <c r="M57" s="18"/>
      <c r="N57" s="18"/>
      <c r="O57" s="18"/>
      <c r="P57" s="18"/>
      <c r="Q57" s="18"/>
      <c r="R57" s="18"/>
      <c r="S57" s="18"/>
      <c r="T57" s="18"/>
      <c r="U57" s="18"/>
      <c r="V57" s="18"/>
      <c r="W57" s="32"/>
      <c r="X57" s="32"/>
      <c r="Y57" s="32"/>
      <c r="Z57" s="32"/>
      <c r="AA57" s="32"/>
      <c r="AB57" s="32"/>
      <c r="AC57" s="32"/>
    </row>
    <row r="58" spans="1:29" ht="39.950000000000003" customHeight="1" x14ac:dyDescent="0.25">
      <c r="A58" s="165"/>
      <c r="B58" s="167"/>
      <c r="C58" s="46">
        <v>135</v>
      </c>
      <c r="D58" s="66" t="s">
        <v>269</v>
      </c>
      <c r="E58" s="106" t="s">
        <v>554</v>
      </c>
      <c r="F58" s="34" t="s">
        <v>112</v>
      </c>
      <c r="G58" s="34" t="s">
        <v>15</v>
      </c>
      <c r="H58" s="53">
        <v>76.569999999999993</v>
      </c>
      <c r="I58" s="19">
        <v>10</v>
      </c>
      <c r="J58" s="25">
        <f t="shared" si="0"/>
        <v>0</v>
      </c>
      <c r="K58" s="26" t="str">
        <f t="shared" si="1"/>
        <v>OK</v>
      </c>
      <c r="L58" s="18">
        <v>5</v>
      </c>
      <c r="M58" s="18"/>
      <c r="N58" s="18"/>
      <c r="O58" s="18">
        <v>5</v>
      </c>
      <c r="P58" s="18"/>
      <c r="Q58" s="18"/>
      <c r="R58" s="18"/>
      <c r="S58" s="18"/>
      <c r="T58" s="18"/>
      <c r="U58" s="18"/>
      <c r="V58" s="18"/>
      <c r="W58" s="32"/>
      <c r="X58" s="32"/>
      <c r="Y58" s="32"/>
      <c r="Z58" s="32"/>
      <c r="AA58" s="32"/>
      <c r="AB58" s="32"/>
      <c r="AC58" s="32"/>
    </row>
    <row r="59" spans="1:29" ht="39.950000000000003" customHeight="1" x14ac:dyDescent="0.25">
      <c r="A59" s="165"/>
      <c r="B59" s="167"/>
      <c r="C59" s="46">
        <v>136</v>
      </c>
      <c r="D59" s="66" t="s">
        <v>270</v>
      </c>
      <c r="E59" s="107" t="s">
        <v>555</v>
      </c>
      <c r="F59" s="34" t="s">
        <v>112</v>
      </c>
      <c r="G59" s="34" t="s">
        <v>15</v>
      </c>
      <c r="H59" s="53">
        <v>206.33</v>
      </c>
      <c r="I59" s="19">
        <f>30+10+7</f>
        <v>47</v>
      </c>
      <c r="J59" s="25">
        <f t="shared" si="0"/>
        <v>0</v>
      </c>
      <c r="K59" s="26" t="str">
        <f t="shared" si="1"/>
        <v>OK</v>
      </c>
      <c r="L59" s="18">
        <v>30</v>
      </c>
      <c r="M59" s="18"/>
      <c r="N59" s="18"/>
      <c r="O59" s="18"/>
      <c r="P59" s="18"/>
      <c r="Q59" s="18"/>
      <c r="R59" s="18"/>
      <c r="S59" s="18"/>
      <c r="T59" s="18"/>
      <c r="U59" s="18"/>
      <c r="V59" s="18"/>
      <c r="W59" s="32"/>
      <c r="X59" s="154">
        <v>17</v>
      </c>
      <c r="Y59" s="32"/>
      <c r="Z59" s="32"/>
      <c r="AA59" s="32"/>
      <c r="AB59" s="32"/>
      <c r="AC59" s="32"/>
    </row>
    <row r="60" spans="1:29" ht="39.950000000000003" customHeight="1" x14ac:dyDescent="0.25">
      <c r="A60" s="165"/>
      <c r="B60" s="167"/>
      <c r="C60" s="46">
        <v>137</v>
      </c>
      <c r="D60" s="66" t="s">
        <v>271</v>
      </c>
      <c r="E60" s="106" t="s">
        <v>554</v>
      </c>
      <c r="F60" s="35" t="s">
        <v>28</v>
      </c>
      <c r="G60" s="34" t="s">
        <v>15</v>
      </c>
      <c r="H60" s="53">
        <v>146.44999999999999</v>
      </c>
      <c r="I60" s="19">
        <f>7</f>
        <v>7</v>
      </c>
      <c r="J60" s="25">
        <f t="shared" si="0"/>
        <v>0</v>
      </c>
      <c r="K60" s="26" t="str">
        <f t="shared" si="1"/>
        <v>OK</v>
      </c>
      <c r="L60" s="18"/>
      <c r="M60" s="18"/>
      <c r="N60" s="18"/>
      <c r="O60" s="18"/>
      <c r="P60" s="18"/>
      <c r="Q60" s="18"/>
      <c r="R60" s="18"/>
      <c r="S60" s="18"/>
      <c r="T60" s="18"/>
      <c r="U60" s="18"/>
      <c r="V60" s="18">
        <v>7</v>
      </c>
      <c r="W60" s="32"/>
      <c r="X60" s="32"/>
      <c r="Y60" s="32"/>
      <c r="Z60" s="32"/>
      <c r="AA60" s="32"/>
      <c r="AB60" s="32"/>
      <c r="AC60" s="32"/>
    </row>
    <row r="61" spans="1:29" ht="39.950000000000003" customHeight="1" x14ac:dyDescent="0.25">
      <c r="A61" s="165"/>
      <c r="B61" s="167"/>
      <c r="C61" s="46">
        <v>138</v>
      </c>
      <c r="D61" s="66" t="s">
        <v>272</v>
      </c>
      <c r="E61" s="106" t="s">
        <v>528</v>
      </c>
      <c r="F61" s="34" t="s">
        <v>112</v>
      </c>
      <c r="G61" s="34" t="s">
        <v>15</v>
      </c>
      <c r="H61" s="53">
        <v>207.59</v>
      </c>
      <c r="I61" s="19">
        <v>10</v>
      </c>
      <c r="J61" s="25">
        <f t="shared" si="0"/>
        <v>0</v>
      </c>
      <c r="K61" s="26" t="str">
        <f t="shared" si="1"/>
        <v>OK</v>
      </c>
      <c r="L61" s="18">
        <v>3</v>
      </c>
      <c r="M61" s="18"/>
      <c r="N61" s="18"/>
      <c r="O61" s="18">
        <v>7</v>
      </c>
      <c r="P61" s="18"/>
      <c r="Q61" s="18"/>
      <c r="R61" s="18"/>
      <c r="S61" s="18"/>
      <c r="T61" s="18"/>
      <c r="U61" s="18"/>
      <c r="V61" s="18"/>
      <c r="W61" s="32"/>
      <c r="X61" s="32"/>
      <c r="Y61" s="32"/>
      <c r="Z61" s="32"/>
      <c r="AA61" s="32"/>
      <c r="AB61" s="32"/>
      <c r="AC61" s="32"/>
    </row>
    <row r="62" spans="1:29" ht="39.950000000000003" customHeight="1" x14ac:dyDescent="0.25">
      <c r="A62" s="165"/>
      <c r="B62" s="167"/>
      <c r="C62" s="46">
        <v>139</v>
      </c>
      <c r="D62" s="66" t="s">
        <v>273</v>
      </c>
      <c r="E62" s="106" t="s">
        <v>528</v>
      </c>
      <c r="F62" s="34" t="s">
        <v>25</v>
      </c>
      <c r="G62" s="34" t="s">
        <v>15</v>
      </c>
      <c r="H62" s="53">
        <v>81.3</v>
      </c>
      <c r="I62" s="19">
        <v>10</v>
      </c>
      <c r="J62" s="25">
        <f t="shared" si="0"/>
        <v>0</v>
      </c>
      <c r="K62" s="26" t="str">
        <f t="shared" si="1"/>
        <v>OK</v>
      </c>
      <c r="L62" s="18"/>
      <c r="M62" s="18"/>
      <c r="N62" s="18"/>
      <c r="O62" s="18">
        <v>10</v>
      </c>
      <c r="P62" s="18"/>
      <c r="Q62" s="18"/>
      <c r="R62" s="18"/>
      <c r="S62" s="18"/>
      <c r="T62" s="18"/>
      <c r="U62" s="18"/>
      <c r="V62" s="18"/>
      <c r="W62" s="32"/>
      <c r="X62" s="32"/>
      <c r="Y62" s="32"/>
      <c r="Z62" s="32"/>
      <c r="AA62" s="32"/>
      <c r="AB62" s="32"/>
      <c r="AC62" s="32"/>
    </row>
    <row r="63" spans="1:29" ht="39.950000000000003" customHeight="1" x14ac:dyDescent="0.25">
      <c r="A63" s="165"/>
      <c r="B63" s="167"/>
      <c r="C63" s="46">
        <v>140</v>
      </c>
      <c r="D63" s="77" t="s">
        <v>154</v>
      </c>
      <c r="E63" s="106" t="s">
        <v>554</v>
      </c>
      <c r="F63" s="94" t="s">
        <v>25</v>
      </c>
      <c r="G63" s="94" t="s">
        <v>15</v>
      </c>
      <c r="H63" s="53">
        <v>85.35</v>
      </c>
      <c r="I63" s="19">
        <v>10</v>
      </c>
      <c r="J63" s="25">
        <f t="shared" si="0"/>
        <v>0</v>
      </c>
      <c r="K63" s="26" t="str">
        <f t="shared" si="1"/>
        <v>OK</v>
      </c>
      <c r="L63" s="18"/>
      <c r="M63" s="18"/>
      <c r="N63" s="18"/>
      <c r="O63" s="18">
        <v>10</v>
      </c>
      <c r="P63" s="18"/>
      <c r="Q63" s="18"/>
      <c r="R63" s="18"/>
      <c r="S63" s="18"/>
      <c r="T63" s="18"/>
      <c r="U63" s="18"/>
      <c r="V63" s="18"/>
      <c r="W63" s="32"/>
      <c r="X63" s="32"/>
      <c r="Y63" s="32"/>
      <c r="Z63" s="32"/>
      <c r="AA63" s="32"/>
      <c r="AB63" s="32"/>
      <c r="AC63" s="32"/>
    </row>
    <row r="64" spans="1:29" ht="39.950000000000003" customHeight="1" x14ac:dyDescent="0.25">
      <c r="A64" s="165"/>
      <c r="B64" s="167"/>
      <c r="C64" s="46">
        <v>141</v>
      </c>
      <c r="D64" s="66" t="s">
        <v>274</v>
      </c>
      <c r="E64" s="106" t="s">
        <v>556</v>
      </c>
      <c r="F64" s="34" t="s">
        <v>13</v>
      </c>
      <c r="G64" s="34" t="s">
        <v>15</v>
      </c>
      <c r="H64" s="53">
        <v>25.55</v>
      </c>
      <c r="I64" s="19">
        <v>0</v>
      </c>
      <c r="J64" s="25">
        <f t="shared" si="0"/>
        <v>0</v>
      </c>
      <c r="K64" s="26" t="str">
        <f t="shared" si="1"/>
        <v>OK</v>
      </c>
      <c r="L64" s="18"/>
      <c r="M64" s="18"/>
      <c r="N64" s="18"/>
      <c r="O64" s="18"/>
      <c r="P64" s="18"/>
      <c r="Q64" s="18"/>
      <c r="R64" s="18"/>
      <c r="S64" s="18"/>
      <c r="T64" s="18"/>
      <c r="U64" s="18"/>
      <c r="V64" s="18"/>
      <c r="W64" s="32"/>
      <c r="X64" s="32"/>
      <c r="Y64" s="32"/>
      <c r="Z64" s="32"/>
      <c r="AA64" s="32"/>
      <c r="AB64" s="32"/>
      <c r="AC64" s="32"/>
    </row>
    <row r="65" spans="1:29" ht="39.950000000000003" customHeight="1" x14ac:dyDescent="0.25">
      <c r="A65" s="165"/>
      <c r="B65" s="167"/>
      <c r="C65" s="46">
        <v>142</v>
      </c>
      <c r="D65" s="66" t="s">
        <v>275</v>
      </c>
      <c r="E65" s="106" t="s">
        <v>557</v>
      </c>
      <c r="F65" s="34" t="s">
        <v>28</v>
      </c>
      <c r="G65" s="34" t="s">
        <v>15</v>
      </c>
      <c r="H65" s="53">
        <v>29.67</v>
      </c>
      <c r="I65" s="19">
        <v>15</v>
      </c>
      <c r="J65" s="25">
        <f t="shared" si="0"/>
        <v>5</v>
      </c>
      <c r="K65" s="26" t="str">
        <f t="shared" si="1"/>
        <v>OK</v>
      </c>
      <c r="L65" s="18"/>
      <c r="M65" s="18"/>
      <c r="N65" s="18"/>
      <c r="O65" s="18"/>
      <c r="P65" s="18"/>
      <c r="Q65" s="18"/>
      <c r="R65" s="18"/>
      <c r="S65" s="18"/>
      <c r="T65" s="18"/>
      <c r="U65" s="18"/>
      <c r="V65" s="18"/>
      <c r="W65" s="32"/>
      <c r="X65" s="154">
        <v>10</v>
      </c>
      <c r="Y65" s="32"/>
      <c r="Z65" s="32"/>
      <c r="AA65" s="32"/>
      <c r="AB65" s="32"/>
      <c r="AC65" s="32"/>
    </row>
    <row r="66" spans="1:29" ht="39.950000000000003" customHeight="1" x14ac:dyDescent="0.25">
      <c r="A66" s="165"/>
      <c r="B66" s="167"/>
      <c r="C66" s="46">
        <v>143</v>
      </c>
      <c r="D66" s="66" t="s">
        <v>276</v>
      </c>
      <c r="E66" s="106" t="s">
        <v>558</v>
      </c>
      <c r="F66" s="34" t="s">
        <v>112</v>
      </c>
      <c r="G66" s="34" t="s">
        <v>15</v>
      </c>
      <c r="H66" s="53">
        <v>82.61</v>
      </c>
      <c r="I66" s="19">
        <v>10</v>
      </c>
      <c r="J66" s="25">
        <f t="shared" si="0"/>
        <v>0</v>
      </c>
      <c r="K66" s="26" t="str">
        <f t="shared" si="1"/>
        <v>OK</v>
      </c>
      <c r="L66" s="18"/>
      <c r="M66" s="18"/>
      <c r="N66" s="18"/>
      <c r="O66" s="18"/>
      <c r="P66" s="18"/>
      <c r="Q66" s="18"/>
      <c r="R66" s="18"/>
      <c r="S66" s="18"/>
      <c r="T66" s="18"/>
      <c r="U66" s="18"/>
      <c r="V66" s="18"/>
      <c r="W66" s="32"/>
      <c r="X66" s="154">
        <v>10</v>
      </c>
      <c r="Y66" s="32"/>
      <c r="Z66" s="32"/>
      <c r="AA66" s="32"/>
      <c r="AB66" s="32"/>
      <c r="AC66" s="32"/>
    </row>
    <row r="67" spans="1:29" ht="39.950000000000003" customHeight="1" x14ac:dyDescent="0.25">
      <c r="A67" s="168">
        <v>3</v>
      </c>
      <c r="B67" s="170" t="s">
        <v>217</v>
      </c>
      <c r="C67" s="48">
        <v>144</v>
      </c>
      <c r="D67" s="78" t="s">
        <v>277</v>
      </c>
      <c r="E67" s="108" t="s">
        <v>559</v>
      </c>
      <c r="F67" s="95" t="s">
        <v>13</v>
      </c>
      <c r="G67" s="95" t="s">
        <v>35</v>
      </c>
      <c r="H67" s="54">
        <v>76.36</v>
      </c>
      <c r="I67" s="19">
        <v>2</v>
      </c>
      <c r="J67" s="25">
        <f t="shared" si="0"/>
        <v>2</v>
      </c>
      <c r="K67" s="26" t="str">
        <f t="shared" si="1"/>
        <v>OK</v>
      </c>
      <c r="L67" s="18"/>
      <c r="M67" s="18"/>
      <c r="N67" s="18"/>
      <c r="O67" s="18"/>
      <c r="P67" s="18"/>
      <c r="Q67" s="18"/>
      <c r="R67" s="18"/>
      <c r="S67" s="18"/>
      <c r="T67" s="18"/>
      <c r="U67" s="18"/>
      <c r="V67" s="18"/>
      <c r="W67" s="32"/>
      <c r="X67" s="32"/>
      <c r="Y67" s="32"/>
      <c r="Z67" s="32"/>
      <c r="AA67" s="32"/>
      <c r="AB67" s="32"/>
      <c r="AC67" s="32"/>
    </row>
    <row r="68" spans="1:29" ht="39.950000000000003" customHeight="1" x14ac:dyDescent="0.25">
      <c r="A68" s="169"/>
      <c r="B68" s="171"/>
      <c r="C68" s="48">
        <v>145</v>
      </c>
      <c r="D68" s="71" t="s">
        <v>278</v>
      </c>
      <c r="E68" s="108" t="s">
        <v>560</v>
      </c>
      <c r="F68" s="72" t="s">
        <v>13</v>
      </c>
      <c r="G68" s="72" t="s">
        <v>35</v>
      </c>
      <c r="H68" s="54">
        <v>28.65</v>
      </c>
      <c r="I68" s="19">
        <v>2</v>
      </c>
      <c r="J68" s="25">
        <f t="shared" si="0"/>
        <v>2</v>
      </c>
      <c r="K68" s="26" t="str">
        <f t="shared" si="1"/>
        <v>OK</v>
      </c>
      <c r="L68" s="18"/>
      <c r="M68" s="18"/>
      <c r="N68" s="18"/>
      <c r="O68" s="18"/>
      <c r="P68" s="18"/>
      <c r="Q68" s="18"/>
      <c r="R68" s="18"/>
      <c r="S68" s="18"/>
      <c r="T68" s="18"/>
      <c r="U68" s="18"/>
      <c r="V68" s="18"/>
      <c r="W68" s="32"/>
      <c r="X68" s="32"/>
      <c r="Y68" s="32"/>
      <c r="Z68" s="32"/>
      <c r="AA68" s="32"/>
      <c r="AB68" s="32"/>
      <c r="AC68" s="32"/>
    </row>
    <row r="69" spans="1:29" ht="39.950000000000003" customHeight="1" x14ac:dyDescent="0.25">
      <c r="A69" s="169"/>
      <c r="B69" s="171"/>
      <c r="C69" s="48">
        <v>146</v>
      </c>
      <c r="D69" s="71" t="s">
        <v>279</v>
      </c>
      <c r="E69" s="108" t="s">
        <v>561</v>
      </c>
      <c r="F69" s="72" t="s">
        <v>13</v>
      </c>
      <c r="G69" s="72" t="s">
        <v>35</v>
      </c>
      <c r="H69" s="54">
        <v>22.97</v>
      </c>
      <c r="I69" s="19">
        <v>2</v>
      </c>
      <c r="J69" s="25">
        <f t="shared" ref="J69:J132" si="2">I69-(SUM(L69:AC69))</f>
        <v>2</v>
      </c>
      <c r="K69" s="26" t="str">
        <f t="shared" ref="K69:K132" si="3">IF(J69&lt;0,"ATENÇÃO","OK")</f>
        <v>OK</v>
      </c>
      <c r="L69" s="18"/>
      <c r="M69" s="18"/>
      <c r="N69" s="18"/>
      <c r="O69" s="18"/>
      <c r="P69" s="18"/>
      <c r="Q69" s="18"/>
      <c r="R69" s="18"/>
      <c r="S69" s="18"/>
      <c r="T69" s="18"/>
      <c r="U69" s="18"/>
      <c r="V69" s="18"/>
      <c r="W69" s="32"/>
      <c r="X69" s="32"/>
      <c r="Y69" s="32"/>
      <c r="Z69" s="32"/>
      <c r="AA69" s="32"/>
      <c r="AB69" s="32"/>
      <c r="AC69" s="32"/>
    </row>
    <row r="70" spans="1:29" ht="39.950000000000003" customHeight="1" x14ac:dyDescent="0.25">
      <c r="A70" s="169"/>
      <c r="B70" s="171"/>
      <c r="C70" s="48">
        <v>147</v>
      </c>
      <c r="D70" s="71" t="s">
        <v>280</v>
      </c>
      <c r="E70" s="108" t="s">
        <v>562</v>
      </c>
      <c r="F70" s="72" t="s">
        <v>13</v>
      </c>
      <c r="G70" s="72" t="s">
        <v>35</v>
      </c>
      <c r="H70" s="54">
        <v>26.49</v>
      </c>
      <c r="I70" s="19">
        <v>2</v>
      </c>
      <c r="J70" s="25">
        <f t="shared" si="2"/>
        <v>2</v>
      </c>
      <c r="K70" s="26" t="str">
        <f t="shared" si="3"/>
        <v>OK</v>
      </c>
      <c r="L70" s="18"/>
      <c r="M70" s="18"/>
      <c r="N70" s="18"/>
      <c r="O70" s="18"/>
      <c r="P70" s="18"/>
      <c r="Q70" s="18"/>
      <c r="R70" s="18"/>
      <c r="S70" s="18"/>
      <c r="T70" s="18"/>
      <c r="U70" s="18"/>
      <c r="V70" s="18"/>
      <c r="W70" s="32"/>
      <c r="X70" s="32"/>
      <c r="Y70" s="32"/>
      <c r="Z70" s="32"/>
      <c r="AA70" s="32"/>
      <c r="AB70" s="32"/>
      <c r="AC70" s="32"/>
    </row>
    <row r="71" spans="1:29" ht="39.950000000000003" customHeight="1" x14ac:dyDescent="0.25">
      <c r="A71" s="169"/>
      <c r="B71" s="171"/>
      <c r="C71" s="48">
        <v>148</v>
      </c>
      <c r="D71" s="71" t="s">
        <v>281</v>
      </c>
      <c r="E71" s="108" t="s">
        <v>563</v>
      </c>
      <c r="F71" s="72" t="s">
        <v>13</v>
      </c>
      <c r="G71" s="72" t="s">
        <v>35</v>
      </c>
      <c r="H71" s="54">
        <v>31.03</v>
      </c>
      <c r="I71" s="19">
        <v>2</v>
      </c>
      <c r="J71" s="25">
        <f t="shared" si="2"/>
        <v>2</v>
      </c>
      <c r="K71" s="26" t="str">
        <f t="shared" si="3"/>
        <v>OK</v>
      </c>
      <c r="L71" s="18"/>
      <c r="M71" s="18"/>
      <c r="N71" s="18"/>
      <c r="O71" s="18"/>
      <c r="P71" s="18"/>
      <c r="Q71" s="18"/>
      <c r="R71" s="18"/>
      <c r="S71" s="18"/>
      <c r="T71" s="18"/>
      <c r="U71" s="18"/>
      <c r="V71" s="18"/>
      <c r="W71" s="32"/>
      <c r="X71" s="32"/>
      <c r="Y71" s="32"/>
      <c r="Z71" s="32"/>
      <c r="AA71" s="32"/>
      <c r="AB71" s="32"/>
      <c r="AC71" s="32"/>
    </row>
    <row r="72" spans="1:29" ht="39.950000000000003" customHeight="1" x14ac:dyDescent="0.25">
      <c r="A72" s="169"/>
      <c r="B72" s="171"/>
      <c r="C72" s="48">
        <v>149</v>
      </c>
      <c r="D72" s="71" t="s">
        <v>282</v>
      </c>
      <c r="E72" s="108" t="s">
        <v>564</v>
      </c>
      <c r="F72" s="72" t="s">
        <v>13</v>
      </c>
      <c r="G72" s="72" t="s">
        <v>35</v>
      </c>
      <c r="H72" s="54">
        <v>30.78</v>
      </c>
      <c r="I72" s="19">
        <v>2</v>
      </c>
      <c r="J72" s="25">
        <f t="shared" si="2"/>
        <v>2</v>
      </c>
      <c r="K72" s="26" t="str">
        <f t="shared" si="3"/>
        <v>OK</v>
      </c>
      <c r="L72" s="18"/>
      <c r="M72" s="18"/>
      <c r="N72" s="18"/>
      <c r="O72" s="18"/>
      <c r="P72" s="18"/>
      <c r="Q72" s="18"/>
      <c r="R72" s="18"/>
      <c r="S72" s="18"/>
      <c r="T72" s="18"/>
      <c r="U72" s="18"/>
      <c r="V72" s="18"/>
      <c r="W72" s="32"/>
      <c r="X72" s="32"/>
      <c r="Y72" s="32"/>
      <c r="Z72" s="32"/>
      <c r="AA72" s="32"/>
      <c r="AB72" s="32"/>
      <c r="AC72" s="32"/>
    </row>
    <row r="73" spans="1:29" ht="39.950000000000003" customHeight="1" x14ac:dyDescent="0.25">
      <c r="A73" s="169"/>
      <c r="B73" s="171"/>
      <c r="C73" s="48">
        <v>150</v>
      </c>
      <c r="D73" s="71" t="s">
        <v>283</v>
      </c>
      <c r="E73" s="108" t="s">
        <v>565</v>
      </c>
      <c r="F73" s="72" t="s">
        <v>13</v>
      </c>
      <c r="G73" s="72" t="s">
        <v>35</v>
      </c>
      <c r="H73" s="54">
        <v>35</v>
      </c>
      <c r="I73" s="19">
        <v>2</v>
      </c>
      <c r="J73" s="25">
        <f t="shared" si="2"/>
        <v>2</v>
      </c>
      <c r="K73" s="26" t="str">
        <f t="shared" si="3"/>
        <v>OK</v>
      </c>
      <c r="L73" s="18"/>
      <c r="M73" s="18"/>
      <c r="N73" s="18"/>
      <c r="O73" s="18"/>
      <c r="P73" s="18"/>
      <c r="Q73" s="18"/>
      <c r="R73" s="18"/>
      <c r="S73" s="18"/>
      <c r="T73" s="18"/>
      <c r="U73" s="18"/>
      <c r="V73" s="18"/>
      <c r="W73" s="32"/>
      <c r="X73" s="32"/>
      <c r="Y73" s="32"/>
      <c r="Z73" s="32"/>
      <c r="AA73" s="32"/>
      <c r="AB73" s="32"/>
      <c r="AC73" s="32"/>
    </row>
    <row r="74" spans="1:29" ht="39.950000000000003" customHeight="1" x14ac:dyDescent="0.25">
      <c r="A74" s="169"/>
      <c r="B74" s="171"/>
      <c r="C74" s="48">
        <v>151</v>
      </c>
      <c r="D74" s="71" t="s">
        <v>284</v>
      </c>
      <c r="E74" s="108" t="s">
        <v>566</v>
      </c>
      <c r="F74" s="72" t="s">
        <v>13</v>
      </c>
      <c r="G74" s="72" t="s">
        <v>35</v>
      </c>
      <c r="H74" s="54">
        <v>30</v>
      </c>
      <c r="I74" s="19">
        <v>2</v>
      </c>
      <c r="J74" s="25">
        <f t="shared" si="2"/>
        <v>1</v>
      </c>
      <c r="K74" s="26" t="str">
        <f t="shared" si="3"/>
        <v>OK</v>
      </c>
      <c r="L74" s="18"/>
      <c r="M74" s="18"/>
      <c r="N74" s="18"/>
      <c r="O74" s="18"/>
      <c r="P74" s="18"/>
      <c r="Q74" s="18"/>
      <c r="R74" s="18">
        <v>1</v>
      </c>
      <c r="S74" s="18"/>
      <c r="T74" s="18"/>
      <c r="U74" s="18"/>
      <c r="V74" s="18"/>
      <c r="W74" s="32"/>
      <c r="X74" s="32"/>
      <c r="Y74" s="32"/>
      <c r="Z74" s="32"/>
      <c r="AA74" s="32"/>
      <c r="AB74" s="32"/>
      <c r="AC74" s="32"/>
    </row>
    <row r="75" spans="1:29" ht="39.950000000000003" customHeight="1" x14ac:dyDescent="0.25">
      <c r="A75" s="169"/>
      <c r="B75" s="171"/>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32"/>
      <c r="X75" s="32"/>
      <c r="Y75" s="32"/>
      <c r="Z75" s="32"/>
      <c r="AA75" s="32"/>
      <c r="AB75" s="32"/>
      <c r="AC75" s="32"/>
    </row>
    <row r="76" spans="1:29" ht="39.950000000000003" customHeight="1" x14ac:dyDescent="0.25">
      <c r="A76" s="169"/>
      <c r="B76" s="171"/>
      <c r="C76" s="48">
        <v>153</v>
      </c>
      <c r="D76" s="71" t="s">
        <v>286</v>
      </c>
      <c r="E76" s="108" t="s">
        <v>568</v>
      </c>
      <c r="F76" s="72" t="s">
        <v>59</v>
      </c>
      <c r="G76" s="72" t="s">
        <v>35</v>
      </c>
      <c r="H76" s="54">
        <v>259.27</v>
      </c>
      <c r="I76" s="19">
        <v>2</v>
      </c>
      <c r="J76" s="25">
        <f t="shared" si="2"/>
        <v>2</v>
      </c>
      <c r="K76" s="26" t="str">
        <f t="shared" si="3"/>
        <v>OK</v>
      </c>
      <c r="L76" s="18"/>
      <c r="M76" s="18"/>
      <c r="N76" s="18"/>
      <c r="O76" s="18"/>
      <c r="P76" s="18"/>
      <c r="Q76" s="18"/>
      <c r="R76" s="18"/>
      <c r="S76" s="18"/>
      <c r="T76" s="18"/>
      <c r="U76" s="18"/>
      <c r="V76" s="18"/>
      <c r="W76" s="32"/>
      <c r="X76" s="32"/>
      <c r="Y76" s="32"/>
      <c r="Z76" s="32"/>
      <c r="AA76" s="32"/>
      <c r="AB76" s="32"/>
      <c r="AC76" s="32"/>
    </row>
    <row r="77" spans="1:29" ht="39.950000000000003" customHeight="1" x14ac:dyDescent="0.25">
      <c r="A77" s="169"/>
      <c r="B77" s="171"/>
      <c r="C77" s="48">
        <v>154</v>
      </c>
      <c r="D77" s="71" t="s">
        <v>160</v>
      </c>
      <c r="E77" s="108" t="s">
        <v>569</v>
      </c>
      <c r="F77" s="72" t="s">
        <v>13</v>
      </c>
      <c r="G77" s="72" t="s">
        <v>35</v>
      </c>
      <c r="H77" s="54">
        <v>35</v>
      </c>
      <c r="I77" s="19">
        <v>0</v>
      </c>
      <c r="J77" s="25">
        <f t="shared" si="2"/>
        <v>0</v>
      </c>
      <c r="K77" s="26" t="str">
        <f t="shared" si="3"/>
        <v>OK</v>
      </c>
      <c r="L77" s="18"/>
      <c r="M77" s="18"/>
      <c r="N77" s="18"/>
      <c r="O77" s="18"/>
      <c r="P77" s="18"/>
      <c r="Q77" s="18"/>
      <c r="R77" s="18"/>
      <c r="S77" s="18"/>
      <c r="T77" s="18"/>
      <c r="U77" s="18"/>
      <c r="V77" s="18"/>
      <c r="W77" s="32"/>
      <c r="X77" s="32"/>
      <c r="Y77" s="32"/>
      <c r="Z77" s="32"/>
      <c r="AA77" s="32"/>
      <c r="AB77" s="32"/>
      <c r="AC77" s="32"/>
    </row>
    <row r="78" spans="1:29" ht="39.950000000000003" customHeight="1" x14ac:dyDescent="0.25">
      <c r="A78" s="169"/>
      <c r="B78" s="171"/>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32"/>
      <c r="X78" s="32"/>
      <c r="Y78" s="32"/>
      <c r="Z78" s="32"/>
      <c r="AA78" s="32"/>
      <c r="AB78" s="32"/>
      <c r="AC78" s="32"/>
    </row>
    <row r="79" spans="1:29" ht="39.950000000000003" customHeight="1" x14ac:dyDescent="0.25">
      <c r="A79" s="169"/>
      <c r="B79" s="171"/>
      <c r="C79" s="48">
        <v>156</v>
      </c>
      <c r="D79" s="71" t="s">
        <v>167</v>
      </c>
      <c r="E79" s="108" t="s">
        <v>571</v>
      </c>
      <c r="F79" s="72" t="s">
        <v>13</v>
      </c>
      <c r="G79" s="72" t="s">
        <v>35</v>
      </c>
      <c r="H79" s="54">
        <v>8</v>
      </c>
      <c r="I79" s="19">
        <v>2</v>
      </c>
      <c r="J79" s="25">
        <f t="shared" si="2"/>
        <v>2</v>
      </c>
      <c r="K79" s="26" t="str">
        <f t="shared" si="3"/>
        <v>OK</v>
      </c>
      <c r="L79" s="18"/>
      <c r="M79" s="18"/>
      <c r="N79" s="18"/>
      <c r="O79" s="18"/>
      <c r="P79" s="18"/>
      <c r="Q79" s="18"/>
      <c r="R79" s="18"/>
      <c r="S79" s="18"/>
      <c r="T79" s="18"/>
      <c r="U79" s="18"/>
      <c r="V79" s="18"/>
      <c r="W79" s="32"/>
      <c r="X79" s="32"/>
      <c r="Y79" s="32"/>
      <c r="Z79" s="32"/>
      <c r="AA79" s="32"/>
      <c r="AB79" s="32"/>
      <c r="AC79" s="32"/>
    </row>
    <row r="80" spans="1:29" ht="39.950000000000003" customHeight="1" x14ac:dyDescent="0.25">
      <c r="A80" s="169"/>
      <c r="B80" s="171"/>
      <c r="C80" s="48">
        <v>157</v>
      </c>
      <c r="D80" s="71" t="s">
        <v>166</v>
      </c>
      <c r="E80" s="108" t="s">
        <v>572</v>
      </c>
      <c r="F80" s="72" t="s">
        <v>13</v>
      </c>
      <c r="G80" s="72" t="s">
        <v>35</v>
      </c>
      <c r="H80" s="54">
        <v>12.39</v>
      </c>
      <c r="I80" s="19">
        <v>2</v>
      </c>
      <c r="J80" s="25">
        <f t="shared" si="2"/>
        <v>2</v>
      </c>
      <c r="K80" s="26" t="str">
        <f t="shared" si="3"/>
        <v>OK</v>
      </c>
      <c r="L80" s="18"/>
      <c r="M80" s="18"/>
      <c r="N80" s="18"/>
      <c r="O80" s="18"/>
      <c r="P80" s="18"/>
      <c r="Q80" s="18"/>
      <c r="R80" s="18"/>
      <c r="S80" s="18"/>
      <c r="T80" s="18"/>
      <c r="U80" s="18"/>
      <c r="V80" s="18"/>
      <c r="W80" s="32"/>
      <c r="X80" s="32"/>
      <c r="Y80" s="32"/>
      <c r="Z80" s="32"/>
      <c r="AA80" s="32"/>
      <c r="AB80" s="32"/>
      <c r="AC80" s="32"/>
    </row>
    <row r="81" spans="1:29" ht="39.950000000000003" customHeight="1" x14ac:dyDescent="0.25">
      <c r="A81" s="169"/>
      <c r="B81" s="171"/>
      <c r="C81" s="48">
        <v>158</v>
      </c>
      <c r="D81" s="71" t="s">
        <v>288</v>
      </c>
      <c r="E81" s="108" t="s">
        <v>573</v>
      </c>
      <c r="F81" s="72" t="s">
        <v>13</v>
      </c>
      <c r="G81" s="72" t="s">
        <v>35</v>
      </c>
      <c r="H81" s="54">
        <v>7.41</v>
      </c>
      <c r="I81" s="19">
        <v>2</v>
      </c>
      <c r="J81" s="25">
        <f t="shared" si="2"/>
        <v>2</v>
      </c>
      <c r="K81" s="26" t="str">
        <f t="shared" si="3"/>
        <v>OK</v>
      </c>
      <c r="L81" s="18"/>
      <c r="M81" s="18"/>
      <c r="N81" s="18"/>
      <c r="O81" s="18"/>
      <c r="P81" s="18"/>
      <c r="Q81" s="18"/>
      <c r="R81" s="18"/>
      <c r="S81" s="18"/>
      <c r="T81" s="18"/>
      <c r="U81" s="18"/>
      <c r="V81" s="18"/>
      <c r="W81" s="32"/>
      <c r="X81" s="32"/>
      <c r="Y81" s="32"/>
      <c r="Z81" s="32"/>
      <c r="AA81" s="32"/>
      <c r="AB81" s="32"/>
      <c r="AC81" s="32"/>
    </row>
    <row r="82" spans="1:29" ht="39.950000000000003" customHeight="1" x14ac:dyDescent="0.25">
      <c r="A82" s="169"/>
      <c r="B82" s="171"/>
      <c r="C82" s="48">
        <v>159</v>
      </c>
      <c r="D82" s="71" t="s">
        <v>289</v>
      </c>
      <c r="E82" s="108" t="s">
        <v>574</v>
      </c>
      <c r="F82" s="72" t="s">
        <v>13</v>
      </c>
      <c r="G82" s="72" t="s">
        <v>35</v>
      </c>
      <c r="H82" s="54">
        <v>5</v>
      </c>
      <c r="I82" s="19">
        <v>2</v>
      </c>
      <c r="J82" s="25">
        <f t="shared" si="2"/>
        <v>2</v>
      </c>
      <c r="K82" s="26" t="str">
        <f t="shared" si="3"/>
        <v>OK</v>
      </c>
      <c r="L82" s="18"/>
      <c r="M82" s="18"/>
      <c r="N82" s="18"/>
      <c r="O82" s="18"/>
      <c r="P82" s="18"/>
      <c r="Q82" s="18"/>
      <c r="R82" s="18"/>
      <c r="S82" s="18"/>
      <c r="T82" s="18"/>
      <c r="U82" s="18"/>
      <c r="V82" s="18"/>
      <c r="W82" s="32"/>
      <c r="X82" s="32"/>
      <c r="Y82" s="32"/>
      <c r="Z82" s="32"/>
      <c r="AA82" s="32"/>
      <c r="AB82" s="32"/>
      <c r="AC82" s="32"/>
    </row>
    <row r="83" spans="1:29" ht="39.950000000000003" customHeight="1" x14ac:dyDescent="0.25">
      <c r="A83" s="169"/>
      <c r="B83" s="171"/>
      <c r="C83" s="48">
        <v>160</v>
      </c>
      <c r="D83" s="71" t="s">
        <v>161</v>
      </c>
      <c r="E83" s="109" t="s">
        <v>575</v>
      </c>
      <c r="F83" s="72" t="s">
        <v>13</v>
      </c>
      <c r="G83" s="72" t="s">
        <v>35</v>
      </c>
      <c r="H83" s="54">
        <v>11.46</v>
      </c>
      <c r="I83" s="19">
        <v>2</v>
      </c>
      <c r="J83" s="25">
        <f t="shared" si="2"/>
        <v>2</v>
      </c>
      <c r="K83" s="26" t="str">
        <f t="shared" si="3"/>
        <v>OK</v>
      </c>
      <c r="L83" s="18"/>
      <c r="M83" s="18"/>
      <c r="N83" s="18"/>
      <c r="O83" s="18"/>
      <c r="P83" s="18"/>
      <c r="Q83" s="18"/>
      <c r="R83" s="18"/>
      <c r="S83" s="18"/>
      <c r="T83" s="18"/>
      <c r="U83" s="18"/>
      <c r="V83" s="18"/>
      <c r="W83" s="32"/>
      <c r="X83" s="32"/>
      <c r="Y83" s="32"/>
      <c r="Z83" s="32"/>
      <c r="AA83" s="32"/>
      <c r="AB83" s="32"/>
      <c r="AC83" s="32"/>
    </row>
    <row r="84" spans="1:29" ht="39.950000000000003" customHeight="1" x14ac:dyDescent="0.25">
      <c r="A84" s="169"/>
      <c r="B84" s="171"/>
      <c r="C84" s="48">
        <v>161</v>
      </c>
      <c r="D84" s="71" t="s">
        <v>162</v>
      </c>
      <c r="E84" s="109" t="s">
        <v>576</v>
      </c>
      <c r="F84" s="72" t="s">
        <v>13</v>
      </c>
      <c r="G84" s="72" t="s">
        <v>35</v>
      </c>
      <c r="H84" s="54">
        <v>7.31</v>
      </c>
      <c r="I84" s="19">
        <v>2</v>
      </c>
      <c r="J84" s="25">
        <f t="shared" si="2"/>
        <v>2</v>
      </c>
      <c r="K84" s="26" t="str">
        <f t="shared" si="3"/>
        <v>OK</v>
      </c>
      <c r="L84" s="18"/>
      <c r="M84" s="18"/>
      <c r="N84" s="18"/>
      <c r="O84" s="18"/>
      <c r="P84" s="18"/>
      <c r="Q84" s="18"/>
      <c r="R84" s="18"/>
      <c r="S84" s="18"/>
      <c r="T84" s="18"/>
      <c r="U84" s="18"/>
      <c r="V84" s="18"/>
      <c r="W84" s="32"/>
      <c r="X84" s="32"/>
      <c r="Y84" s="32"/>
      <c r="Z84" s="32"/>
      <c r="AA84" s="32"/>
      <c r="AB84" s="32"/>
      <c r="AC84" s="32"/>
    </row>
    <row r="85" spans="1:29" ht="39.950000000000003" customHeight="1" x14ac:dyDescent="0.25">
      <c r="A85" s="169"/>
      <c r="B85" s="171"/>
      <c r="C85" s="48">
        <v>162</v>
      </c>
      <c r="D85" s="71" t="s">
        <v>163</v>
      </c>
      <c r="E85" s="108" t="s">
        <v>577</v>
      </c>
      <c r="F85" s="72" t="s">
        <v>13</v>
      </c>
      <c r="G85" s="72" t="s">
        <v>15</v>
      </c>
      <c r="H85" s="54">
        <v>12</v>
      </c>
      <c r="I85" s="19">
        <v>2</v>
      </c>
      <c r="J85" s="25">
        <f t="shared" si="2"/>
        <v>2</v>
      </c>
      <c r="K85" s="26" t="str">
        <f t="shared" si="3"/>
        <v>OK</v>
      </c>
      <c r="L85" s="18"/>
      <c r="M85" s="18"/>
      <c r="N85" s="18"/>
      <c r="O85" s="18"/>
      <c r="P85" s="18"/>
      <c r="Q85" s="18"/>
      <c r="R85" s="18"/>
      <c r="S85" s="18"/>
      <c r="T85" s="18"/>
      <c r="U85" s="18"/>
      <c r="V85" s="18"/>
      <c r="W85" s="32"/>
      <c r="X85" s="32"/>
      <c r="Y85" s="32"/>
      <c r="Z85" s="32"/>
      <c r="AA85" s="32"/>
      <c r="AB85" s="32"/>
      <c r="AC85" s="32"/>
    </row>
    <row r="86" spans="1:29" ht="39.950000000000003" customHeight="1" x14ac:dyDescent="0.25">
      <c r="A86" s="169"/>
      <c r="B86" s="171"/>
      <c r="C86" s="48">
        <v>163</v>
      </c>
      <c r="D86" s="71" t="s">
        <v>164</v>
      </c>
      <c r="E86" s="108" t="s">
        <v>578</v>
      </c>
      <c r="F86" s="72" t="s">
        <v>13</v>
      </c>
      <c r="G86" s="72" t="s">
        <v>35</v>
      </c>
      <c r="H86" s="54">
        <v>9.6199999999999992</v>
      </c>
      <c r="I86" s="19">
        <v>2</v>
      </c>
      <c r="J86" s="25">
        <f t="shared" si="2"/>
        <v>2</v>
      </c>
      <c r="K86" s="26" t="str">
        <f t="shared" si="3"/>
        <v>OK</v>
      </c>
      <c r="L86" s="18"/>
      <c r="M86" s="18"/>
      <c r="N86" s="18"/>
      <c r="O86" s="18"/>
      <c r="P86" s="18"/>
      <c r="Q86" s="18"/>
      <c r="R86" s="18"/>
      <c r="S86" s="18"/>
      <c r="T86" s="18"/>
      <c r="U86" s="18"/>
      <c r="V86" s="18"/>
      <c r="W86" s="32"/>
      <c r="X86" s="32"/>
      <c r="Y86" s="32"/>
      <c r="Z86" s="32"/>
      <c r="AA86" s="32"/>
      <c r="AB86" s="32"/>
      <c r="AC86" s="32"/>
    </row>
    <row r="87" spans="1:29" ht="39.950000000000003" customHeight="1" x14ac:dyDescent="0.25">
      <c r="A87" s="169"/>
      <c r="B87" s="171"/>
      <c r="C87" s="48">
        <v>164</v>
      </c>
      <c r="D87" s="71" t="s">
        <v>165</v>
      </c>
      <c r="E87" s="108" t="s">
        <v>579</v>
      </c>
      <c r="F87" s="72" t="s">
        <v>13</v>
      </c>
      <c r="G87" s="72" t="s">
        <v>35</v>
      </c>
      <c r="H87" s="54">
        <v>12</v>
      </c>
      <c r="I87" s="19">
        <v>2</v>
      </c>
      <c r="J87" s="25">
        <f t="shared" si="2"/>
        <v>2</v>
      </c>
      <c r="K87" s="26" t="str">
        <f t="shared" si="3"/>
        <v>OK</v>
      </c>
      <c r="L87" s="18"/>
      <c r="M87" s="18"/>
      <c r="N87" s="18"/>
      <c r="O87" s="18"/>
      <c r="P87" s="18"/>
      <c r="Q87" s="18"/>
      <c r="R87" s="18"/>
      <c r="S87" s="18"/>
      <c r="T87" s="18"/>
      <c r="U87" s="18"/>
      <c r="V87" s="18"/>
      <c r="W87" s="32"/>
      <c r="X87" s="32"/>
      <c r="Y87" s="32"/>
      <c r="Z87" s="32"/>
      <c r="AA87" s="32"/>
      <c r="AB87" s="32"/>
      <c r="AC87" s="32"/>
    </row>
    <row r="88" spans="1:29" ht="39.950000000000003" customHeight="1" x14ac:dyDescent="0.25">
      <c r="A88" s="169"/>
      <c r="B88" s="171"/>
      <c r="C88" s="48">
        <v>165</v>
      </c>
      <c r="D88" s="71" t="s">
        <v>290</v>
      </c>
      <c r="E88" s="108" t="s">
        <v>580</v>
      </c>
      <c r="F88" s="72" t="s">
        <v>13</v>
      </c>
      <c r="G88" s="72" t="s">
        <v>35</v>
      </c>
      <c r="H88" s="54">
        <v>17.32</v>
      </c>
      <c r="I88" s="19">
        <v>2</v>
      </c>
      <c r="J88" s="25">
        <f t="shared" si="2"/>
        <v>2</v>
      </c>
      <c r="K88" s="26" t="str">
        <f t="shared" si="3"/>
        <v>OK</v>
      </c>
      <c r="L88" s="18"/>
      <c r="M88" s="18"/>
      <c r="N88" s="18"/>
      <c r="O88" s="18"/>
      <c r="P88" s="18"/>
      <c r="Q88" s="18"/>
      <c r="R88" s="18"/>
      <c r="S88" s="18"/>
      <c r="T88" s="18"/>
      <c r="U88" s="18"/>
      <c r="V88" s="18"/>
      <c r="W88" s="32"/>
      <c r="X88" s="32"/>
      <c r="Y88" s="32"/>
      <c r="Z88" s="32"/>
      <c r="AA88" s="32"/>
      <c r="AB88" s="32"/>
      <c r="AC88" s="32"/>
    </row>
    <row r="89" spans="1:29" ht="39.950000000000003" customHeight="1" x14ac:dyDescent="0.25">
      <c r="A89" s="169"/>
      <c r="B89" s="171"/>
      <c r="C89" s="48">
        <v>166</v>
      </c>
      <c r="D89" s="71" t="s">
        <v>291</v>
      </c>
      <c r="E89" s="108" t="s">
        <v>581</v>
      </c>
      <c r="F89" s="72" t="s">
        <v>13</v>
      </c>
      <c r="G89" s="72" t="s">
        <v>35</v>
      </c>
      <c r="H89" s="54">
        <v>8.69</v>
      </c>
      <c r="I89" s="19">
        <v>2</v>
      </c>
      <c r="J89" s="25">
        <f t="shared" si="2"/>
        <v>2</v>
      </c>
      <c r="K89" s="26" t="str">
        <f t="shared" si="3"/>
        <v>OK</v>
      </c>
      <c r="L89" s="18"/>
      <c r="M89" s="18"/>
      <c r="N89" s="18"/>
      <c r="O89" s="18"/>
      <c r="P89" s="18"/>
      <c r="Q89" s="18"/>
      <c r="R89" s="18"/>
      <c r="S89" s="18"/>
      <c r="T89" s="18"/>
      <c r="U89" s="18"/>
      <c r="V89" s="18"/>
      <c r="W89" s="32"/>
      <c r="X89" s="32"/>
      <c r="Y89" s="32"/>
      <c r="Z89" s="32"/>
      <c r="AA89" s="32"/>
      <c r="AB89" s="32"/>
      <c r="AC89" s="32"/>
    </row>
    <row r="90" spans="1:29" ht="39.950000000000003" customHeight="1" x14ac:dyDescent="0.25">
      <c r="A90" s="169"/>
      <c r="B90" s="171"/>
      <c r="C90" s="48">
        <v>167</v>
      </c>
      <c r="D90" s="71" t="s">
        <v>292</v>
      </c>
      <c r="E90" s="108" t="s">
        <v>582</v>
      </c>
      <c r="F90" s="72" t="s">
        <v>13</v>
      </c>
      <c r="G90" s="72" t="s">
        <v>35</v>
      </c>
      <c r="H90" s="54">
        <v>7.17</v>
      </c>
      <c r="I90" s="19">
        <v>2</v>
      </c>
      <c r="J90" s="25">
        <f t="shared" si="2"/>
        <v>2</v>
      </c>
      <c r="K90" s="26" t="str">
        <f t="shared" si="3"/>
        <v>OK</v>
      </c>
      <c r="L90" s="18"/>
      <c r="M90" s="18"/>
      <c r="N90" s="18"/>
      <c r="O90" s="18"/>
      <c r="P90" s="18"/>
      <c r="Q90" s="18"/>
      <c r="R90" s="18"/>
      <c r="S90" s="18"/>
      <c r="T90" s="18"/>
      <c r="U90" s="18"/>
      <c r="V90" s="18"/>
      <c r="W90" s="32"/>
      <c r="X90" s="32"/>
      <c r="Y90" s="32"/>
      <c r="Z90" s="32"/>
      <c r="AA90" s="32"/>
      <c r="AB90" s="32"/>
      <c r="AC90" s="32"/>
    </row>
    <row r="91" spans="1:29" ht="39.950000000000003" customHeight="1" x14ac:dyDescent="0.25">
      <c r="A91" s="169"/>
      <c r="B91" s="171"/>
      <c r="C91" s="48">
        <v>168</v>
      </c>
      <c r="D91" s="71" t="s">
        <v>293</v>
      </c>
      <c r="E91" s="108" t="s">
        <v>583</v>
      </c>
      <c r="F91" s="72" t="s">
        <v>13</v>
      </c>
      <c r="G91" s="72" t="s">
        <v>35</v>
      </c>
      <c r="H91" s="54">
        <v>8.36</v>
      </c>
      <c r="I91" s="19">
        <v>2</v>
      </c>
      <c r="J91" s="25">
        <f t="shared" si="2"/>
        <v>2</v>
      </c>
      <c r="K91" s="26" t="str">
        <f t="shared" si="3"/>
        <v>OK</v>
      </c>
      <c r="L91" s="18"/>
      <c r="M91" s="18"/>
      <c r="N91" s="18"/>
      <c r="O91" s="18"/>
      <c r="P91" s="18"/>
      <c r="Q91" s="18"/>
      <c r="R91" s="18"/>
      <c r="S91" s="18"/>
      <c r="T91" s="18"/>
      <c r="U91" s="18"/>
      <c r="V91" s="18"/>
      <c r="W91" s="32"/>
      <c r="X91" s="32"/>
      <c r="Y91" s="32"/>
      <c r="Z91" s="32"/>
      <c r="AA91" s="32"/>
      <c r="AB91" s="32"/>
      <c r="AC91" s="32"/>
    </row>
    <row r="92" spans="1:29" ht="39.950000000000003" customHeight="1" x14ac:dyDescent="0.25">
      <c r="A92" s="169"/>
      <c r="B92" s="171"/>
      <c r="C92" s="48">
        <v>169</v>
      </c>
      <c r="D92" s="71" t="s">
        <v>294</v>
      </c>
      <c r="E92" s="108" t="s">
        <v>584</v>
      </c>
      <c r="F92" s="72" t="s">
        <v>13</v>
      </c>
      <c r="G92" s="72" t="s">
        <v>35</v>
      </c>
      <c r="H92" s="54">
        <v>10.06</v>
      </c>
      <c r="I92" s="19">
        <v>2</v>
      </c>
      <c r="J92" s="25">
        <f t="shared" si="2"/>
        <v>2</v>
      </c>
      <c r="K92" s="26" t="str">
        <f t="shared" si="3"/>
        <v>OK</v>
      </c>
      <c r="L92" s="18"/>
      <c r="M92" s="18"/>
      <c r="N92" s="18"/>
      <c r="O92" s="18"/>
      <c r="P92" s="18"/>
      <c r="Q92" s="18"/>
      <c r="R92" s="18"/>
      <c r="S92" s="18"/>
      <c r="T92" s="18"/>
      <c r="U92" s="18"/>
      <c r="V92" s="18"/>
      <c r="W92" s="32"/>
      <c r="X92" s="32"/>
      <c r="Y92" s="32"/>
      <c r="Z92" s="32"/>
      <c r="AA92" s="32"/>
      <c r="AB92" s="32"/>
      <c r="AC92" s="32"/>
    </row>
    <row r="93" spans="1:29" ht="39.950000000000003" customHeight="1" x14ac:dyDescent="0.25">
      <c r="A93" s="169"/>
      <c r="B93" s="171"/>
      <c r="C93" s="48">
        <v>170</v>
      </c>
      <c r="D93" s="79" t="s">
        <v>295</v>
      </c>
      <c r="E93" s="108" t="s">
        <v>585</v>
      </c>
      <c r="F93" s="97" t="s">
        <v>13</v>
      </c>
      <c r="G93" s="97" t="s">
        <v>35</v>
      </c>
      <c r="H93" s="54">
        <v>13.5</v>
      </c>
      <c r="I93" s="19">
        <v>2</v>
      </c>
      <c r="J93" s="25">
        <f t="shared" si="2"/>
        <v>2</v>
      </c>
      <c r="K93" s="26" t="str">
        <f t="shared" si="3"/>
        <v>OK</v>
      </c>
      <c r="L93" s="18"/>
      <c r="M93" s="18"/>
      <c r="N93" s="18"/>
      <c r="O93" s="18"/>
      <c r="P93" s="18"/>
      <c r="Q93" s="18"/>
      <c r="R93" s="18"/>
      <c r="S93" s="18"/>
      <c r="T93" s="18"/>
      <c r="U93" s="18"/>
      <c r="V93" s="18"/>
      <c r="W93" s="32"/>
      <c r="X93" s="32"/>
      <c r="Y93" s="32"/>
      <c r="Z93" s="32"/>
      <c r="AA93" s="32"/>
      <c r="AB93" s="32"/>
      <c r="AC93" s="32"/>
    </row>
    <row r="94" spans="1:29" ht="39.950000000000003" customHeight="1" x14ac:dyDescent="0.25">
      <c r="A94" s="169"/>
      <c r="B94" s="171"/>
      <c r="C94" s="48">
        <v>171</v>
      </c>
      <c r="D94" s="71" t="s">
        <v>168</v>
      </c>
      <c r="E94" s="108" t="s">
        <v>586</v>
      </c>
      <c r="F94" s="72" t="s">
        <v>13</v>
      </c>
      <c r="G94" s="72" t="s">
        <v>35</v>
      </c>
      <c r="H94" s="54">
        <v>7.84</v>
      </c>
      <c r="I94" s="19">
        <v>4</v>
      </c>
      <c r="J94" s="25">
        <f t="shared" si="2"/>
        <v>4</v>
      </c>
      <c r="K94" s="26" t="str">
        <f t="shared" si="3"/>
        <v>OK</v>
      </c>
      <c r="L94" s="18"/>
      <c r="M94" s="18"/>
      <c r="N94" s="18"/>
      <c r="O94" s="18"/>
      <c r="P94" s="18"/>
      <c r="Q94" s="18"/>
      <c r="R94" s="18"/>
      <c r="S94" s="18"/>
      <c r="T94" s="18"/>
      <c r="U94" s="18"/>
      <c r="V94" s="18"/>
      <c r="W94" s="32"/>
      <c r="X94" s="32"/>
      <c r="Y94" s="32"/>
      <c r="Z94" s="32"/>
      <c r="AA94" s="32"/>
      <c r="AB94" s="32"/>
      <c r="AC94" s="32"/>
    </row>
    <row r="95" spans="1:29" ht="39.950000000000003" customHeight="1" x14ac:dyDescent="0.25">
      <c r="A95" s="169"/>
      <c r="B95" s="171"/>
      <c r="C95" s="48">
        <v>172</v>
      </c>
      <c r="D95" s="71" t="s">
        <v>169</v>
      </c>
      <c r="E95" s="108" t="s">
        <v>587</v>
      </c>
      <c r="F95" s="72" t="s">
        <v>59</v>
      </c>
      <c r="G95" s="72" t="s">
        <v>35</v>
      </c>
      <c r="H95" s="54">
        <v>80</v>
      </c>
      <c r="I95" s="19">
        <v>1</v>
      </c>
      <c r="J95" s="25">
        <f t="shared" si="2"/>
        <v>1</v>
      </c>
      <c r="K95" s="26" t="str">
        <f t="shared" si="3"/>
        <v>OK</v>
      </c>
      <c r="L95" s="18"/>
      <c r="M95" s="18"/>
      <c r="N95" s="18"/>
      <c r="O95" s="18"/>
      <c r="P95" s="18"/>
      <c r="Q95" s="18"/>
      <c r="R95" s="18"/>
      <c r="S95" s="18"/>
      <c r="T95" s="18"/>
      <c r="U95" s="18"/>
      <c r="V95" s="18"/>
      <c r="W95" s="32"/>
      <c r="X95" s="32"/>
      <c r="Y95" s="32"/>
      <c r="Z95" s="32"/>
      <c r="AA95" s="32"/>
      <c r="AB95" s="32"/>
      <c r="AC95" s="32"/>
    </row>
    <row r="96" spans="1:29" ht="39.950000000000003" customHeight="1" x14ac:dyDescent="0.25">
      <c r="A96" s="169"/>
      <c r="B96" s="171"/>
      <c r="C96" s="48">
        <v>173</v>
      </c>
      <c r="D96" s="71" t="s">
        <v>170</v>
      </c>
      <c r="E96" s="108" t="s">
        <v>588</v>
      </c>
      <c r="F96" s="72" t="s">
        <v>59</v>
      </c>
      <c r="G96" s="72" t="s">
        <v>35</v>
      </c>
      <c r="H96" s="54">
        <v>36.1</v>
      </c>
      <c r="I96" s="19">
        <v>1</v>
      </c>
      <c r="J96" s="25">
        <f t="shared" si="2"/>
        <v>1</v>
      </c>
      <c r="K96" s="26" t="str">
        <f t="shared" si="3"/>
        <v>OK</v>
      </c>
      <c r="L96" s="18"/>
      <c r="M96" s="18"/>
      <c r="N96" s="18"/>
      <c r="O96" s="18"/>
      <c r="P96" s="18"/>
      <c r="Q96" s="18"/>
      <c r="R96" s="18"/>
      <c r="S96" s="18"/>
      <c r="T96" s="18"/>
      <c r="U96" s="18"/>
      <c r="V96" s="18"/>
      <c r="W96" s="32"/>
      <c r="X96" s="32"/>
      <c r="Y96" s="32"/>
      <c r="Z96" s="32"/>
      <c r="AA96" s="32"/>
      <c r="AB96" s="32"/>
      <c r="AC96" s="32"/>
    </row>
    <row r="97" spans="1:29" ht="39.950000000000003" customHeight="1" x14ac:dyDescent="0.25">
      <c r="A97" s="169"/>
      <c r="B97" s="171"/>
      <c r="C97" s="48">
        <v>173</v>
      </c>
      <c r="D97" s="71" t="s">
        <v>171</v>
      </c>
      <c r="E97" s="108" t="s">
        <v>589</v>
      </c>
      <c r="F97" s="72" t="s">
        <v>59</v>
      </c>
      <c r="G97" s="72" t="s">
        <v>35</v>
      </c>
      <c r="H97" s="54">
        <v>27.73</v>
      </c>
      <c r="I97" s="19">
        <v>1</v>
      </c>
      <c r="J97" s="25">
        <f t="shared" si="2"/>
        <v>1</v>
      </c>
      <c r="K97" s="26" t="str">
        <f t="shared" si="3"/>
        <v>OK</v>
      </c>
      <c r="L97" s="18"/>
      <c r="M97" s="18"/>
      <c r="N97" s="18"/>
      <c r="O97" s="18"/>
      <c r="P97" s="18"/>
      <c r="Q97" s="18"/>
      <c r="R97" s="18"/>
      <c r="S97" s="18"/>
      <c r="T97" s="18"/>
      <c r="U97" s="18"/>
      <c r="V97" s="18"/>
      <c r="W97" s="32"/>
      <c r="X97" s="32"/>
      <c r="Y97" s="32"/>
      <c r="Z97" s="32"/>
      <c r="AA97" s="32"/>
      <c r="AB97" s="32"/>
      <c r="AC97" s="32"/>
    </row>
    <row r="98" spans="1:29" ht="39.950000000000003" customHeight="1" x14ac:dyDescent="0.25">
      <c r="A98" s="169"/>
      <c r="B98" s="171"/>
      <c r="C98" s="48">
        <v>175</v>
      </c>
      <c r="D98" s="71" t="s">
        <v>172</v>
      </c>
      <c r="E98" s="108" t="s">
        <v>590</v>
      </c>
      <c r="F98" s="72" t="s">
        <v>59</v>
      </c>
      <c r="G98" s="72" t="s">
        <v>35</v>
      </c>
      <c r="H98" s="54">
        <v>39.049999999999997</v>
      </c>
      <c r="I98" s="19">
        <v>1</v>
      </c>
      <c r="J98" s="25">
        <f t="shared" si="2"/>
        <v>1</v>
      </c>
      <c r="K98" s="26" t="str">
        <f t="shared" si="3"/>
        <v>OK</v>
      </c>
      <c r="L98" s="18"/>
      <c r="M98" s="18"/>
      <c r="N98" s="18"/>
      <c r="O98" s="18"/>
      <c r="P98" s="18"/>
      <c r="Q98" s="18"/>
      <c r="R98" s="18"/>
      <c r="S98" s="18"/>
      <c r="T98" s="18"/>
      <c r="U98" s="18"/>
      <c r="V98" s="18"/>
      <c r="W98" s="32"/>
      <c r="X98" s="32"/>
      <c r="Y98" s="32"/>
      <c r="Z98" s="32"/>
      <c r="AA98" s="32"/>
      <c r="AB98" s="32"/>
      <c r="AC98" s="32"/>
    </row>
    <row r="99" spans="1:29" ht="39.950000000000003" customHeight="1" x14ac:dyDescent="0.25">
      <c r="A99" s="169"/>
      <c r="B99" s="171"/>
      <c r="C99" s="48">
        <v>176</v>
      </c>
      <c r="D99" s="71" t="s">
        <v>296</v>
      </c>
      <c r="E99" s="108" t="s">
        <v>591</v>
      </c>
      <c r="F99" s="72" t="s">
        <v>59</v>
      </c>
      <c r="G99" s="72" t="s">
        <v>35</v>
      </c>
      <c r="H99" s="54">
        <v>50.09</v>
      </c>
      <c r="I99" s="19">
        <v>0</v>
      </c>
      <c r="J99" s="25">
        <f t="shared" si="2"/>
        <v>0</v>
      </c>
      <c r="K99" s="26" t="str">
        <f t="shared" si="3"/>
        <v>OK</v>
      </c>
      <c r="L99" s="18"/>
      <c r="M99" s="18"/>
      <c r="N99" s="18"/>
      <c r="O99" s="18"/>
      <c r="P99" s="18"/>
      <c r="Q99" s="18"/>
      <c r="R99" s="18"/>
      <c r="S99" s="18"/>
      <c r="T99" s="18"/>
      <c r="U99" s="18"/>
      <c r="V99" s="18"/>
      <c r="W99" s="32"/>
      <c r="X99" s="32"/>
      <c r="Y99" s="32"/>
      <c r="Z99" s="32"/>
      <c r="AA99" s="32"/>
      <c r="AB99" s="32"/>
      <c r="AC99" s="32"/>
    </row>
    <row r="100" spans="1:29" ht="39.950000000000003" customHeight="1" x14ac:dyDescent="0.25">
      <c r="A100" s="169"/>
      <c r="B100" s="171"/>
      <c r="C100" s="48">
        <v>177</v>
      </c>
      <c r="D100" s="71" t="s">
        <v>100</v>
      </c>
      <c r="E100" s="108" t="s">
        <v>592</v>
      </c>
      <c r="F100" s="72" t="s">
        <v>13</v>
      </c>
      <c r="G100" s="72" t="s">
        <v>769</v>
      </c>
      <c r="H100" s="54">
        <v>22.53</v>
      </c>
      <c r="I100" s="19">
        <v>3</v>
      </c>
      <c r="J100" s="25">
        <f t="shared" si="2"/>
        <v>3</v>
      </c>
      <c r="K100" s="26" t="str">
        <f t="shared" si="3"/>
        <v>OK</v>
      </c>
      <c r="L100" s="18"/>
      <c r="M100" s="18"/>
      <c r="N100" s="18"/>
      <c r="O100" s="18"/>
      <c r="P100" s="18"/>
      <c r="Q100" s="18"/>
      <c r="R100" s="18"/>
      <c r="S100" s="18"/>
      <c r="T100" s="18"/>
      <c r="U100" s="18"/>
      <c r="V100" s="18"/>
      <c r="W100" s="32"/>
      <c r="X100" s="32"/>
      <c r="Y100" s="32"/>
      <c r="Z100" s="32"/>
      <c r="AA100" s="32"/>
      <c r="AB100" s="32"/>
      <c r="AC100" s="32"/>
    </row>
    <row r="101" spans="1:29" ht="39.950000000000003" customHeight="1" x14ac:dyDescent="0.25">
      <c r="A101" s="169"/>
      <c r="B101" s="171"/>
      <c r="C101" s="48">
        <v>178</v>
      </c>
      <c r="D101" s="71" t="s">
        <v>173</v>
      </c>
      <c r="E101" s="108" t="s">
        <v>593</v>
      </c>
      <c r="F101" s="72" t="s">
        <v>13</v>
      </c>
      <c r="G101" s="72" t="s">
        <v>35</v>
      </c>
      <c r="H101" s="54">
        <v>58.31</v>
      </c>
      <c r="I101" s="19">
        <v>2</v>
      </c>
      <c r="J101" s="25">
        <f t="shared" si="2"/>
        <v>2</v>
      </c>
      <c r="K101" s="26" t="str">
        <f t="shared" si="3"/>
        <v>OK</v>
      </c>
      <c r="L101" s="18"/>
      <c r="M101" s="18"/>
      <c r="N101" s="18"/>
      <c r="O101" s="18"/>
      <c r="P101" s="18"/>
      <c r="Q101" s="18"/>
      <c r="R101" s="18"/>
      <c r="S101" s="18"/>
      <c r="T101" s="18"/>
      <c r="U101" s="18"/>
      <c r="V101" s="18"/>
      <c r="W101" s="32"/>
      <c r="X101" s="32"/>
      <c r="Y101" s="32"/>
      <c r="Z101" s="32"/>
      <c r="AA101" s="32"/>
      <c r="AB101" s="32"/>
      <c r="AC101" s="32"/>
    </row>
    <row r="102" spans="1:29" ht="39.950000000000003" customHeight="1" x14ac:dyDescent="0.25">
      <c r="A102" s="169"/>
      <c r="B102" s="171"/>
      <c r="C102" s="48">
        <v>179</v>
      </c>
      <c r="D102" s="71" t="s">
        <v>174</v>
      </c>
      <c r="E102" s="108" t="s">
        <v>594</v>
      </c>
      <c r="F102" s="72" t="s">
        <v>13</v>
      </c>
      <c r="G102" s="72" t="s">
        <v>35</v>
      </c>
      <c r="H102" s="54">
        <v>221</v>
      </c>
      <c r="I102" s="19">
        <v>2</v>
      </c>
      <c r="J102" s="25">
        <f t="shared" si="2"/>
        <v>2</v>
      </c>
      <c r="K102" s="26" t="str">
        <f t="shared" si="3"/>
        <v>OK</v>
      </c>
      <c r="L102" s="18"/>
      <c r="M102" s="18"/>
      <c r="N102" s="18"/>
      <c r="O102" s="18"/>
      <c r="P102" s="18"/>
      <c r="Q102" s="18"/>
      <c r="R102" s="18"/>
      <c r="S102" s="18"/>
      <c r="T102" s="18"/>
      <c r="U102" s="18"/>
      <c r="V102" s="18"/>
      <c r="W102" s="32"/>
      <c r="X102" s="32"/>
      <c r="Y102" s="32"/>
      <c r="Z102" s="32"/>
      <c r="AA102" s="32"/>
      <c r="AB102" s="32"/>
      <c r="AC102" s="32"/>
    </row>
    <row r="103" spans="1:29" ht="39.950000000000003" customHeight="1" x14ac:dyDescent="0.25">
      <c r="A103" s="169"/>
      <c r="B103" s="171"/>
      <c r="C103" s="48">
        <v>180</v>
      </c>
      <c r="D103" s="71" t="s">
        <v>175</v>
      </c>
      <c r="E103" s="108" t="s">
        <v>595</v>
      </c>
      <c r="F103" s="72" t="s">
        <v>59</v>
      </c>
      <c r="G103" s="72" t="s">
        <v>35</v>
      </c>
      <c r="H103" s="54">
        <v>25.32</v>
      </c>
      <c r="I103" s="19">
        <v>2</v>
      </c>
      <c r="J103" s="25">
        <f t="shared" si="2"/>
        <v>2</v>
      </c>
      <c r="K103" s="26" t="str">
        <f t="shared" si="3"/>
        <v>OK</v>
      </c>
      <c r="L103" s="18"/>
      <c r="M103" s="18"/>
      <c r="N103" s="18"/>
      <c r="O103" s="18"/>
      <c r="P103" s="18"/>
      <c r="Q103" s="18"/>
      <c r="R103" s="18"/>
      <c r="S103" s="18"/>
      <c r="T103" s="18"/>
      <c r="U103" s="18"/>
      <c r="V103" s="18"/>
      <c r="W103" s="32"/>
      <c r="X103" s="32"/>
      <c r="Y103" s="32"/>
      <c r="Z103" s="32"/>
      <c r="AA103" s="32"/>
      <c r="AB103" s="32"/>
      <c r="AC103" s="32"/>
    </row>
    <row r="104" spans="1:29" ht="39.950000000000003" customHeight="1" x14ac:dyDescent="0.25">
      <c r="A104" s="169"/>
      <c r="B104" s="171"/>
      <c r="C104" s="48">
        <v>181</v>
      </c>
      <c r="D104" s="71" t="s">
        <v>176</v>
      </c>
      <c r="E104" s="108" t="s">
        <v>596</v>
      </c>
      <c r="F104" s="72" t="s">
        <v>59</v>
      </c>
      <c r="G104" s="72" t="s">
        <v>35</v>
      </c>
      <c r="H104" s="54">
        <v>48.75</v>
      </c>
      <c r="I104" s="19">
        <v>2</v>
      </c>
      <c r="J104" s="25">
        <f t="shared" si="2"/>
        <v>2</v>
      </c>
      <c r="K104" s="26" t="str">
        <f t="shared" si="3"/>
        <v>OK</v>
      </c>
      <c r="L104" s="18"/>
      <c r="M104" s="18"/>
      <c r="N104" s="18"/>
      <c r="O104" s="18"/>
      <c r="P104" s="18"/>
      <c r="Q104" s="18"/>
      <c r="R104" s="18"/>
      <c r="S104" s="18"/>
      <c r="T104" s="18"/>
      <c r="U104" s="18"/>
      <c r="V104" s="18"/>
      <c r="W104" s="32"/>
      <c r="X104" s="32"/>
      <c r="Y104" s="32"/>
      <c r="Z104" s="32"/>
      <c r="AA104" s="32"/>
      <c r="AB104" s="32"/>
      <c r="AC104" s="32"/>
    </row>
    <row r="105" spans="1:29" ht="39.950000000000003" customHeight="1" x14ac:dyDescent="0.25">
      <c r="A105" s="169"/>
      <c r="B105" s="171"/>
      <c r="C105" s="48">
        <v>182</v>
      </c>
      <c r="D105" s="71" t="s">
        <v>177</v>
      </c>
      <c r="E105" s="108" t="s">
        <v>597</v>
      </c>
      <c r="F105" s="72" t="s">
        <v>515</v>
      </c>
      <c r="G105" s="72" t="s">
        <v>35</v>
      </c>
      <c r="H105" s="54">
        <v>71.349999999999994</v>
      </c>
      <c r="I105" s="19">
        <v>2</v>
      </c>
      <c r="J105" s="25">
        <f t="shared" si="2"/>
        <v>2</v>
      </c>
      <c r="K105" s="26" t="str">
        <f t="shared" si="3"/>
        <v>OK</v>
      </c>
      <c r="L105" s="18"/>
      <c r="M105" s="18"/>
      <c r="N105" s="18"/>
      <c r="O105" s="18"/>
      <c r="P105" s="18"/>
      <c r="Q105" s="18"/>
      <c r="R105" s="18"/>
      <c r="S105" s="18"/>
      <c r="T105" s="18"/>
      <c r="U105" s="18"/>
      <c r="V105" s="18"/>
      <c r="W105" s="32"/>
      <c r="X105" s="32"/>
      <c r="Y105" s="32"/>
      <c r="Z105" s="32"/>
      <c r="AA105" s="32"/>
      <c r="AB105" s="32"/>
      <c r="AC105" s="32"/>
    </row>
    <row r="106" spans="1:29" ht="39.950000000000003" customHeight="1" x14ac:dyDescent="0.25">
      <c r="A106" s="169"/>
      <c r="B106" s="171"/>
      <c r="C106" s="48">
        <v>183</v>
      </c>
      <c r="D106" s="71" t="s">
        <v>178</v>
      </c>
      <c r="E106" s="108" t="s">
        <v>598</v>
      </c>
      <c r="F106" s="72" t="s">
        <v>515</v>
      </c>
      <c r="G106" s="72" t="s">
        <v>35</v>
      </c>
      <c r="H106" s="54">
        <v>34.36</v>
      </c>
      <c r="I106" s="19">
        <v>2</v>
      </c>
      <c r="J106" s="25">
        <f t="shared" si="2"/>
        <v>2</v>
      </c>
      <c r="K106" s="26" t="str">
        <f t="shared" si="3"/>
        <v>OK</v>
      </c>
      <c r="L106" s="18"/>
      <c r="M106" s="18"/>
      <c r="N106" s="18"/>
      <c r="O106" s="18"/>
      <c r="P106" s="18"/>
      <c r="Q106" s="18"/>
      <c r="R106" s="18"/>
      <c r="S106" s="18"/>
      <c r="T106" s="18"/>
      <c r="U106" s="18"/>
      <c r="V106" s="18"/>
      <c r="W106" s="32"/>
      <c r="X106" s="32"/>
      <c r="Y106" s="32"/>
      <c r="Z106" s="32"/>
      <c r="AA106" s="32"/>
      <c r="AB106" s="32"/>
      <c r="AC106" s="32"/>
    </row>
    <row r="107" spans="1:29" ht="39.950000000000003" customHeight="1" x14ac:dyDescent="0.25">
      <c r="A107" s="169"/>
      <c r="B107" s="171"/>
      <c r="C107" s="48">
        <v>184</v>
      </c>
      <c r="D107" s="71" t="s">
        <v>297</v>
      </c>
      <c r="E107" s="108" t="s">
        <v>599</v>
      </c>
      <c r="F107" s="72" t="s">
        <v>515</v>
      </c>
      <c r="G107" s="72" t="s">
        <v>35</v>
      </c>
      <c r="H107" s="54">
        <v>155.36000000000001</v>
      </c>
      <c r="I107" s="19">
        <v>2</v>
      </c>
      <c r="J107" s="25">
        <f t="shared" si="2"/>
        <v>2</v>
      </c>
      <c r="K107" s="26" t="str">
        <f t="shared" si="3"/>
        <v>OK</v>
      </c>
      <c r="L107" s="18"/>
      <c r="M107" s="18"/>
      <c r="N107" s="18"/>
      <c r="O107" s="18"/>
      <c r="P107" s="18"/>
      <c r="Q107" s="18"/>
      <c r="R107" s="18"/>
      <c r="S107" s="18"/>
      <c r="T107" s="18"/>
      <c r="U107" s="18"/>
      <c r="V107" s="18"/>
      <c r="W107" s="32"/>
      <c r="X107" s="32"/>
      <c r="Y107" s="32"/>
      <c r="Z107" s="32"/>
      <c r="AA107" s="32"/>
      <c r="AB107" s="32"/>
      <c r="AC107" s="32"/>
    </row>
    <row r="108" spans="1:29" ht="39.950000000000003" customHeight="1" x14ac:dyDescent="0.25">
      <c r="A108" s="169"/>
      <c r="B108" s="171"/>
      <c r="C108" s="48">
        <v>185</v>
      </c>
      <c r="D108" s="71" t="s">
        <v>298</v>
      </c>
      <c r="E108" s="108" t="s">
        <v>600</v>
      </c>
      <c r="F108" s="72" t="s">
        <v>515</v>
      </c>
      <c r="G108" s="72" t="s">
        <v>35</v>
      </c>
      <c r="H108" s="54">
        <v>273.45</v>
      </c>
      <c r="I108" s="19">
        <v>2</v>
      </c>
      <c r="J108" s="25">
        <f t="shared" si="2"/>
        <v>2</v>
      </c>
      <c r="K108" s="26" t="str">
        <f t="shared" si="3"/>
        <v>OK</v>
      </c>
      <c r="L108" s="18"/>
      <c r="M108" s="18"/>
      <c r="N108" s="18"/>
      <c r="O108" s="18"/>
      <c r="P108" s="18"/>
      <c r="Q108" s="18"/>
      <c r="R108" s="18"/>
      <c r="S108" s="18"/>
      <c r="T108" s="18"/>
      <c r="U108" s="18"/>
      <c r="V108" s="18"/>
      <c r="W108" s="32"/>
      <c r="X108" s="32"/>
      <c r="Y108" s="32"/>
      <c r="Z108" s="32"/>
      <c r="AA108" s="32"/>
      <c r="AB108" s="32"/>
      <c r="AC108" s="32"/>
    </row>
    <row r="109" spans="1:29" ht="39.950000000000003" customHeight="1" x14ac:dyDescent="0.25">
      <c r="A109" s="169"/>
      <c r="B109" s="171"/>
      <c r="C109" s="48">
        <v>186</v>
      </c>
      <c r="D109" s="71" t="s">
        <v>299</v>
      </c>
      <c r="E109" s="108" t="s">
        <v>601</v>
      </c>
      <c r="F109" s="72" t="s">
        <v>515</v>
      </c>
      <c r="G109" s="72" t="s">
        <v>35</v>
      </c>
      <c r="H109" s="54">
        <v>153.99</v>
      </c>
      <c r="I109" s="19">
        <v>2</v>
      </c>
      <c r="J109" s="25">
        <f t="shared" si="2"/>
        <v>2</v>
      </c>
      <c r="K109" s="26" t="str">
        <f t="shared" si="3"/>
        <v>OK</v>
      </c>
      <c r="L109" s="18"/>
      <c r="M109" s="18"/>
      <c r="N109" s="18"/>
      <c r="O109" s="18"/>
      <c r="P109" s="18"/>
      <c r="Q109" s="18"/>
      <c r="R109" s="18"/>
      <c r="S109" s="18"/>
      <c r="T109" s="18"/>
      <c r="U109" s="18"/>
      <c r="V109" s="18"/>
      <c r="W109" s="32"/>
      <c r="X109" s="32"/>
      <c r="Y109" s="32"/>
      <c r="Z109" s="32"/>
      <c r="AA109" s="32"/>
      <c r="AB109" s="32"/>
      <c r="AC109" s="32"/>
    </row>
    <row r="110" spans="1:29" ht="39.950000000000003" customHeight="1" x14ac:dyDescent="0.25">
      <c r="A110" s="169"/>
      <c r="B110" s="171"/>
      <c r="C110" s="48">
        <v>187</v>
      </c>
      <c r="D110" s="71" t="s">
        <v>300</v>
      </c>
      <c r="E110" s="108" t="s">
        <v>602</v>
      </c>
      <c r="F110" s="96" t="s">
        <v>102</v>
      </c>
      <c r="G110" s="96" t="s">
        <v>35</v>
      </c>
      <c r="H110" s="54">
        <v>227</v>
      </c>
      <c r="I110" s="19"/>
      <c r="J110" s="25">
        <f t="shared" si="2"/>
        <v>0</v>
      </c>
      <c r="K110" s="26" t="str">
        <f t="shared" si="3"/>
        <v>OK</v>
      </c>
      <c r="L110" s="18"/>
      <c r="M110" s="18"/>
      <c r="N110" s="18"/>
      <c r="O110" s="18"/>
      <c r="P110" s="18"/>
      <c r="Q110" s="18"/>
      <c r="R110" s="18"/>
      <c r="S110" s="18"/>
      <c r="T110" s="18"/>
      <c r="U110" s="18"/>
      <c r="V110" s="18"/>
      <c r="W110" s="32"/>
      <c r="X110" s="32"/>
      <c r="Y110" s="32"/>
      <c r="Z110" s="32"/>
      <c r="AA110" s="32"/>
      <c r="AB110" s="32"/>
      <c r="AC110" s="32"/>
    </row>
    <row r="111" spans="1:29" ht="39.950000000000003" customHeight="1" x14ac:dyDescent="0.25">
      <c r="A111" s="169"/>
      <c r="B111" s="171"/>
      <c r="C111" s="48">
        <v>188</v>
      </c>
      <c r="D111" s="71" t="s">
        <v>179</v>
      </c>
      <c r="E111" s="108" t="s">
        <v>603</v>
      </c>
      <c r="F111" s="72" t="s">
        <v>516</v>
      </c>
      <c r="G111" s="72" t="s">
        <v>35</v>
      </c>
      <c r="H111" s="54">
        <v>251</v>
      </c>
      <c r="I111" s="19">
        <v>2</v>
      </c>
      <c r="J111" s="25">
        <f t="shared" si="2"/>
        <v>2</v>
      </c>
      <c r="K111" s="26" t="str">
        <f t="shared" si="3"/>
        <v>OK</v>
      </c>
      <c r="L111" s="18"/>
      <c r="M111" s="18"/>
      <c r="N111" s="18"/>
      <c r="O111" s="18"/>
      <c r="P111" s="18"/>
      <c r="Q111" s="18"/>
      <c r="R111" s="18"/>
      <c r="S111" s="18"/>
      <c r="T111" s="18"/>
      <c r="U111" s="18"/>
      <c r="V111" s="18"/>
      <c r="W111" s="32"/>
      <c r="X111" s="32"/>
      <c r="Y111" s="32"/>
      <c r="Z111" s="32"/>
      <c r="AA111" s="32"/>
      <c r="AB111" s="32"/>
      <c r="AC111" s="32"/>
    </row>
    <row r="112" spans="1:29" ht="39.950000000000003" customHeight="1" x14ac:dyDescent="0.25">
      <c r="A112" s="169"/>
      <c r="B112" s="171"/>
      <c r="C112" s="48">
        <v>189</v>
      </c>
      <c r="D112" s="71" t="s">
        <v>301</v>
      </c>
      <c r="E112" s="108" t="s">
        <v>604</v>
      </c>
      <c r="F112" s="72" t="s">
        <v>59</v>
      </c>
      <c r="G112" s="72" t="s">
        <v>35</v>
      </c>
      <c r="H112" s="54">
        <v>68.8</v>
      </c>
      <c r="I112" s="19">
        <v>2</v>
      </c>
      <c r="J112" s="25">
        <f t="shared" si="2"/>
        <v>2</v>
      </c>
      <c r="K112" s="26" t="str">
        <f t="shared" si="3"/>
        <v>OK</v>
      </c>
      <c r="L112" s="18"/>
      <c r="M112" s="18"/>
      <c r="N112" s="18"/>
      <c r="O112" s="18"/>
      <c r="P112" s="18"/>
      <c r="Q112" s="18"/>
      <c r="R112" s="18"/>
      <c r="S112" s="18"/>
      <c r="T112" s="18"/>
      <c r="U112" s="18"/>
      <c r="V112" s="18"/>
      <c r="W112" s="32"/>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32"/>
      <c r="X113" s="32"/>
      <c r="Y113" s="32"/>
      <c r="Z113" s="32"/>
      <c r="AA113" s="32"/>
      <c r="AB113" s="32"/>
      <c r="AC113" s="32"/>
    </row>
    <row r="114" spans="1:29" ht="39.950000000000003" customHeight="1" x14ac:dyDescent="0.25">
      <c r="A114" s="168">
        <v>6</v>
      </c>
      <c r="B114" s="170"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32"/>
      <c r="X114" s="32"/>
      <c r="Y114" s="32"/>
      <c r="Z114" s="32"/>
      <c r="AA114" s="32"/>
      <c r="AB114" s="32"/>
      <c r="AC114" s="32"/>
    </row>
    <row r="115" spans="1:29" ht="39.950000000000003" customHeight="1" x14ac:dyDescent="0.25">
      <c r="A115" s="169"/>
      <c r="B115" s="171"/>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32"/>
      <c r="X115" s="32"/>
      <c r="Y115" s="32"/>
      <c r="Z115" s="32"/>
      <c r="AA115" s="32"/>
      <c r="AB115" s="32"/>
      <c r="AC115" s="32"/>
    </row>
    <row r="116" spans="1:29" ht="39.950000000000003" customHeight="1" x14ac:dyDescent="0.25">
      <c r="A116" s="169"/>
      <c r="B116" s="171"/>
      <c r="C116" s="48">
        <v>261</v>
      </c>
      <c r="D116" s="71" t="s">
        <v>304</v>
      </c>
      <c r="E116" s="110" t="s">
        <v>607</v>
      </c>
      <c r="F116" s="72" t="s">
        <v>13</v>
      </c>
      <c r="G116" s="72" t="s">
        <v>15</v>
      </c>
      <c r="H116" s="54">
        <v>9.24</v>
      </c>
      <c r="I116" s="19">
        <v>15</v>
      </c>
      <c r="J116" s="25">
        <f t="shared" si="2"/>
        <v>15</v>
      </c>
      <c r="K116" s="26" t="str">
        <f t="shared" si="3"/>
        <v>OK</v>
      </c>
      <c r="L116" s="18"/>
      <c r="M116" s="18"/>
      <c r="N116" s="18"/>
      <c r="O116" s="18"/>
      <c r="P116" s="18"/>
      <c r="Q116" s="18"/>
      <c r="R116" s="18"/>
      <c r="S116" s="18"/>
      <c r="T116" s="18"/>
      <c r="U116" s="18"/>
      <c r="V116" s="18"/>
      <c r="W116" s="32"/>
      <c r="X116" s="32"/>
      <c r="Y116" s="32"/>
      <c r="Z116" s="32"/>
      <c r="AA116" s="32"/>
      <c r="AB116" s="32"/>
      <c r="AC116" s="32"/>
    </row>
    <row r="117" spans="1:29" ht="39.950000000000003" customHeight="1" x14ac:dyDescent="0.25">
      <c r="A117" s="169"/>
      <c r="B117" s="171"/>
      <c r="C117" s="48">
        <v>262</v>
      </c>
      <c r="D117" s="71" t="s">
        <v>305</v>
      </c>
      <c r="E117" s="110" t="s">
        <v>608</v>
      </c>
      <c r="F117" s="72" t="s">
        <v>13</v>
      </c>
      <c r="G117" s="72" t="s">
        <v>15</v>
      </c>
      <c r="H117" s="54">
        <v>10.119999999999999</v>
      </c>
      <c r="I117" s="19">
        <v>5</v>
      </c>
      <c r="J117" s="25">
        <f t="shared" si="2"/>
        <v>5</v>
      </c>
      <c r="K117" s="26" t="str">
        <f t="shared" si="3"/>
        <v>OK</v>
      </c>
      <c r="L117" s="18"/>
      <c r="M117" s="18"/>
      <c r="N117" s="18"/>
      <c r="O117" s="18"/>
      <c r="P117" s="18"/>
      <c r="Q117" s="18"/>
      <c r="R117" s="18"/>
      <c r="S117" s="18"/>
      <c r="T117" s="18"/>
      <c r="U117" s="18"/>
      <c r="V117" s="18"/>
      <c r="W117" s="32"/>
      <c r="X117" s="32"/>
      <c r="Y117" s="32"/>
      <c r="Z117" s="32"/>
      <c r="AA117" s="32"/>
      <c r="AB117" s="32"/>
      <c r="AC117" s="32"/>
    </row>
    <row r="118" spans="1:29" ht="39.950000000000003" customHeight="1" x14ac:dyDescent="0.25">
      <c r="A118" s="169"/>
      <c r="B118" s="171"/>
      <c r="C118" s="48">
        <v>263</v>
      </c>
      <c r="D118" s="71" t="s">
        <v>306</v>
      </c>
      <c r="E118" s="110" t="s">
        <v>608</v>
      </c>
      <c r="F118" s="72" t="s">
        <v>13</v>
      </c>
      <c r="G118" s="72" t="s">
        <v>15</v>
      </c>
      <c r="H118" s="54">
        <v>22.25</v>
      </c>
      <c r="I118" s="19">
        <v>5</v>
      </c>
      <c r="J118" s="25">
        <f t="shared" si="2"/>
        <v>5</v>
      </c>
      <c r="K118" s="26" t="str">
        <f t="shared" si="3"/>
        <v>OK</v>
      </c>
      <c r="L118" s="18"/>
      <c r="M118" s="18"/>
      <c r="N118" s="18"/>
      <c r="O118" s="18"/>
      <c r="P118" s="18"/>
      <c r="Q118" s="18"/>
      <c r="R118" s="18"/>
      <c r="S118" s="18"/>
      <c r="T118" s="18"/>
      <c r="U118" s="18"/>
      <c r="V118" s="18"/>
      <c r="W118" s="32"/>
      <c r="X118" s="32"/>
      <c r="Y118" s="32"/>
      <c r="Z118" s="32"/>
      <c r="AA118" s="32"/>
      <c r="AB118" s="32"/>
      <c r="AC118" s="32"/>
    </row>
    <row r="119" spans="1:29" ht="39.950000000000003" customHeight="1" x14ac:dyDescent="0.25">
      <c r="A119" s="169"/>
      <c r="B119" s="171"/>
      <c r="C119" s="48">
        <v>264</v>
      </c>
      <c r="D119" s="71" t="s">
        <v>307</v>
      </c>
      <c r="E119" s="110" t="s">
        <v>608</v>
      </c>
      <c r="F119" s="72" t="s">
        <v>13</v>
      </c>
      <c r="G119" s="72" t="s">
        <v>15</v>
      </c>
      <c r="H119" s="54">
        <v>25.31</v>
      </c>
      <c r="I119" s="19">
        <v>5</v>
      </c>
      <c r="J119" s="25">
        <f t="shared" si="2"/>
        <v>5</v>
      </c>
      <c r="K119" s="26" t="str">
        <f t="shared" si="3"/>
        <v>OK</v>
      </c>
      <c r="L119" s="18"/>
      <c r="M119" s="18"/>
      <c r="N119" s="18"/>
      <c r="O119" s="18"/>
      <c r="P119" s="18"/>
      <c r="Q119" s="18"/>
      <c r="R119" s="18"/>
      <c r="S119" s="18"/>
      <c r="T119" s="18"/>
      <c r="U119" s="18"/>
      <c r="V119" s="18"/>
      <c r="W119" s="32"/>
      <c r="X119" s="32"/>
      <c r="Y119" s="32"/>
      <c r="Z119" s="32"/>
      <c r="AA119" s="32"/>
      <c r="AB119" s="32"/>
      <c r="AC119" s="32"/>
    </row>
    <row r="120" spans="1:29" ht="39.950000000000003" customHeight="1" x14ac:dyDescent="0.25">
      <c r="A120" s="169"/>
      <c r="B120" s="171"/>
      <c r="C120" s="48">
        <v>265</v>
      </c>
      <c r="D120" s="71" t="s">
        <v>308</v>
      </c>
      <c r="E120" s="111" t="s">
        <v>606</v>
      </c>
      <c r="F120" s="72" t="s">
        <v>13</v>
      </c>
      <c r="G120" s="72" t="s">
        <v>15</v>
      </c>
      <c r="H120" s="54">
        <v>4.8099999999999996</v>
      </c>
      <c r="I120" s="19">
        <v>5</v>
      </c>
      <c r="J120" s="25">
        <f t="shared" si="2"/>
        <v>5</v>
      </c>
      <c r="K120" s="26" t="str">
        <f t="shared" si="3"/>
        <v>OK</v>
      </c>
      <c r="L120" s="18"/>
      <c r="M120" s="18"/>
      <c r="N120" s="18"/>
      <c r="O120" s="18"/>
      <c r="P120" s="18"/>
      <c r="Q120" s="18"/>
      <c r="R120" s="18"/>
      <c r="S120" s="18"/>
      <c r="T120" s="18"/>
      <c r="U120" s="18"/>
      <c r="V120" s="18"/>
      <c r="W120" s="32"/>
      <c r="X120" s="32"/>
      <c r="Y120" s="32"/>
      <c r="Z120" s="32"/>
      <c r="AA120" s="32"/>
      <c r="AB120" s="32"/>
      <c r="AC120" s="32"/>
    </row>
    <row r="121" spans="1:29" ht="39.950000000000003" customHeight="1" x14ac:dyDescent="0.25">
      <c r="A121" s="169"/>
      <c r="B121" s="171"/>
      <c r="C121" s="48">
        <v>266</v>
      </c>
      <c r="D121" s="71" t="s">
        <v>309</v>
      </c>
      <c r="E121" s="111" t="s">
        <v>606</v>
      </c>
      <c r="F121" s="72" t="s">
        <v>13</v>
      </c>
      <c r="G121" s="72" t="s">
        <v>15</v>
      </c>
      <c r="H121" s="54">
        <v>0.84</v>
      </c>
      <c r="I121" s="19">
        <v>5</v>
      </c>
      <c r="J121" s="25">
        <f t="shared" si="2"/>
        <v>5</v>
      </c>
      <c r="K121" s="26" t="str">
        <f t="shared" si="3"/>
        <v>OK</v>
      </c>
      <c r="L121" s="18"/>
      <c r="M121" s="18"/>
      <c r="N121" s="18"/>
      <c r="O121" s="18"/>
      <c r="P121" s="18"/>
      <c r="Q121" s="18"/>
      <c r="R121" s="18"/>
      <c r="S121" s="18"/>
      <c r="T121" s="18"/>
      <c r="U121" s="18"/>
      <c r="V121" s="18"/>
      <c r="W121" s="32"/>
      <c r="X121" s="32"/>
      <c r="Y121" s="32"/>
      <c r="Z121" s="32"/>
      <c r="AA121" s="32"/>
      <c r="AB121" s="32"/>
      <c r="AC121" s="32"/>
    </row>
    <row r="122" spans="1:29" ht="39.950000000000003" customHeight="1" x14ac:dyDescent="0.25">
      <c r="A122" s="169"/>
      <c r="B122" s="171"/>
      <c r="C122" s="48">
        <v>267</v>
      </c>
      <c r="D122" s="71" t="s">
        <v>310</v>
      </c>
      <c r="E122" s="111" t="s">
        <v>606</v>
      </c>
      <c r="F122" s="72" t="s">
        <v>13</v>
      </c>
      <c r="G122" s="72" t="s">
        <v>15</v>
      </c>
      <c r="H122" s="54">
        <v>3.79</v>
      </c>
      <c r="I122" s="19">
        <v>5</v>
      </c>
      <c r="J122" s="25">
        <f t="shared" si="2"/>
        <v>5</v>
      </c>
      <c r="K122" s="26" t="str">
        <f t="shared" si="3"/>
        <v>OK</v>
      </c>
      <c r="L122" s="18"/>
      <c r="M122" s="18"/>
      <c r="N122" s="18"/>
      <c r="O122" s="18"/>
      <c r="P122" s="18"/>
      <c r="Q122" s="18"/>
      <c r="R122" s="18"/>
      <c r="S122" s="18"/>
      <c r="T122" s="18"/>
      <c r="U122" s="18"/>
      <c r="V122" s="18"/>
      <c r="W122" s="32"/>
      <c r="X122" s="32"/>
      <c r="Y122" s="32"/>
      <c r="Z122" s="32"/>
      <c r="AA122" s="32"/>
      <c r="AB122" s="32"/>
      <c r="AC122" s="32"/>
    </row>
    <row r="123" spans="1:29" ht="39.950000000000003" customHeight="1" x14ac:dyDescent="0.25">
      <c r="A123" s="169"/>
      <c r="B123" s="171"/>
      <c r="C123" s="48">
        <v>268</v>
      </c>
      <c r="D123" s="71" t="s">
        <v>311</v>
      </c>
      <c r="E123" s="111" t="s">
        <v>606</v>
      </c>
      <c r="F123" s="72" t="s">
        <v>13</v>
      </c>
      <c r="G123" s="72" t="s">
        <v>15</v>
      </c>
      <c r="H123" s="54">
        <v>1.82</v>
      </c>
      <c r="I123" s="19">
        <v>5</v>
      </c>
      <c r="J123" s="25">
        <f t="shared" si="2"/>
        <v>5</v>
      </c>
      <c r="K123" s="26" t="str">
        <f t="shared" si="3"/>
        <v>OK</v>
      </c>
      <c r="L123" s="18"/>
      <c r="M123" s="18"/>
      <c r="N123" s="18"/>
      <c r="O123" s="18"/>
      <c r="P123" s="18"/>
      <c r="Q123" s="18"/>
      <c r="R123" s="18"/>
      <c r="S123" s="18"/>
      <c r="T123" s="18"/>
      <c r="U123" s="18"/>
      <c r="V123" s="18"/>
      <c r="W123" s="32"/>
      <c r="X123" s="32"/>
      <c r="Y123" s="32"/>
      <c r="Z123" s="32"/>
      <c r="AA123" s="32"/>
      <c r="AB123" s="32"/>
      <c r="AC123" s="32"/>
    </row>
    <row r="124" spans="1:29" ht="39.950000000000003" customHeight="1" x14ac:dyDescent="0.25">
      <c r="A124" s="169"/>
      <c r="B124" s="171"/>
      <c r="C124" s="48">
        <v>269</v>
      </c>
      <c r="D124" s="71" t="s">
        <v>312</v>
      </c>
      <c r="E124" s="111" t="s">
        <v>606</v>
      </c>
      <c r="F124" s="72" t="s">
        <v>13</v>
      </c>
      <c r="G124" s="72" t="s">
        <v>15</v>
      </c>
      <c r="H124" s="54">
        <v>1.1299999999999999</v>
      </c>
      <c r="I124" s="19">
        <v>5</v>
      </c>
      <c r="J124" s="25">
        <f t="shared" si="2"/>
        <v>5</v>
      </c>
      <c r="K124" s="26" t="str">
        <f t="shared" si="3"/>
        <v>OK</v>
      </c>
      <c r="L124" s="18"/>
      <c r="M124" s="18"/>
      <c r="N124" s="18"/>
      <c r="O124" s="18"/>
      <c r="P124" s="18"/>
      <c r="Q124" s="18"/>
      <c r="R124" s="18"/>
      <c r="S124" s="18"/>
      <c r="T124" s="18"/>
      <c r="U124" s="18"/>
      <c r="V124" s="18"/>
      <c r="W124" s="32"/>
      <c r="X124" s="32"/>
      <c r="Y124" s="32"/>
      <c r="Z124" s="32"/>
      <c r="AA124" s="32"/>
      <c r="AB124" s="32"/>
      <c r="AC124" s="32"/>
    </row>
    <row r="125" spans="1:29" ht="39.950000000000003" customHeight="1" x14ac:dyDescent="0.25">
      <c r="A125" s="169"/>
      <c r="B125" s="171"/>
      <c r="C125" s="48">
        <v>270</v>
      </c>
      <c r="D125" s="71" t="s">
        <v>313</v>
      </c>
      <c r="E125" s="111" t="s">
        <v>606</v>
      </c>
      <c r="F125" s="72" t="s">
        <v>13</v>
      </c>
      <c r="G125" s="72" t="s">
        <v>15</v>
      </c>
      <c r="H125" s="54">
        <v>1.53</v>
      </c>
      <c r="I125" s="19">
        <v>5</v>
      </c>
      <c r="J125" s="25">
        <f t="shared" si="2"/>
        <v>5</v>
      </c>
      <c r="K125" s="26" t="str">
        <f t="shared" si="3"/>
        <v>OK</v>
      </c>
      <c r="L125" s="18"/>
      <c r="M125" s="18"/>
      <c r="N125" s="18"/>
      <c r="O125" s="18"/>
      <c r="P125" s="18"/>
      <c r="Q125" s="18"/>
      <c r="R125" s="18"/>
      <c r="S125" s="18"/>
      <c r="T125" s="18"/>
      <c r="U125" s="18"/>
      <c r="V125" s="18"/>
      <c r="W125" s="32"/>
      <c r="X125" s="32"/>
      <c r="Y125" s="32"/>
      <c r="Z125" s="32"/>
      <c r="AA125" s="32"/>
      <c r="AB125" s="32"/>
      <c r="AC125" s="32"/>
    </row>
    <row r="126" spans="1:29" ht="39.950000000000003" customHeight="1" x14ac:dyDescent="0.25">
      <c r="A126" s="169"/>
      <c r="B126" s="171"/>
      <c r="C126" s="48">
        <v>271</v>
      </c>
      <c r="D126" s="71" t="s">
        <v>314</v>
      </c>
      <c r="E126" s="111" t="s">
        <v>606</v>
      </c>
      <c r="F126" s="72" t="s">
        <v>13</v>
      </c>
      <c r="G126" s="72" t="s">
        <v>15</v>
      </c>
      <c r="H126" s="54">
        <v>2.87</v>
      </c>
      <c r="I126" s="19">
        <v>5</v>
      </c>
      <c r="J126" s="25">
        <f t="shared" si="2"/>
        <v>5</v>
      </c>
      <c r="K126" s="26" t="str">
        <f t="shared" si="3"/>
        <v>OK</v>
      </c>
      <c r="L126" s="18"/>
      <c r="M126" s="18"/>
      <c r="N126" s="18"/>
      <c r="O126" s="18"/>
      <c r="P126" s="18"/>
      <c r="Q126" s="18"/>
      <c r="R126" s="18"/>
      <c r="S126" s="18"/>
      <c r="T126" s="18"/>
      <c r="U126" s="18"/>
      <c r="V126" s="18"/>
      <c r="W126" s="32"/>
      <c r="X126" s="32"/>
      <c r="Y126" s="32"/>
      <c r="Z126" s="32"/>
      <c r="AA126" s="32"/>
      <c r="AB126" s="32"/>
      <c r="AC126" s="32"/>
    </row>
    <row r="127" spans="1:29" ht="39.950000000000003" customHeight="1" x14ac:dyDescent="0.25">
      <c r="A127" s="169"/>
      <c r="B127" s="171"/>
      <c r="C127" s="48">
        <v>272</v>
      </c>
      <c r="D127" s="71" t="s">
        <v>315</v>
      </c>
      <c r="E127" s="111" t="s">
        <v>606</v>
      </c>
      <c r="F127" s="72" t="s">
        <v>59</v>
      </c>
      <c r="G127" s="72" t="s">
        <v>15</v>
      </c>
      <c r="H127" s="54">
        <v>50.66</v>
      </c>
      <c r="I127" s="19">
        <v>5</v>
      </c>
      <c r="J127" s="25">
        <f t="shared" si="2"/>
        <v>3</v>
      </c>
      <c r="K127" s="26" t="str">
        <f t="shared" si="3"/>
        <v>OK</v>
      </c>
      <c r="L127" s="18">
        <v>2</v>
      </c>
      <c r="M127" s="18"/>
      <c r="N127" s="18"/>
      <c r="O127" s="18"/>
      <c r="P127" s="18"/>
      <c r="Q127" s="18"/>
      <c r="R127" s="18"/>
      <c r="S127" s="18"/>
      <c r="T127" s="18"/>
      <c r="U127" s="18"/>
      <c r="V127" s="18"/>
      <c r="W127" s="32"/>
      <c r="X127" s="32"/>
      <c r="Y127" s="32"/>
      <c r="Z127" s="32"/>
      <c r="AA127" s="32"/>
      <c r="AB127" s="32"/>
      <c r="AC127" s="32"/>
    </row>
    <row r="128" spans="1:29" ht="39.950000000000003" customHeight="1" x14ac:dyDescent="0.25">
      <c r="A128" s="169"/>
      <c r="B128" s="171"/>
      <c r="C128" s="48">
        <v>273</v>
      </c>
      <c r="D128" s="71" t="s">
        <v>316</v>
      </c>
      <c r="E128" s="111" t="s">
        <v>606</v>
      </c>
      <c r="F128" s="72" t="s">
        <v>13</v>
      </c>
      <c r="G128" s="72" t="s">
        <v>15</v>
      </c>
      <c r="H128" s="54">
        <v>6.08</v>
      </c>
      <c r="I128" s="19">
        <v>5</v>
      </c>
      <c r="J128" s="25">
        <f t="shared" si="2"/>
        <v>5</v>
      </c>
      <c r="K128" s="26" t="str">
        <f t="shared" si="3"/>
        <v>OK</v>
      </c>
      <c r="L128" s="18"/>
      <c r="M128" s="18"/>
      <c r="N128" s="18"/>
      <c r="O128" s="18"/>
      <c r="P128" s="18"/>
      <c r="Q128" s="18"/>
      <c r="R128" s="18"/>
      <c r="S128" s="18"/>
      <c r="T128" s="18"/>
      <c r="U128" s="18"/>
      <c r="V128" s="18"/>
      <c r="W128" s="32"/>
      <c r="X128" s="32"/>
      <c r="Y128" s="32"/>
      <c r="Z128" s="32"/>
      <c r="AA128" s="32"/>
      <c r="AB128" s="32"/>
      <c r="AC128" s="32"/>
    </row>
    <row r="129" spans="1:29" ht="39.950000000000003" customHeight="1" x14ac:dyDescent="0.25">
      <c r="A129" s="169"/>
      <c r="B129" s="171"/>
      <c r="C129" s="48">
        <v>274</v>
      </c>
      <c r="D129" s="71" t="s">
        <v>317</v>
      </c>
      <c r="E129" s="111" t="s">
        <v>606</v>
      </c>
      <c r="F129" s="72" t="s">
        <v>13</v>
      </c>
      <c r="G129" s="72" t="s">
        <v>15</v>
      </c>
      <c r="H129" s="54">
        <v>4.8499999999999996</v>
      </c>
      <c r="I129" s="19">
        <v>5</v>
      </c>
      <c r="J129" s="25">
        <f t="shared" si="2"/>
        <v>0</v>
      </c>
      <c r="K129" s="26" t="str">
        <f t="shared" si="3"/>
        <v>OK</v>
      </c>
      <c r="L129" s="18">
        <v>5</v>
      </c>
      <c r="M129" s="18"/>
      <c r="N129" s="18"/>
      <c r="O129" s="18"/>
      <c r="P129" s="18"/>
      <c r="Q129" s="18"/>
      <c r="R129" s="18"/>
      <c r="S129" s="18"/>
      <c r="T129" s="18"/>
      <c r="U129" s="18"/>
      <c r="V129" s="18"/>
      <c r="W129" s="32"/>
      <c r="X129" s="32"/>
      <c r="Y129" s="32"/>
      <c r="Z129" s="32"/>
      <c r="AA129" s="32"/>
      <c r="AB129" s="32"/>
      <c r="AC129" s="32"/>
    </row>
    <row r="130" spans="1:29" ht="39.950000000000003" customHeight="1" x14ac:dyDescent="0.25">
      <c r="A130" s="169"/>
      <c r="B130" s="171"/>
      <c r="C130" s="48">
        <v>275</v>
      </c>
      <c r="D130" s="71" t="s">
        <v>318</v>
      </c>
      <c r="E130" s="111" t="s">
        <v>606</v>
      </c>
      <c r="F130" s="72" t="s">
        <v>13</v>
      </c>
      <c r="G130" s="72" t="s">
        <v>15</v>
      </c>
      <c r="H130" s="54">
        <v>11.69</v>
      </c>
      <c r="I130" s="19">
        <v>5</v>
      </c>
      <c r="J130" s="25">
        <f t="shared" si="2"/>
        <v>0</v>
      </c>
      <c r="K130" s="26" t="str">
        <f t="shared" si="3"/>
        <v>OK</v>
      </c>
      <c r="L130" s="18">
        <v>5</v>
      </c>
      <c r="M130" s="18"/>
      <c r="N130" s="18"/>
      <c r="O130" s="18"/>
      <c r="P130" s="18"/>
      <c r="Q130" s="18"/>
      <c r="R130" s="18"/>
      <c r="S130" s="18"/>
      <c r="T130" s="18"/>
      <c r="U130" s="18"/>
      <c r="V130" s="18"/>
      <c r="W130" s="32"/>
      <c r="X130" s="32"/>
      <c r="Y130" s="32"/>
      <c r="Z130" s="32"/>
      <c r="AA130" s="32"/>
      <c r="AB130" s="32"/>
      <c r="AC130" s="32"/>
    </row>
    <row r="131" spans="1:29" ht="39.950000000000003" customHeight="1" x14ac:dyDescent="0.25">
      <c r="A131" s="169"/>
      <c r="B131" s="171"/>
      <c r="C131" s="48">
        <v>276</v>
      </c>
      <c r="D131" s="71" t="s">
        <v>319</v>
      </c>
      <c r="E131" s="111" t="s">
        <v>606</v>
      </c>
      <c r="F131" s="72" t="s">
        <v>13</v>
      </c>
      <c r="G131" s="72" t="s">
        <v>15</v>
      </c>
      <c r="H131" s="54">
        <v>21.08</v>
      </c>
      <c r="I131" s="19">
        <v>5</v>
      </c>
      <c r="J131" s="25">
        <f t="shared" si="2"/>
        <v>0</v>
      </c>
      <c r="K131" s="26" t="str">
        <f t="shared" si="3"/>
        <v>OK</v>
      </c>
      <c r="L131" s="18">
        <v>5</v>
      </c>
      <c r="M131" s="18"/>
      <c r="N131" s="18"/>
      <c r="O131" s="18"/>
      <c r="P131" s="18"/>
      <c r="Q131" s="18"/>
      <c r="R131" s="18"/>
      <c r="S131" s="18"/>
      <c r="T131" s="18"/>
      <c r="U131" s="18"/>
      <c r="V131" s="18"/>
      <c r="W131" s="32"/>
      <c r="X131" s="32"/>
      <c r="Y131" s="32"/>
      <c r="Z131" s="32"/>
      <c r="AA131" s="32"/>
      <c r="AB131" s="32"/>
      <c r="AC131" s="32"/>
    </row>
    <row r="132" spans="1:29" ht="39.950000000000003" customHeight="1" x14ac:dyDescent="0.25">
      <c r="A132" s="169"/>
      <c r="B132" s="171"/>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32"/>
      <c r="X132" s="32"/>
      <c r="Y132" s="32"/>
      <c r="Z132" s="32"/>
      <c r="AA132" s="32"/>
      <c r="AB132" s="32"/>
      <c r="AC132" s="32"/>
    </row>
    <row r="133" spans="1:29" ht="39.950000000000003" customHeight="1" x14ac:dyDescent="0.25">
      <c r="A133" s="169"/>
      <c r="B133" s="171"/>
      <c r="C133" s="48">
        <v>278</v>
      </c>
      <c r="D133" s="71" t="s">
        <v>321</v>
      </c>
      <c r="E133" s="111" t="s">
        <v>606</v>
      </c>
      <c r="F133" s="72" t="s">
        <v>13</v>
      </c>
      <c r="G133" s="72" t="s">
        <v>15</v>
      </c>
      <c r="H133" s="54">
        <v>3.82</v>
      </c>
      <c r="I133" s="19">
        <v>5</v>
      </c>
      <c r="J133" s="25">
        <f t="shared" ref="J133:J287" si="4">I133-(SUM(L133:AC133))</f>
        <v>5</v>
      </c>
      <c r="K133" s="26" t="str">
        <f t="shared" ref="K133:K287" si="5">IF(J133&lt;0,"ATENÇÃO","OK")</f>
        <v>OK</v>
      </c>
      <c r="L133" s="18"/>
      <c r="M133" s="18"/>
      <c r="N133" s="18"/>
      <c r="O133" s="18"/>
      <c r="P133" s="18"/>
      <c r="Q133" s="18"/>
      <c r="R133" s="18"/>
      <c r="S133" s="18"/>
      <c r="T133" s="18"/>
      <c r="U133" s="18"/>
      <c r="V133" s="18"/>
      <c r="W133" s="32"/>
      <c r="X133" s="32"/>
      <c r="Y133" s="32"/>
      <c r="Z133" s="32"/>
      <c r="AA133" s="32"/>
      <c r="AB133" s="32"/>
      <c r="AC133" s="32"/>
    </row>
    <row r="134" spans="1:29" ht="39.950000000000003" customHeight="1" x14ac:dyDescent="0.25">
      <c r="A134" s="169"/>
      <c r="B134" s="171"/>
      <c r="C134" s="48">
        <v>279</v>
      </c>
      <c r="D134" s="71" t="s">
        <v>322</v>
      </c>
      <c r="E134" s="111" t="s">
        <v>606</v>
      </c>
      <c r="F134" s="72" t="s">
        <v>13</v>
      </c>
      <c r="G134" s="72" t="s">
        <v>15</v>
      </c>
      <c r="H134" s="54">
        <v>3.71</v>
      </c>
      <c r="I134" s="19">
        <v>5</v>
      </c>
      <c r="J134" s="25">
        <f t="shared" si="4"/>
        <v>5</v>
      </c>
      <c r="K134" s="26" t="str">
        <f t="shared" si="5"/>
        <v>OK</v>
      </c>
      <c r="L134" s="18"/>
      <c r="M134" s="18"/>
      <c r="N134" s="18"/>
      <c r="O134" s="18"/>
      <c r="P134" s="18"/>
      <c r="Q134" s="18"/>
      <c r="R134" s="18"/>
      <c r="S134" s="18"/>
      <c r="T134" s="18"/>
      <c r="U134" s="18"/>
      <c r="V134" s="18"/>
      <c r="W134" s="32"/>
      <c r="X134" s="32"/>
      <c r="Y134" s="32"/>
      <c r="Z134" s="32"/>
      <c r="AA134" s="32"/>
      <c r="AB134" s="32"/>
      <c r="AC134" s="32"/>
    </row>
    <row r="135" spans="1:29" ht="39.950000000000003" customHeight="1" x14ac:dyDescent="0.25">
      <c r="A135" s="169"/>
      <c r="B135" s="171"/>
      <c r="C135" s="48">
        <v>280</v>
      </c>
      <c r="D135" s="71" t="s">
        <v>323</v>
      </c>
      <c r="E135" s="111" t="s">
        <v>606</v>
      </c>
      <c r="F135" s="72" t="s">
        <v>13</v>
      </c>
      <c r="G135" s="72" t="s">
        <v>15</v>
      </c>
      <c r="H135" s="54">
        <v>2.59</v>
      </c>
      <c r="I135" s="19">
        <v>5</v>
      </c>
      <c r="J135" s="25">
        <f t="shared" si="4"/>
        <v>5</v>
      </c>
      <c r="K135" s="26" t="str">
        <f t="shared" si="5"/>
        <v>OK</v>
      </c>
      <c r="L135" s="18"/>
      <c r="M135" s="18"/>
      <c r="N135" s="18"/>
      <c r="O135" s="18"/>
      <c r="P135" s="18"/>
      <c r="Q135" s="18"/>
      <c r="R135" s="18"/>
      <c r="S135" s="18"/>
      <c r="T135" s="18"/>
      <c r="U135" s="18"/>
      <c r="V135" s="18"/>
      <c r="W135" s="32"/>
      <c r="X135" s="32"/>
      <c r="Y135" s="32"/>
      <c r="Z135" s="32"/>
      <c r="AA135" s="32"/>
      <c r="AB135" s="32"/>
      <c r="AC135" s="32"/>
    </row>
    <row r="136" spans="1:29" ht="39.950000000000003" customHeight="1" x14ac:dyDescent="0.25">
      <c r="A136" s="169"/>
      <c r="B136" s="171"/>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32"/>
      <c r="X136" s="32"/>
      <c r="Y136" s="32"/>
      <c r="Z136" s="32"/>
      <c r="AA136" s="32"/>
      <c r="AB136" s="32"/>
      <c r="AC136" s="32"/>
    </row>
    <row r="137" spans="1:29" ht="39.950000000000003" customHeight="1" x14ac:dyDescent="0.25">
      <c r="A137" s="169"/>
      <c r="B137" s="171"/>
      <c r="C137" s="48">
        <v>282</v>
      </c>
      <c r="D137" s="71" t="s">
        <v>325</v>
      </c>
      <c r="E137" s="111" t="s">
        <v>606</v>
      </c>
      <c r="F137" s="72" t="s">
        <v>13</v>
      </c>
      <c r="G137" s="72" t="s">
        <v>15</v>
      </c>
      <c r="H137" s="54">
        <v>4.75</v>
      </c>
      <c r="I137" s="19">
        <v>5</v>
      </c>
      <c r="J137" s="25">
        <f t="shared" si="4"/>
        <v>5</v>
      </c>
      <c r="K137" s="26" t="str">
        <f t="shared" si="5"/>
        <v>OK</v>
      </c>
      <c r="L137" s="18"/>
      <c r="M137" s="18"/>
      <c r="N137" s="18"/>
      <c r="O137" s="18"/>
      <c r="P137" s="18"/>
      <c r="Q137" s="18"/>
      <c r="R137" s="18"/>
      <c r="S137" s="18"/>
      <c r="T137" s="18"/>
      <c r="U137" s="18"/>
      <c r="V137" s="18"/>
      <c r="W137" s="32"/>
      <c r="X137" s="32"/>
      <c r="Y137" s="32"/>
      <c r="Z137" s="32"/>
      <c r="AA137" s="32"/>
      <c r="AB137" s="32"/>
      <c r="AC137" s="32"/>
    </row>
    <row r="138" spans="1:29" ht="39.950000000000003" customHeight="1" x14ac:dyDescent="0.25">
      <c r="A138" s="169"/>
      <c r="B138" s="171"/>
      <c r="C138" s="48">
        <v>283</v>
      </c>
      <c r="D138" s="71" t="s">
        <v>326</v>
      </c>
      <c r="E138" s="111" t="s">
        <v>606</v>
      </c>
      <c r="F138" s="72" t="s">
        <v>13</v>
      </c>
      <c r="G138" s="72" t="s">
        <v>15</v>
      </c>
      <c r="H138" s="54">
        <v>2.84</v>
      </c>
      <c r="I138" s="19">
        <v>5</v>
      </c>
      <c r="J138" s="25">
        <f t="shared" si="4"/>
        <v>5</v>
      </c>
      <c r="K138" s="26" t="str">
        <f t="shared" si="5"/>
        <v>OK</v>
      </c>
      <c r="L138" s="18"/>
      <c r="M138" s="18"/>
      <c r="N138" s="18"/>
      <c r="O138" s="18"/>
      <c r="P138" s="18"/>
      <c r="Q138" s="18"/>
      <c r="R138" s="18"/>
      <c r="S138" s="18"/>
      <c r="T138" s="18"/>
      <c r="U138" s="18"/>
      <c r="V138" s="18"/>
      <c r="W138" s="32"/>
      <c r="X138" s="32"/>
      <c r="Y138" s="32"/>
      <c r="Z138" s="32"/>
      <c r="AA138" s="32"/>
      <c r="AB138" s="32"/>
      <c r="AC138" s="32"/>
    </row>
    <row r="139" spans="1:29" ht="39.950000000000003" customHeight="1" x14ac:dyDescent="0.25">
      <c r="A139" s="169"/>
      <c r="B139" s="171"/>
      <c r="C139" s="48">
        <v>284</v>
      </c>
      <c r="D139" s="71" t="s">
        <v>327</v>
      </c>
      <c r="E139" s="111" t="s">
        <v>606</v>
      </c>
      <c r="F139" s="72" t="s">
        <v>13</v>
      </c>
      <c r="G139" s="72" t="s">
        <v>15</v>
      </c>
      <c r="H139" s="54">
        <v>6.49</v>
      </c>
      <c r="I139" s="19">
        <v>5</v>
      </c>
      <c r="J139" s="25">
        <f t="shared" si="4"/>
        <v>5</v>
      </c>
      <c r="K139" s="26" t="str">
        <f t="shared" si="5"/>
        <v>OK</v>
      </c>
      <c r="L139" s="18"/>
      <c r="M139" s="18"/>
      <c r="N139" s="18"/>
      <c r="O139" s="18"/>
      <c r="P139" s="18"/>
      <c r="Q139" s="18"/>
      <c r="R139" s="18"/>
      <c r="S139" s="18"/>
      <c r="T139" s="18"/>
      <c r="U139" s="18"/>
      <c r="V139" s="18"/>
      <c r="W139" s="32"/>
      <c r="X139" s="32"/>
      <c r="Y139" s="32"/>
      <c r="Z139" s="32"/>
      <c r="AA139" s="32"/>
      <c r="AB139" s="32"/>
      <c r="AC139" s="32"/>
    </row>
    <row r="140" spans="1:29" ht="39.950000000000003" customHeight="1" x14ac:dyDescent="0.25">
      <c r="A140" s="169"/>
      <c r="B140" s="171"/>
      <c r="C140" s="48">
        <v>285</v>
      </c>
      <c r="D140" s="71" t="s">
        <v>328</v>
      </c>
      <c r="E140" s="111" t="s">
        <v>606</v>
      </c>
      <c r="F140" s="72" t="s">
        <v>13</v>
      </c>
      <c r="G140" s="72" t="s">
        <v>15</v>
      </c>
      <c r="H140" s="54">
        <v>2.2799999999999998</v>
      </c>
      <c r="I140" s="19">
        <v>5</v>
      </c>
      <c r="J140" s="25">
        <f t="shared" si="4"/>
        <v>5</v>
      </c>
      <c r="K140" s="26" t="str">
        <f t="shared" si="5"/>
        <v>OK</v>
      </c>
      <c r="L140" s="18"/>
      <c r="M140" s="18"/>
      <c r="N140" s="18"/>
      <c r="O140" s="18"/>
      <c r="P140" s="18"/>
      <c r="Q140" s="18"/>
      <c r="R140" s="18"/>
      <c r="S140" s="18"/>
      <c r="T140" s="18"/>
      <c r="U140" s="18"/>
      <c r="V140" s="18"/>
      <c r="W140" s="32"/>
      <c r="X140" s="32"/>
      <c r="Y140" s="32"/>
      <c r="Z140" s="32"/>
      <c r="AA140" s="32"/>
      <c r="AB140" s="32"/>
      <c r="AC140" s="32"/>
    </row>
    <row r="141" spans="1:29" ht="39.950000000000003" customHeight="1" x14ac:dyDescent="0.25">
      <c r="A141" s="169"/>
      <c r="B141" s="171"/>
      <c r="C141" s="48">
        <v>286</v>
      </c>
      <c r="D141" s="71" t="s">
        <v>329</v>
      </c>
      <c r="E141" s="111" t="s">
        <v>606</v>
      </c>
      <c r="F141" s="72" t="s">
        <v>3</v>
      </c>
      <c r="G141" s="72" t="s">
        <v>15</v>
      </c>
      <c r="H141" s="54">
        <v>21.43</v>
      </c>
      <c r="I141" s="19">
        <v>5</v>
      </c>
      <c r="J141" s="25">
        <f t="shared" si="4"/>
        <v>5</v>
      </c>
      <c r="K141" s="26" t="str">
        <f t="shared" si="5"/>
        <v>OK</v>
      </c>
      <c r="L141" s="18"/>
      <c r="M141" s="18"/>
      <c r="N141" s="18"/>
      <c r="O141" s="18"/>
      <c r="P141" s="18"/>
      <c r="Q141" s="18"/>
      <c r="R141" s="18"/>
      <c r="S141" s="18"/>
      <c r="T141" s="18"/>
      <c r="U141" s="18"/>
      <c r="V141" s="18"/>
      <c r="W141" s="32"/>
      <c r="X141" s="32"/>
      <c r="Y141" s="32"/>
      <c r="Z141" s="32"/>
      <c r="AA141" s="32"/>
      <c r="AB141" s="32"/>
      <c r="AC141" s="32"/>
    </row>
    <row r="142" spans="1:29" ht="39.950000000000003" customHeight="1" x14ac:dyDescent="0.25">
      <c r="A142" s="169"/>
      <c r="B142" s="171"/>
      <c r="C142" s="48">
        <v>287</v>
      </c>
      <c r="D142" s="71" t="s">
        <v>330</v>
      </c>
      <c r="E142" s="111" t="s">
        <v>606</v>
      </c>
      <c r="F142" s="72" t="s">
        <v>13</v>
      </c>
      <c r="G142" s="72" t="s">
        <v>15</v>
      </c>
      <c r="H142" s="54">
        <v>2.77</v>
      </c>
      <c r="I142" s="19">
        <v>5</v>
      </c>
      <c r="J142" s="25">
        <f t="shared" si="4"/>
        <v>5</v>
      </c>
      <c r="K142" s="26" t="str">
        <f t="shared" si="5"/>
        <v>OK</v>
      </c>
      <c r="L142" s="18"/>
      <c r="M142" s="18"/>
      <c r="N142" s="18"/>
      <c r="O142" s="18"/>
      <c r="P142" s="18"/>
      <c r="Q142" s="18"/>
      <c r="R142" s="18"/>
      <c r="S142" s="18"/>
      <c r="T142" s="18"/>
      <c r="U142" s="18"/>
      <c r="V142" s="18"/>
      <c r="W142" s="32"/>
      <c r="X142" s="32"/>
      <c r="Y142" s="32"/>
      <c r="Z142" s="32"/>
      <c r="AA142" s="32"/>
      <c r="AB142" s="32"/>
      <c r="AC142" s="32"/>
    </row>
    <row r="143" spans="1:29" ht="39.950000000000003" customHeight="1" x14ac:dyDescent="0.25">
      <c r="A143" s="169"/>
      <c r="B143" s="171"/>
      <c r="C143" s="48">
        <v>288</v>
      </c>
      <c r="D143" s="71" t="s">
        <v>331</v>
      </c>
      <c r="E143" s="111" t="s">
        <v>606</v>
      </c>
      <c r="F143" s="72" t="s">
        <v>13</v>
      </c>
      <c r="G143" s="72" t="s">
        <v>15</v>
      </c>
      <c r="H143" s="54">
        <v>2.54</v>
      </c>
      <c r="I143" s="19">
        <v>5</v>
      </c>
      <c r="J143" s="25">
        <f t="shared" si="4"/>
        <v>5</v>
      </c>
      <c r="K143" s="26" t="str">
        <f t="shared" si="5"/>
        <v>OK</v>
      </c>
      <c r="L143" s="18"/>
      <c r="M143" s="18"/>
      <c r="N143" s="18"/>
      <c r="O143" s="18"/>
      <c r="P143" s="18"/>
      <c r="Q143" s="18"/>
      <c r="R143" s="18"/>
      <c r="S143" s="18"/>
      <c r="T143" s="18"/>
      <c r="U143" s="18"/>
      <c r="V143" s="18"/>
      <c r="W143" s="32"/>
      <c r="X143" s="32"/>
      <c r="Y143" s="32"/>
      <c r="Z143" s="32"/>
      <c r="AA143" s="32"/>
      <c r="AB143" s="32"/>
      <c r="AC143" s="32"/>
    </row>
    <row r="144" spans="1:29" ht="39.950000000000003" customHeight="1" x14ac:dyDescent="0.25">
      <c r="A144" s="169"/>
      <c r="B144" s="171"/>
      <c r="C144" s="48">
        <v>289</v>
      </c>
      <c r="D144" s="71" t="s">
        <v>332</v>
      </c>
      <c r="E144" s="111" t="s">
        <v>606</v>
      </c>
      <c r="F144" s="72" t="s">
        <v>13</v>
      </c>
      <c r="G144" s="72" t="s">
        <v>15</v>
      </c>
      <c r="H144" s="54">
        <v>4.41</v>
      </c>
      <c r="I144" s="19">
        <v>5</v>
      </c>
      <c r="J144" s="25">
        <f t="shared" si="4"/>
        <v>5</v>
      </c>
      <c r="K144" s="26" t="str">
        <f t="shared" si="5"/>
        <v>OK</v>
      </c>
      <c r="L144" s="18"/>
      <c r="M144" s="18"/>
      <c r="N144" s="18"/>
      <c r="O144" s="18"/>
      <c r="P144" s="18"/>
      <c r="Q144" s="18"/>
      <c r="R144" s="18"/>
      <c r="S144" s="18"/>
      <c r="T144" s="18"/>
      <c r="U144" s="18"/>
      <c r="V144" s="18"/>
      <c r="W144" s="32"/>
      <c r="X144" s="32"/>
      <c r="Y144" s="32"/>
      <c r="Z144" s="32"/>
      <c r="AA144" s="32"/>
      <c r="AB144" s="32"/>
      <c r="AC144" s="32"/>
    </row>
    <row r="145" spans="1:29" ht="39.950000000000003" customHeight="1" x14ac:dyDescent="0.25">
      <c r="A145" s="169"/>
      <c r="B145" s="171"/>
      <c r="C145" s="48">
        <v>290</v>
      </c>
      <c r="D145" s="71" t="s">
        <v>333</v>
      </c>
      <c r="E145" s="111" t="s">
        <v>606</v>
      </c>
      <c r="F145" s="72" t="s">
        <v>13</v>
      </c>
      <c r="G145" s="72" t="s">
        <v>15</v>
      </c>
      <c r="H145" s="54">
        <v>0.5</v>
      </c>
      <c r="I145" s="19">
        <v>5</v>
      </c>
      <c r="J145" s="25">
        <f t="shared" si="4"/>
        <v>5</v>
      </c>
      <c r="K145" s="26" t="str">
        <f t="shared" si="5"/>
        <v>OK</v>
      </c>
      <c r="L145" s="18"/>
      <c r="M145" s="18"/>
      <c r="N145" s="18"/>
      <c r="O145" s="18"/>
      <c r="P145" s="18"/>
      <c r="Q145" s="18"/>
      <c r="R145" s="18"/>
      <c r="S145" s="18"/>
      <c r="T145" s="18"/>
      <c r="U145" s="18"/>
      <c r="V145" s="18"/>
      <c r="W145" s="32"/>
      <c r="X145" s="32"/>
      <c r="Y145" s="32"/>
      <c r="Z145" s="32"/>
      <c r="AA145" s="32"/>
      <c r="AB145" s="32"/>
      <c r="AC145" s="32"/>
    </row>
    <row r="146" spans="1:29" ht="39.950000000000003" customHeight="1" x14ac:dyDescent="0.25">
      <c r="A146" s="169"/>
      <c r="B146" s="171"/>
      <c r="C146" s="48">
        <v>291</v>
      </c>
      <c r="D146" s="71" t="s">
        <v>334</v>
      </c>
      <c r="E146" s="111" t="s">
        <v>606</v>
      </c>
      <c r="F146" s="72" t="s">
        <v>13</v>
      </c>
      <c r="G146" s="72" t="s">
        <v>15</v>
      </c>
      <c r="H146" s="54">
        <v>2.73</v>
      </c>
      <c r="I146" s="19">
        <v>5</v>
      </c>
      <c r="J146" s="25">
        <f t="shared" si="4"/>
        <v>5</v>
      </c>
      <c r="K146" s="26" t="str">
        <f t="shared" si="5"/>
        <v>OK</v>
      </c>
      <c r="L146" s="18"/>
      <c r="M146" s="18"/>
      <c r="N146" s="18"/>
      <c r="O146" s="18"/>
      <c r="P146" s="18"/>
      <c r="Q146" s="18"/>
      <c r="R146" s="18"/>
      <c r="S146" s="18"/>
      <c r="T146" s="18"/>
      <c r="U146" s="18"/>
      <c r="V146" s="18"/>
      <c r="W146" s="32"/>
      <c r="X146" s="32"/>
      <c r="Y146" s="32"/>
      <c r="Z146" s="32"/>
      <c r="AA146" s="32"/>
      <c r="AB146" s="32"/>
      <c r="AC146" s="32"/>
    </row>
    <row r="147" spans="1:29" ht="39.950000000000003" customHeight="1" x14ac:dyDescent="0.25">
      <c r="A147" s="169"/>
      <c r="B147" s="171"/>
      <c r="C147" s="48">
        <v>292</v>
      </c>
      <c r="D147" s="71" t="s">
        <v>335</v>
      </c>
      <c r="E147" s="111" t="s">
        <v>606</v>
      </c>
      <c r="F147" s="72" t="s">
        <v>13</v>
      </c>
      <c r="G147" s="72" t="s">
        <v>15</v>
      </c>
      <c r="H147" s="54">
        <v>5.48</v>
      </c>
      <c r="I147" s="19">
        <v>5</v>
      </c>
      <c r="J147" s="25">
        <f t="shared" si="4"/>
        <v>5</v>
      </c>
      <c r="K147" s="26" t="str">
        <f t="shared" si="5"/>
        <v>OK</v>
      </c>
      <c r="L147" s="18"/>
      <c r="M147" s="18"/>
      <c r="N147" s="18"/>
      <c r="O147" s="18"/>
      <c r="P147" s="18"/>
      <c r="Q147" s="18"/>
      <c r="R147" s="18"/>
      <c r="S147" s="18"/>
      <c r="T147" s="18"/>
      <c r="U147" s="18"/>
      <c r="V147" s="18"/>
      <c r="W147" s="32"/>
      <c r="X147" s="32"/>
      <c r="Y147" s="32"/>
      <c r="Z147" s="32"/>
      <c r="AA147" s="32"/>
      <c r="AB147" s="32"/>
      <c r="AC147" s="32"/>
    </row>
    <row r="148" spans="1:29" ht="39.950000000000003" customHeight="1" x14ac:dyDescent="0.25">
      <c r="A148" s="169"/>
      <c r="B148" s="171"/>
      <c r="C148" s="48">
        <v>293</v>
      </c>
      <c r="D148" s="71" t="s">
        <v>336</v>
      </c>
      <c r="E148" s="111" t="s">
        <v>606</v>
      </c>
      <c r="F148" s="72" t="s">
        <v>13</v>
      </c>
      <c r="G148" s="72" t="s">
        <v>15</v>
      </c>
      <c r="H148" s="54">
        <v>6.62</v>
      </c>
      <c r="I148" s="19">
        <v>5</v>
      </c>
      <c r="J148" s="25">
        <f t="shared" si="4"/>
        <v>5</v>
      </c>
      <c r="K148" s="26" t="str">
        <f t="shared" si="5"/>
        <v>OK</v>
      </c>
      <c r="L148" s="18"/>
      <c r="M148" s="18"/>
      <c r="N148" s="18"/>
      <c r="O148" s="18"/>
      <c r="P148" s="18"/>
      <c r="Q148" s="18"/>
      <c r="R148" s="18"/>
      <c r="S148" s="18"/>
      <c r="T148" s="18"/>
      <c r="U148" s="18"/>
      <c r="V148" s="18"/>
      <c r="W148" s="32"/>
      <c r="X148" s="32"/>
      <c r="Y148" s="32"/>
      <c r="Z148" s="32"/>
      <c r="AA148" s="32"/>
      <c r="AB148" s="32"/>
      <c r="AC148" s="32"/>
    </row>
    <row r="149" spans="1:29" ht="39.950000000000003" customHeight="1" x14ac:dyDescent="0.25">
      <c r="A149" s="169"/>
      <c r="B149" s="171"/>
      <c r="C149" s="48">
        <v>294</v>
      </c>
      <c r="D149" s="71" t="s">
        <v>337</v>
      </c>
      <c r="E149" s="111" t="s">
        <v>606</v>
      </c>
      <c r="F149" s="72" t="s">
        <v>13</v>
      </c>
      <c r="G149" s="72" t="s">
        <v>15</v>
      </c>
      <c r="H149" s="54">
        <v>8.5500000000000007</v>
      </c>
      <c r="I149" s="19">
        <v>5</v>
      </c>
      <c r="J149" s="25">
        <f t="shared" si="4"/>
        <v>5</v>
      </c>
      <c r="K149" s="26" t="str">
        <f t="shared" si="5"/>
        <v>OK</v>
      </c>
      <c r="L149" s="18"/>
      <c r="M149" s="18"/>
      <c r="N149" s="18"/>
      <c r="O149" s="18"/>
      <c r="P149" s="18"/>
      <c r="Q149" s="18"/>
      <c r="R149" s="18"/>
      <c r="S149" s="18"/>
      <c r="T149" s="18"/>
      <c r="U149" s="18"/>
      <c r="V149" s="18"/>
      <c r="W149" s="32"/>
      <c r="X149" s="32"/>
      <c r="Y149" s="32"/>
      <c r="Z149" s="32"/>
      <c r="AA149" s="32"/>
      <c r="AB149" s="32"/>
      <c r="AC149" s="32"/>
    </row>
    <row r="150" spans="1:29" ht="39.950000000000003" customHeight="1" x14ac:dyDescent="0.25">
      <c r="A150" s="169"/>
      <c r="B150" s="171"/>
      <c r="C150" s="48">
        <v>295</v>
      </c>
      <c r="D150" s="71" t="s">
        <v>338</v>
      </c>
      <c r="E150" s="111" t="s">
        <v>606</v>
      </c>
      <c r="F150" s="72" t="s">
        <v>13</v>
      </c>
      <c r="G150" s="72" t="s">
        <v>15</v>
      </c>
      <c r="H150" s="54">
        <v>5.56</v>
      </c>
      <c r="I150" s="19">
        <v>5</v>
      </c>
      <c r="J150" s="25">
        <f t="shared" si="4"/>
        <v>5</v>
      </c>
      <c r="K150" s="26" t="str">
        <f t="shared" si="5"/>
        <v>OK</v>
      </c>
      <c r="L150" s="18"/>
      <c r="M150" s="18"/>
      <c r="N150" s="18"/>
      <c r="O150" s="18"/>
      <c r="P150" s="18"/>
      <c r="Q150" s="18"/>
      <c r="R150" s="18"/>
      <c r="S150" s="18"/>
      <c r="T150" s="18"/>
      <c r="U150" s="18"/>
      <c r="V150" s="18"/>
      <c r="W150" s="32"/>
      <c r="X150" s="32"/>
      <c r="Y150" s="32"/>
      <c r="Z150" s="32"/>
      <c r="AA150" s="32"/>
      <c r="AB150" s="32"/>
      <c r="AC150" s="32"/>
    </row>
    <row r="151" spans="1:29" ht="39.950000000000003" customHeight="1" x14ac:dyDescent="0.25">
      <c r="A151" s="169"/>
      <c r="B151" s="171"/>
      <c r="C151" s="48">
        <v>296</v>
      </c>
      <c r="D151" s="71" t="s">
        <v>339</v>
      </c>
      <c r="E151" s="111" t="s">
        <v>606</v>
      </c>
      <c r="F151" s="72" t="s">
        <v>13</v>
      </c>
      <c r="G151" s="72" t="s">
        <v>15</v>
      </c>
      <c r="H151" s="54">
        <v>6.62</v>
      </c>
      <c r="I151" s="19">
        <v>5</v>
      </c>
      <c r="J151" s="25">
        <f t="shared" si="4"/>
        <v>5</v>
      </c>
      <c r="K151" s="26" t="str">
        <f t="shared" si="5"/>
        <v>OK</v>
      </c>
      <c r="L151" s="18"/>
      <c r="M151" s="18"/>
      <c r="N151" s="18"/>
      <c r="O151" s="18"/>
      <c r="P151" s="18"/>
      <c r="Q151" s="18"/>
      <c r="R151" s="18"/>
      <c r="S151" s="18"/>
      <c r="T151" s="18"/>
      <c r="U151" s="18"/>
      <c r="V151" s="18"/>
      <c r="W151" s="32"/>
      <c r="X151" s="32"/>
      <c r="Y151" s="32"/>
      <c r="Z151" s="32"/>
      <c r="AA151" s="32"/>
      <c r="AB151" s="32"/>
      <c r="AC151" s="32"/>
    </row>
    <row r="152" spans="1:29" ht="39.950000000000003" customHeight="1" x14ac:dyDescent="0.25">
      <c r="A152" s="169"/>
      <c r="B152" s="171"/>
      <c r="C152" s="48">
        <v>297</v>
      </c>
      <c r="D152" s="71" t="s">
        <v>340</v>
      </c>
      <c r="E152" s="111" t="s">
        <v>606</v>
      </c>
      <c r="F152" s="72" t="s">
        <v>13</v>
      </c>
      <c r="G152" s="72" t="s">
        <v>15</v>
      </c>
      <c r="H152" s="54">
        <v>3.08</v>
      </c>
      <c r="I152" s="19">
        <v>5</v>
      </c>
      <c r="J152" s="25">
        <f t="shared" si="4"/>
        <v>5</v>
      </c>
      <c r="K152" s="26" t="str">
        <f t="shared" si="5"/>
        <v>OK</v>
      </c>
      <c r="L152" s="18"/>
      <c r="M152" s="18"/>
      <c r="N152" s="18"/>
      <c r="O152" s="18"/>
      <c r="P152" s="18"/>
      <c r="Q152" s="18"/>
      <c r="R152" s="18"/>
      <c r="S152" s="18"/>
      <c r="T152" s="18"/>
      <c r="U152" s="18"/>
      <c r="V152" s="18"/>
      <c r="W152" s="32"/>
      <c r="X152" s="32"/>
      <c r="Y152" s="32"/>
      <c r="Z152" s="32"/>
      <c r="AA152" s="32"/>
      <c r="AB152" s="32"/>
      <c r="AC152" s="32"/>
    </row>
    <row r="153" spans="1:29" ht="39.950000000000003" customHeight="1" x14ac:dyDescent="0.25">
      <c r="A153" s="169"/>
      <c r="B153" s="171"/>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32"/>
      <c r="X153" s="32"/>
      <c r="Y153" s="32"/>
      <c r="Z153" s="32"/>
      <c r="AA153" s="32"/>
      <c r="AB153" s="32"/>
      <c r="AC153" s="32"/>
    </row>
    <row r="154" spans="1:29" ht="39.950000000000003" customHeight="1" x14ac:dyDescent="0.25">
      <c r="A154" s="169"/>
      <c r="B154" s="171"/>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32"/>
      <c r="X154" s="32"/>
      <c r="Y154" s="32"/>
      <c r="Z154" s="32"/>
      <c r="AA154" s="32"/>
      <c r="AB154" s="32"/>
      <c r="AC154" s="32"/>
    </row>
    <row r="155" spans="1:29" ht="39.950000000000003" customHeight="1" x14ac:dyDescent="0.25">
      <c r="A155" s="169"/>
      <c r="B155" s="171"/>
      <c r="C155" s="48">
        <v>300</v>
      </c>
      <c r="D155" s="71" t="s">
        <v>343</v>
      </c>
      <c r="E155" s="111" t="s">
        <v>606</v>
      </c>
      <c r="F155" s="72" t="s">
        <v>13</v>
      </c>
      <c r="G155" s="72" t="s">
        <v>15</v>
      </c>
      <c r="H155" s="54">
        <v>12.39</v>
      </c>
      <c r="I155" s="19">
        <v>5</v>
      </c>
      <c r="J155" s="25">
        <f t="shared" si="4"/>
        <v>5</v>
      </c>
      <c r="K155" s="26" t="str">
        <f t="shared" si="5"/>
        <v>OK</v>
      </c>
      <c r="L155" s="18"/>
      <c r="M155" s="18"/>
      <c r="N155" s="18"/>
      <c r="O155" s="18"/>
      <c r="P155" s="18"/>
      <c r="Q155" s="18"/>
      <c r="R155" s="18"/>
      <c r="S155" s="18"/>
      <c r="T155" s="18"/>
      <c r="U155" s="18"/>
      <c r="V155" s="18"/>
      <c r="W155" s="32"/>
      <c r="X155" s="32"/>
      <c r="Y155" s="32"/>
      <c r="Z155" s="32"/>
      <c r="AA155" s="32"/>
      <c r="AB155" s="32"/>
      <c r="AC155" s="32"/>
    </row>
    <row r="156" spans="1:29" ht="39.950000000000003" customHeight="1" x14ac:dyDescent="0.25">
      <c r="A156" s="169"/>
      <c r="B156" s="171"/>
      <c r="C156" s="48">
        <v>301</v>
      </c>
      <c r="D156" s="71" t="s">
        <v>344</v>
      </c>
      <c r="E156" s="111" t="s">
        <v>606</v>
      </c>
      <c r="F156" s="72" t="s">
        <v>13</v>
      </c>
      <c r="G156" s="72" t="s">
        <v>15</v>
      </c>
      <c r="H156" s="54">
        <v>9.15</v>
      </c>
      <c r="I156" s="19">
        <v>5</v>
      </c>
      <c r="J156" s="25">
        <f t="shared" si="4"/>
        <v>0</v>
      </c>
      <c r="K156" s="26" t="str">
        <f t="shared" si="5"/>
        <v>OK</v>
      </c>
      <c r="L156" s="18">
        <v>5</v>
      </c>
      <c r="M156" s="18"/>
      <c r="N156" s="18"/>
      <c r="O156" s="18"/>
      <c r="P156" s="18"/>
      <c r="Q156" s="18"/>
      <c r="R156" s="18"/>
      <c r="S156" s="18"/>
      <c r="T156" s="18"/>
      <c r="U156" s="18"/>
      <c r="V156" s="18"/>
      <c r="W156" s="32"/>
      <c r="X156" s="32"/>
      <c r="Y156" s="32"/>
      <c r="Z156" s="32"/>
      <c r="AA156" s="32"/>
      <c r="AB156" s="32"/>
      <c r="AC156" s="32"/>
    </row>
    <row r="157" spans="1:29" ht="39.950000000000003" customHeight="1" x14ac:dyDescent="0.25">
      <c r="A157" s="169"/>
      <c r="B157" s="171"/>
      <c r="C157" s="48">
        <v>302</v>
      </c>
      <c r="D157" s="71" t="s">
        <v>345</v>
      </c>
      <c r="E157" s="111" t="s">
        <v>606</v>
      </c>
      <c r="F157" s="72" t="s">
        <v>13</v>
      </c>
      <c r="G157" s="72" t="s">
        <v>15</v>
      </c>
      <c r="H157" s="54">
        <v>11.33</v>
      </c>
      <c r="I157" s="19">
        <v>5</v>
      </c>
      <c r="J157" s="25">
        <f t="shared" si="4"/>
        <v>0</v>
      </c>
      <c r="K157" s="26" t="str">
        <f t="shared" si="5"/>
        <v>OK</v>
      </c>
      <c r="L157" s="18">
        <v>5</v>
      </c>
      <c r="M157" s="18"/>
      <c r="N157" s="18"/>
      <c r="O157" s="18"/>
      <c r="P157" s="18"/>
      <c r="Q157" s="18"/>
      <c r="R157" s="18"/>
      <c r="S157" s="18"/>
      <c r="T157" s="18"/>
      <c r="U157" s="18"/>
      <c r="V157" s="18"/>
      <c r="W157" s="32"/>
      <c r="X157" s="32"/>
      <c r="Y157" s="32"/>
      <c r="Z157" s="32"/>
      <c r="AA157" s="32"/>
      <c r="AB157" s="32"/>
      <c r="AC157" s="32"/>
    </row>
    <row r="158" spans="1:29" ht="39.950000000000003" customHeight="1" x14ac:dyDescent="0.25">
      <c r="A158" s="169"/>
      <c r="B158" s="171"/>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32"/>
      <c r="X158" s="32"/>
      <c r="Y158" s="32"/>
      <c r="Z158" s="32"/>
      <c r="AA158" s="32"/>
      <c r="AB158" s="32"/>
      <c r="AC158" s="32"/>
    </row>
    <row r="159" spans="1:29" ht="39.950000000000003" customHeight="1" x14ac:dyDescent="0.25">
      <c r="A159" s="169"/>
      <c r="B159" s="171"/>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32"/>
      <c r="X159" s="32"/>
      <c r="Y159" s="32"/>
      <c r="Z159" s="32"/>
      <c r="AA159" s="32"/>
      <c r="AB159" s="32"/>
      <c r="AC159" s="32"/>
    </row>
    <row r="160" spans="1:29" ht="39.950000000000003" customHeight="1" x14ac:dyDescent="0.25">
      <c r="A160" s="169"/>
      <c r="B160" s="171"/>
      <c r="C160" s="49">
        <v>305</v>
      </c>
      <c r="D160" s="71" t="s">
        <v>348</v>
      </c>
      <c r="E160" s="111" t="s">
        <v>606</v>
      </c>
      <c r="F160" s="72" t="s">
        <v>13</v>
      </c>
      <c r="G160" s="72" t="s">
        <v>15</v>
      </c>
      <c r="H160" s="54">
        <v>1.61</v>
      </c>
      <c r="I160" s="19">
        <v>5</v>
      </c>
      <c r="J160" s="25">
        <f t="shared" si="4"/>
        <v>5</v>
      </c>
      <c r="K160" s="26" t="str">
        <f t="shared" si="5"/>
        <v>OK</v>
      </c>
      <c r="L160" s="18"/>
      <c r="M160" s="18"/>
      <c r="N160" s="18"/>
      <c r="O160" s="18"/>
      <c r="P160" s="18"/>
      <c r="Q160" s="18"/>
      <c r="R160" s="18"/>
      <c r="S160" s="18"/>
      <c r="T160" s="18"/>
      <c r="U160" s="18"/>
      <c r="V160" s="18"/>
      <c r="W160" s="32"/>
      <c r="X160" s="32"/>
      <c r="Y160" s="32"/>
      <c r="Z160" s="32"/>
      <c r="AA160" s="32"/>
      <c r="AB160" s="32"/>
      <c r="AC160" s="32"/>
    </row>
    <row r="161" spans="1:29" ht="39.950000000000003" customHeight="1" x14ac:dyDescent="0.25">
      <c r="A161" s="169"/>
      <c r="B161" s="171"/>
      <c r="C161" s="49">
        <v>306</v>
      </c>
      <c r="D161" s="71" t="s">
        <v>349</v>
      </c>
      <c r="E161" s="111" t="s">
        <v>606</v>
      </c>
      <c r="F161" s="72" t="s">
        <v>13</v>
      </c>
      <c r="G161" s="72" t="s">
        <v>15</v>
      </c>
      <c r="H161" s="54">
        <v>2.25</v>
      </c>
      <c r="I161" s="19">
        <v>5</v>
      </c>
      <c r="J161" s="25">
        <f t="shared" si="4"/>
        <v>5</v>
      </c>
      <c r="K161" s="26" t="str">
        <f t="shared" si="5"/>
        <v>OK</v>
      </c>
      <c r="L161" s="18"/>
      <c r="M161" s="18"/>
      <c r="N161" s="18"/>
      <c r="O161" s="18"/>
      <c r="P161" s="18"/>
      <c r="Q161" s="18"/>
      <c r="R161" s="18"/>
      <c r="S161" s="18"/>
      <c r="T161" s="18"/>
      <c r="U161" s="18"/>
      <c r="V161" s="18"/>
      <c r="W161" s="32"/>
      <c r="X161" s="32"/>
      <c r="Y161" s="32"/>
      <c r="Z161" s="32"/>
      <c r="AA161" s="32"/>
      <c r="AB161" s="32"/>
      <c r="AC161" s="32"/>
    </row>
    <row r="162" spans="1:29" ht="39.950000000000003" customHeight="1" x14ac:dyDescent="0.25">
      <c r="A162" s="169"/>
      <c r="B162" s="171"/>
      <c r="C162" s="48">
        <v>307</v>
      </c>
      <c r="D162" s="71" t="s">
        <v>350</v>
      </c>
      <c r="E162" s="111" t="s">
        <v>606</v>
      </c>
      <c r="F162" s="72" t="s">
        <v>13</v>
      </c>
      <c r="G162" s="72" t="s">
        <v>15</v>
      </c>
      <c r="H162" s="54">
        <v>8.58</v>
      </c>
      <c r="I162" s="19">
        <v>5</v>
      </c>
      <c r="J162" s="25">
        <f t="shared" si="4"/>
        <v>5</v>
      </c>
      <c r="K162" s="26" t="str">
        <f t="shared" si="5"/>
        <v>OK</v>
      </c>
      <c r="L162" s="18"/>
      <c r="M162" s="18"/>
      <c r="N162" s="18"/>
      <c r="O162" s="18"/>
      <c r="P162" s="18"/>
      <c r="Q162" s="18"/>
      <c r="R162" s="18"/>
      <c r="S162" s="18"/>
      <c r="T162" s="18"/>
      <c r="U162" s="18"/>
      <c r="V162" s="18"/>
      <c r="W162" s="32"/>
      <c r="X162" s="32"/>
      <c r="Y162" s="32"/>
      <c r="Z162" s="32"/>
      <c r="AA162" s="32"/>
      <c r="AB162" s="32"/>
      <c r="AC162" s="32"/>
    </row>
    <row r="163" spans="1:29" ht="39.950000000000003" customHeight="1" x14ac:dyDescent="0.25">
      <c r="A163" s="169"/>
      <c r="B163" s="171"/>
      <c r="C163" s="48">
        <v>308</v>
      </c>
      <c r="D163" s="71" t="s">
        <v>351</v>
      </c>
      <c r="E163" s="111" t="s">
        <v>606</v>
      </c>
      <c r="F163" s="72" t="s">
        <v>13</v>
      </c>
      <c r="G163" s="72" t="s">
        <v>15</v>
      </c>
      <c r="H163" s="54">
        <v>1.48</v>
      </c>
      <c r="I163" s="19">
        <v>5</v>
      </c>
      <c r="J163" s="25">
        <f t="shared" si="4"/>
        <v>5</v>
      </c>
      <c r="K163" s="26" t="str">
        <f t="shared" si="5"/>
        <v>OK</v>
      </c>
      <c r="L163" s="18"/>
      <c r="M163" s="18"/>
      <c r="N163" s="18"/>
      <c r="O163" s="18"/>
      <c r="P163" s="18"/>
      <c r="Q163" s="18"/>
      <c r="R163" s="18"/>
      <c r="S163" s="18"/>
      <c r="T163" s="18"/>
      <c r="U163" s="18"/>
      <c r="V163" s="18"/>
      <c r="W163" s="32"/>
      <c r="X163" s="32"/>
      <c r="Y163" s="32"/>
      <c r="Z163" s="32"/>
      <c r="AA163" s="32"/>
      <c r="AB163" s="32"/>
      <c r="AC163" s="32"/>
    </row>
    <row r="164" spans="1:29" ht="39.950000000000003" customHeight="1" x14ac:dyDescent="0.25">
      <c r="A164" s="169"/>
      <c r="B164" s="171"/>
      <c r="C164" s="48">
        <v>309</v>
      </c>
      <c r="D164" s="71" t="s">
        <v>352</v>
      </c>
      <c r="E164" s="111" t="s">
        <v>606</v>
      </c>
      <c r="F164" s="72" t="s">
        <v>13</v>
      </c>
      <c r="G164" s="72" t="s">
        <v>15</v>
      </c>
      <c r="H164" s="54">
        <v>1.3</v>
      </c>
      <c r="I164" s="19">
        <v>5</v>
      </c>
      <c r="J164" s="25">
        <f t="shared" si="4"/>
        <v>5</v>
      </c>
      <c r="K164" s="26" t="str">
        <f t="shared" si="5"/>
        <v>OK</v>
      </c>
      <c r="L164" s="18"/>
      <c r="M164" s="18"/>
      <c r="N164" s="18"/>
      <c r="O164" s="18"/>
      <c r="P164" s="18"/>
      <c r="Q164" s="18"/>
      <c r="R164" s="18"/>
      <c r="S164" s="18"/>
      <c r="T164" s="18"/>
      <c r="U164" s="18"/>
      <c r="V164" s="18"/>
      <c r="W164" s="32"/>
      <c r="X164" s="32"/>
      <c r="Y164" s="32"/>
      <c r="Z164" s="32"/>
      <c r="AA164" s="32"/>
      <c r="AB164" s="32"/>
      <c r="AC164" s="32"/>
    </row>
    <row r="165" spans="1:29" ht="39.950000000000003" customHeight="1" x14ac:dyDescent="0.25">
      <c r="A165" s="169"/>
      <c r="B165" s="171"/>
      <c r="C165" s="48">
        <v>310</v>
      </c>
      <c r="D165" s="71" t="s">
        <v>353</v>
      </c>
      <c r="E165" s="111" t="s">
        <v>606</v>
      </c>
      <c r="F165" s="72" t="s">
        <v>13</v>
      </c>
      <c r="G165" s="72" t="s">
        <v>15</v>
      </c>
      <c r="H165" s="54">
        <v>1.68</v>
      </c>
      <c r="I165" s="19">
        <v>5</v>
      </c>
      <c r="J165" s="25">
        <f t="shared" si="4"/>
        <v>5</v>
      </c>
      <c r="K165" s="26" t="str">
        <f t="shared" si="5"/>
        <v>OK</v>
      </c>
      <c r="L165" s="18"/>
      <c r="M165" s="18"/>
      <c r="N165" s="18"/>
      <c r="O165" s="18"/>
      <c r="P165" s="18"/>
      <c r="Q165" s="18"/>
      <c r="R165" s="18"/>
      <c r="S165" s="18"/>
      <c r="T165" s="18"/>
      <c r="U165" s="18"/>
      <c r="V165" s="18"/>
      <c r="W165" s="32"/>
      <c r="X165" s="32"/>
      <c r="Y165" s="32"/>
      <c r="Z165" s="32"/>
      <c r="AA165" s="32"/>
      <c r="AB165" s="32"/>
      <c r="AC165" s="32"/>
    </row>
    <row r="166" spans="1:29" ht="39.950000000000003" customHeight="1" x14ac:dyDescent="0.25">
      <c r="A166" s="169"/>
      <c r="B166" s="171"/>
      <c r="C166" s="48">
        <v>311</v>
      </c>
      <c r="D166" s="71" t="s">
        <v>354</v>
      </c>
      <c r="E166" s="111" t="s">
        <v>606</v>
      </c>
      <c r="F166" s="72" t="s">
        <v>13</v>
      </c>
      <c r="G166" s="72" t="s">
        <v>15</v>
      </c>
      <c r="H166" s="54">
        <v>3.31</v>
      </c>
      <c r="I166" s="19">
        <v>5</v>
      </c>
      <c r="J166" s="25">
        <f t="shared" si="4"/>
        <v>0</v>
      </c>
      <c r="K166" s="26" t="str">
        <f t="shared" si="5"/>
        <v>OK</v>
      </c>
      <c r="L166" s="18">
        <v>5</v>
      </c>
      <c r="M166" s="18"/>
      <c r="N166" s="18"/>
      <c r="O166" s="18"/>
      <c r="P166" s="18"/>
      <c r="Q166" s="18"/>
      <c r="R166" s="18"/>
      <c r="S166" s="18"/>
      <c r="T166" s="18"/>
      <c r="U166" s="18"/>
      <c r="V166" s="18"/>
      <c r="W166" s="32"/>
      <c r="X166" s="32"/>
      <c r="Y166" s="32"/>
      <c r="Z166" s="32"/>
      <c r="AA166" s="32"/>
      <c r="AB166" s="32"/>
      <c r="AC166" s="32"/>
    </row>
    <row r="167" spans="1:29" ht="39.950000000000003" customHeight="1" x14ac:dyDescent="0.25">
      <c r="A167" s="169"/>
      <c r="B167" s="171"/>
      <c r="C167" s="48">
        <v>312</v>
      </c>
      <c r="D167" s="71" t="s">
        <v>355</v>
      </c>
      <c r="E167" s="111" t="s">
        <v>606</v>
      </c>
      <c r="F167" s="72" t="s">
        <v>13</v>
      </c>
      <c r="G167" s="72" t="s">
        <v>15</v>
      </c>
      <c r="H167" s="54">
        <v>6.22</v>
      </c>
      <c r="I167" s="19">
        <v>5</v>
      </c>
      <c r="J167" s="25">
        <f t="shared" si="4"/>
        <v>0</v>
      </c>
      <c r="K167" s="26" t="str">
        <f t="shared" si="5"/>
        <v>OK</v>
      </c>
      <c r="L167" s="18">
        <v>5</v>
      </c>
      <c r="M167" s="18"/>
      <c r="N167" s="18"/>
      <c r="O167" s="18"/>
      <c r="P167" s="18"/>
      <c r="Q167" s="18"/>
      <c r="R167" s="18"/>
      <c r="S167" s="18"/>
      <c r="T167" s="18"/>
      <c r="U167" s="18"/>
      <c r="V167" s="18"/>
      <c r="W167" s="32"/>
      <c r="X167" s="32"/>
      <c r="Y167" s="32"/>
      <c r="Z167" s="32"/>
      <c r="AA167" s="32"/>
      <c r="AB167" s="32"/>
      <c r="AC167" s="32"/>
    </row>
    <row r="168" spans="1:29" ht="39.950000000000003" customHeight="1" x14ac:dyDescent="0.25">
      <c r="A168" s="169"/>
      <c r="B168" s="171"/>
      <c r="C168" s="48">
        <v>313</v>
      </c>
      <c r="D168" s="71" t="s">
        <v>356</v>
      </c>
      <c r="E168" s="111" t="s">
        <v>606</v>
      </c>
      <c r="F168" s="72" t="s">
        <v>13</v>
      </c>
      <c r="G168" s="72" t="s">
        <v>15</v>
      </c>
      <c r="H168" s="54">
        <v>0.8</v>
      </c>
      <c r="I168" s="19">
        <v>5</v>
      </c>
      <c r="J168" s="25">
        <f t="shared" si="4"/>
        <v>0</v>
      </c>
      <c r="K168" s="26" t="str">
        <f t="shared" si="5"/>
        <v>OK</v>
      </c>
      <c r="L168" s="18">
        <v>5</v>
      </c>
      <c r="M168" s="18"/>
      <c r="N168" s="18"/>
      <c r="O168" s="18"/>
      <c r="P168" s="18"/>
      <c r="Q168" s="18"/>
      <c r="R168" s="18"/>
      <c r="S168" s="18"/>
      <c r="T168" s="18"/>
      <c r="U168" s="18"/>
      <c r="V168" s="18"/>
      <c r="W168" s="32"/>
      <c r="X168" s="32"/>
      <c r="Y168" s="32"/>
      <c r="Z168" s="32"/>
      <c r="AA168" s="32"/>
      <c r="AB168" s="32"/>
      <c r="AC168" s="32"/>
    </row>
    <row r="169" spans="1:29" ht="39.950000000000003" customHeight="1" x14ac:dyDescent="0.25">
      <c r="A169" s="169"/>
      <c r="B169" s="171"/>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32"/>
      <c r="X169" s="32"/>
      <c r="Y169" s="32"/>
      <c r="Z169" s="32"/>
      <c r="AA169" s="32"/>
      <c r="AB169" s="32"/>
      <c r="AC169" s="32"/>
    </row>
    <row r="170" spans="1:29" ht="39.950000000000003" customHeight="1" x14ac:dyDescent="0.25">
      <c r="A170" s="169"/>
      <c r="B170" s="171"/>
      <c r="C170" s="48">
        <v>315</v>
      </c>
      <c r="D170" s="71" t="s">
        <v>358</v>
      </c>
      <c r="E170" s="111" t="s">
        <v>606</v>
      </c>
      <c r="F170" s="72" t="s">
        <v>13</v>
      </c>
      <c r="G170" s="72" t="s">
        <v>15</v>
      </c>
      <c r="H170" s="54">
        <v>7.03</v>
      </c>
      <c r="I170" s="19">
        <v>5</v>
      </c>
      <c r="J170" s="25">
        <f t="shared" si="4"/>
        <v>5</v>
      </c>
      <c r="K170" s="26" t="str">
        <f t="shared" si="5"/>
        <v>OK</v>
      </c>
      <c r="L170" s="18"/>
      <c r="M170" s="18"/>
      <c r="N170" s="18"/>
      <c r="O170" s="18"/>
      <c r="P170" s="18"/>
      <c r="Q170" s="18"/>
      <c r="R170" s="18"/>
      <c r="S170" s="18"/>
      <c r="T170" s="18"/>
      <c r="U170" s="18"/>
      <c r="V170" s="18"/>
      <c r="W170" s="32"/>
      <c r="X170" s="32"/>
      <c r="Y170" s="32"/>
      <c r="Z170" s="32"/>
      <c r="AA170" s="32"/>
      <c r="AB170" s="32"/>
      <c r="AC170" s="32"/>
    </row>
    <row r="171" spans="1:29" ht="39.950000000000003" customHeight="1" x14ac:dyDescent="0.25">
      <c r="A171" s="169"/>
      <c r="B171" s="171"/>
      <c r="C171" s="48">
        <v>316</v>
      </c>
      <c r="D171" s="71" t="s">
        <v>359</v>
      </c>
      <c r="E171" s="111" t="s">
        <v>606</v>
      </c>
      <c r="F171" s="72" t="s">
        <v>13</v>
      </c>
      <c r="G171" s="72" t="s">
        <v>15</v>
      </c>
      <c r="H171" s="54">
        <v>5.83</v>
      </c>
      <c r="I171" s="19">
        <v>5</v>
      </c>
      <c r="J171" s="25">
        <f t="shared" si="4"/>
        <v>5</v>
      </c>
      <c r="K171" s="26" t="str">
        <f t="shared" si="5"/>
        <v>OK</v>
      </c>
      <c r="L171" s="18"/>
      <c r="M171" s="18"/>
      <c r="N171" s="18"/>
      <c r="O171" s="18"/>
      <c r="P171" s="18"/>
      <c r="Q171" s="18"/>
      <c r="R171" s="18"/>
      <c r="S171" s="18"/>
      <c r="T171" s="18"/>
      <c r="U171" s="18"/>
      <c r="V171" s="18"/>
      <c r="W171" s="32"/>
      <c r="X171" s="32"/>
      <c r="Y171" s="32"/>
      <c r="Z171" s="32"/>
      <c r="AA171" s="32"/>
      <c r="AB171" s="32"/>
      <c r="AC171" s="32"/>
    </row>
    <row r="172" spans="1:29" ht="39.950000000000003" customHeight="1" x14ac:dyDescent="0.25">
      <c r="A172" s="169"/>
      <c r="B172" s="171"/>
      <c r="C172" s="48">
        <v>317</v>
      </c>
      <c r="D172" s="71" t="s">
        <v>360</v>
      </c>
      <c r="E172" s="111" t="s">
        <v>606</v>
      </c>
      <c r="F172" s="72" t="s">
        <v>13</v>
      </c>
      <c r="G172" s="72" t="s">
        <v>15</v>
      </c>
      <c r="H172" s="54">
        <v>6.02</v>
      </c>
      <c r="I172" s="19">
        <v>5</v>
      </c>
      <c r="J172" s="25">
        <f t="shared" si="4"/>
        <v>0</v>
      </c>
      <c r="K172" s="26" t="str">
        <f t="shared" si="5"/>
        <v>OK</v>
      </c>
      <c r="L172" s="18">
        <v>5</v>
      </c>
      <c r="M172" s="18"/>
      <c r="N172" s="18"/>
      <c r="O172" s="18"/>
      <c r="P172" s="18"/>
      <c r="Q172" s="18"/>
      <c r="R172" s="18"/>
      <c r="S172" s="18"/>
      <c r="T172" s="18"/>
      <c r="U172" s="18"/>
      <c r="V172" s="18"/>
      <c r="W172" s="32"/>
      <c r="X172" s="32"/>
      <c r="Y172" s="32"/>
      <c r="Z172" s="32"/>
      <c r="AA172" s="32"/>
      <c r="AB172" s="32"/>
      <c r="AC172" s="32"/>
    </row>
    <row r="173" spans="1:29" ht="39.950000000000003" customHeight="1" x14ac:dyDescent="0.25">
      <c r="A173" s="169"/>
      <c r="B173" s="171"/>
      <c r="C173" s="48">
        <v>318</v>
      </c>
      <c r="D173" s="71" t="s">
        <v>361</v>
      </c>
      <c r="E173" s="111" t="s">
        <v>606</v>
      </c>
      <c r="F173" s="72" t="s">
        <v>13</v>
      </c>
      <c r="G173" s="72" t="s">
        <v>15</v>
      </c>
      <c r="H173" s="54">
        <v>1.6</v>
      </c>
      <c r="I173" s="19">
        <v>5</v>
      </c>
      <c r="J173" s="25">
        <f t="shared" si="4"/>
        <v>5</v>
      </c>
      <c r="K173" s="26" t="str">
        <f t="shared" si="5"/>
        <v>OK</v>
      </c>
      <c r="L173" s="18"/>
      <c r="M173" s="18"/>
      <c r="N173" s="18"/>
      <c r="O173" s="18"/>
      <c r="P173" s="18"/>
      <c r="Q173" s="18"/>
      <c r="R173" s="18"/>
      <c r="S173" s="18"/>
      <c r="T173" s="18"/>
      <c r="U173" s="18"/>
      <c r="V173" s="18"/>
      <c r="W173" s="32"/>
      <c r="X173" s="32"/>
      <c r="Y173" s="32"/>
      <c r="Z173" s="32"/>
      <c r="AA173" s="32"/>
      <c r="AB173" s="32"/>
      <c r="AC173" s="32"/>
    </row>
    <row r="174" spans="1:29" ht="39.950000000000003" customHeight="1" x14ac:dyDescent="0.25">
      <c r="A174" s="169"/>
      <c r="B174" s="171"/>
      <c r="C174" s="48">
        <v>319</v>
      </c>
      <c r="D174" s="71" t="s">
        <v>362</v>
      </c>
      <c r="E174" s="111" t="s">
        <v>606</v>
      </c>
      <c r="F174" s="72" t="s">
        <v>13</v>
      </c>
      <c r="G174" s="72" t="s">
        <v>15</v>
      </c>
      <c r="H174" s="54">
        <v>2.11</v>
      </c>
      <c r="I174" s="19">
        <v>5</v>
      </c>
      <c r="J174" s="25">
        <f t="shared" si="4"/>
        <v>5</v>
      </c>
      <c r="K174" s="26" t="str">
        <f t="shared" si="5"/>
        <v>OK</v>
      </c>
      <c r="L174" s="18"/>
      <c r="M174" s="18"/>
      <c r="N174" s="18"/>
      <c r="O174" s="18"/>
      <c r="P174" s="18"/>
      <c r="Q174" s="18"/>
      <c r="R174" s="18"/>
      <c r="S174" s="18"/>
      <c r="T174" s="18"/>
      <c r="U174" s="18"/>
      <c r="V174" s="18"/>
      <c r="W174" s="32"/>
      <c r="X174" s="32"/>
      <c r="Y174" s="32"/>
      <c r="Z174" s="32"/>
      <c r="AA174" s="32"/>
      <c r="AB174" s="32"/>
      <c r="AC174" s="32"/>
    </row>
    <row r="175" spans="1:29" ht="39.950000000000003" customHeight="1" x14ac:dyDescent="0.25">
      <c r="A175" s="169"/>
      <c r="B175" s="171"/>
      <c r="C175" s="48">
        <v>320</v>
      </c>
      <c r="D175" s="71" t="s">
        <v>363</v>
      </c>
      <c r="E175" s="111" t="s">
        <v>606</v>
      </c>
      <c r="F175" s="72" t="s">
        <v>13</v>
      </c>
      <c r="G175" s="72" t="s">
        <v>15</v>
      </c>
      <c r="H175" s="54">
        <v>2.04</v>
      </c>
      <c r="I175" s="19">
        <v>5</v>
      </c>
      <c r="J175" s="25">
        <f t="shared" si="4"/>
        <v>5</v>
      </c>
      <c r="K175" s="26" t="str">
        <f t="shared" si="5"/>
        <v>OK</v>
      </c>
      <c r="L175" s="18"/>
      <c r="M175" s="18"/>
      <c r="N175" s="18"/>
      <c r="O175" s="18"/>
      <c r="P175" s="18"/>
      <c r="Q175" s="18"/>
      <c r="R175" s="18"/>
      <c r="S175" s="18"/>
      <c r="T175" s="18"/>
      <c r="U175" s="18"/>
      <c r="V175" s="18"/>
      <c r="W175" s="32"/>
      <c r="X175" s="32"/>
      <c r="Y175" s="32"/>
      <c r="Z175" s="32"/>
      <c r="AA175" s="32"/>
      <c r="AB175" s="32"/>
      <c r="AC175" s="32"/>
    </row>
    <row r="176" spans="1:29" ht="39.950000000000003" customHeight="1" x14ac:dyDescent="0.25">
      <c r="A176" s="169"/>
      <c r="B176" s="171"/>
      <c r="C176" s="48">
        <v>321</v>
      </c>
      <c r="D176" s="71" t="s">
        <v>364</v>
      </c>
      <c r="E176" s="111" t="s">
        <v>606</v>
      </c>
      <c r="F176" s="72" t="s">
        <v>13</v>
      </c>
      <c r="G176" s="72" t="s">
        <v>15</v>
      </c>
      <c r="H176" s="54">
        <v>1.56</v>
      </c>
      <c r="I176" s="19">
        <v>5</v>
      </c>
      <c r="J176" s="25">
        <f t="shared" si="4"/>
        <v>5</v>
      </c>
      <c r="K176" s="26" t="str">
        <f t="shared" si="5"/>
        <v>OK</v>
      </c>
      <c r="L176" s="18"/>
      <c r="M176" s="18"/>
      <c r="N176" s="18"/>
      <c r="O176" s="18"/>
      <c r="P176" s="18"/>
      <c r="Q176" s="18"/>
      <c r="R176" s="18"/>
      <c r="S176" s="18"/>
      <c r="T176" s="18"/>
      <c r="U176" s="18"/>
      <c r="V176" s="18"/>
      <c r="W176" s="32"/>
      <c r="X176" s="32"/>
      <c r="Y176" s="32"/>
      <c r="Z176" s="32"/>
      <c r="AA176" s="32"/>
      <c r="AB176" s="32"/>
      <c r="AC176" s="32"/>
    </row>
    <row r="177" spans="1:29" ht="39.950000000000003" customHeight="1" x14ac:dyDescent="0.25">
      <c r="A177" s="169"/>
      <c r="B177" s="171"/>
      <c r="C177" s="48">
        <v>322</v>
      </c>
      <c r="D177" s="71" t="s">
        <v>365</v>
      </c>
      <c r="E177" s="111" t="s">
        <v>606</v>
      </c>
      <c r="F177" s="72" t="s">
        <v>13</v>
      </c>
      <c r="G177" s="72" t="s">
        <v>15</v>
      </c>
      <c r="H177" s="54">
        <v>1.82</v>
      </c>
      <c r="I177" s="19">
        <v>5</v>
      </c>
      <c r="J177" s="25">
        <f t="shared" si="4"/>
        <v>5</v>
      </c>
      <c r="K177" s="26" t="str">
        <f t="shared" si="5"/>
        <v>OK</v>
      </c>
      <c r="L177" s="18"/>
      <c r="M177" s="18"/>
      <c r="N177" s="18"/>
      <c r="O177" s="18"/>
      <c r="P177" s="18"/>
      <c r="Q177" s="18"/>
      <c r="R177" s="18"/>
      <c r="S177" s="18"/>
      <c r="T177" s="18"/>
      <c r="U177" s="18"/>
      <c r="V177" s="18"/>
      <c r="W177" s="32"/>
      <c r="X177" s="32"/>
      <c r="Y177" s="32"/>
      <c r="Z177" s="32"/>
      <c r="AA177" s="32"/>
      <c r="AB177" s="32"/>
      <c r="AC177" s="32"/>
    </row>
    <row r="178" spans="1:29" ht="39.950000000000003" customHeight="1" x14ac:dyDescent="0.25">
      <c r="A178" s="169"/>
      <c r="B178" s="171"/>
      <c r="C178" s="48">
        <v>323</v>
      </c>
      <c r="D178" s="71" t="s">
        <v>366</v>
      </c>
      <c r="E178" s="111" t="s">
        <v>606</v>
      </c>
      <c r="F178" s="72" t="s">
        <v>13</v>
      </c>
      <c r="G178" s="72" t="s">
        <v>15</v>
      </c>
      <c r="H178" s="54">
        <v>8.18</v>
      </c>
      <c r="I178" s="19">
        <v>5</v>
      </c>
      <c r="J178" s="25">
        <f t="shared" si="4"/>
        <v>5</v>
      </c>
      <c r="K178" s="26" t="str">
        <f t="shared" si="5"/>
        <v>OK</v>
      </c>
      <c r="L178" s="18"/>
      <c r="M178" s="18"/>
      <c r="N178" s="18"/>
      <c r="O178" s="18"/>
      <c r="P178" s="18"/>
      <c r="Q178" s="18"/>
      <c r="R178" s="18"/>
      <c r="S178" s="18"/>
      <c r="T178" s="18"/>
      <c r="U178" s="18"/>
      <c r="V178" s="18"/>
      <c r="W178" s="32"/>
      <c r="X178" s="32"/>
      <c r="Y178" s="32"/>
      <c r="Z178" s="32"/>
      <c r="AA178" s="32"/>
      <c r="AB178" s="32"/>
      <c r="AC178" s="32"/>
    </row>
    <row r="179" spans="1:29" ht="39.950000000000003" customHeight="1" x14ac:dyDescent="0.25">
      <c r="A179" s="169"/>
      <c r="B179" s="171"/>
      <c r="C179" s="48">
        <v>324</v>
      </c>
      <c r="D179" s="71" t="s">
        <v>367</v>
      </c>
      <c r="E179" s="109" t="s">
        <v>609</v>
      </c>
      <c r="F179" s="98" t="s">
        <v>13</v>
      </c>
      <c r="G179" s="72" t="s">
        <v>15</v>
      </c>
      <c r="H179" s="54">
        <v>59.41</v>
      </c>
      <c r="I179" s="19">
        <v>5</v>
      </c>
      <c r="J179" s="25">
        <f t="shared" si="4"/>
        <v>3</v>
      </c>
      <c r="K179" s="26" t="str">
        <f t="shared" si="5"/>
        <v>OK</v>
      </c>
      <c r="L179" s="18">
        <v>2</v>
      </c>
      <c r="M179" s="18"/>
      <c r="N179" s="18"/>
      <c r="O179" s="18"/>
      <c r="P179" s="18"/>
      <c r="Q179" s="18"/>
      <c r="R179" s="18"/>
      <c r="S179" s="18"/>
      <c r="T179" s="18"/>
      <c r="U179" s="18"/>
      <c r="V179" s="18"/>
      <c r="W179" s="32"/>
      <c r="X179" s="32"/>
      <c r="Y179" s="32"/>
      <c r="Z179" s="32"/>
      <c r="AA179" s="32"/>
      <c r="AB179" s="32"/>
      <c r="AC179" s="32"/>
    </row>
    <row r="180" spans="1:29" ht="39.950000000000003" customHeight="1" x14ac:dyDescent="0.25">
      <c r="A180" s="169"/>
      <c r="B180" s="171"/>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32"/>
      <c r="X180" s="32"/>
      <c r="Y180" s="32"/>
      <c r="Z180" s="32"/>
      <c r="AA180" s="32"/>
      <c r="AB180" s="32"/>
      <c r="AC180" s="32"/>
    </row>
    <row r="181" spans="1:29" ht="39.950000000000003" customHeight="1" x14ac:dyDescent="0.25">
      <c r="A181" s="169"/>
      <c r="B181" s="171"/>
      <c r="C181" s="48">
        <v>326</v>
      </c>
      <c r="D181" s="71" t="s">
        <v>369</v>
      </c>
      <c r="E181" s="110" t="s">
        <v>608</v>
      </c>
      <c r="F181" s="72" t="s">
        <v>13</v>
      </c>
      <c r="G181" s="72" t="s">
        <v>15</v>
      </c>
      <c r="H181" s="54">
        <v>15.09</v>
      </c>
      <c r="I181" s="19">
        <v>5</v>
      </c>
      <c r="J181" s="25">
        <f t="shared" si="4"/>
        <v>5</v>
      </c>
      <c r="K181" s="26" t="str">
        <f t="shared" si="5"/>
        <v>OK</v>
      </c>
      <c r="L181" s="18"/>
      <c r="M181" s="18"/>
      <c r="N181" s="18"/>
      <c r="O181" s="18"/>
      <c r="P181" s="18"/>
      <c r="Q181" s="18"/>
      <c r="R181" s="18"/>
      <c r="S181" s="18"/>
      <c r="T181" s="18"/>
      <c r="U181" s="18"/>
      <c r="V181" s="18"/>
      <c r="W181" s="32"/>
      <c r="X181" s="32"/>
      <c r="Y181" s="32"/>
      <c r="Z181" s="32"/>
      <c r="AA181" s="32"/>
      <c r="AB181" s="32"/>
      <c r="AC181" s="32"/>
    </row>
    <row r="182" spans="1:29" ht="39.950000000000003" customHeight="1" x14ac:dyDescent="0.25">
      <c r="A182" s="169"/>
      <c r="B182" s="171"/>
      <c r="C182" s="48">
        <v>327</v>
      </c>
      <c r="D182" s="71" t="s">
        <v>370</v>
      </c>
      <c r="E182" s="110" t="s">
        <v>608</v>
      </c>
      <c r="F182" s="72" t="s">
        <v>13</v>
      </c>
      <c r="G182" s="72" t="s">
        <v>15</v>
      </c>
      <c r="H182" s="54">
        <v>25.35</v>
      </c>
      <c r="I182" s="19">
        <v>5</v>
      </c>
      <c r="J182" s="25">
        <f t="shared" si="4"/>
        <v>5</v>
      </c>
      <c r="K182" s="26" t="str">
        <f t="shared" si="5"/>
        <v>OK</v>
      </c>
      <c r="L182" s="18"/>
      <c r="M182" s="18"/>
      <c r="N182" s="18"/>
      <c r="O182" s="18"/>
      <c r="P182" s="18"/>
      <c r="Q182" s="18"/>
      <c r="R182" s="18"/>
      <c r="S182" s="18"/>
      <c r="T182" s="18"/>
      <c r="U182" s="18"/>
      <c r="V182" s="18"/>
      <c r="W182" s="32"/>
      <c r="X182" s="32"/>
      <c r="Y182" s="32"/>
      <c r="Z182" s="32"/>
      <c r="AA182" s="32"/>
      <c r="AB182" s="32"/>
      <c r="AC182" s="32"/>
    </row>
    <row r="183" spans="1:29" ht="39.950000000000003" customHeight="1" x14ac:dyDescent="0.25">
      <c r="A183" s="169"/>
      <c r="B183" s="171"/>
      <c r="C183" s="48">
        <v>328</v>
      </c>
      <c r="D183" s="71" t="s">
        <v>371</v>
      </c>
      <c r="E183" s="110" t="s">
        <v>608</v>
      </c>
      <c r="F183" s="72" t="s">
        <v>13</v>
      </c>
      <c r="G183" s="72" t="s">
        <v>15</v>
      </c>
      <c r="H183" s="54">
        <v>7.56</v>
      </c>
      <c r="I183" s="19">
        <v>5</v>
      </c>
      <c r="J183" s="25">
        <f t="shared" si="4"/>
        <v>5</v>
      </c>
      <c r="K183" s="26" t="str">
        <f t="shared" si="5"/>
        <v>OK</v>
      </c>
      <c r="L183" s="18"/>
      <c r="M183" s="18"/>
      <c r="N183" s="18"/>
      <c r="O183" s="18"/>
      <c r="P183" s="18"/>
      <c r="Q183" s="18"/>
      <c r="R183" s="18"/>
      <c r="S183" s="18"/>
      <c r="T183" s="18"/>
      <c r="U183" s="18"/>
      <c r="V183" s="18"/>
      <c r="W183" s="32"/>
      <c r="X183" s="32"/>
      <c r="Y183" s="32"/>
      <c r="Z183" s="32"/>
      <c r="AA183" s="32"/>
      <c r="AB183" s="32"/>
      <c r="AC183" s="32"/>
    </row>
    <row r="184" spans="1:29" ht="39.950000000000003" customHeight="1" x14ac:dyDescent="0.25">
      <c r="A184" s="169"/>
      <c r="B184" s="171"/>
      <c r="C184" s="48">
        <v>329</v>
      </c>
      <c r="D184" s="71" t="s">
        <v>372</v>
      </c>
      <c r="E184" s="110" t="s">
        <v>608</v>
      </c>
      <c r="F184" s="72" t="s">
        <v>13</v>
      </c>
      <c r="G184" s="72" t="s">
        <v>15</v>
      </c>
      <c r="H184" s="54">
        <v>18</v>
      </c>
      <c r="I184" s="19">
        <v>5</v>
      </c>
      <c r="J184" s="25">
        <f t="shared" si="4"/>
        <v>0</v>
      </c>
      <c r="K184" s="26" t="str">
        <f t="shared" si="5"/>
        <v>OK</v>
      </c>
      <c r="L184" s="18">
        <v>5</v>
      </c>
      <c r="M184" s="18"/>
      <c r="N184" s="18"/>
      <c r="O184" s="18"/>
      <c r="P184" s="18"/>
      <c r="Q184" s="18"/>
      <c r="R184" s="18"/>
      <c r="S184" s="18"/>
      <c r="T184" s="18"/>
      <c r="U184" s="18"/>
      <c r="V184" s="18"/>
      <c r="W184" s="32"/>
      <c r="X184" s="32"/>
      <c r="Y184" s="32"/>
      <c r="Z184" s="32"/>
      <c r="AA184" s="32"/>
      <c r="AB184" s="32"/>
      <c r="AC184" s="32"/>
    </row>
    <row r="185" spans="1:29" ht="39.950000000000003" customHeight="1" x14ac:dyDescent="0.25">
      <c r="A185" s="169"/>
      <c r="B185" s="171"/>
      <c r="C185" s="48">
        <v>330</v>
      </c>
      <c r="D185" s="71" t="s">
        <v>373</v>
      </c>
      <c r="E185" s="110" t="s">
        <v>608</v>
      </c>
      <c r="F185" s="72" t="s">
        <v>13</v>
      </c>
      <c r="G185" s="72" t="s">
        <v>15</v>
      </c>
      <c r="H185" s="54">
        <v>10.67</v>
      </c>
      <c r="I185" s="19">
        <v>5</v>
      </c>
      <c r="J185" s="25">
        <f t="shared" si="4"/>
        <v>5</v>
      </c>
      <c r="K185" s="26" t="str">
        <f t="shared" si="5"/>
        <v>OK</v>
      </c>
      <c r="L185" s="18"/>
      <c r="M185" s="18"/>
      <c r="N185" s="18"/>
      <c r="O185" s="18"/>
      <c r="P185" s="18"/>
      <c r="Q185" s="18"/>
      <c r="R185" s="18"/>
      <c r="S185" s="18"/>
      <c r="T185" s="18"/>
      <c r="U185" s="18"/>
      <c r="V185" s="18"/>
      <c r="W185" s="32"/>
      <c r="X185" s="32"/>
      <c r="Y185" s="32"/>
      <c r="Z185" s="32"/>
      <c r="AA185" s="32"/>
      <c r="AB185" s="32"/>
      <c r="AC185" s="32"/>
    </row>
    <row r="186" spans="1:29" ht="39.950000000000003" customHeight="1" x14ac:dyDescent="0.25">
      <c r="A186" s="169"/>
      <c r="B186" s="171"/>
      <c r="C186" s="48">
        <v>331</v>
      </c>
      <c r="D186" s="71" t="s">
        <v>374</v>
      </c>
      <c r="E186" s="110" t="s">
        <v>608</v>
      </c>
      <c r="F186" s="72" t="s">
        <v>13</v>
      </c>
      <c r="G186" s="72" t="s">
        <v>15</v>
      </c>
      <c r="H186" s="54">
        <v>19.41</v>
      </c>
      <c r="I186" s="19">
        <v>5</v>
      </c>
      <c r="J186" s="25">
        <f t="shared" si="4"/>
        <v>5</v>
      </c>
      <c r="K186" s="26" t="str">
        <f t="shared" si="5"/>
        <v>OK</v>
      </c>
      <c r="L186" s="18"/>
      <c r="M186" s="18"/>
      <c r="N186" s="18"/>
      <c r="O186" s="18"/>
      <c r="P186" s="18"/>
      <c r="Q186" s="18"/>
      <c r="R186" s="18"/>
      <c r="S186" s="18"/>
      <c r="T186" s="18"/>
      <c r="U186" s="18"/>
      <c r="V186" s="18"/>
      <c r="W186" s="32"/>
      <c r="X186" s="32"/>
      <c r="Y186" s="32"/>
      <c r="Z186" s="32"/>
      <c r="AA186" s="32"/>
      <c r="AB186" s="32"/>
      <c r="AC186" s="32"/>
    </row>
    <row r="187" spans="1:29" ht="39.950000000000003" customHeight="1" x14ac:dyDescent="0.25">
      <c r="A187" s="169"/>
      <c r="B187" s="171"/>
      <c r="C187" s="48">
        <v>332</v>
      </c>
      <c r="D187" s="71" t="s">
        <v>375</v>
      </c>
      <c r="E187" s="110" t="s">
        <v>608</v>
      </c>
      <c r="F187" s="72" t="s">
        <v>13</v>
      </c>
      <c r="G187" s="72" t="s">
        <v>15</v>
      </c>
      <c r="H187" s="54">
        <v>21.09</v>
      </c>
      <c r="I187" s="19">
        <v>5</v>
      </c>
      <c r="J187" s="25">
        <f t="shared" si="4"/>
        <v>3</v>
      </c>
      <c r="K187" s="26" t="str">
        <f t="shared" si="5"/>
        <v>OK</v>
      </c>
      <c r="L187" s="18">
        <v>2</v>
      </c>
      <c r="M187" s="18"/>
      <c r="N187" s="18"/>
      <c r="O187" s="18"/>
      <c r="P187" s="18"/>
      <c r="Q187" s="18"/>
      <c r="R187" s="18"/>
      <c r="S187" s="18"/>
      <c r="T187" s="18"/>
      <c r="U187" s="18"/>
      <c r="V187" s="18"/>
      <c r="W187" s="32"/>
      <c r="X187" s="32"/>
      <c r="Y187" s="32"/>
      <c r="Z187" s="32"/>
      <c r="AA187" s="32"/>
      <c r="AB187" s="32"/>
      <c r="AC187" s="32"/>
    </row>
    <row r="188" spans="1:29" ht="39.950000000000003" customHeight="1" x14ac:dyDescent="0.25">
      <c r="A188" s="169"/>
      <c r="B188" s="171"/>
      <c r="C188" s="48">
        <v>333</v>
      </c>
      <c r="D188" s="71" t="s">
        <v>376</v>
      </c>
      <c r="E188" s="110" t="s">
        <v>610</v>
      </c>
      <c r="F188" s="72" t="s">
        <v>13</v>
      </c>
      <c r="G188" s="72" t="s">
        <v>15</v>
      </c>
      <c r="H188" s="54">
        <v>42.23</v>
      </c>
      <c r="I188" s="19">
        <v>5</v>
      </c>
      <c r="J188" s="25">
        <f t="shared" si="4"/>
        <v>5</v>
      </c>
      <c r="K188" s="26" t="str">
        <f t="shared" si="5"/>
        <v>OK</v>
      </c>
      <c r="L188" s="18"/>
      <c r="M188" s="18"/>
      <c r="N188" s="18"/>
      <c r="O188" s="18"/>
      <c r="P188" s="18"/>
      <c r="Q188" s="18"/>
      <c r="R188" s="18"/>
      <c r="S188" s="18"/>
      <c r="T188" s="18"/>
      <c r="U188" s="18"/>
      <c r="V188" s="18"/>
      <c r="W188" s="32"/>
      <c r="X188" s="32"/>
      <c r="Y188" s="32"/>
      <c r="Z188" s="32"/>
      <c r="AA188" s="32"/>
      <c r="AB188" s="32"/>
      <c r="AC188" s="32"/>
    </row>
    <row r="189" spans="1:29" ht="39.950000000000003" customHeight="1" x14ac:dyDescent="0.25">
      <c r="A189" s="169"/>
      <c r="B189" s="171"/>
      <c r="C189" s="48">
        <v>334</v>
      </c>
      <c r="D189" s="71" t="s">
        <v>377</v>
      </c>
      <c r="E189" s="110" t="s">
        <v>610</v>
      </c>
      <c r="F189" s="72" t="s">
        <v>13</v>
      </c>
      <c r="G189" s="72" t="s">
        <v>15</v>
      </c>
      <c r="H189" s="54">
        <v>35.26</v>
      </c>
      <c r="I189" s="19">
        <v>5</v>
      </c>
      <c r="J189" s="25">
        <f t="shared" si="4"/>
        <v>5</v>
      </c>
      <c r="K189" s="26" t="str">
        <f t="shared" si="5"/>
        <v>OK</v>
      </c>
      <c r="L189" s="18"/>
      <c r="M189" s="18"/>
      <c r="N189" s="18"/>
      <c r="O189" s="18"/>
      <c r="P189" s="18"/>
      <c r="Q189" s="18"/>
      <c r="R189" s="18"/>
      <c r="S189" s="18"/>
      <c r="T189" s="18"/>
      <c r="U189" s="18"/>
      <c r="V189" s="18"/>
      <c r="W189" s="32"/>
      <c r="X189" s="32"/>
      <c r="Y189" s="32"/>
      <c r="Z189" s="32"/>
      <c r="AA189" s="32"/>
      <c r="AB189" s="32"/>
      <c r="AC189" s="32"/>
    </row>
    <row r="190" spans="1:29" ht="39.950000000000003" customHeight="1" x14ac:dyDescent="0.25">
      <c r="A190" s="169"/>
      <c r="B190" s="171"/>
      <c r="C190" s="48">
        <v>335</v>
      </c>
      <c r="D190" s="81" t="s">
        <v>378</v>
      </c>
      <c r="E190" s="110" t="s">
        <v>607</v>
      </c>
      <c r="F190" s="72" t="s">
        <v>13</v>
      </c>
      <c r="G190" s="72" t="s">
        <v>15</v>
      </c>
      <c r="H190" s="54">
        <v>36.33</v>
      </c>
      <c r="I190" s="19">
        <v>5</v>
      </c>
      <c r="J190" s="25">
        <f t="shared" si="4"/>
        <v>5</v>
      </c>
      <c r="K190" s="26" t="str">
        <f t="shared" si="5"/>
        <v>OK</v>
      </c>
      <c r="L190" s="18"/>
      <c r="M190" s="18"/>
      <c r="N190" s="18"/>
      <c r="O190" s="18"/>
      <c r="P190" s="18"/>
      <c r="Q190" s="18"/>
      <c r="R190" s="18"/>
      <c r="S190" s="18"/>
      <c r="T190" s="18"/>
      <c r="U190" s="18"/>
      <c r="V190" s="18"/>
      <c r="W190" s="32"/>
      <c r="X190" s="32"/>
      <c r="Y190" s="32"/>
      <c r="Z190" s="32"/>
      <c r="AA190" s="32"/>
      <c r="AB190" s="32"/>
      <c r="AC190" s="32"/>
    </row>
    <row r="191" spans="1:29" ht="39.950000000000003" customHeight="1" x14ac:dyDescent="0.25">
      <c r="A191" s="169"/>
      <c r="B191" s="171"/>
      <c r="C191" s="48">
        <v>336</v>
      </c>
      <c r="D191" s="81" t="s">
        <v>379</v>
      </c>
      <c r="E191" s="110" t="s">
        <v>607</v>
      </c>
      <c r="F191" s="72" t="s">
        <v>13</v>
      </c>
      <c r="G191" s="72" t="s">
        <v>15</v>
      </c>
      <c r="H191" s="54">
        <v>33.840000000000003</v>
      </c>
      <c r="I191" s="19">
        <v>5</v>
      </c>
      <c r="J191" s="25">
        <f t="shared" si="4"/>
        <v>5</v>
      </c>
      <c r="K191" s="26" t="str">
        <f t="shared" si="5"/>
        <v>OK</v>
      </c>
      <c r="L191" s="18"/>
      <c r="M191" s="18"/>
      <c r="N191" s="18"/>
      <c r="O191" s="18"/>
      <c r="P191" s="18"/>
      <c r="Q191" s="18"/>
      <c r="R191" s="18"/>
      <c r="S191" s="18"/>
      <c r="T191" s="18"/>
      <c r="U191" s="18"/>
      <c r="V191" s="18"/>
      <c r="W191" s="32"/>
      <c r="X191" s="32"/>
      <c r="Y191" s="32"/>
      <c r="Z191" s="32"/>
      <c r="AA191" s="32"/>
      <c r="AB191" s="32"/>
      <c r="AC191" s="32"/>
    </row>
    <row r="192" spans="1:29" ht="39.950000000000003" customHeight="1" x14ac:dyDescent="0.25">
      <c r="A192" s="169"/>
      <c r="B192" s="171"/>
      <c r="C192" s="48">
        <v>337</v>
      </c>
      <c r="D192" s="71" t="s">
        <v>380</v>
      </c>
      <c r="E192" s="110" t="s">
        <v>607</v>
      </c>
      <c r="F192" s="72" t="s">
        <v>13</v>
      </c>
      <c r="G192" s="72" t="s">
        <v>15</v>
      </c>
      <c r="H192" s="54">
        <v>118.96</v>
      </c>
      <c r="I192" s="19">
        <v>5</v>
      </c>
      <c r="J192" s="25">
        <f t="shared" si="4"/>
        <v>5</v>
      </c>
      <c r="K192" s="26" t="str">
        <f t="shared" si="5"/>
        <v>OK</v>
      </c>
      <c r="L192" s="18"/>
      <c r="M192" s="18"/>
      <c r="N192" s="18"/>
      <c r="O192" s="18"/>
      <c r="P192" s="18"/>
      <c r="Q192" s="18"/>
      <c r="R192" s="18"/>
      <c r="S192" s="18"/>
      <c r="T192" s="18"/>
      <c r="U192" s="18"/>
      <c r="V192" s="18"/>
      <c r="W192" s="32"/>
      <c r="X192" s="32"/>
      <c r="Y192" s="32"/>
      <c r="Z192" s="32"/>
      <c r="AA192" s="32"/>
      <c r="AB192" s="32"/>
      <c r="AC192" s="32"/>
    </row>
    <row r="193" spans="1:29" ht="39.950000000000003" customHeight="1" x14ac:dyDescent="0.25">
      <c r="A193" s="169"/>
      <c r="B193" s="171"/>
      <c r="C193" s="48">
        <v>338</v>
      </c>
      <c r="D193" s="71" t="s">
        <v>381</v>
      </c>
      <c r="E193" s="110" t="s">
        <v>611</v>
      </c>
      <c r="F193" s="72" t="s">
        <v>13</v>
      </c>
      <c r="G193" s="72" t="s">
        <v>15</v>
      </c>
      <c r="H193" s="54">
        <v>67.12</v>
      </c>
      <c r="I193" s="19">
        <v>5</v>
      </c>
      <c r="J193" s="25">
        <f t="shared" si="4"/>
        <v>5</v>
      </c>
      <c r="K193" s="26" t="str">
        <f t="shared" si="5"/>
        <v>OK</v>
      </c>
      <c r="L193" s="18"/>
      <c r="M193" s="18"/>
      <c r="N193" s="18"/>
      <c r="O193" s="18"/>
      <c r="P193" s="18"/>
      <c r="Q193" s="18"/>
      <c r="R193" s="18"/>
      <c r="S193" s="18"/>
      <c r="T193" s="18"/>
      <c r="U193" s="18"/>
      <c r="V193" s="18"/>
      <c r="W193" s="32"/>
      <c r="X193" s="32"/>
      <c r="Y193" s="32"/>
      <c r="Z193" s="32"/>
      <c r="AA193" s="32"/>
      <c r="AB193" s="32"/>
      <c r="AC193" s="32"/>
    </row>
    <row r="194" spans="1:29" ht="39.950000000000003" customHeight="1" x14ac:dyDescent="0.25">
      <c r="A194" s="169"/>
      <c r="B194" s="171"/>
      <c r="C194" s="48">
        <v>339</v>
      </c>
      <c r="D194" s="71" t="s">
        <v>382</v>
      </c>
      <c r="E194" s="110" t="s">
        <v>607</v>
      </c>
      <c r="F194" s="72"/>
      <c r="G194" s="72" t="s">
        <v>15</v>
      </c>
      <c r="H194" s="54">
        <v>19.84</v>
      </c>
      <c r="I194" s="19">
        <v>5</v>
      </c>
      <c r="J194" s="25">
        <f t="shared" si="4"/>
        <v>5</v>
      </c>
      <c r="K194" s="26" t="str">
        <f t="shared" si="5"/>
        <v>OK</v>
      </c>
      <c r="L194" s="18"/>
      <c r="M194" s="18"/>
      <c r="N194" s="18"/>
      <c r="O194" s="18"/>
      <c r="P194" s="18"/>
      <c r="Q194" s="18"/>
      <c r="R194" s="18"/>
      <c r="S194" s="18"/>
      <c r="T194" s="18"/>
      <c r="U194" s="18"/>
      <c r="V194" s="18"/>
      <c r="W194" s="32"/>
      <c r="X194" s="32"/>
      <c r="Y194" s="32"/>
      <c r="Z194" s="32"/>
      <c r="AA194" s="32"/>
      <c r="AB194" s="32"/>
      <c r="AC194" s="32"/>
    </row>
    <row r="195" spans="1:29" ht="39.950000000000003" customHeight="1" x14ac:dyDescent="0.25">
      <c r="A195" s="169"/>
      <c r="B195" s="171"/>
      <c r="C195" s="48">
        <v>340</v>
      </c>
      <c r="D195" s="71" t="s">
        <v>383</v>
      </c>
      <c r="E195" s="110" t="s">
        <v>607</v>
      </c>
      <c r="F195" s="72" t="s">
        <v>13</v>
      </c>
      <c r="G195" s="72" t="s">
        <v>15</v>
      </c>
      <c r="H195" s="54">
        <v>51.59</v>
      </c>
      <c r="I195" s="19">
        <v>5</v>
      </c>
      <c r="J195" s="25">
        <f t="shared" si="4"/>
        <v>0</v>
      </c>
      <c r="K195" s="26" t="str">
        <f t="shared" si="5"/>
        <v>OK</v>
      </c>
      <c r="L195" s="18"/>
      <c r="M195" s="18"/>
      <c r="N195" s="18"/>
      <c r="O195" s="18"/>
      <c r="P195" s="18"/>
      <c r="Q195" s="18"/>
      <c r="R195" s="18"/>
      <c r="S195" s="18"/>
      <c r="T195" s="18"/>
      <c r="U195" s="18"/>
      <c r="V195" s="18"/>
      <c r="W195" s="32"/>
      <c r="X195" s="32"/>
      <c r="Y195" s="32"/>
      <c r="Z195" s="32"/>
      <c r="AA195" s="32"/>
      <c r="AB195" s="154">
        <v>5</v>
      </c>
      <c r="AC195" s="32"/>
    </row>
    <row r="196" spans="1:29" ht="39.950000000000003" customHeight="1" x14ac:dyDescent="0.25">
      <c r="A196" s="169"/>
      <c r="B196" s="171"/>
      <c r="C196" s="48">
        <v>341</v>
      </c>
      <c r="D196" s="71" t="s">
        <v>384</v>
      </c>
      <c r="E196" s="111" t="s">
        <v>606</v>
      </c>
      <c r="F196" s="72" t="s">
        <v>13</v>
      </c>
      <c r="G196" s="72" t="s">
        <v>15</v>
      </c>
      <c r="H196" s="54">
        <v>5.69</v>
      </c>
      <c r="I196" s="19">
        <v>5</v>
      </c>
      <c r="J196" s="25">
        <f t="shared" si="4"/>
        <v>5</v>
      </c>
      <c r="K196" s="26" t="str">
        <f t="shared" si="5"/>
        <v>OK</v>
      </c>
      <c r="L196" s="18"/>
      <c r="M196" s="18"/>
      <c r="N196" s="18"/>
      <c r="O196" s="18"/>
      <c r="P196" s="18"/>
      <c r="Q196" s="18"/>
      <c r="R196" s="18"/>
      <c r="S196" s="18"/>
      <c r="T196" s="18"/>
      <c r="U196" s="18"/>
      <c r="V196" s="18"/>
      <c r="W196" s="32"/>
      <c r="X196" s="32"/>
      <c r="Y196" s="32"/>
      <c r="Z196" s="32"/>
      <c r="AA196" s="32"/>
      <c r="AB196" s="32"/>
      <c r="AC196" s="32"/>
    </row>
    <row r="197" spans="1:29" ht="39.950000000000003" customHeight="1" x14ac:dyDescent="0.25">
      <c r="A197" s="169"/>
      <c r="B197" s="171"/>
      <c r="C197" s="48">
        <v>342</v>
      </c>
      <c r="D197" s="71" t="s">
        <v>385</v>
      </c>
      <c r="E197" s="111" t="s">
        <v>606</v>
      </c>
      <c r="F197" s="72" t="s">
        <v>13</v>
      </c>
      <c r="G197" s="72" t="s">
        <v>15</v>
      </c>
      <c r="H197" s="54">
        <v>9.73</v>
      </c>
      <c r="I197" s="19">
        <v>5</v>
      </c>
      <c r="J197" s="25">
        <f t="shared" si="4"/>
        <v>5</v>
      </c>
      <c r="K197" s="26" t="str">
        <f t="shared" si="5"/>
        <v>OK</v>
      </c>
      <c r="L197" s="18"/>
      <c r="M197" s="18"/>
      <c r="N197" s="18"/>
      <c r="O197" s="18"/>
      <c r="P197" s="18"/>
      <c r="Q197" s="18"/>
      <c r="R197" s="18"/>
      <c r="S197" s="18"/>
      <c r="T197" s="18"/>
      <c r="U197" s="18"/>
      <c r="V197" s="18"/>
      <c r="W197" s="32"/>
      <c r="X197" s="32"/>
      <c r="Y197" s="32"/>
      <c r="Z197" s="32"/>
      <c r="AA197" s="32"/>
      <c r="AB197" s="32"/>
      <c r="AC197" s="32"/>
    </row>
    <row r="198" spans="1:29" ht="39.950000000000003" customHeight="1" x14ac:dyDescent="0.25">
      <c r="A198" s="169"/>
      <c r="B198" s="171"/>
      <c r="C198" s="48">
        <v>343</v>
      </c>
      <c r="D198" s="71" t="s">
        <v>386</v>
      </c>
      <c r="E198" s="111" t="s">
        <v>606</v>
      </c>
      <c r="F198" s="72" t="s">
        <v>13</v>
      </c>
      <c r="G198" s="72" t="s">
        <v>15</v>
      </c>
      <c r="H198" s="54">
        <v>11.65</v>
      </c>
      <c r="I198" s="19">
        <v>5</v>
      </c>
      <c r="J198" s="25">
        <f t="shared" si="4"/>
        <v>5</v>
      </c>
      <c r="K198" s="26" t="str">
        <f t="shared" si="5"/>
        <v>OK</v>
      </c>
      <c r="L198" s="18"/>
      <c r="M198" s="18"/>
      <c r="N198" s="18"/>
      <c r="O198" s="18"/>
      <c r="P198" s="18"/>
      <c r="Q198" s="18"/>
      <c r="R198" s="18"/>
      <c r="S198" s="18"/>
      <c r="T198" s="18"/>
      <c r="U198" s="18"/>
      <c r="V198" s="18"/>
      <c r="W198" s="32"/>
      <c r="X198" s="32"/>
      <c r="Y198" s="32"/>
      <c r="Z198" s="32"/>
      <c r="AA198" s="32"/>
      <c r="AB198" s="32"/>
      <c r="AC198" s="32"/>
    </row>
    <row r="199" spans="1:29" ht="39.950000000000003" customHeight="1" x14ac:dyDescent="0.25">
      <c r="A199" s="169"/>
      <c r="B199" s="171"/>
      <c r="C199" s="48">
        <v>344</v>
      </c>
      <c r="D199" s="71" t="s">
        <v>387</v>
      </c>
      <c r="E199" s="111" t="s">
        <v>606</v>
      </c>
      <c r="F199" s="72" t="s">
        <v>13</v>
      </c>
      <c r="G199" s="72" t="s">
        <v>15</v>
      </c>
      <c r="H199" s="54">
        <v>4.68</v>
      </c>
      <c r="I199" s="19">
        <v>5</v>
      </c>
      <c r="J199" s="25">
        <f t="shared" si="4"/>
        <v>5</v>
      </c>
      <c r="K199" s="26" t="str">
        <f t="shared" si="5"/>
        <v>OK</v>
      </c>
      <c r="L199" s="18"/>
      <c r="M199" s="18"/>
      <c r="N199" s="18"/>
      <c r="O199" s="18"/>
      <c r="P199" s="18"/>
      <c r="Q199" s="18"/>
      <c r="R199" s="18"/>
      <c r="S199" s="18"/>
      <c r="T199" s="18"/>
      <c r="U199" s="18"/>
      <c r="V199" s="18"/>
      <c r="W199" s="32"/>
      <c r="X199" s="32"/>
      <c r="Y199" s="32"/>
      <c r="Z199" s="32"/>
      <c r="AA199" s="32"/>
      <c r="AB199" s="32"/>
      <c r="AC199" s="32"/>
    </row>
    <row r="200" spans="1:29" ht="39.950000000000003" customHeight="1" x14ac:dyDescent="0.25">
      <c r="A200" s="169"/>
      <c r="B200" s="171"/>
      <c r="C200" s="48">
        <v>345</v>
      </c>
      <c r="D200" s="71" t="s">
        <v>388</v>
      </c>
      <c r="E200" s="111" t="s">
        <v>606</v>
      </c>
      <c r="F200" s="72" t="s">
        <v>13</v>
      </c>
      <c r="G200" s="72" t="s">
        <v>15</v>
      </c>
      <c r="H200" s="54">
        <v>2.72</v>
      </c>
      <c r="I200" s="19">
        <v>5</v>
      </c>
      <c r="J200" s="25">
        <f t="shared" si="4"/>
        <v>5</v>
      </c>
      <c r="K200" s="26" t="str">
        <f t="shared" si="5"/>
        <v>OK</v>
      </c>
      <c r="L200" s="18"/>
      <c r="M200" s="18"/>
      <c r="N200" s="18"/>
      <c r="O200" s="18"/>
      <c r="P200" s="18"/>
      <c r="Q200" s="18"/>
      <c r="R200" s="18"/>
      <c r="S200" s="18"/>
      <c r="T200" s="18"/>
      <c r="U200" s="18"/>
      <c r="V200" s="18"/>
      <c r="W200" s="32"/>
      <c r="X200" s="32"/>
      <c r="Y200" s="32"/>
      <c r="Z200" s="32"/>
      <c r="AA200" s="32"/>
      <c r="AB200" s="32"/>
      <c r="AC200" s="32"/>
    </row>
    <row r="201" spans="1:29" ht="39.950000000000003" customHeight="1" x14ac:dyDescent="0.25">
      <c r="A201" s="169"/>
      <c r="B201" s="171"/>
      <c r="C201" s="48">
        <v>346</v>
      </c>
      <c r="D201" s="71" t="s">
        <v>389</v>
      </c>
      <c r="E201" s="111" t="s">
        <v>606</v>
      </c>
      <c r="F201" s="72" t="s">
        <v>13</v>
      </c>
      <c r="G201" s="72" t="s">
        <v>15</v>
      </c>
      <c r="H201" s="54">
        <v>6.19</v>
      </c>
      <c r="I201" s="19">
        <v>5</v>
      </c>
      <c r="J201" s="25">
        <f t="shared" si="4"/>
        <v>5</v>
      </c>
      <c r="K201" s="26" t="str">
        <f t="shared" si="5"/>
        <v>OK</v>
      </c>
      <c r="L201" s="18"/>
      <c r="M201" s="18"/>
      <c r="N201" s="18"/>
      <c r="O201" s="18"/>
      <c r="P201" s="18"/>
      <c r="Q201" s="18"/>
      <c r="R201" s="18"/>
      <c r="S201" s="18"/>
      <c r="T201" s="18"/>
      <c r="U201" s="18"/>
      <c r="V201" s="18"/>
      <c r="W201" s="32"/>
      <c r="X201" s="32"/>
      <c r="Y201" s="32"/>
      <c r="Z201" s="32"/>
      <c r="AA201" s="32"/>
      <c r="AB201" s="32"/>
      <c r="AC201" s="32"/>
    </row>
    <row r="202" spans="1:29" ht="39.950000000000003" customHeight="1" x14ac:dyDescent="0.25">
      <c r="A202" s="169"/>
      <c r="B202" s="171"/>
      <c r="C202" s="48">
        <v>347</v>
      </c>
      <c r="D202" s="71" t="s">
        <v>390</v>
      </c>
      <c r="E202" s="111" t="s">
        <v>606</v>
      </c>
      <c r="F202" s="72" t="s">
        <v>13</v>
      </c>
      <c r="G202" s="72" t="s">
        <v>15</v>
      </c>
      <c r="H202" s="54">
        <v>10.49</v>
      </c>
      <c r="I202" s="19">
        <v>5</v>
      </c>
      <c r="J202" s="25">
        <f t="shared" si="4"/>
        <v>5</v>
      </c>
      <c r="K202" s="26" t="str">
        <f t="shared" si="5"/>
        <v>OK</v>
      </c>
      <c r="L202" s="18"/>
      <c r="M202" s="18"/>
      <c r="N202" s="18"/>
      <c r="O202" s="18"/>
      <c r="P202" s="18"/>
      <c r="Q202" s="18"/>
      <c r="R202" s="18"/>
      <c r="S202" s="18"/>
      <c r="T202" s="18"/>
      <c r="U202" s="18"/>
      <c r="V202" s="18"/>
      <c r="W202" s="32"/>
      <c r="X202" s="32"/>
      <c r="Y202" s="32"/>
      <c r="Z202" s="32"/>
      <c r="AA202" s="32"/>
      <c r="AB202" s="32"/>
      <c r="AC202" s="32"/>
    </row>
    <row r="203" spans="1:29" ht="39.950000000000003" customHeight="1" x14ac:dyDescent="0.25">
      <c r="A203" s="169"/>
      <c r="B203" s="171"/>
      <c r="C203" s="48">
        <v>348</v>
      </c>
      <c r="D203" s="71" t="s">
        <v>391</v>
      </c>
      <c r="E203" s="111" t="s">
        <v>606</v>
      </c>
      <c r="F203" s="72" t="s">
        <v>13</v>
      </c>
      <c r="G203" s="72" t="s">
        <v>15</v>
      </c>
      <c r="H203" s="54">
        <v>6.39</v>
      </c>
      <c r="I203" s="19">
        <v>5</v>
      </c>
      <c r="J203" s="25">
        <f t="shared" si="4"/>
        <v>5</v>
      </c>
      <c r="K203" s="26" t="str">
        <f t="shared" si="5"/>
        <v>OK</v>
      </c>
      <c r="L203" s="18"/>
      <c r="M203" s="18"/>
      <c r="N203" s="18"/>
      <c r="O203" s="18"/>
      <c r="P203" s="18"/>
      <c r="Q203" s="18"/>
      <c r="R203" s="18"/>
      <c r="S203" s="18"/>
      <c r="T203" s="18"/>
      <c r="U203" s="18"/>
      <c r="V203" s="18"/>
      <c r="W203" s="32"/>
      <c r="X203" s="32"/>
      <c r="Y203" s="32"/>
      <c r="Z203" s="32"/>
      <c r="AA203" s="32"/>
      <c r="AB203" s="32"/>
      <c r="AC203" s="32"/>
    </row>
    <row r="204" spans="1:29" ht="39.950000000000003" customHeight="1" x14ac:dyDescent="0.25">
      <c r="A204" s="169"/>
      <c r="B204" s="171"/>
      <c r="C204" s="48">
        <v>349</v>
      </c>
      <c r="D204" s="71" t="s">
        <v>392</v>
      </c>
      <c r="E204" s="111" t="s">
        <v>606</v>
      </c>
      <c r="F204" s="72" t="s">
        <v>13</v>
      </c>
      <c r="G204" s="72" t="s">
        <v>15</v>
      </c>
      <c r="H204" s="54">
        <v>9.56</v>
      </c>
      <c r="I204" s="19">
        <v>5</v>
      </c>
      <c r="J204" s="25">
        <f t="shared" si="4"/>
        <v>5</v>
      </c>
      <c r="K204" s="26" t="str">
        <f t="shared" si="5"/>
        <v>OK</v>
      </c>
      <c r="L204" s="18"/>
      <c r="M204" s="18"/>
      <c r="N204" s="18"/>
      <c r="O204" s="18"/>
      <c r="P204" s="18"/>
      <c r="Q204" s="18"/>
      <c r="R204" s="18"/>
      <c r="S204" s="18"/>
      <c r="T204" s="18"/>
      <c r="U204" s="18"/>
      <c r="V204" s="18"/>
      <c r="W204" s="32"/>
      <c r="X204" s="32"/>
      <c r="Y204" s="32"/>
      <c r="Z204" s="32"/>
      <c r="AA204" s="32"/>
      <c r="AB204" s="32"/>
      <c r="AC204" s="32"/>
    </row>
    <row r="205" spans="1:29" ht="39.950000000000003" customHeight="1" x14ac:dyDescent="0.25">
      <c r="A205" s="169"/>
      <c r="B205" s="171"/>
      <c r="C205" s="48">
        <v>350</v>
      </c>
      <c r="D205" s="71" t="s">
        <v>393</v>
      </c>
      <c r="E205" s="111" t="s">
        <v>606</v>
      </c>
      <c r="F205" s="72" t="s">
        <v>13</v>
      </c>
      <c r="G205" s="72" t="s">
        <v>15</v>
      </c>
      <c r="H205" s="54">
        <v>3.88</v>
      </c>
      <c r="I205" s="19">
        <v>5</v>
      </c>
      <c r="J205" s="25">
        <f t="shared" si="4"/>
        <v>5</v>
      </c>
      <c r="K205" s="26" t="str">
        <f t="shared" si="5"/>
        <v>OK</v>
      </c>
      <c r="L205" s="18"/>
      <c r="M205" s="18"/>
      <c r="N205" s="18"/>
      <c r="O205" s="18"/>
      <c r="P205" s="18"/>
      <c r="Q205" s="18"/>
      <c r="R205" s="18"/>
      <c r="S205" s="18"/>
      <c r="T205" s="18"/>
      <c r="U205" s="18"/>
      <c r="V205" s="18"/>
      <c r="W205" s="32"/>
      <c r="X205" s="32"/>
      <c r="Y205" s="32"/>
      <c r="Z205" s="32"/>
      <c r="AA205" s="32"/>
      <c r="AB205" s="32"/>
      <c r="AC205" s="32"/>
    </row>
    <row r="206" spans="1:29" ht="39.950000000000003" customHeight="1" x14ac:dyDescent="0.25">
      <c r="A206" s="169"/>
      <c r="B206" s="171"/>
      <c r="C206" s="48">
        <v>351</v>
      </c>
      <c r="D206" s="71" t="s">
        <v>394</v>
      </c>
      <c r="E206" s="111" t="s">
        <v>606</v>
      </c>
      <c r="F206" s="72" t="s">
        <v>13</v>
      </c>
      <c r="G206" s="72" t="s">
        <v>15</v>
      </c>
      <c r="H206" s="54">
        <v>8.5399999999999991</v>
      </c>
      <c r="I206" s="19">
        <v>5</v>
      </c>
      <c r="J206" s="25">
        <f t="shared" si="4"/>
        <v>5</v>
      </c>
      <c r="K206" s="26" t="str">
        <f t="shared" si="5"/>
        <v>OK</v>
      </c>
      <c r="L206" s="18"/>
      <c r="M206" s="18"/>
      <c r="N206" s="18"/>
      <c r="O206" s="18"/>
      <c r="P206" s="18"/>
      <c r="Q206" s="18"/>
      <c r="R206" s="18"/>
      <c r="S206" s="18"/>
      <c r="T206" s="18"/>
      <c r="U206" s="18"/>
      <c r="V206" s="18"/>
      <c r="W206" s="32"/>
      <c r="X206" s="32"/>
      <c r="Y206" s="32"/>
      <c r="Z206" s="32"/>
      <c r="AA206" s="32"/>
      <c r="AB206" s="32"/>
      <c r="AC206" s="32"/>
    </row>
    <row r="207" spans="1:29" ht="39.950000000000003" customHeight="1" x14ac:dyDescent="0.25">
      <c r="A207" s="169"/>
      <c r="B207" s="171"/>
      <c r="C207" s="48">
        <v>352</v>
      </c>
      <c r="D207" s="71" t="s">
        <v>395</v>
      </c>
      <c r="E207" s="111" t="s">
        <v>606</v>
      </c>
      <c r="F207" s="72" t="s">
        <v>13</v>
      </c>
      <c r="G207" s="72" t="s">
        <v>15</v>
      </c>
      <c r="H207" s="54">
        <v>1.36</v>
      </c>
      <c r="I207" s="19">
        <v>5</v>
      </c>
      <c r="J207" s="25">
        <f t="shared" si="4"/>
        <v>5</v>
      </c>
      <c r="K207" s="26" t="str">
        <f t="shared" si="5"/>
        <v>OK</v>
      </c>
      <c r="L207" s="18"/>
      <c r="M207" s="18"/>
      <c r="N207" s="18"/>
      <c r="O207" s="18"/>
      <c r="P207" s="18"/>
      <c r="Q207" s="18"/>
      <c r="R207" s="18"/>
      <c r="S207" s="18"/>
      <c r="T207" s="18"/>
      <c r="U207" s="18"/>
      <c r="V207" s="18"/>
      <c r="W207" s="32"/>
      <c r="X207" s="32"/>
      <c r="Y207" s="32"/>
      <c r="Z207" s="32"/>
      <c r="AA207" s="32"/>
      <c r="AB207" s="32"/>
      <c r="AC207" s="32"/>
    </row>
    <row r="208" spans="1:29" ht="39.950000000000003" customHeight="1" x14ac:dyDescent="0.25">
      <c r="A208" s="169"/>
      <c r="B208" s="171"/>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32"/>
      <c r="X208" s="32"/>
      <c r="Y208" s="32"/>
      <c r="Z208" s="32"/>
      <c r="AA208" s="32"/>
      <c r="AB208" s="32"/>
      <c r="AC208" s="32"/>
    </row>
    <row r="209" spans="1:29" ht="39.950000000000003" customHeight="1" x14ac:dyDescent="0.25">
      <c r="A209" s="169"/>
      <c r="B209" s="171"/>
      <c r="C209" s="49">
        <v>354</v>
      </c>
      <c r="D209" s="71" t="s">
        <v>397</v>
      </c>
      <c r="E209" s="111" t="s">
        <v>606</v>
      </c>
      <c r="F209" s="72" t="s">
        <v>13</v>
      </c>
      <c r="G209" s="72" t="s">
        <v>15</v>
      </c>
      <c r="H209" s="54">
        <v>33.86</v>
      </c>
      <c r="I209" s="19">
        <v>5</v>
      </c>
      <c r="J209" s="25">
        <f t="shared" si="4"/>
        <v>0</v>
      </c>
      <c r="K209" s="26" t="str">
        <f t="shared" si="5"/>
        <v>OK</v>
      </c>
      <c r="L209" s="18">
        <v>5</v>
      </c>
      <c r="M209" s="18"/>
      <c r="N209" s="18"/>
      <c r="O209" s="18"/>
      <c r="P209" s="18"/>
      <c r="Q209" s="18"/>
      <c r="R209" s="18"/>
      <c r="S209" s="18"/>
      <c r="T209" s="18"/>
      <c r="U209" s="18"/>
      <c r="V209" s="18"/>
      <c r="W209" s="32"/>
      <c r="X209" s="32"/>
      <c r="Y209" s="32"/>
      <c r="Z209" s="32"/>
      <c r="AA209" s="32"/>
      <c r="AB209" s="32"/>
      <c r="AC209" s="32"/>
    </row>
    <row r="210" spans="1:29" ht="39.950000000000003" customHeight="1" x14ac:dyDescent="0.25">
      <c r="A210" s="169"/>
      <c r="B210" s="171"/>
      <c r="C210" s="48">
        <v>355</v>
      </c>
      <c r="D210" s="71" t="s">
        <v>398</v>
      </c>
      <c r="E210" s="111" t="s">
        <v>606</v>
      </c>
      <c r="F210" s="72" t="s">
        <v>13</v>
      </c>
      <c r="G210" s="72" t="s">
        <v>15</v>
      </c>
      <c r="H210" s="54">
        <v>16.34</v>
      </c>
      <c r="I210" s="19">
        <v>5</v>
      </c>
      <c r="J210" s="25">
        <f t="shared" si="4"/>
        <v>0</v>
      </c>
      <c r="K210" s="26" t="str">
        <f t="shared" si="5"/>
        <v>OK</v>
      </c>
      <c r="L210" s="18">
        <v>5</v>
      </c>
      <c r="M210" s="18"/>
      <c r="N210" s="18"/>
      <c r="O210" s="18"/>
      <c r="P210" s="18"/>
      <c r="Q210" s="18"/>
      <c r="R210" s="18"/>
      <c r="S210" s="18"/>
      <c r="T210" s="18"/>
      <c r="U210" s="18"/>
      <c r="V210" s="18"/>
      <c r="W210" s="32"/>
      <c r="X210" s="32"/>
      <c r="Y210" s="32"/>
      <c r="Z210" s="32"/>
      <c r="AA210" s="32"/>
      <c r="AB210" s="32"/>
      <c r="AC210" s="32"/>
    </row>
    <row r="211" spans="1:29" ht="39.950000000000003" customHeight="1" x14ac:dyDescent="0.25">
      <c r="A211" s="169"/>
      <c r="B211" s="171"/>
      <c r="C211" s="48">
        <v>356</v>
      </c>
      <c r="D211" s="71" t="s">
        <v>399</v>
      </c>
      <c r="E211" s="111" t="s">
        <v>606</v>
      </c>
      <c r="F211" s="72" t="s">
        <v>13</v>
      </c>
      <c r="G211" s="72" t="s">
        <v>15</v>
      </c>
      <c r="H211" s="54">
        <v>50.61</v>
      </c>
      <c r="I211" s="19">
        <v>5</v>
      </c>
      <c r="J211" s="25">
        <f t="shared" si="4"/>
        <v>5</v>
      </c>
      <c r="K211" s="26" t="str">
        <f t="shared" si="5"/>
        <v>OK</v>
      </c>
      <c r="L211" s="18"/>
      <c r="M211" s="18"/>
      <c r="N211" s="18"/>
      <c r="O211" s="18"/>
      <c r="P211" s="18"/>
      <c r="Q211" s="18"/>
      <c r="R211" s="18"/>
      <c r="S211" s="18"/>
      <c r="T211" s="18"/>
      <c r="U211" s="18"/>
      <c r="V211" s="18"/>
      <c r="W211" s="32"/>
      <c r="X211" s="32"/>
      <c r="Y211" s="32"/>
      <c r="Z211" s="32"/>
      <c r="AA211" s="32"/>
      <c r="AB211" s="32"/>
      <c r="AC211" s="32"/>
    </row>
    <row r="212" spans="1:29" ht="39.950000000000003" customHeight="1" x14ac:dyDescent="0.25">
      <c r="A212" s="169"/>
      <c r="B212" s="171"/>
      <c r="C212" s="48">
        <v>357</v>
      </c>
      <c r="D212" s="71" t="s">
        <v>400</v>
      </c>
      <c r="E212" s="111" t="s">
        <v>606</v>
      </c>
      <c r="F212" s="72" t="s">
        <v>13</v>
      </c>
      <c r="G212" s="72" t="s">
        <v>15</v>
      </c>
      <c r="H212" s="54">
        <v>20.77</v>
      </c>
      <c r="I212" s="19">
        <v>5</v>
      </c>
      <c r="J212" s="25">
        <f t="shared" si="4"/>
        <v>0</v>
      </c>
      <c r="K212" s="26" t="str">
        <f t="shared" si="5"/>
        <v>OK</v>
      </c>
      <c r="L212" s="18">
        <v>5</v>
      </c>
      <c r="M212" s="18"/>
      <c r="N212" s="18"/>
      <c r="O212" s="18"/>
      <c r="P212" s="18"/>
      <c r="Q212" s="18"/>
      <c r="R212" s="18"/>
      <c r="S212" s="18"/>
      <c r="T212" s="18"/>
      <c r="U212" s="18"/>
      <c r="V212" s="18"/>
      <c r="W212" s="32"/>
      <c r="X212" s="32"/>
      <c r="Y212" s="32"/>
      <c r="Z212" s="32"/>
      <c r="AA212" s="32"/>
      <c r="AB212" s="32"/>
      <c r="AC212" s="32"/>
    </row>
    <row r="213" spans="1:29" ht="39.950000000000003" customHeight="1" x14ac:dyDescent="0.25">
      <c r="A213" s="169"/>
      <c r="B213" s="171"/>
      <c r="C213" s="48">
        <v>358</v>
      </c>
      <c r="D213" s="71" t="s">
        <v>401</v>
      </c>
      <c r="E213" s="111" t="s">
        <v>606</v>
      </c>
      <c r="F213" s="72" t="s">
        <v>13</v>
      </c>
      <c r="G213" s="72" t="s">
        <v>15</v>
      </c>
      <c r="H213" s="54">
        <v>30.55</v>
      </c>
      <c r="I213" s="19">
        <v>5</v>
      </c>
      <c r="J213" s="25">
        <f t="shared" si="4"/>
        <v>5</v>
      </c>
      <c r="K213" s="26" t="str">
        <f t="shared" si="5"/>
        <v>OK</v>
      </c>
      <c r="L213" s="18"/>
      <c r="M213" s="18"/>
      <c r="N213" s="18"/>
      <c r="O213" s="18"/>
      <c r="P213" s="18"/>
      <c r="Q213" s="18"/>
      <c r="R213" s="18"/>
      <c r="S213" s="18"/>
      <c r="T213" s="18"/>
      <c r="U213" s="18"/>
      <c r="V213" s="18"/>
      <c r="W213" s="32"/>
      <c r="X213" s="32"/>
      <c r="Y213" s="32"/>
      <c r="Z213" s="32"/>
      <c r="AA213" s="32"/>
      <c r="AB213" s="32"/>
      <c r="AC213" s="32"/>
    </row>
    <row r="214" spans="1:29" ht="39.950000000000003" customHeight="1" x14ac:dyDescent="0.25">
      <c r="A214" s="169"/>
      <c r="B214" s="171"/>
      <c r="C214" s="48">
        <v>359</v>
      </c>
      <c r="D214" s="71" t="s">
        <v>402</v>
      </c>
      <c r="E214" s="111" t="s">
        <v>606</v>
      </c>
      <c r="F214" s="72" t="s">
        <v>13</v>
      </c>
      <c r="G214" s="72" t="s">
        <v>15</v>
      </c>
      <c r="H214" s="54">
        <v>121.43</v>
      </c>
      <c r="I214" s="19">
        <v>5</v>
      </c>
      <c r="J214" s="25">
        <f t="shared" si="4"/>
        <v>5</v>
      </c>
      <c r="K214" s="26" t="str">
        <f t="shared" si="5"/>
        <v>OK</v>
      </c>
      <c r="L214" s="18"/>
      <c r="M214" s="18"/>
      <c r="N214" s="18"/>
      <c r="O214" s="18"/>
      <c r="P214" s="18"/>
      <c r="Q214" s="18"/>
      <c r="R214" s="18"/>
      <c r="S214" s="18"/>
      <c r="T214" s="18"/>
      <c r="U214" s="18"/>
      <c r="V214" s="18"/>
      <c r="W214" s="32"/>
      <c r="X214" s="32"/>
      <c r="Y214" s="32"/>
      <c r="Z214" s="32"/>
      <c r="AA214" s="32"/>
      <c r="AB214" s="32"/>
      <c r="AC214" s="32"/>
    </row>
    <row r="215" spans="1:29" ht="39.950000000000003" customHeight="1" x14ac:dyDescent="0.25">
      <c r="A215" s="169"/>
      <c r="B215" s="171"/>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32"/>
      <c r="X215" s="32"/>
      <c r="Y215" s="32"/>
      <c r="Z215" s="32"/>
      <c r="AA215" s="32"/>
      <c r="AB215" s="32"/>
      <c r="AC215" s="32"/>
    </row>
    <row r="216" spans="1:29" ht="39.950000000000003" customHeight="1" x14ac:dyDescent="0.25">
      <c r="A216" s="169"/>
      <c r="B216" s="171"/>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32"/>
      <c r="X216" s="32"/>
      <c r="Y216" s="32"/>
      <c r="Z216" s="32"/>
      <c r="AA216" s="32"/>
      <c r="AB216" s="32"/>
      <c r="AC216" s="32"/>
    </row>
    <row r="217" spans="1:29" ht="39.950000000000003" customHeight="1" x14ac:dyDescent="0.25">
      <c r="A217" s="169"/>
      <c r="B217" s="171"/>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32"/>
      <c r="X217" s="32"/>
      <c r="Y217" s="32"/>
      <c r="Z217" s="32"/>
      <c r="AA217" s="32"/>
      <c r="AB217" s="32"/>
      <c r="AC217" s="32"/>
    </row>
    <row r="218" spans="1:29" ht="39.950000000000003" customHeight="1" x14ac:dyDescent="0.25">
      <c r="A218" s="169"/>
      <c r="B218" s="171"/>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32"/>
      <c r="X218" s="32"/>
      <c r="Y218" s="32"/>
      <c r="Z218" s="32"/>
      <c r="AA218" s="32"/>
      <c r="AB218" s="32"/>
      <c r="AC218" s="32"/>
    </row>
    <row r="219" spans="1:29" ht="39.950000000000003" customHeight="1" x14ac:dyDescent="0.25">
      <c r="A219" s="169"/>
      <c r="B219" s="171"/>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32"/>
      <c r="X219" s="32"/>
      <c r="Y219" s="32"/>
      <c r="Z219" s="32"/>
      <c r="AA219" s="32"/>
      <c r="AB219" s="32"/>
      <c r="AC219" s="32"/>
    </row>
    <row r="220" spans="1:29" ht="39.950000000000003" customHeight="1" x14ac:dyDescent="0.25">
      <c r="A220" s="169"/>
      <c r="B220" s="171"/>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32"/>
      <c r="X220" s="32"/>
      <c r="Y220" s="32"/>
      <c r="Z220" s="32"/>
      <c r="AA220" s="32"/>
      <c r="AB220" s="32"/>
      <c r="AC220" s="32"/>
    </row>
    <row r="221" spans="1:29" ht="39.950000000000003" customHeight="1" x14ac:dyDescent="0.25">
      <c r="A221" s="169"/>
      <c r="B221" s="171"/>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32"/>
      <c r="X221" s="32"/>
      <c r="Y221" s="32"/>
      <c r="Z221" s="32"/>
      <c r="AA221" s="32"/>
      <c r="AB221" s="32"/>
      <c r="AC221" s="32"/>
    </row>
    <row r="222" spans="1:29" ht="39.950000000000003" customHeight="1" x14ac:dyDescent="0.25">
      <c r="A222" s="169"/>
      <c r="B222" s="171"/>
      <c r="C222" s="48">
        <v>367</v>
      </c>
      <c r="D222" s="71" t="s">
        <v>83</v>
      </c>
      <c r="E222" s="111" t="s">
        <v>606</v>
      </c>
      <c r="F222" s="72" t="s">
        <v>59</v>
      </c>
      <c r="G222" s="72" t="s">
        <v>15</v>
      </c>
      <c r="H222" s="54">
        <v>1.96</v>
      </c>
      <c r="I222" s="19">
        <v>10</v>
      </c>
      <c r="J222" s="25">
        <f t="shared" si="4"/>
        <v>10</v>
      </c>
      <c r="K222" s="26" t="str">
        <f t="shared" si="5"/>
        <v>OK</v>
      </c>
      <c r="L222" s="18"/>
      <c r="M222" s="18"/>
      <c r="N222" s="18"/>
      <c r="O222" s="18"/>
      <c r="P222" s="18"/>
      <c r="Q222" s="18"/>
      <c r="R222" s="18"/>
      <c r="S222" s="18"/>
      <c r="T222" s="18"/>
      <c r="U222" s="18"/>
      <c r="V222" s="18"/>
      <c r="W222" s="32"/>
      <c r="X222" s="32"/>
      <c r="Y222" s="32"/>
      <c r="Z222" s="32"/>
      <c r="AA222" s="32"/>
      <c r="AB222" s="32"/>
      <c r="AC222" s="32"/>
    </row>
    <row r="223" spans="1:29" ht="39.950000000000003" customHeight="1" x14ac:dyDescent="0.25">
      <c r="A223" s="169"/>
      <c r="B223" s="171"/>
      <c r="C223" s="48">
        <v>368</v>
      </c>
      <c r="D223" s="71" t="s">
        <v>410</v>
      </c>
      <c r="E223" s="111" t="s">
        <v>606</v>
      </c>
      <c r="F223" s="72" t="s">
        <v>59</v>
      </c>
      <c r="G223" s="72" t="s">
        <v>15</v>
      </c>
      <c r="H223" s="54">
        <v>1.43</v>
      </c>
      <c r="I223" s="19">
        <v>10</v>
      </c>
      <c r="J223" s="25">
        <f t="shared" si="4"/>
        <v>0</v>
      </c>
      <c r="K223" s="26" t="str">
        <f t="shared" si="5"/>
        <v>OK</v>
      </c>
      <c r="L223" s="18">
        <v>10</v>
      </c>
      <c r="M223" s="18"/>
      <c r="N223" s="18"/>
      <c r="O223" s="18"/>
      <c r="P223" s="18"/>
      <c r="Q223" s="18"/>
      <c r="R223" s="18"/>
      <c r="S223" s="18"/>
      <c r="T223" s="18"/>
      <c r="U223" s="18"/>
      <c r="V223" s="18"/>
      <c r="W223" s="32"/>
      <c r="X223" s="32"/>
      <c r="Y223" s="32"/>
      <c r="Z223" s="32"/>
      <c r="AA223" s="32"/>
      <c r="AB223" s="32"/>
      <c r="AC223" s="32"/>
    </row>
    <row r="224" spans="1:29" ht="39.950000000000003" customHeight="1" x14ac:dyDescent="0.25">
      <c r="A224" s="169"/>
      <c r="B224" s="171"/>
      <c r="C224" s="48">
        <v>369</v>
      </c>
      <c r="D224" s="71" t="s">
        <v>71</v>
      </c>
      <c r="E224" s="110" t="s">
        <v>608</v>
      </c>
      <c r="F224" s="72" t="s">
        <v>59</v>
      </c>
      <c r="G224" s="72" t="s">
        <v>15</v>
      </c>
      <c r="H224" s="54">
        <v>9.01</v>
      </c>
      <c r="I224" s="19">
        <v>5</v>
      </c>
      <c r="J224" s="25">
        <f t="shared" si="4"/>
        <v>5</v>
      </c>
      <c r="K224" s="26" t="str">
        <f t="shared" si="5"/>
        <v>OK</v>
      </c>
      <c r="L224" s="18"/>
      <c r="M224" s="18"/>
      <c r="N224" s="18"/>
      <c r="O224" s="18"/>
      <c r="P224" s="18"/>
      <c r="Q224" s="18"/>
      <c r="R224" s="18"/>
      <c r="S224" s="18"/>
      <c r="T224" s="18"/>
      <c r="U224" s="18"/>
      <c r="V224" s="18"/>
      <c r="W224" s="32"/>
      <c r="X224" s="32"/>
      <c r="Y224" s="32"/>
      <c r="Z224" s="32"/>
      <c r="AA224" s="32"/>
      <c r="AB224" s="32"/>
      <c r="AC224" s="32"/>
    </row>
    <row r="225" spans="1:29" ht="39.950000000000003" customHeight="1" x14ac:dyDescent="0.25">
      <c r="A225" s="169"/>
      <c r="B225" s="171"/>
      <c r="C225" s="48">
        <v>370</v>
      </c>
      <c r="D225" s="71" t="s">
        <v>70</v>
      </c>
      <c r="E225" s="110" t="s">
        <v>608</v>
      </c>
      <c r="F225" s="72" t="s">
        <v>59</v>
      </c>
      <c r="G225" s="72" t="s">
        <v>15</v>
      </c>
      <c r="H225" s="54">
        <v>19.96</v>
      </c>
      <c r="I225" s="19">
        <v>5</v>
      </c>
      <c r="J225" s="25">
        <f t="shared" si="4"/>
        <v>5</v>
      </c>
      <c r="K225" s="26" t="str">
        <f t="shared" si="5"/>
        <v>OK</v>
      </c>
      <c r="L225" s="18"/>
      <c r="M225" s="18"/>
      <c r="N225" s="18"/>
      <c r="O225" s="18"/>
      <c r="P225" s="18"/>
      <c r="Q225" s="18"/>
      <c r="R225" s="18"/>
      <c r="S225" s="18"/>
      <c r="T225" s="18"/>
      <c r="U225" s="18"/>
      <c r="V225" s="18"/>
      <c r="W225" s="32"/>
      <c r="X225" s="32"/>
      <c r="Y225" s="32"/>
      <c r="Z225" s="32"/>
      <c r="AA225" s="32"/>
      <c r="AB225" s="32"/>
      <c r="AC225" s="32"/>
    </row>
    <row r="226" spans="1:29" ht="39.950000000000003" customHeight="1" x14ac:dyDescent="0.25">
      <c r="A226" s="169"/>
      <c r="B226" s="171"/>
      <c r="C226" s="48">
        <v>371</v>
      </c>
      <c r="D226" s="71" t="s">
        <v>137</v>
      </c>
      <c r="E226" s="110" t="s">
        <v>607</v>
      </c>
      <c r="F226" s="72" t="s">
        <v>59</v>
      </c>
      <c r="G226" s="72" t="s">
        <v>15</v>
      </c>
      <c r="H226" s="54">
        <v>41.67</v>
      </c>
      <c r="I226" s="19">
        <v>5</v>
      </c>
      <c r="J226" s="25">
        <f t="shared" si="4"/>
        <v>5</v>
      </c>
      <c r="K226" s="26" t="str">
        <f t="shared" si="5"/>
        <v>OK</v>
      </c>
      <c r="L226" s="18"/>
      <c r="M226" s="18"/>
      <c r="N226" s="18"/>
      <c r="O226" s="18"/>
      <c r="P226" s="18"/>
      <c r="Q226" s="18"/>
      <c r="R226" s="18"/>
      <c r="S226" s="18"/>
      <c r="T226" s="18"/>
      <c r="U226" s="18"/>
      <c r="V226" s="18"/>
      <c r="W226" s="32"/>
      <c r="X226" s="32"/>
      <c r="Y226" s="32"/>
      <c r="Z226" s="32"/>
      <c r="AA226" s="32"/>
      <c r="AB226" s="32"/>
      <c r="AC226" s="32"/>
    </row>
    <row r="227" spans="1:29" ht="39.950000000000003" customHeight="1" x14ac:dyDescent="0.25">
      <c r="A227" s="169"/>
      <c r="B227" s="171"/>
      <c r="C227" s="48">
        <v>372</v>
      </c>
      <c r="D227" s="71" t="s">
        <v>136</v>
      </c>
      <c r="E227" s="110" t="s">
        <v>607</v>
      </c>
      <c r="F227" s="72" t="s">
        <v>59</v>
      </c>
      <c r="G227" s="72" t="s">
        <v>15</v>
      </c>
      <c r="H227" s="54">
        <v>58.02</v>
      </c>
      <c r="I227" s="19">
        <v>5</v>
      </c>
      <c r="J227" s="25">
        <f t="shared" si="4"/>
        <v>5</v>
      </c>
      <c r="K227" s="26" t="str">
        <f t="shared" si="5"/>
        <v>OK</v>
      </c>
      <c r="L227" s="18"/>
      <c r="M227" s="18"/>
      <c r="N227" s="18"/>
      <c r="O227" s="18"/>
      <c r="P227" s="18"/>
      <c r="Q227" s="18"/>
      <c r="R227" s="18"/>
      <c r="S227" s="18"/>
      <c r="T227" s="18"/>
      <c r="U227" s="18"/>
      <c r="V227" s="18"/>
      <c r="W227" s="32"/>
      <c r="X227" s="32"/>
      <c r="Y227" s="32"/>
      <c r="Z227" s="32"/>
      <c r="AA227" s="32"/>
      <c r="AB227" s="32"/>
      <c r="AC227" s="32"/>
    </row>
    <row r="228" spans="1:29" ht="39.950000000000003" customHeight="1" x14ac:dyDescent="0.25">
      <c r="A228" s="169"/>
      <c r="B228" s="171"/>
      <c r="C228" s="48">
        <v>373</v>
      </c>
      <c r="D228" s="71" t="s">
        <v>84</v>
      </c>
      <c r="E228" s="111" t="s">
        <v>606</v>
      </c>
      <c r="F228" s="72" t="s">
        <v>59</v>
      </c>
      <c r="G228" s="72" t="s">
        <v>15</v>
      </c>
      <c r="H228" s="54">
        <v>3.69</v>
      </c>
      <c r="I228" s="19">
        <v>10</v>
      </c>
      <c r="J228" s="25">
        <f t="shared" si="4"/>
        <v>10</v>
      </c>
      <c r="K228" s="26" t="str">
        <f t="shared" si="5"/>
        <v>OK</v>
      </c>
      <c r="L228" s="18"/>
      <c r="M228" s="18"/>
      <c r="N228" s="18"/>
      <c r="O228" s="18"/>
      <c r="P228" s="18"/>
      <c r="Q228" s="18"/>
      <c r="R228" s="18"/>
      <c r="S228" s="18"/>
      <c r="T228" s="18"/>
      <c r="U228" s="18"/>
      <c r="V228" s="18"/>
      <c r="W228" s="32"/>
      <c r="X228" s="32"/>
      <c r="Y228" s="32"/>
      <c r="Z228" s="32"/>
      <c r="AA228" s="32"/>
      <c r="AB228" s="32"/>
      <c r="AC228" s="32"/>
    </row>
    <row r="229" spans="1:29" ht="39.950000000000003" customHeight="1" x14ac:dyDescent="0.25">
      <c r="A229" s="169"/>
      <c r="B229" s="171"/>
      <c r="C229" s="48">
        <v>374</v>
      </c>
      <c r="D229" s="71" t="s">
        <v>72</v>
      </c>
      <c r="E229" s="111" t="s">
        <v>606</v>
      </c>
      <c r="F229" s="72" t="s">
        <v>59</v>
      </c>
      <c r="G229" s="72" t="s">
        <v>15</v>
      </c>
      <c r="H229" s="54">
        <v>3.96</v>
      </c>
      <c r="I229" s="19">
        <v>10</v>
      </c>
      <c r="J229" s="25">
        <f t="shared" si="4"/>
        <v>10</v>
      </c>
      <c r="K229" s="26" t="str">
        <f t="shared" si="5"/>
        <v>OK</v>
      </c>
      <c r="L229" s="18"/>
      <c r="M229" s="18"/>
      <c r="N229" s="18"/>
      <c r="O229" s="18"/>
      <c r="P229" s="18"/>
      <c r="Q229" s="18"/>
      <c r="R229" s="18"/>
      <c r="S229" s="18"/>
      <c r="T229" s="18"/>
      <c r="U229" s="18"/>
      <c r="V229" s="18"/>
      <c r="W229" s="32"/>
      <c r="X229" s="32"/>
      <c r="Y229" s="32"/>
      <c r="Z229" s="32"/>
      <c r="AA229" s="32"/>
      <c r="AB229" s="32"/>
      <c r="AC229" s="32"/>
    </row>
    <row r="230" spans="1:29" ht="39.950000000000003" customHeight="1" x14ac:dyDescent="0.25">
      <c r="A230" s="169"/>
      <c r="B230" s="171"/>
      <c r="C230" s="48">
        <v>375</v>
      </c>
      <c r="D230" s="71" t="s">
        <v>73</v>
      </c>
      <c r="E230" s="111" t="s">
        <v>606</v>
      </c>
      <c r="F230" s="72" t="s">
        <v>59</v>
      </c>
      <c r="G230" s="72" t="s">
        <v>15</v>
      </c>
      <c r="H230" s="54">
        <v>7.01</v>
      </c>
      <c r="I230" s="19">
        <v>10</v>
      </c>
      <c r="J230" s="25">
        <f t="shared" si="4"/>
        <v>10</v>
      </c>
      <c r="K230" s="26" t="str">
        <f t="shared" si="5"/>
        <v>OK</v>
      </c>
      <c r="L230" s="18"/>
      <c r="M230" s="18"/>
      <c r="N230" s="18"/>
      <c r="O230" s="18"/>
      <c r="P230" s="18"/>
      <c r="Q230" s="18"/>
      <c r="R230" s="18"/>
      <c r="S230" s="18"/>
      <c r="T230" s="18"/>
      <c r="U230" s="18"/>
      <c r="V230" s="18"/>
      <c r="W230" s="32"/>
      <c r="X230" s="32"/>
      <c r="Y230" s="32"/>
      <c r="Z230" s="32"/>
      <c r="AA230" s="32"/>
      <c r="AB230" s="32"/>
      <c r="AC230" s="32"/>
    </row>
    <row r="231" spans="1:29" ht="39.950000000000003" customHeight="1" x14ac:dyDescent="0.25">
      <c r="A231" s="169"/>
      <c r="B231" s="171"/>
      <c r="C231" s="48">
        <v>376</v>
      </c>
      <c r="D231" s="71" t="s">
        <v>85</v>
      </c>
      <c r="E231" s="110" t="s">
        <v>612</v>
      </c>
      <c r="F231" s="72" t="s">
        <v>59</v>
      </c>
      <c r="G231" s="72" t="s">
        <v>15</v>
      </c>
      <c r="H231" s="54">
        <v>39.83</v>
      </c>
      <c r="I231" s="19">
        <v>10</v>
      </c>
      <c r="J231" s="25">
        <f t="shared" si="4"/>
        <v>10</v>
      </c>
      <c r="K231" s="26" t="str">
        <f t="shared" si="5"/>
        <v>OK</v>
      </c>
      <c r="L231" s="18"/>
      <c r="M231" s="18"/>
      <c r="N231" s="18"/>
      <c r="O231" s="18"/>
      <c r="P231" s="18"/>
      <c r="Q231" s="18"/>
      <c r="R231" s="18"/>
      <c r="S231" s="18"/>
      <c r="T231" s="18"/>
      <c r="U231" s="18"/>
      <c r="V231" s="18"/>
      <c r="W231" s="32"/>
      <c r="X231" s="32"/>
      <c r="Y231" s="32"/>
      <c r="Z231" s="32"/>
      <c r="AA231" s="32"/>
      <c r="AB231" s="32"/>
      <c r="AC231" s="32"/>
    </row>
    <row r="232" spans="1:29" ht="39.950000000000003" customHeight="1" x14ac:dyDescent="0.25">
      <c r="A232" s="169"/>
      <c r="B232" s="171"/>
      <c r="C232" s="48">
        <v>377</v>
      </c>
      <c r="D232" s="71" t="s">
        <v>74</v>
      </c>
      <c r="E232" s="111" t="s">
        <v>606</v>
      </c>
      <c r="F232" s="72" t="s">
        <v>59</v>
      </c>
      <c r="G232" s="72" t="s">
        <v>15</v>
      </c>
      <c r="H232" s="54">
        <v>9.58</v>
      </c>
      <c r="I232" s="19">
        <v>10</v>
      </c>
      <c r="J232" s="25">
        <f t="shared" si="4"/>
        <v>10</v>
      </c>
      <c r="K232" s="26" t="str">
        <f t="shared" si="5"/>
        <v>OK</v>
      </c>
      <c r="L232" s="18"/>
      <c r="M232" s="18"/>
      <c r="N232" s="18"/>
      <c r="O232" s="18"/>
      <c r="P232" s="18"/>
      <c r="Q232" s="18"/>
      <c r="R232" s="18"/>
      <c r="S232" s="18"/>
      <c r="T232" s="18"/>
      <c r="U232" s="18"/>
      <c r="V232" s="18"/>
      <c r="W232" s="32"/>
      <c r="X232" s="32"/>
      <c r="Y232" s="32"/>
      <c r="Z232" s="32"/>
      <c r="AA232" s="32"/>
      <c r="AB232" s="32"/>
      <c r="AC232" s="32"/>
    </row>
    <row r="233" spans="1:29" ht="39.950000000000003" customHeight="1" x14ac:dyDescent="0.25">
      <c r="A233" s="169"/>
      <c r="B233" s="171"/>
      <c r="C233" s="48">
        <v>378</v>
      </c>
      <c r="D233" s="71" t="s">
        <v>75</v>
      </c>
      <c r="E233" s="111" t="s">
        <v>606</v>
      </c>
      <c r="F233" s="72" t="s">
        <v>59</v>
      </c>
      <c r="G233" s="72" t="s">
        <v>15</v>
      </c>
      <c r="H233" s="54">
        <v>11.51</v>
      </c>
      <c r="I233" s="19">
        <v>10</v>
      </c>
      <c r="J233" s="25">
        <f t="shared" si="4"/>
        <v>10</v>
      </c>
      <c r="K233" s="26" t="str">
        <f t="shared" si="5"/>
        <v>OK</v>
      </c>
      <c r="L233" s="18"/>
      <c r="M233" s="18"/>
      <c r="N233" s="18"/>
      <c r="O233" s="18"/>
      <c r="P233" s="18"/>
      <c r="Q233" s="18"/>
      <c r="R233" s="18"/>
      <c r="S233" s="18"/>
      <c r="T233" s="18"/>
      <c r="U233" s="18"/>
      <c r="V233" s="18"/>
      <c r="W233" s="32"/>
      <c r="X233" s="32"/>
      <c r="Y233" s="32"/>
      <c r="Z233" s="32"/>
      <c r="AA233" s="32"/>
      <c r="AB233" s="32"/>
      <c r="AC233" s="32"/>
    </row>
    <row r="234" spans="1:29" ht="39.950000000000003" customHeight="1" x14ac:dyDescent="0.25">
      <c r="A234" s="169"/>
      <c r="B234" s="171"/>
      <c r="C234" s="48">
        <v>379</v>
      </c>
      <c r="D234" s="71" t="s">
        <v>76</v>
      </c>
      <c r="E234" s="111" t="s">
        <v>606</v>
      </c>
      <c r="F234" s="72" t="s">
        <v>59</v>
      </c>
      <c r="G234" s="72" t="s">
        <v>15</v>
      </c>
      <c r="H234" s="54">
        <v>13.93</v>
      </c>
      <c r="I234" s="19">
        <v>10</v>
      </c>
      <c r="J234" s="25">
        <f t="shared" si="4"/>
        <v>10</v>
      </c>
      <c r="K234" s="26" t="str">
        <f t="shared" si="5"/>
        <v>OK</v>
      </c>
      <c r="L234" s="18"/>
      <c r="M234" s="18"/>
      <c r="N234" s="18"/>
      <c r="O234" s="18"/>
      <c r="P234" s="18"/>
      <c r="Q234" s="18"/>
      <c r="R234" s="18"/>
      <c r="S234" s="18"/>
      <c r="T234" s="18"/>
      <c r="U234" s="18"/>
      <c r="V234" s="18"/>
      <c r="W234" s="32"/>
      <c r="X234" s="32"/>
      <c r="Y234" s="32"/>
      <c r="Z234" s="32"/>
      <c r="AA234" s="32"/>
      <c r="AB234" s="32"/>
      <c r="AC234" s="32"/>
    </row>
    <row r="235" spans="1:29" ht="39.950000000000003" customHeight="1" x14ac:dyDescent="0.25">
      <c r="A235" s="169"/>
      <c r="B235" s="171"/>
      <c r="C235" s="48">
        <v>380</v>
      </c>
      <c r="D235" s="71" t="s">
        <v>77</v>
      </c>
      <c r="E235" s="111" t="s">
        <v>606</v>
      </c>
      <c r="F235" s="72" t="s">
        <v>59</v>
      </c>
      <c r="G235" s="72" t="s">
        <v>15</v>
      </c>
      <c r="H235" s="54">
        <v>2.95</v>
      </c>
      <c r="I235" s="19">
        <v>10</v>
      </c>
      <c r="J235" s="25">
        <f t="shared" si="4"/>
        <v>10</v>
      </c>
      <c r="K235" s="26" t="str">
        <f t="shared" si="5"/>
        <v>OK</v>
      </c>
      <c r="L235" s="18"/>
      <c r="M235" s="18"/>
      <c r="N235" s="18"/>
      <c r="O235" s="18"/>
      <c r="P235" s="18"/>
      <c r="Q235" s="18"/>
      <c r="R235" s="18"/>
      <c r="S235" s="18"/>
      <c r="T235" s="18"/>
      <c r="U235" s="18"/>
      <c r="V235" s="18"/>
      <c r="W235" s="32"/>
      <c r="X235" s="32"/>
      <c r="Y235" s="32"/>
      <c r="Z235" s="32"/>
      <c r="AA235" s="32"/>
      <c r="AB235" s="32"/>
      <c r="AC235" s="32"/>
    </row>
    <row r="236" spans="1:29" ht="39.950000000000003" customHeight="1" x14ac:dyDescent="0.25">
      <c r="A236" s="169"/>
      <c r="B236" s="171"/>
      <c r="C236" s="48">
        <v>381</v>
      </c>
      <c r="D236" s="71" t="s">
        <v>78</v>
      </c>
      <c r="E236" s="111" t="s">
        <v>606</v>
      </c>
      <c r="F236" s="72" t="s">
        <v>59</v>
      </c>
      <c r="G236" s="72" t="s">
        <v>15</v>
      </c>
      <c r="H236" s="54">
        <v>7.63</v>
      </c>
      <c r="I236" s="19">
        <v>10</v>
      </c>
      <c r="J236" s="25">
        <f t="shared" si="4"/>
        <v>10</v>
      </c>
      <c r="K236" s="26" t="str">
        <f t="shared" si="5"/>
        <v>OK</v>
      </c>
      <c r="L236" s="18"/>
      <c r="M236" s="18"/>
      <c r="N236" s="18"/>
      <c r="O236" s="18"/>
      <c r="P236" s="18"/>
      <c r="Q236" s="18"/>
      <c r="R236" s="18"/>
      <c r="S236" s="18"/>
      <c r="T236" s="18"/>
      <c r="U236" s="18"/>
      <c r="V236" s="18"/>
      <c r="W236" s="32"/>
      <c r="X236" s="32"/>
      <c r="Y236" s="32"/>
      <c r="Z236" s="32"/>
      <c r="AA236" s="32"/>
      <c r="AB236" s="32"/>
      <c r="AC236" s="32"/>
    </row>
    <row r="237" spans="1:29" ht="39.950000000000003" customHeight="1" x14ac:dyDescent="0.25">
      <c r="A237" s="169"/>
      <c r="B237" s="171"/>
      <c r="C237" s="48">
        <v>382</v>
      </c>
      <c r="D237" s="71" t="s">
        <v>79</v>
      </c>
      <c r="E237" s="111" t="s">
        <v>606</v>
      </c>
      <c r="F237" s="72" t="s">
        <v>59</v>
      </c>
      <c r="G237" s="72" t="s">
        <v>15</v>
      </c>
      <c r="H237" s="54">
        <v>3</v>
      </c>
      <c r="I237" s="19">
        <v>10</v>
      </c>
      <c r="J237" s="25">
        <f t="shared" si="4"/>
        <v>10</v>
      </c>
      <c r="K237" s="26" t="str">
        <f t="shared" si="5"/>
        <v>OK</v>
      </c>
      <c r="L237" s="18"/>
      <c r="M237" s="18"/>
      <c r="N237" s="18"/>
      <c r="O237" s="18"/>
      <c r="P237" s="18"/>
      <c r="Q237" s="18"/>
      <c r="R237" s="18"/>
      <c r="S237" s="18"/>
      <c r="T237" s="18"/>
      <c r="U237" s="18"/>
      <c r="V237" s="18"/>
      <c r="W237" s="32"/>
      <c r="X237" s="32"/>
      <c r="Y237" s="32"/>
      <c r="Z237" s="32"/>
      <c r="AA237" s="32"/>
      <c r="AB237" s="32"/>
      <c r="AC237" s="32"/>
    </row>
    <row r="238" spans="1:29" ht="39.950000000000003" customHeight="1" x14ac:dyDescent="0.25">
      <c r="A238" s="169"/>
      <c r="B238" s="171"/>
      <c r="C238" s="48">
        <v>383</v>
      </c>
      <c r="D238" s="71" t="s">
        <v>80</v>
      </c>
      <c r="E238" s="111" t="s">
        <v>606</v>
      </c>
      <c r="F238" s="72" t="s">
        <v>59</v>
      </c>
      <c r="G238" s="72" t="s">
        <v>15</v>
      </c>
      <c r="H238" s="54">
        <v>28.66</v>
      </c>
      <c r="I238" s="19">
        <v>5</v>
      </c>
      <c r="J238" s="25">
        <f t="shared" si="4"/>
        <v>5</v>
      </c>
      <c r="K238" s="26" t="str">
        <f t="shared" si="5"/>
        <v>OK</v>
      </c>
      <c r="L238" s="18"/>
      <c r="M238" s="18"/>
      <c r="N238" s="18"/>
      <c r="O238" s="18"/>
      <c r="P238" s="18"/>
      <c r="Q238" s="18"/>
      <c r="R238" s="18"/>
      <c r="S238" s="18"/>
      <c r="T238" s="18"/>
      <c r="U238" s="18"/>
      <c r="V238" s="18"/>
      <c r="W238" s="32"/>
      <c r="X238" s="32"/>
      <c r="Y238" s="32"/>
      <c r="Z238" s="32"/>
      <c r="AA238" s="32"/>
      <c r="AB238" s="32"/>
      <c r="AC238" s="32"/>
    </row>
    <row r="239" spans="1:29" ht="39.950000000000003" customHeight="1" x14ac:dyDescent="0.25">
      <c r="A239" s="169"/>
      <c r="B239" s="171"/>
      <c r="C239" s="48">
        <v>384</v>
      </c>
      <c r="D239" s="71" t="s">
        <v>81</v>
      </c>
      <c r="E239" s="111" t="s">
        <v>606</v>
      </c>
      <c r="F239" s="72" t="s">
        <v>59</v>
      </c>
      <c r="G239" s="72" t="s">
        <v>15</v>
      </c>
      <c r="H239" s="54">
        <v>34.65</v>
      </c>
      <c r="I239" s="19">
        <v>5</v>
      </c>
      <c r="J239" s="25">
        <f t="shared" si="4"/>
        <v>5</v>
      </c>
      <c r="K239" s="26" t="str">
        <f t="shared" si="5"/>
        <v>OK</v>
      </c>
      <c r="L239" s="18"/>
      <c r="M239" s="18"/>
      <c r="N239" s="18"/>
      <c r="O239" s="18"/>
      <c r="P239" s="18"/>
      <c r="Q239" s="18"/>
      <c r="R239" s="18"/>
      <c r="S239" s="18"/>
      <c r="T239" s="18"/>
      <c r="U239" s="18"/>
      <c r="V239" s="18"/>
      <c r="W239" s="32"/>
      <c r="X239" s="32"/>
      <c r="Y239" s="32"/>
      <c r="Z239" s="32"/>
      <c r="AA239" s="32"/>
      <c r="AB239" s="32"/>
      <c r="AC239" s="32"/>
    </row>
    <row r="240" spans="1:29" ht="39.950000000000003" customHeight="1" x14ac:dyDescent="0.25">
      <c r="A240" s="169"/>
      <c r="B240" s="171"/>
      <c r="C240" s="48">
        <v>385</v>
      </c>
      <c r="D240" s="71" t="s">
        <v>82</v>
      </c>
      <c r="E240" s="111" t="s">
        <v>606</v>
      </c>
      <c r="F240" s="72" t="s">
        <v>59</v>
      </c>
      <c r="G240" s="72" t="s">
        <v>15</v>
      </c>
      <c r="H240" s="54">
        <v>14.94</v>
      </c>
      <c r="I240" s="19">
        <v>5</v>
      </c>
      <c r="J240" s="25">
        <f t="shared" si="4"/>
        <v>5</v>
      </c>
      <c r="K240" s="26" t="str">
        <f t="shared" si="5"/>
        <v>OK</v>
      </c>
      <c r="L240" s="18"/>
      <c r="M240" s="18"/>
      <c r="N240" s="18"/>
      <c r="O240" s="18"/>
      <c r="P240" s="18"/>
      <c r="Q240" s="18"/>
      <c r="R240" s="18"/>
      <c r="S240" s="18"/>
      <c r="T240" s="18"/>
      <c r="U240" s="18"/>
      <c r="V240" s="18"/>
      <c r="W240" s="32"/>
      <c r="X240" s="32"/>
      <c r="Y240" s="32"/>
      <c r="Z240" s="32"/>
      <c r="AA240" s="32"/>
      <c r="AB240" s="32"/>
      <c r="AC240" s="32"/>
    </row>
    <row r="241" spans="1:29" ht="39.950000000000003" customHeight="1" x14ac:dyDescent="0.25">
      <c r="A241" s="169"/>
      <c r="B241" s="171"/>
      <c r="C241" s="48">
        <v>386</v>
      </c>
      <c r="D241" s="71" t="s">
        <v>67</v>
      </c>
      <c r="E241" s="111" t="s">
        <v>606</v>
      </c>
      <c r="F241" s="72" t="s">
        <v>59</v>
      </c>
      <c r="G241" s="72" t="s">
        <v>15</v>
      </c>
      <c r="H241" s="55">
        <v>17.73</v>
      </c>
      <c r="I241" s="19">
        <v>5</v>
      </c>
      <c r="J241" s="25">
        <f t="shared" si="4"/>
        <v>0</v>
      </c>
      <c r="K241" s="26" t="str">
        <f t="shared" si="5"/>
        <v>OK</v>
      </c>
      <c r="L241" s="18">
        <v>5</v>
      </c>
      <c r="M241" s="18"/>
      <c r="N241" s="18"/>
      <c r="O241" s="18"/>
      <c r="P241" s="18"/>
      <c r="Q241" s="18"/>
      <c r="R241" s="18"/>
      <c r="S241" s="18"/>
      <c r="T241" s="18"/>
      <c r="U241" s="18"/>
      <c r="V241" s="18"/>
      <c r="W241" s="32"/>
      <c r="X241" s="32"/>
      <c r="Y241" s="32"/>
      <c r="Z241" s="32"/>
      <c r="AA241" s="32"/>
      <c r="AB241" s="32"/>
      <c r="AC241" s="32"/>
    </row>
    <row r="242" spans="1:29" ht="39.950000000000003" customHeight="1" x14ac:dyDescent="0.25">
      <c r="A242" s="169"/>
      <c r="B242" s="171"/>
      <c r="C242" s="48">
        <v>387</v>
      </c>
      <c r="D242" s="71" t="s">
        <v>68</v>
      </c>
      <c r="E242" s="111" t="s">
        <v>606</v>
      </c>
      <c r="F242" s="72" t="s">
        <v>59</v>
      </c>
      <c r="G242" s="72" t="s">
        <v>15</v>
      </c>
      <c r="H242" s="55">
        <v>83.09</v>
      </c>
      <c r="I242" s="19">
        <v>5</v>
      </c>
      <c r="J242" s="25">
        <f t="shared" si="4"/>
        <v>0</v>
      </c>
      <c r="K242" s="26" t="str">
        <f t="shared" si="5"/>
        <v>OK</v>
      </c>
      <c r="L242" s="18">
        <v>5</v>
      </c>
      <c r="M242" s="18"/>
      <c r="N242" s="18"/>
      <c r="O242" s="18"/>
      <c r="P242" s="18"/>
      <c r="Q242" s="18"/>
      <c r="R242" s="18"/>
      <c r="S242" s="18"/>
      <c r="T242" s="18"/>
      <c r="U242" s="18"/>
      <c r="V242" s="18"/>
      <c r="W242" s="32"/>
      <c r="X242" s="32"/>
      <c r="Y242" s="32"/>
      <c r="Z242" s="32"/>
      <c r="AA242" s="32"/>
      <c r="AB242" s="32"/>
      <c r="AC242" s="32"/>
    </row>
    <row r="243" spans="1:29" ht="39.950000000000003" customHeight="1" x14ac:dyDescent="0.25">
      <c r="A243" s="169"/>
      <c r="B243" s="171"/>
      <c r="C243" s="48">
        <v>388</v>
      </c>
      <c r="D243" s="71" t="s">
        <v>135</v>
      </c>
      <c r="E243" s="111" t="s">
        <v>606</v>
      </c>
      <c r="F243" s="72" t="s">
        <v>59</v>
      </c>
      <c r="G243" s="72" t="s">
        <v>15</v>
      </c>
      <c r="H243" s="55">
        <v>35.4</v>
      </c>
      <c r="I243" s="19">
        <v>5</v>
      </c>
      <c r="J243" s="25">
        <f t="shared" si="4"/>
        <v>5</v>
      </c>
      <c r="K243" s="26" t="str">
        <f t="shared" si="5"/>
        <v>OK</v>
      </c>
      <c r="L243" s="18"/>
      <c r="M243" s="18"/>
      <c r="N243" s="18"/>
      <c r="O243" s="18"/>
      <c r="P243" s="18"/>
      <c r="Q243" s="18"/>
      <c r="R243" s="18"/>
      <c r="S243" s="18"/>
      <c r="T243" s="18"/>
      <c r="U243" s="18"/>
      <c r="V243" s="18"/>
      <c r="W243" s="32"/>
      <c r="X243" s="32"/>
      <c r="Y243" s="32"/>
      <c r="Z243" s="32"/>
      <c r="AA243" s="32"/>
      <c r="AB243" s="32"/>
      <c r="AC243" s="32"/>
    </row>
    <row r="244" spans="1:29" ht="39.950000000000003" customHeight="1" x14ac:dyDescent="0.25">
      <c r="A244" s="169"/>
      <c r="B244" s="171"/>
      <c r="C244" s="49">
        <v>389</v>
      </c>
      <c r="D244" s="71" t="s">
        <v>186</v>
      </c>
      <c r="E244" s="111" t="s">
        <v>606</v>
      </c>
      <c r="F244" s="72" t="s">
        <v>59</v>
      </c>
      <c r="G244" s="72" t="s">
        <v>15</v>
      </c>
      <c r="H244" s="55">
        <v>44.03</v>
      </c>
      <c r="I244" s="19">
        <v>5</v>
      </c>
      <c r="J244" s="25">
        <f t="shared" si="4"/>
        <v>5</v>
      </c>
      <c r="K244" s="26" t="str">
        <f t="shared" si="5"/>
        <v>OK</v>
      </c>
      <c r="L244" s="18"/>
      <c r="M244" s="18"/>
      <c r="N244" s="18"/>
      <c r="O244" s="18"/>
      <c r="P244" s="18"/>
      <c r="Q244" s="18"/>
      <c r="R244" s="18"/>
      <c r="S244" s="18"/>
      <c r="T244" s="18"/>
      <c r="U244" s="18"/>
      <c r="V244" s="18"/>
      <c r="W244" s="32"/>
      <c r="X244" s="32"/>
      <c r="Y244" s="32"/>
      <c r="Z244" s="32"/>
      <c r="AA244" s="32"/>
      <c r="AB244" s="32"/>
      <c r="AC244" s="32"/>
    </row>
    <row r="245" spans="1:29" ht="39.950000000000003" customHeight="1" x14ac:dyDescent="0.25">
      <c r="A245" s="169"/>
      <c r="B245" s="171"/>
      <c r="C245" s="49">
        <v>390</v>
      </c>
      <c r="D245" s="71" t="s">
        <v>69</v>
      </c>
      <c r="E245" s="111" t="s">
        <v>606</v>
      </c>
      <c r="F245" s="72" t="s">
        <v>59</v>
      </c>
      <c r="G245" s="72" t="s">
        <v>15</v>
      </c>
      <c r="H245" s="55">
        <v>87.8</v>
      </c>
      <c r="I245" s="19">
        <v>5</v>
      </c>
      <c r="J245" s="25">
        <f t="shared" si="4"/>
        <v>5</v>
      </c>
      <c r="K245" s="26" t="str">
        <f t="shared" si="5"/>
        <v>OK</v>
      </c>
      <c r="L245" s="18"/>
      <c r="M245" s="18"/>
      <c r="N245" s="18"/>
      <c r="O245" s="18"/>
      <c r="P245" s="18"/>
      <c r="Q245" s="18"/>
      <c r="R245" s="18"/>
      <c r="S245" s="18"/>
      <c r="T245" s="18"/>
      <c r="U245" s="18"/>
      <c r="V245" s="18"/>
      <c r="W245" s="32"/>
      <c r="X245" s="32"/>
      <c r="Y245" s="32"/>
      <c r="Z245" s="32"/>
      <c r="AA245" s="32"/>
      <c r="AB245" s="32"/>
      <c r="AC245" s="32"/>
    </row>
    <row r="246" spans="1:29" ht="39.950000000000003" customHeight="1" x14ac:dyDescent="0.25">
      <c r="A246" s="169"/>
      <c r="B246" s="171"/>
      <c r="C246" s="48">
        <v>391</v>
      </c>
      <c r="D246" s="71" t="s">
        <v>411</v>
      </c>
      <c r="E246" s="111" t="s">
        <v>606</v>
      </c>
      <c r="F246" s="72" t="s">
        <v>59</v>
      </c>
      <c r="G246" s="72" t="s">
        <v>15</v>
      </c>
      <c r="H246" s="55">
        <v>106.28</v>
      </c>
      <c r="I246" s="19">
        <v>5</v>
      </c>
      <c r="J246" s="25">
        <f t="shared" si="4"/>
        <v>5</v>
      </c>
      <c r="K246" s="26" t="str">
        <f t="shared" si="5"/>
        <v>OK</v>
      </c>
      <c r="L246" s="18"/>
      <c r="M246" s="18"/>
      <c r="N246" s="18"/>
      <c r="O246" s="18"/>
      <c r="P246" s="18"/>
      <c r="Q246" s="18"/>
      <c r="R246" s="18"/>
      <c r="S246" s="18"/>
      <c r="T246" s="18"/>
      <c r="U246" s="18"/>
      <c r="V246" s="18"/>
      <c r="W246" s="32"/>
      <c r="X246" s="32"/>
      <c r="Y246" s="32"/>
      <c r="Z246" s="32"/>
      <c r="AA246" s="32"/>
      <c r="AB246" s="32"/>
      <c r="AC246" s="32"/>
    </row>
    <row r="247" spans="1:29" ht="39.950000000000003" customHeight="1" x14ac:dyDescent="0.25">
      <c r="A247" s="172"/>
      <c r="B247" s="173"/>
      <c r="C247" s="48">
        <v>392</v>
      </c>
      <c r="D247" s="71" t="s">
        <v>86</v>
      </c>
      <c r="E247" s="110" t="s">
        <v>612</v>
      </c>
      <c r="F247" s="72" t="s">
        <v>59</v>
      </c>
      <c r="G247" s="72" t="s">
        <v>15</v>
      </c>
      <c r="H247" s="55">
        <v>46.93</v>
      </c>
      <c r="I247" s="19">
        <v>1</v>
      </c>
      <c r="J247" s="25">
        <f t="shared" si="4"/>
        <v>1</v>
      </c>
      <c r="K247" s="26" t="str">
        <f t="shared" si="5"/>
        <v>OK</v>
      </c>
      <c r="L247" s="18"/>
      <c r="M247" s="18"/>
      <c r="N247" s="18"/>
      <c r="O247" s="18"/>
      <c r="P247" s="18"/>
      <c r="Q247" s="18"/>
      <c r="R247" s="18"/>
      <c r="S247" s="18"/>
      <c r="T247" s="18"/>
      <c r="U247" s="18"/>
      <c r="V247" s="18"/>
      <c r="W247" s="32"/>
      <c r="X247" s="32"/>
      <c r="Y247" s="32"/>
      <c r="Z247" s="32"/>
      <c r="AA247" s="32"/>
      <c r="AB247" s="32"/>
      <c r="AC247" s="32"/>
    </row>
    <row r="248" spans="1:29" ht="39.950000000000003" customHeight="1" x14ac:dyDescent="0.25">
      <c r="A248" s="160">
        <v>7</v>
      </c>
      <c r="B248" s="162" t="s">
        <v>216</v>
      </c>
      <c r="C248" s="47">
        <v>393</v>
      </c>
      <c r="D248" s="66" t="s">
        <v>412</v>
      </c>
      <c r="E248" s="106" t="s">
        <v>613</v>
      </c>
      <c r="F248" s="34" t="s">
        <v>13</v>
      </c>
      <c r="G248" s="34" t="s">
        <v>15</v>
      </c>
      <c r="H248" s="53">
        <v>35.880000000000003</v>
      </c>
      <c r="I248" s="19">
        <v>20</v>
      </c>
      <c r="J248" s="25">
        <f t="shared" si="4"/>
        <v>20</v>
      </c>
      <c r="K248" s="26" t="str">
        <f t="shared" si="5"/>
        <v>OK</v>
      </c>
      <c r="L248" s="18"/>
      <c r="M248" s="18"/>
      <c r="N248" s="18"/>
      <c r="O248" s="18"/>
      <c r="P248" s="18"/>
      <c r="Q248" s="18"/>
      <c r="R248" s="18"/>
      <c r="S248" s="18"/>
      <c r="T248" s="18"/>
      <c r="U248" s="18"/>
      <c r="V248" s="18"/>
      <c r="W248" s="32"/>
      <c r="X248" s="32"/>
      <c r="Y248" s="32"/>
      <c r="Z248" s="32"/>
      <c r="AA248" s="32"/>
      <c r="AB248" s="32"/>
      <c r="AC248" s="32"/>
    </row>
    <row r="249" spans="1:29" ht="39.950000000000003" customHeight="1" x14ac:dyDescent="0.25">
      <c r="A249" s="161"/>
      <c r="B249" s="163"/>
      <c r="C249" s="47">
        <v>394</v>
      </c>
      <c r="D249" s="66" t="s">
        <v>413</v>
      </c>
      <c r="E249" s="106" t="s">
        <v>614</v>
      </c>
      <c r="F249" s="34" t="s">
        <v>13</v>
      </c>
      <c r="G249" s="34" t="s">
        <v>15</v>
      </c>
      <c r="H249" s="53">
        <v>76.27</v>
      </c>
      <c r="I249" s="19">
        <v>10</v>
      </c>
      <c r="J249" s="25">
        <f t="shared" si="4"/>
        <v>10</v>
      </c>
      <c r="K249" s="26" t="str">
        <f t="shared" si="5"/>
        <v>OK</v>
      </c>
      <c r="L249" s="18"/>
      <c r="M249" s="18"/>
      <c r="N249" s="18"/>
      <c r="O249" s="18"/>
      <c r="P249" s="18"/>
      <c r="Q249" s="18"/>
      <c r="R249" s="18"/>
      <c r="S249" s="18"/>
      <c r="T249" s="18"/>
      <c r="U249" s="18"/>
      <c r="V249" s="18"/>
      <c r="W249" s="32"/>
      <c r="X249" s="32"/>
      <c r="Y249" s="32"/>
      <c r="Z249" s="32"/>
      <c r="AA249" s="32"/>
      <c r="AB249" s="32"/>
      <c r="AC249" s="32"/>
    </row>
    <row r="250" spans="1:29" ht="39.950000000000003" customHeight="1" x14ac:dyDescent="0.25">
      <c r="A250" s="161"/>
      <c r="B250" s="163"/>
      <c r="C250" s="47">
        <v>395</v>
      </c>
      <c r="D250" s="66" t="s">
        <v>189</v>
      </c>
      <c r="E250" s="106" t="s">
        <v>615</v>
      </c>
      <c r="F250" s="35" t="s">
        <v>59</v>
      </c>
      <c r="G250" s="35" t="s">
        <v>15</v>
      </c>
      <c r="H250" s="53">
        <v>38</v>
      </c>
      <c r="I250" s="19">
        <v>2</v>
      </c>
      <c r="J250" s="25">
        <f t="shared" si="4"/>
        <v>2</v>
      </c>
      <c r="K250" s="26" t="str">
        <f t="shared" si="5"/>
        <v>OK</v>
      </c>
      <c r="L250" s="18"/>
      <c r="M250" s="18"/>
      <c r="N250" s="18"/>
      <c r="O250" s="18"/>
      <c r="P250" s="18"/>
      <c r="Q250" s="18"/>
      <c r="R250" s="18"/>
      <c r="S250" s="18"/>
      <c r="T250" s="18"/>
      <c r="U250" s="18"/>
      <c r="V250" s="18"/>
      <c r="W250" s="32"/>
      <c r="X250" s="32"/>
      <c r="Y250" s="32"/>
      <c r="Z250" s="32"/>
      <c r="AA250" s="32"/>
      <c r="AB250" s="32"/>
      <c r="AC250" s="32"/>
    </row>
    <row r="251" spans="1:29" ht="39.950000000000003" customHeight="1" x14ac:dyDescent="0.25">
      <c r="A251" s="161"/>
      <c r="B251" s="163"/>
      <c r="C251" s="47">
        <v>396</v>
      </c>
      <c r="D251" s="83" t="s">
        <v>190</v>
      </c>
      <c r="E251" s="106" t="s">
        <v>616</v>
      </c>
      <c r="F251" s="35" t="s">
        <v>59</v>
      </c>
      <c r="G251" s="35" t="s">
        <v>15</v>
      </c>
      <c r="H251" s="53">
        <v>74</v>
      </c>
      <c r="I251" s="19">
        <v>2</v>
      </c>
      <c r="J251" s="25">
        <f t="shared" si="4"/>
        <v>2</v>
      </c>
      <c r="K251" s="26" t="str">
        <f t="shared" si="5"/>
        <v>OK</v>
      </c>
      <c r="L251" s="18"/>
      <c r="M251" s="18"/>
      <c r="N251" s="18"/>
      <c r="O251" s="18"/>
      <c r="P251" s="18"/>
      <c r="Q251" s="18"/>
      <c r="R251" s="18"/>
      <c r="S251" s="18"/>
      <c r="T251" s="18"/>
      <c r="U251" s="18"/>
      <c r="V251" s="18"/>
      <c r="W251" s="32"/>
      <c r="X251" s="32"/>
      <c r="Y251" s="32"/>
      <c r="Z251" s="32"/>
      <c r="AA251" s="32"/>
      <c r="AB251" s="32"/>
      <c r="AC251" s="32"/>
    </row>
    <row r="252" spans="1:29" ht="39.950000000000003" customHeight="1" x14ac:dyDescent="0.25">
      <c r="A252" s="161"/>
      <c r="B252" s="163"/>
      <c r="C252" s="47">
        <v>397</v>
      </c>
      <c r="D252" s="83" t="s">
        <v>191</v>
      </c>
      <c r="E252" s="106" t="s">
        <v>617</v>
      </c>
      <c r="F252" s="35" t="s">
        <v>59</v>
      </c>
      <c r="G252" s="35" t="s">
        <v>15</v>
      </c>
      <c r="H252" s="53">
        <v>21</v>
      </c>
      <c r="I252" s="19">
        <v>2</v>
      </c>
      <c r="J252" s="25">
        <f t="shared" si="4"/>
        <v>2</v>
      </c>
      <c r="K252" s="26" t="str">
        <f t="shared" si="5"/>
        <v>OK</v>
      </c>
      <c r="L252" s="18"/>
      <c r="M252" s="18"/>
      <c r="N252" s="18"/>
      <c r="O252" s="18"/>
      <c r="P252" s="18"/>
      <c r="Q252" s="18"/>
      <c r="R252" s="18"/>
      <c r="S252" s="18"/>
      <c r="T252" s="18"/>
      <c r="U252" s="18"/>
      <c r="V252" s="18"/>
      <c r="W252" s="32"/>
      <c r="X252" s="32"/>
      <c r="Y252" s="32"/>
      <c r="Z252" s="32"/>
      <c r="AA252" s="32"/>
      <c r="AB252" s="32"/>
      <c r="AC252" s="32"/>
    </row>
    <row r="253" spans="1:29" ht="39.950000000000003" customHeight="1" x14ac:dyDescent="0.25">
      <c r="A253" s="161"/>
      <c r="B253" s="163"/>
      <c r="C253" s="47">
        <v>398</v>
      </c>
      <c r="D253" s="66" t="s">
        <v>414</v>
      </c>
      <c r="E253" s="106" t="s">
        <v>187</v>
      </c>
      <c r="F253" s="34" t="s">
        <v>13</v>
      </c>
      <c r="G253" s="34" t="s">
        <v>771</v>
      </c>
      <c r="H253" s="53">
        <v>2.58</v>
      </c>
      <c r="I253" s="19">
        <v>0</v>
      </c>
      <c r="J253" s="25">
        <f t="shared" si="4"/>
        <v>0</v>
      </c>
      <c r="K253" s="26" t="str">
        <f t="shared" si="5"/>
        <v>OK</v>
      </c>
      <c r="L253" s="18"/>
      <c r="M253" s="18"/>
      <c r="N253" s="18"/>
      <c r="O253" s="18"/>
      <c r="P253" s="18"/>
      <c r="Q253" s="18"/>
      <c r="R253" s="18"/>
      <c r="S253" s="18"/>
      <c r="T253" s="18"/>
      <c r="U253" s="18"/>
      <c r="V253" s="18"/>
      <c r="W253" s="32"/>
      <c r="X253" s="32"/>
      <c r="Y253" s="32"/>
      <c r="Z253" s="32"/>
      <c r="AA253" s="32"/>
      <c r="AB253" s="32"/>
      <c r="AC253" s="32"/>
    </row>
    <row r="254" spans="1:29" ht="39.950000000000003" customHeight="1" x14ac:dyDescent="0.25">
      <c r="A254" s="161"/>
      <c r="B254" s="163"/>
      <c r="C254" s="47">
        <v>399</v>
      </c>
      <c r="D254" s="66" t="s">
        <v>415</v>
      </c>
      <c r="E254" s="106" t="s">
        <v>188</v>
      </c>
      <c r="F254" s="34" t="s">
        <v>13</v>
      </c>
      <c r="G254" s="34" t="s">
        <v>771</v>
      </c>
      <c r="H254" s="53">
        <v>3.7</v>
      </c>
      <c r="I254" s="19">
        <v>0</v>
      </c>
      <c r="J254" s="25">
        <f t="shared" si="4"/>
        <v>0</v>
      </c>
      <c r="K254" s="26" t="str">
        <f t="shared" si="5"/>
        <v>OK</v>
      </c>
      <c r="L254" s="18"/>
      <c r="M254" s="18"/>
      <c r="N254" s="18"/>
      <c r="O254" s="18"/>
      <c r="P254" s="18"/>
      <c r="Q254" s="18"/>
      <c r="R254" s="18"/>
      <c r="S254" s="18"/>
      <c r="T254" s="18"/>
      <c r="U254" s="18"/>
      <c r="V254" s="18"/>
      <c r="W254" s="32"/>
      <c r="X254" s="32"/>
      <c r="Y254" s="32"/>
      <c r="Z254" s="32"/>
      <c r="AA254" s="32"/>
      <c r="AB254" s="32"/>
      <c r="AC254" s="32"/>
    </row>
    <row r="255" spans="1:29" ht="39.950000000000003" customHeight="1" x14ac:dyDescent="0.25">
      <c r="A255" s="161"/>
      <c r="B255" s="163"/>
      <c r="C255" s="47">
        <v>400</v>
      </c>
      <c r="D255" s="66" t="s">
        <v>416</v>
      </c>
      <c r="E255" s="106" t="s">
        <v>618</v>
      </c>
      <c r="F255" s="34" t="s">
        <v>18</v>
      </c>
      <c r="G255" s="34" t="s">
        <v>15</v>
      </c>
      <c r="H255" s="53">
        <v>91</v>
      </c>
      <c r="I255" s="19">
        <v>0</v>
      </c>
      <c r="J255" s="25">
        <f t="shared" si="4"/>
        <v>0</v>
      </c>
      <c r="K255" s="26" t="str">
        <f t="shared" si="5"/>
        <v>OK</v>
      </c>
      <c r="L255" s="18"/>
      <c r="M255" s="18"/>
      <c r="N255" s="18"/>
      <c r="O255" s="18"/>
      <c r="P255" s="18"/>
      <c r="Q255" s="18"/>
      <c r="R255" s="18"/>
      <c r="S255" s="18"/>
      <c r="T255" s="18"/>
      <c r="U255" s="18"/>
      <c r="V255" s="18"/>
      <c r="W255" s="32"/>
      <c r="X255" s="32"/>
      <c r="Y255" s="32"/>
      <c r="Z255" s="32"/>
      <c r="AA255" s="32"/>
      <c r="AB255" s="32"/>
      <c r="AC255" s="32"/>
    </row>
    <row r="256" spans="1:29" ht="39.950000000000003" customHeight="1" x14ac:dyDescent="0.25">
      <c r="A256" s="161"/>
      <c r="B256" s="163"/>
      <c r="C256" s="47">
        <v>401</v>
      </c>
      <c r="D256" s="66" t="s">
        <v>417</v>
      </c>
      <c r="E256" s="106" t="s">
        <v>185</v>
      </c>
      <c r="F256" s="34" t="s">
        <v>18</v>
      </c>
      <c r="G256" s="34" t="s">
        <v>15</v>
      </c>
      <c r="H256" s="53">
        <v>77</v>
      </c>
      <c r="I256" s="19">
        <v>0</v>
      </c>
      <c r="J256" s="25">
        <f t="shared" si="4"/>
        <v>0</v>
      </c>
      <c r="K256" s="26" t="str">
        <f t="shared" si="5"/>
        <v>OK</v>
      </c>
      <c r="L256" s="18"/>
      <c r="M256" s="18"/>
      <c r="N256" s="18"/>
      <c r="O256" s="18"/>
      <c r="P256" s="18"/>
      <c r="Q256" s="18"/>
      <c r="R256" s="18"/>
      <c r="S256" s="18"/>
      <c r="T256" s="18"/>
      <c r="U256" s="18"/>
      <c r="V256" s="18"/>
      <c r="W256" s="32"/>
      <c r="X256" s="32"/>
      <c r="Y256" s="32"/>
      <c r="Z256" s="32"/>
      <c r="AA256" s="32"/>
      <c r="AB256" s="32"/>
      <c r="AC256" s="32"/>
    </row>
    <row r="257" spans="1:29" ht="39.950000000000003" customHeight="1" x14ac:dyDescent="0.25">
      <c r="A257" s="161"/>
      <c r="B257" s="163"/>
      <c r="C257" s="47">
        <v>402</v>
      </c>
      <c r="D257" s="66" t="s">
        <v>192</v>
      </c>
      <c r="E257" s="106" t="s">
        <v>619</v>
      </c>
      <c r="F257" s="34" t="s">
        <v>59</v>
      </c>
      <c r="G257" s="34" t="s">
        <v>15</v>
      </c>
      <c r="H257" s="53">
        <v>8</v>
      </c>
      <c r="I257" s="19">
        <v>20</v>
      </c>
      <c r="J257" s="25">
        <f t="shared" si="4"/>
        <v>10</v>
      </c>
      <c r="K257" s="26" t="str">
        <f t="shared" si="5"/>
        <v>OK</v>
      </c>
      <c r="L257" s="18">
        <v>10</v>
      </c>
      <c r="M257" s="18"/>
      <c r="N257" s="18"/>
      <c r="O257" s="18"/>
      <c r="P257" s="18"/>
      <c r="Q257" s="18"/>
      <c r="R257" s="18"/>
      <c r="S257" s="18"/>
      <c r="T257" s="18"/>
      <c r="U257" s="18"/>
      <c r="V257" s="18"/>
      <c r="W257" s="32"/>
      <c r="X257" s="32"/>
      <c r="Y257" s="32"/>
      <c r="Z257" s="32"/>
      <c r="AA257" s="32"/>
      <c r="AB257" s="32"/>
      <c r="AC257" s="32"/>
    </row>
    <row r="258" spans="1:29" ht="39.950000000000003" customHeight="1" x14ac:dyDescent="0.25">
      <c r="A258" s="161"/>
      <c r="B258" s="163"/>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32"/>
      <c r="X258" s="32"/>
      <c r="Y258" s="32"/>
      <c r="Z258" s="32"/>
      <c r="AA258" s="32"/>
      <c r="AB258" s="32"/>
      <c r="AC258" s="32"/>
    </row>
    <row r="259" spans="1:29" ht="39.950000000000003" customHeight="1" x14ac:dyDescent="0.25">
      <c r="A259" s="161"/>
      <c r="B259" s="163"/>
      <c r="C259" s="47">
        <v>404</v>
      </c>
      <c r="D259" s="66" t="s">
        <v>193</v>
      </c>
      <c r="E259" s="106" t="s">
        <v>620</v>
      </c>
      <c r="F259" s="34" t="s">
        <v>59</v>
      </c>
      <c r="G259" s="34" t="s">
        <v>15</v>
      </c>
      <c r="H259" s="53">
        <v>4.4000000000000004</v>
      </c>
      <c r="I259" s="19">
        <v>12</v>
      </c>
      <c r="J259" s="25">
        <f t="shared" si="4"/>
        <v>0</v>
      </c>
      <c r="K259" s="26" t="str">
        <f t="shared" si="5"/>
        <v>OK</v>
      </c>
      <c r="L259" s="18">
        <v>12</v>
      </c>
      <c r="M259" s="18"/>
      <c r="N259" s="18"/>
      <c r="O259" s="18"/>
      <c r="P259" s="18"/>
      <c r="Q259" s="18"/>
      <c r="R259" s="18"/>
      <c r="S259" s="18"/>
      <c r="T259" s="18"/>
      <c r="U259" s="18"/>
      <c r="V259" s="18"/>
      <c r="W259" s="32"/>
      <c r="X259" s="32"/>
      <c r="Y259" s="32"/>
      <c r="Z259" s="32"/>
      <c r="AA259" s="32"/>
      <c r="AB259" s="32"/>
      <c r="AC259" s="32"/>
    </row>
    <row r="260" spans="1:29" ht="39.950000000000003" customHeight="1" x14ac:dyDescent="0.25">
      <c r="A260" s="161"/>
      <c r="B260" s="163"/>
      <c r="C260" s="47">
        <v>405</v>
      </c>
      <c r="D260" s="66" t="s">
        <v>419</v>
      </c>
      <c r="E260" s="106" t="s">
        <v>621</v>
      </c>
      <c r="F260" s="34" t="s">
        <v>13</v>
      </c>
      <c r="G260" s="34" t="s">
        <v>15</v>
      </c>
      <c r="H260" s="53">
        <v>1.64</v>
      </c>
      <c r="I260" s="19">
        <v>0</v>
      </c>
      <c r="J260" s="25">
        <f t="shared" si="4"/>
        <v>0</v>
      </c>
      <c r="K260" s="26" t="str">
        <f t="shared" si="5"/>
        <v>OK</v>
      </c>
      <c r="L260" s="18"/>
      <c r="M260" s="18"/>
      <c r="N260" s="18"/>
      <c r="O260" s="18"/>
      <c r="P260" s="18"/>
      <c r="Q260" s="18"/>
      <c r="R260" s="18"/>
      <c r="S260" s="18"/>
      <c r="T260" s="18"/>
      <c r="U260" s="18"/>
      <c r="V260" s="18"/>
      <c r="W260" s="32"/>
      <c r="X260" s="32"/>
      <c r="Y260" s="32"/>
      <c r="Z260" s="32"/>
      <c r="AA260" s="32"/>
      <c r="AB260" s="32"/>
      <c r="AC260" s="32"/>
    </row>
    <row r="261" spans="1:29" ht="39.950000000000003" customHeight="1" x14ac:dyDescent="0.25">
      <c r="A261" s="161"/>
      <c r="B261" s="163"/>
      <c r="C261" s="47">
        <v>406</v>
      </c>
      <c r="D261" s="66" t="s">
        <v>420</v>
      </c>
      <c r="E261" s="106" t="s">
        <v>180</v>
      </c>
      <c r="F261" s="34" t="s">
        <v>13</v>
      </c>
      <c r="G261" s="34" t="s">
        <v>15</v>
      </c>
      <c r="H261" s="53">
        <v>70</v>
      </c>
      <c r="I261" s="19">
        <v>10</v>
      </c>
      <c r="J261" s="25">
        <f t="shared" si="4"/>
        <v>10</v>
      </c>
      <c r="K261" s="26" t="str">
        <f t="shared" si="5"/>
        <v>OK</v>
      </c>
      <c r="L261" s="18"/>
      <c r="M261" s="18"/>
      <c r="N261" s="18"/>
      <c r="O261" s="18"/>
      <c r="P261" s="18"/>
      <c r="Q261" s="18"/>
      <c r="R261" s="18"/>
      <c r="S261" s="18"/>
      <c r="T261" s="18"/>
      <c r="U261" s="18"/>
      <c r="V261" s="18"/>
      <c r="W261" s="32"/>
      <c r="X261" s="32"/>
      <c r="Y261" s="32"/>
      <c r="Z261" s="32"/>
      <c r="AA261" s="32"/>
      <c r="AB261" s="32"/>
      <c r="AC261" s="32"/>
    </row>
    <row r="262" spans="1:29" ht="39.950000000000003" customHeight="1" x14ac:dyDescent="0.25">
      <c r="A262" s="161"/>
      <c r="B262" s="163"/>
      <c r="C262" s="47">
        <v>407</v>
      </c>
      <c r="D262" s="66" t="s">
        <v>421</v>
      </c>
      <c r="E262" s="106" t="s">
        <v>181</v>
      </c>
      <c r="F262" s="34" t="s">
        <v>13</v>
      </c>
      <c r="G262" s="34" t="s">
        <v>15</v>
      </c>
      <c r="H262" s="53">
        <v>24.13</v>
      </c>
      <c r="I262" s="19">
        <v>15</v>
      </c>
      <c r="J262" s="25">
        <f t="shared" si="4"/>
        <v>15</v>
      </c>
      <c r="K262" s="26" t="str">
        <f t="shared" si="5"/>
        <v>OK</v>
      </c>
      <c r="L262" s="18"/>
      <c r="M262" s="18"/>
      <c r="N262" s="18"/>
      <c r="O262" s="18"/>
      <c r="P262" s="18"/>
      <c r="Q262" s="18"/>
      <c r="R262" s="18"/>
      <c r="S262" s="18"/>
      <c r="T262" s="18"/>
      <c r="U262" s="18"/>
      <c r="V262" s="18"/>
      <c r="W262" s="32"/>
      <c r="X262" s="32"/>
      <c r="Y262" s="32"/>
      <c r="Z262" s="32"/>
      <c r="AA262" s="32"/>
      <c r="AB262" s="32"/>
      <c r="AC262" s="32"/>
    </row>
    <row r="263" spans="1:29" ht="39.950000000000003" customHeight="1" x14ac:dyDescent="0.25">
      <c r="A263" s="161"/>
      <c r="B263" s="163"/>
      <c r="C263" s="47">
        <v>408</v>
      </c>
      <c r="D263" s="66" t="s">
        <v>422</v>
      </c>
      <c r="E263" s="106" t="s">
        <v>182</v>
      </c>
      <c r="F263" s="34" t="s">
        <v>13</v>
      </c>
      <c r="G263" s="34" t="s">
        <v>15</v>
      </c>
      <c r="H263" s="53">
        <v>72.739999999999995</v>
      </c>
      <c r="I263" s="19">
        <v>10</v>
      </c>
      <c r="J263" s="25">
        <f t="shared" si="4"/>
        <v>10</v>
      </c>
      <c r="K263" s="26" t="str">
        <f t="shared" si="5"/>
        <v>OK</v>
      </c>
      <c r="L263" s="18"/>
      <c r="M263" s="18"/>
      <c r="N263" s="18"/>
      <c r="O263" s="18"/>
      <c r="P263" s="18"/>
      <c r="Q263" s="18"/>
      <c r="R263" s="18"/>
      <c r="S263" s="18"/>
      <c r="T263" s="18"/>
      <c r="U263" s="18"/>
      <c r="V263" s="18"/>
      <c r="W263" s="32"/>
      <c r="X263" s="32"/>
      <c r="Y263" s="32"/>
      <c r="Z263" s="32"/>
      <c r="AA263" s="32"/>
      <c r="AB263" s="32"/>
      <c r="AC263" s="32"/>
    </row>
    <row r="264" spans="1:29" ht="39.950000000000003" customHeight="1" x14ac:dyDescent="0.25">
      <c r="A264" s="161"/>
      <c r="B264" s="163"/>
      <c r="C264" s="47">
        <v>409</v>
      </c>
      <c r="D264" s="66" t="s">
        <v>63</v>
      </c>
      <c r="E264" s="106" t="s">
        <v>622</v>
      </c>
      <c r="F264" s="34" t="s">
        <v>59</v>
      </c>
      <c r="G264" s="34" t="s">
        <v>15</v>
      </c>
      <c r="H264" s="53">
        <v>80</v>
      </c>
      <c r="I264" s="19">
        <v>5</v>
      </c>
      <c r="J264" s="25">
        <f t="shared" si="4"/>
        <v>5</v>
      </c>
      <c r="K264" s="26" t="str">
        <f t="shared" si="5"/>
        <v>OK</v>
      </c>
      <c r="L264" s="18"/>
      <c r="M264" s="18"/>
      <c r="N264" s="18"/>
      <c r="O264" s="18"/>
      <c r="P264" s="18"/>
      <c r="Q264" s="18"/>
      <c r="R264" s="18"/>
      <c r="S264" s="18"/>
      <c r="T264" s="18"/>
      <c r="U264" s="18"/>
      <c r="V264" s="18"/>
      <c r="W264" s="32"/>
      <c r="X264" s="32"/>
      <c r="Y264" s="32"/>
      <c r="Z264" s="32"/>
      <c r="AA264" s="32"/>
      <c r="AB264" s="32"/>
      <c r="AC264" s="32"/>
    </row>
    <row r="265" spans="1:29" ht="39.950000000000003" customHeight="1" x14ac:dyDescent="0.25">
      <c r="A265" s="161"/>
      <c r="B265" s="163"/>
      <c r="C265" s="47">
        <v>410</v>
      </c>
      <c r="D265" s="66" t="s">
        <v>62</v>
      </c>
      <c r="E265" s="106" t="s">
        <v>623</v>
      </c>
      <c r="F265" s="34" t="s">
        <v>59</v>
      </c>
      <c r="G265" s="34" t="s">
        <v>15</v>
      </c>
      <c r="H265" s="53">
        <v>98.15</v>
      </c>
      <c r="I265" s="19">
        <v>5</v>
      </c>
      <c r="J265" s="25">
        <f t="shared" si="4"/>
        <v>5</v>
      </c>
      <c r="K265" s="26" t="str">
        <f t="shared" si="5"/>
        <v>OK</v>
      </c>
      <c r="L265" s="18"/>
      <c r="M265" s="18"/>
      <c r="N265" s="18"/>
      <c r="O265" s="18"/>
      <c r="P265" s="18"/>
      <c r="Q265" s="18"/>
      <c r="R265" s="18"/>
      <c r="S265" s="18"/>
      <c r="T265" s="18"/>
      <c r="U265" s="18"/>
      <c r="V265" s="18"/>
      <c r="W265" s="32"/>
      <c r="X265" s="32"/>
      <c r="Y265" s="32"/>
      <c r="Z265" s="32"/>
      <c r="AA265" s="32"/>
      <c r="AB265" s="32"/>
      <c r="AC265" s="32"/>
    </row>
    <row r="266" spans="1:29" ht="39.950000000000003" customHeight="1" x14ac:dyDescent="0.25">
      <c r="A266" s="161"/>
      <c r="B266" s="163"/>
      <c r="C266" s="47">
        <v>411</v>
      </c>
      <c r="D266" s="66" t="s">
        <v>64</v>
      </c>
      <c r="E266" s="106" t="s">
        <v>624</v>
      </c>
      <c r="F266" s="34" t="s">
        <v>59</v>
      </c>
      <c r="G266" s="34" t="s">
        <v>15</v>
      </c>
      <c r="H266" s="53">
        <v>50</v>
      </c>
      <c r="I266" s="19">
        <v>10</v>
      </c>
      <c r="J266" s="25">
        <f t="shared" si="4"/>
        <v>10</v>
      </c>
      <c r="K266" s="26" t="str">
        <f t="shared" si="5"/>
        <v>OK</v>
      </c>
      <c r="L266" s="18"/>
      <c r="M266" s="18"/>
      <c r="N266" s="18"/>
      <c r="O266" s="18"/>
      <c r="P266" s="18"/>
      <c r="Q266" s="18"/>
      <c r="R266" s="18"/>
      <c r="S266" s="18"/>
      <c r="T266" s="18"/>
      <c r="U266" s="18"/>
      <c r="V266" s="18"/>
      <c r="W266" s="32"/>
      <c r="X266" s="32"/>
      <c r="Y266" s="32"/>
      <c r="Z266" s="32"/>
      <c r="AA266" s="32"/>
      <c r="AB266" s="32"/>
      <c r="AC266" s="32"/>
    </row>
    <row r="267" spans="1:29" ht="39.950000000000003" customHeight="1" x14ac:dyDescent="0.25">
      <c r="A267" s="161"/>
      <c r="B267" s="163"/>
      <c r="C267" s="47">
        <v>412</v>
      </c>
      <c r="D267" s="66" t="s">
        <v>65</v>
      </c>
      <c r="E267" s="106" t="s">
        <v>182</v>
      </c>
      <c r="F267" s="34" t="s">
        <v>59</v>
      </c>
      <c r="G267" s="34" t="s">
        <v>15</v>
      </c>
      <c r="H267" s="53">
        <v>99.96</v>
      </c>
      <c r="I267" s="19">
        <v>10</v>
      </c>
      <c r="J267" s="25">
        <f t="shared" si="4"/>
        <v>10</v>
      </c>
      <c r="K267" s="26" t="str">
        <f t="shared" si="5"/>
        <v>OK</v>
      </c>
      <c r="L267" s="18"/>
      <c r="M267" s="18"/>
      <c r="N267" s="18"/>
      <c r="O267" s="18"/>
      <c r="P267" s="18"/>
      <c r="Q267" s="18"/>
      <c r="R267" s="18"/>
      <c r="S267" s="18"/>
      <c r="T267" s="18"/>
      <c r="U267" s="18"/>
      <c r="V267" s="18"/>
      <c r="W267" s="32"/>
      <c r="X267" s="32"/>
      <c r="Y267" s="32"/>
      <c r="Z267" s="32"/>
      <c r="AA267" s="32"/>
      <c r="AB267" s="32"/>
      <c r="AC267" s="32"/>
    </row>
    <row r="268" spans="1:29" ht="39.950000000000003" customHeight="1" x14ac:dyDescent="0.25">
      <c r="A268" s="161"/>
      <c r="B268" s="163"/>
      <c r="C268" s="47">
        <v>413</v>
      </c>
      <c r="D268" s="66" t="s">
        <v>66</v>
      </c>
      <c r="E268" s="106" t="s">
        <v>625</v>
      </c>
      <c r="F268" s="34" t="s">
        <v>13</v>
      </c>
      <c r="G268" s="34" t="s">
        <v>15</v>
      </c>
      <c r="H268" s="53">
        <v>9.25</v>
      </c>
      <c r="I268" s="19">
        <v>10</v>
      </c>
      <c r="J268" s="25">
        <f t="shared" si="4"/>
        <v>0</v>
      </c>
      <c r="K268" s="26" t="str">
        <f t="shared" si="5"/>
        <v>OK</v>
      </c>
      <c r="L268" s="18">
        <v>10</v>
      </c>
      <c r="M268" s="18"/>
      <c r="N268" s="18"/>
      <c r="O268" s="18"/>
      <c r="P268" s="18"/>
      <c r="Q268" s="18"/>
      <c r="R268" s="18"/>
      <c r="S268" s="18"/>
      <c r="T268" s="18"/>
      <c r="U268" s="18"/>
      <c r="V268" s="18"/>
      <c r="W268" s="32"/>
      <c r="X268" s="32"/>
      <c r="Y268" s="32"/>
      <c r="Z268" s="32"/>
      <c r="AA268" s="32"/>
      <c r="AB268" s="32"/>
      <c r="AC268" s="32"/>
    </row>
    <row r="269" spans="1:29" ht="39.950000000000003" customHeight="1" x14ac:dyDescent="0.25">
      <c r="A269" s="161"/>
      <c r="B269" s="163"/>
      <c r="C269" s="47">
        <v>414</v>
      </c>
      <c r="D269" s="66" t="s">
        <v>134</v>
      </c>
      <c r="E269" s="106" t="s">
        <v>183</v>
      </c>
      <c r="F269" s="34" t="s">
        <v>13</v>
      </c>
      <c r="G269" s="34" t="s">
        <v>15</v>
      </c>
      <c r="H269" s="53">
        <v>56</v>
      </c>
      <c r="I269" s="19">
        <v>30</v>
      </c>
      <c r="J269" s="25">
        <f t="shared" si="4"/>
        <v>30</v>
      </c>
      <c r="K269" s="26" t="str">
        <f t="shared" si="5"/>
        <v>OK</v>
      </c>
      <c r="L269" s="18"/>
      <c r="M269" s="18"/>
      <c r="N269" s="18"/>
      <c r="O269" s="18"/>
      <c r="P269" s="18"/>
      <c r="Q269" s="18"/>
      <c r="R269" s="18"/>
      <c r="S269" s="18"/>
      <c r="T269" s="18"/>
      <c r="U269" s="18"/>
      <c r="V269" s="18"/>
      <c r="W269" s="32"/>
      <c r="X269" s="32"/>
      <c r="Y269" s="32"/>
      <c r="Z269" s="32"/>
      <c r="AA269" s="32"/>
      <c r="AB269" s="32"/>
      <c r="AC269" s="32"/>
    </row>
    <row r="270" spans="1:29" ht="39.950000000000003" customHeight="1" x14ac:dyDescent="0.25">
      <c r="A270" s="161"/>
      <c r="B270" s="163"/>
      <c r="C270" s="47">
        <v>415</v>
      </c>
      <c r="D270" s="66" t="s">
        <v>423</v>
      </c>
      <c r="E270" s="106" t="s">
        <v>626</v>
      </c>
      <c r="F270" s="34" t="s">
        <v>13</v>
      </c>
      <c r="G270" s="34" t="s">
        <v>15</v>
      </c>
      <c r="H270" s="53">
        <v>93</v>
      </c>
      <c r="I270" s="19">
        <v>10</v>
      </c>
      <c r="J270" s="25">
        <f t="shared" si="4"/>
        <v>10</v>
      </c>
      <c r="K270" s="26" t="str">
        <f t="shared" si="5"/>
        <v>OK</v>
      </c>
      <c r="L270" s="18"/>
      <c r="M270" s="18"/>
      <c r="N270" s="18"/>
      <c r="O270" s="18"/>
      <c r="P270" s="18"/>
      <c r="Q270" s="18"/>
      <c r="R270" s="18"/>
      <c r="S270" s="18"/>
      <c r="T270" s="18"/>
      <c r="U270" s="18"/>
      <c r="V270" s="18"/>
      <c r="W270" s="32"/>
      <c r="X270" s="32"/>
      <c r="Y270" s="32"/>
      <c r="Z270" s="32"/>
      <c r="AA270" s="32"/>
      <c r="AB270" s="32"/>
      <c r="AC270" s="32"/>
    </row>
    <row r="271" spans="1:29" ht="39.950000000000003" customHeight="1" x14ac:dyDescent="0.25">
      <c r="A271" s="161"/>
      <c r="B271" s="163"/>
      <c r="C271" s="47">
        <v>416</v>
      </c>
      <c r="D271" s="66" t="s">
        <v>424</v>
      </c>
      <c r="E271" s="106" t="s">
        <v>626</v>
      </c>
      <c r="F271" s="34" t="s">
        <v>13</v>
      </c>
      <c r="G271" s="34" t="s">
        <v>15</v>
      </c>
      <c r="H271" s="53">
        <v>93</v>
      </c>
      <c r="I271" s="19">
        <v>10</v>
      </c>
      <c r="J271" s="25">
        <f t="shared" si="4"/>
        <v>0</v>
      </c>
      <c r="K271" s="26" t="str">
        <f t="shared" si="5"/>
        <v>OK</v>
      </c>
      <c r="L271" s="18">
        <v>4</v>
      </c>
      <c r="M271" s="18"/>
      <c r="N271" s="18"/>
      <c r="O271" s="18">
        <v>6</v>
      </c>
      <c r="P271" s="18"/>
      <c r="Q271" s="18"/>
      <c r="R271" s="18"/>
      <c r="S271" s="18"/>
      <c r="T271" s="18"/>
      <c r="U271" s="18"/>
      <c r="V271" s="18"/>
      <c r="W271" s="32"/>
      <c r="X271" s="32"/>
      <c r="Y271" s="32"/>
      <c r="Z271" s="32"/>
      <c r="AA271" s="32"/>
      <c r="AB271" s="32"/>
      <c r="AC271" s="32"/>
    </row>
    <row r="272" spans="1:29" ht="39.950000000000003" customHeight="1" x14ac:dyDescent="0.25">
      <c r="A272" s="161"/>
      <c r="B272" s="163"/>
      <c r="C272" s="47">
        <v>417</v>
      </c>
      <c r="D272" s="66" t="s">
        <v>425</v>
      </c>
      <c r="E272" s="106" t="s">
        <v>627</v>
      </c>
      <c r="F272" s="34" t="s">
        <v>13</v>
      </c>
      <c r="G272" s="34" t="s">
        <v>15</v>
      </c>
      <c r="H272" s="53">
        <v>60.83</v>
      </c>
      <c r="I272" s="19">
        <v>10</v>
      </c>
      <c r="J272" s="25">
        <f t="shared" si="4"/>
        <v>0</v>
      </c>
      <c r="K272" s="26" t="str">
        <f t="shared" si="5"/>
        <v>OK</v>
      </c>
      <c r="L272" s="18"/>
      <c r="M272" s="18"/>
      <c r="N272" s="18"/>
      <c r="O272" s="18">
        <v>10</v>
      </c>
      <c r="P272" s="18"/>
      <c r="Q272" s="18"/>
      <c r="R272" s="18"/>
      <c r="S272" s="18"/>
      <c r="T272" s="18"/>
      <c r="U272" s="18"/>
      <c r="V272" s="18"/>
      <c r="W272" s="32"/>
      <c r="X272" s="32"/>
      <c r="Y272" s="32"/>
      <c r="Z272" s="32"/>
      <c r="AA272" s="32"/>
      <c r="AB272" s="32"/>
      <c r="AC272" s="32"/>
    </row>
    <row r="273" spans="1:29" ht="39.950000000000003" customHeight="1" x14ac:dyDescent="0.25">
      <c r="A273" s="161"/>
      <c r="B273" s="163"/>
      <c r="C273" s="47">
        <v>418</v>
      </c>
      <c r="D273" s="66" t="s">
        <v>426</v>
      </c>
      <c r="E273" s="106" t="s">
        <v>184</v>
      </c>
      <c r="F273" s="34" t="s">
        <v>13</v>
      </c>
      <c r="G273" s="34" t="s">
        <v>15</v>
      </c>
      <c r="H273" s="53">
        <v>8.6999999999999993</v>
      </c>
      <c r="I273" s="19">
        <v>10</v>
      </c>
      <c r="J273" s="25">
        <f t="shared" si="4"/>
        <v>10</v>
      </c>
      <c r="K273" s="26" t="str">
        <f t="shared" si="5"/>
        <v>OK</v>
      </c>
      <c r="L273" s="18"/>
      <c r="M273" s="18"/>
      <c r="N273" s="18"/>
      <c r="O273" s="18"/>
      <c r="P273" s="18"/>
      <c r="Q273" s="18"/>
      <c r="R273" s="18"/>
      <c r="S273" s="18"/>
      <c r="T273" s="18"/>
      <c r="U273" s="18"/>
      <c r="V273" s="18"/>
      <c r="W273" s="32"/>
      <c r="X273" s="32"/>
      <c r="Y273" s="32"/>
      <c r="Z273" s="32"/>
      <c r="AA273" s="32"/>
      <c r="AB273" s="32"/>
      <c r="AC273" s="32"/>
    </row>
    <row r="274" spans="1:29" ht="39.950000000000003" customHeight="1" x14ac:dyDescent="0.25">
      <c r="A274" s="161"/>
      <c r="B274" s="163"/>
      <c r="C274" s="47">
        <v>419</v>
      </c>
      <c r="D274" s="66" t="s">
        <v>427</v>
      </c>
      <c r="E274" s="106" t="s">
        <v>628</v>
      </c>
      <c r="F274" s="34" t="s">
        <v>13</v>
      </c>
      <c r="G274" s="34" t="s">
        <v>15</v>
      </c>
      <c r="H274" s="53">
        <v>5.83</v>
      </c>
      <c r="I274" s="19">
        <v>10</v>
      </c>
      <c r="J274" s="25">
        <f t="shared" si="4"/>
        <v>0</v>
      </c>
      <c r="K274" s="26" t="str">
        <f t="shared" si="5"/>
        <v>OK</v>
      </c>
      <c r="L274" s="18"/>
      <c r="M274" s="18"/>
      <c r="N274" s="18"/>
      <c r="O274" s="18"/>
      <c r="P274" s="18"/>
      <c r="Q274" s="18"/>
      <c r="R274" s="18"/>
      <c r="S274" s="18"/>
      <c r="T274" s="18"/>
      <c r="U274" s="18"/>
      <c r="V274" s="18"/>
      <c r="W274" s="32"/>
      <c r="X274" s="32"/>
      <c r="Y274" s="32"/>
      <c r="Z274" s="154">
        <v>10</v>
      </c>
      <c r="AA274" s="32"/>
      <c r="AB274" s="32"/>
      <c r="AC274" s="32"/>
    </row>
    <row r="275" spans="1:29" ht="39.950000000000003" customHeight="1" x14ac:dyDescent="0.25">
      <c r="A275" s="161"/>
      <c r="B275" s="163"/>
      <c r="C275" s="47">
        <v>420</v>
      </c>
      <c r="D275" s="66" t="s">
        <v>428</v>
      </c>
      <c r="E275" s="106" t="s">
        <v>629</v>
      </c>
      <c r="F275" s="34" t="s">
        <v>13</v>
      </c>
      <c r="G275" s="34" t="s">
        <v>15</v>
      </c>
      <c r="H275" s="53">
        <v>4.3499999999999996</v>
      </c>
      <c r="I275" s="19">
        <v>10</v>
      </c>
      <c r="J275" s="25">
        <f t="shared" si="4"/>
        <v>5</v>
      </c>
      <c r="K275" s="26" t="str">
        <f t="shared" si="5"/>
        <v>OK</v>
      </c>
      <c r="L275" s="18"/>
      <c r="M275" s="18"/>
      <c r="N275" s="18"/>
      <c r="O275" s="18"/>
      <c r="P275" s="18"/>
      <c r="Q275" s="18"/>
      <c r="R275" s="18"/>
      <c r="S275" s="18"/>
      <c r="T275" s="18"/>
      <c r="U275" s="18"/>
      <c r="V275" s="18"/>
      <c r="W275" s="32"/>
      <c r="X275" s="32"/>
      <c r="Y275" s="32"/>
      <c r="Z275" s="32"/>
      <c r="AA275" s="32"/>
      <c r="AB275" s="154">
        <v>5</v>
      </c>
      <c r="AC275" s="32"/>
    </row>
    <row r="276" spans="1:29" ht="39.950000000000003" customHeight="1" x14ac:dyDescent="0.25">
      <c r="A276" s="161"/>
      <c r="B276" s="163"/>
      <c r="C276" s="47">
        <v>421</v>
      </c>
      <c r="D276" s="66" t="s">
        <v>126</v>
      </c>
      <c r="E276" s="106" t="s">
        <v>630</v>
      </c>
      <c r="F276" s="34" t="s">
        <v>59</v>
      </c>
      <c r="G276" s="35" t="s">
        <v>15</v>
      </c>
      <c r="H276" s="53">
        <v>11.97</v>
      </c>
      <c r="I276" s="19">
        <v>10</v>
      </c>
      <c r="J276" s="25">
        <f t="shared" si="4"/>
        <v>10</v>
      </c>
      <c r="K276" s="26" t="str">
        <f t="shared" si="5"/>
        <v>OK</v>
      </c>
      <c r="L276" s="18"/>
      <c r="M276" s="18"/>
      <c r="N276" s="18"/>
      <c r="O276" s="18"/>
      <c r="P276" s="18"/>
      <c r="Q276" s="18"/>
      <c r="R276" s="18"/>
      <c r="S276" s="18"/>
      <c r="T276" s="18"/>
      <c r="U276" s="18"/>
      <c r="V276" s="18"/>
      <c r="W276" s="32"/>
      <c r="X276" s="32"/>
      <c r="Y276" s="32"/>
      <c r="Z276" s="32"/>
      <c r="AA276" s="32"/>
      <c r="AB276" s="32"/>
      <c r="AC276" s="32"/>
    </row>
    <row r="277" spans="1:29" ht="39.950000000000003" customHeight="1" x14ac:dyDescent="0.25">
      <c r="A277" s="161"/>
      <c r="B277" s="163"/>
      <c r="C277" s="47">
        <v>422</v>
      </c>
      <c r="D277" s="66" t="s">
        <v>429</v>
      </c>
      <c r="E277" s="106" t="s">
        <v>631</v>
      </c>
      <c r="F277" s="34" t="s">
        <v>13</v>
      </c>
      <c r="G277" s="34" t="s">
        <v>15</v>
      </c>
      <c r="H277" s="53">
        <v>65.010000000000005</v>
      </c>
      <c r="I277" s="19">
        <v>10</v>
      </c>
      <c r="J277" s="25">
        <f t="shared" si="4"/>
        <v>10</v>
      </c>
      <c r="K277" s="26" t="str">
        <f t="shared" si="5"/>
        <v>OK</v>
      </c>
      <c r="L277" s="18"/>
      <c r="M277" s="18"/>
      <c r="N277" s="18"/>
      <c r="O277" s="18"/>
      <c r="P277" s="18"/>
      <c r="Q277" s="18"/>
      <c r="R277" s="18"/>
      <c r="S277" s="18"/>
      <c r="T277" s="18"/>
      <c r="U277" s="18"/>
      <c r="V277" s="18"/>
      <c r="W277" s="32"/>
      <c r="X277" s="32"/>
      <c r="Y277" s="32"/>
      <c r="Z277" s="32"/>
      <c r="AA277" s="32"/>
      <c r="AB277" s="32"/>
      <c r="AC277" s="32"/>
    </row>
    <row r="278" spans="1:29" ht="39.950000000000003" customHeight="1" x14ac:dyDescent="0.25">
      <c r="A278" s="161"/>
      <c r="B278" s="163"/>
      <c r="C278" s="47">
        <v>423</v>
      </c>
      <c r="D278" s="66" t="s">
        <v>430</v>
      </c>
      <c r="E278" s="106" t="s">
        <v>632</v>
      </c>
      <c r="F278" s="34" t="s">
        <v>18</v>
      </c>
      <c r="G278" s="34" t="s">
        <v>15</v>
      </c>
      <c r="H278" s="53">
        <v>6.63</v>
      </c>
      <c r="I278" s="19">
        <v>10</v>
      </c>
      <c r="J278" s="25">
        <f t="shared" si="4"/>
        <v>10</v>
      </c>
      <c r="K278" s="26" t="str">
        <f t="shared" si="5"/>
        <v>OK</v>
      </c>
      <c r="L278" s="18"/>
      <c r="M278" s="18"/>
      <c r="N278" s="18"/>
      <c r="O278" s="18"/>
      <c r="P278" s="18"/>
      <c r="Q278" s="18"/>
      <c r="R278" s="18"/>
      <c r="S278" s="18"/>
      <c r="T278" s="18"/>
      <c r="U278" s="18"/>
      <c r="V278" s="18"/>
      <c r="W278" s="32"/>
      <c r="X278" s="32"/>
      <c r="Y278" s="32"/>
      <c r="Z278" s="32"/>
      <c r="AA278" s="32"/>
      <c r="AB278" s="32"/>
      <c r="AC278" s="32"/>
    </row>
    <row r="279" spans="1:29" ht="39.950000000000003" customHeight="1" x14ac:dyDescent="0.25">
      <c r="A279" s="161"/>
      <c r="B279" s="163"/>
      <c r="C279" s="47">
        <v>424</v>
      </c>
      <c r="D279" s="66" t="s">
        <v>431</v>
      </c>
      <c r="E279" s="106" t="s">
        <v>633</v>
      </c>
      <c r="F279" s="34" t="s">
        <v>18</v>
      </c>
      <c r="G279" s="34" t="s">
        <v>15</v>
      </c>
      <c r="H279" s="53">
        <v>24.05</v>
      </c>
      <c r="I279" s="19">
        <v>10</v>
      </c>
      <c r="J279" s="25">
        <f t="shared" si="4"/>
        <v>10</v>
      </c>
      <c r="K279" s="26" t="str">
        <f t="shared" si="5"/>
        <v>OK</v>
      </c>
      <c r="L279" s="18"/>
      <c r="M279" s="18"/>
      <c r="N279" s="18"/>
      <c r="O279" s="18"/>
      <c r="P279" s="18"/>
      <c r="Q279" s="18"/>
      <c r="R279" s="18"/>
      <c r="S279" s="18"/>
      <c r="T279" s="18"/>
      <c r="U279" s="18"/>
      <c r="V279" s="18"/>
      <c r="W279" s="32"/>
      <c r="X279" s="32"/>
      <c r="Y279" s="32"/>
      <c r="Z279" s="32"/>
      <c r="AA279" s="32"/>
      <c r="AB279" s="32"/>
      <c r="AC279" s="32"/>
    </row>
    <row r="280" spans="1:29" ht="39.950000000000003" customHeight="1" x14ac:dyDescent="0.25">
      <c r="A280" s="168">
        <v>8</v>
      </c>
      <c r="B280" s="170" t="s">
        <v>216</v>
      </c>
      <c r="C280" s="48">
        <v>425</v>
      </c>
      <c r="D280" s="71" t="s">
        <v>432</v>
      </c>
      <c r="E280" s="108" t="s">
        <v>634</v>
      </c>
      <c r="F280" s="72" t="s">
        <v>13</v>
      </c>
      <c r="G280" s="72" t="s">
        <v>35</v>
      </c>
      <c r="H280" s="54">
        <v>19.71</v>
      </c>
      <c r="I280" s="19">
        <v>1</v>
      </c>
      <c r="J280" s="25">
        <f t="shared" si="4"/>
        <v>0</v>
      </c>
      <c r="K280" s="26" t="str">
        <f t="shared" si="5"/>
        <v>OK</v>
      </c>
      <c r="L280" s="18"/>
      <c r="M280" s="18"/>
      <c r="N280" s="18"/>
      <c r="O280" s="18"/>
      <c r="P280" s="18"/>
      <c r="Q280" s="18"/>
      <c r="R280" s="18"/>
      <c r="S280" s="18"/>
      <c r="T280" s="18"/>
      <c r="U280" s="18"/>
      <c r="V280" s="18"/>
      <c r="W280" s="32"/>
      <c r="X280" s="32"/>
      <c r="Y280" s="32"/>
      <c r="Z280" s="154">
        <v>1</v>
      </c>
      <c r="AA280" s="32"/>
      <c r="AB280" s="32"/>
      <c r="AC280" s="32"/>
    </row>
    <row r="281" spans="1:29" ht="39.950000000000003" customHeight="1" x14ac:dyDescent="0.25">
      <c r="A281" s="169"/>
      <c r="B281" s="171"/>
      <c r="C281" s="48">
        <v>426</v>
      </c>
      <c r="D281" s="71" t="s">
        <v>433</v>
      </c>
      <c r="E281" s="108" t="s">
        <v>635</v>
      </c>
      <c r="F281" s="72" t="s">
        <v>13</v>
      </c>
      <c r="G281" s="72" t="s">
        <v>35</v>
      </c>
      <c r="H281" s="54">
        <v>13.8</v>
      </c>
      <c r="I281" s="19">
        <v>2</v>
      </c>
      <c r="J281" s="25">
        <f t="shared" si="4"/>
        <v>1</v>
      </c>
      <c r="K281" s="26" t="str">
        <f t="shared" si="5"/>
        <v>OK</v>
      </c>
      <c r="L281" s="18"/>
      <c r="M281" s="18"/>
      <c r="N281" s="18"/>
      <c r="O281" s="18"/>
      <c r="P281" s="63"/>
      <c r="Q281" s="18"/>
      <c r="R281" s="18">
        <v>1</v>
      </c>
      <c r="S281" s="18"/>
      <c r="T281" s="18"/>
      <c r="U281" s="18"/>
      <c r="V281" s="18"/>
      <c r="W281" s="32"/>
      <c r="X281" s="32"/>
      <c r="Y281" s="32"/>
      <c r="Z281" s="32"/>
      <c r="AA281" s="32"/>
      <c r="AB281" s="32"/>
      <c r="AC281" s="32"/>
    </row>
    <row r="282" spans="1:29" ht="39.950000000000003" customHeight="1" x14ac:dyDescent="0.25">
      <c r="A282" s="169"/>
      <c r="B282" s="171"/>
      <c r="C282" s="48">
        <v>427</v>
      </c>
      <c r="D282" s="71" t="s">
        <v>434</v>
      </c>
      <c r="E282" s="108" t="s">
        <v>636</v>
      </c>
      <c r="F282" s="72" t="s">
        <v>13</v>
      </c>
      <c r="G282" s="72" t="s">
        <v>35</v>
      </c>
      <c r="H282" s="54">
        <v>8.32</v>
      </c>
      <c r="I282" s="19">
        <v>2</v>
      </c>
      <c r="J282" s="25">
        <f t="shared" si="4"/>
        <v>2</v>
      </c>
      <c r="K282" s="26" t="str">
        <f t="shared" si="5"/>
        <v>OK</v>
      </c>
      <c r="L282" s="18"/>
      <c r="M282" s="18"/>
      <c r="N282" s="18"/>
      <c r="O282" s="18"/>
      <c r="P282" s="18"/>
      <c r="Q282" s="18"/>
      <c r="R282" s="18"/>
      <c r="S282" s="18"/>
      <c r="T282" s="18"/>
      <c r="U282" s="18"/>
      <c r="V282" s="18"/>
      <c r="W282" s="32"/>
      <c r="X282" s="32"/>
      <c r="Y282" s="32"/>
      <c r="Z282" s="32"/>
      <c r="AA282" s="32"/>
      <c r="AB282" s="32"/>
      <c r="AC282" s="32"/>
    </row>
    <row r="283" spans="1:29" ht="39.950000000000003" customHeight="1" x14ac:dyDescent="0.25">
      <c r="A283" s="169"/>
      <c r="B283" s="171"/>
      <c r="C283" s="48">
        <v>428</v>
      </c>
      <c r="D283" s="71" t="s">
        <v>435</v>
      </c>
      <c r="E283" s="108" t="s">
        <v>637</v>
      </c>
      <c r="F283" s="72" t="s">
        <v>13</v>
      </c>
      <c r="G283" s="72" t="s">
        <v>35</v>
      </c>
      <c r="H283" s="54">
        <v>10.35</v>
      </c>
      <c r="I283" s="19">
        <v>4</v>
      </c>
      <c r="J283" s="25">
        <f t="shared" si="4"/>
        <v>4</v>
      </c>
      <c r="K283" s="26" t="str">
        <f t="shared" si="5"/>
        <v>OK</v>
      </c>
      <c r="L283" s="18"/>
      <c r="M283" s="18"/>
      <c r="N283" s="18"/>
      <c r="O283" s="18"/>
      <c r="P283" s="18"/>
      <c r="Q283" s="18"/>
      <c r="R283" s="18"/>
      <c r="S283" s="18"/>
      <c r="T283" s="18"/>
      <c r="U283" s="18"/>
      <c r="V283" s="18"/>
      <c r="W283" s="32"/>
      <c r="X283" s="32"/>
      <c r="Y283" s="32"/>
      <c r="Z283" s="32"/>
      <c r="AA283" s="32"/>
      <c r="AB283" s="32"/>
      <c r="AC283" s="32"/>
    </row>
    <row r="284" spans="1:29" ht="39.950000000000003" customHeight="1" x14ac:dyDescent="0.25">
      <c r="A284" s="169"/>
      <c r="B284" s="171"/>
      <c r="C284" s="48">
        <v>429</v>
      </c>
      <c r="D284" s="71" t="s">
        <v>436</v>
      </c>
      <c r="E284" s="108" t="s">
        <v>637</v>
      </c>
      <c r="F284" s="72" t="s">
        <v>13</v>
      </c>
      <c r="G284" s="72" t="s">
        <v>35</v>
      </c>
      <c r="H284" s="54">
        <v>2.59</v>
      </c>
      <c r="I284" s="19">
        <v>4</v>
      </c>
      <c r="J284" s="25">
        <f t="shared" si="4"/>
        <v>4</v>
      </c>
      <c r="K284" s="26" t="str">
        <f t="shared" si="5"/>
        <v>OK</v>
      </c>
      <c r="L284" s="18"/>
      <c r="M284" s="18"/>
      <c r="N284" s="18"/>
      <c r="O284" s="18"/>
      <c r="P284" s="18"/>
      <c r="Q284" s="18"/>
      <c r="R284" s="18"/>
      <c r="S284" s="18"/>
      <c r="T284" s="18"/>
      <c r="U284" s="18"/>
      <c r="V284" s="18"/>
      <c r="W284" s="32"/>
      <c r="X284" s="32"/>
      <c r="Y284" s="32"/>
      <c r="Z284" s="32"/>
      <c r="AA284" s="32"/>
      <c r="AB284" s="32"/>
      <c r="AC284" s="32"/>
    </row>
    <row r="285" spans="1:29" ht="39.950000000000003" customHeight="1" x14ac:dyDescent="0.25">
      <c r="A285" s="169"/>
      <c r="B285" s="171"/>
      <c r="C285" s="48">
        <v>430</v>
      </c>
      <c r="D285" s="71" t="s">
        <v>437</v>
      </c>
      <c r="E285" s="108" t="s">
        <v>637</v>
      </c>
      <c r="F285" s="72" t="s">
        <v>13</v>
      </c>
      <c r="G285" s="72" t="s">
        <v>35</v>
      </c>
      <c r="H285" s="54">
        <v>2.5</v>
      </c>
      <c r="I285" s="19">
        <v>4</v>
      </c>
      <c r="J285" s="25">
        <f t="shared" si="4"/>
        <v>4</v>
      </c>
      <c r="K285" s="26" t="str">
        <f t="shared" si="5"/>
        <v>OK</v>
      </c>
      <c r="L285" s="18"/>
      <c r="M285" s="18"/>
      <c r="N285" s="18"/>
      <c r="O285" s="18"/>
      <c r="P285" s="18"/>
      <c r="Q285" s="18"/>
      <c r="R285" s="18"/>
      <c r="S285" s="18"/>
      <c r="T285" s="18"/>
      <c r="U285" s="18"/>
      <c r="V285" s="18"/>
      <c r="W285" s="32"/>
      <c r="X285" s="32"/>
      <c r="Y285" s="32"/>
      <c r="Z285" s="32"/>
      <c r="AA285" s="32"/>
      <c r="AB285" s="32"/>
      <c r="AC285" s="32"/>
    </row>
    <row r="286" spans="1:29" ht="39.950000000000003" customHeight="1" x14ac:dyDescent="0.25">
      <c r="A286" s="169"/>
      <c r="B286" s="171"/>
      <c r="C286" s="48">
        <v>431</v>
      </c>
      <c r="D286" s="71" t="s">
        <v>438</v>
      </c>
      <c r="E286" s="108" t="s">
        <v>637</v>
      </c>
      <c r="F286" s="72" t="s">
        <v>13</v>
      </c>
      <c r="G286" s="72" t="s">
        <v>35</v>
      </c>
      <c r="H286" s="54">
        <v>4.88</v>
      </c>
      <c r="I286" s="19">
        <v>4</v>
      </c>
      <c r="J286" s="25">
        <f t="shared" si="4"/>
        <v>4</v>
      </c>
      <c r="K286" s="26" t="str">
        <f t="shared" si="5"/>
        <v>OK</v>
      </c>
      <c r="L286" s="18"/>
      <c r="M286" s="18"/>
      <c r="N286" s="18"/>
      <c r="O286" s="18"/>
      <c r="P286" s="18"/>
      <c r="Q286" s="18"/>
      <c r="R286" s="18"/>
      <c r="S286" s="18"/>
      <c r="T286" s="18"/>
      <c r="U286" s="18"/>
      <c r="V286" s="18"/>
      <c r="W286" s="32"/>
      <c r="X286" s="32"/>
      <c r="Y286" s="32"/>
      <c r="Z286" s="32"/>
      <c r="AA286" s="32"/>
      <c r="AB286" s="32"/>
      <c r="AC286" s="32"/>
    </row>
    <row r="287" spans="1:29" ht="39.950000000000003" customHeight="1" x14ac:dyDescent="0.25">
      <c r="A287" s="169"/>
      <c r="B287" s="171"/>
      <c r="C287" s="48">
        <v>432</v>
      </c>
      <c r="D287" s="71" t="s">
        <v>439</v>
      </c>
      <c r="E287" s="108" t="s">
        <v>637</v>
      </c>
      <c r="F287" s="72" t="s">
        <v>13</v>
      </c>
      <c r="G287" s="72" t="s">
        <v>35</v>
      </c>
      <c r="H287" s="54">
        <v>4.6399999999999997</v>
      </c>
      <c r="I287" s="19">
        <v>4</v>
      </c>
      <c r="J287" s="25">
        <f t="shared" si="4"/>
        <v>4</v>
      </c>
      <c r="K287" s="26" t="str">
        <f t="shared" si="5"/>
        <v>OK</v>
      </c>
      <c r="L287" s="18"/>
      <c r="M287" s="18"/>
      <c r="N287" s="18"/>
      <c r="O287" s="18"/>
      <c r="P287" s="18"/>
      <c r="Q287" s="18"/>
      <c r="R287" s="18"/>
      <c r="S287" s="18"/>
      <c r="T287" s="18"/>
      <c r="U287" s="18"/>
      <c r="V287" s="18"/>
      <c r="W287" s="32"/>
      <c r="X287" s="32"/>
      <c r="Y287" s="32"/>
      <c r="Z287" s="32"/>
      <c r="AA287" s="32"/>
      <c r="AB287" s="32"/>
      <c r="AC287" s="32"/>
    </row>
    <row r="288" spans="1:29" ht="39.950000000000003" customHeight="1" x14ac:dyDescent="0.25">
      <c r="A288" s="169"/>
      <c r="B288" s="171"/>
      <c r="C288" s="48">
        <v>433</v>
      </c>
      <c r="D288" s="71" t="s">
        <v>440</v>
      </c>
      <c r="E288" s="108" t="s">
        <v>637</v>
      </c>
      <c r="F288" s="72" t="s">
        <v>13</v>
      </c>
      <c r="G288" s="72" t="s">
        <v>35</v>
      </c>
      <c r="H288" s="54">
        <v>6.75</v>
      </c>
      <c r="I288" s="19">
        <v>4</v>
      </c>
      <c r="J288" s="25">
        <f t="shared" ref="J288:J391" si="6">I288-(SUM(L288:AC288))</f>
        <v>4</v>
      </c>
      <c r="K288" s="26" t="str">
        <f t="shared" ref="K288:K391" si="7">IF(J288&lt;0,"ATENÇÃO","OK")</f>
        <v>OK</v>
      </c>
      <c r="L288" s="18"/>
      <c r="M288" s="18"/>
      <c r="N288" s="18"/>
      <c r="O288" s="18"/>
      <c r="P288" s="18"/>
      <c r="Q288" s="18"/>
      <c r="R288" s="18"/>
      <c r="S288" s="18"/>
      <c r="T288" s="18"/>
      <c r="U288" s="18"/>
      <c r="V288" s="18"/>
      <c r="W288" s="32"/>
      <c r="X288" s="32"/>
      <c r="Y288" s="32"/>
      <c r="Z288" s="32"/>
      <c r="AA288" s="32"/>
      <c r="AB288" s="32"/>
      <c r="AC288" s="32"/>
    </row>
    <row r="289" spans="1:29" ht="39.950000000000003" customHeight="1" x14ac:dyDescent="0.25">
      <c r="A289" s="169"/>
      <c r="B289" s="171"/>
      <c r="C289" s="48">
        <v>434</v>
      </c>
      <c r="D289" s="71" t="s">
        <v>441</v>
      </c>
      <c r="E289" s="108" t="s">
        <v>637</v>
      </c>
      <c r="F289" s="72" t="s">
        <v>13</v>
      </c>
      <c r="G289" s="72" t="s">
        <v>35</v>
      </c>
      <c r="H289" s="54">
        <v>10.84</v>
      </c>
      <c r="I289" s="19">
        <v>4</v>
      </c>
      <c r="J289" s="25">
        <f t="shared" si="6"/>
        <v>4</v>
      </c>
      <c r="K289" s="26" t="str">
        <f t="shared" si="7"/>
        <v>OK</v>
      </c>
      <c r="L289" s="18"/>
      <c r="M289" s="18"/>
      <c r="N289" s="18"/>
      <c r="O289" s="18"/>
      <c r="P289" s="18"/>
      <c r="Q289" s="18"/>
      <c r="R289" s="18"/>
      <c r="S289" s="18"/>
      <c r="T289" s="18"/>
      <c r="U289" s="18"/>
      <c r="V289" s="18"/>
      <c r="W289" s="32"/>
      <c r="X289" s="32"/>
      <c r="Y289" s="32"/>
      <c r="Z289" s="32"/>
      <c r="AA289" s="32"/>
      <c r="AB289" s="32"/>
      <c r="AC289" s="32"/>
    </row>
    <row r="290" spans="1:29" ht="39.950000000000003" customHeight="1" x14ac:dyDescent="0.25">
      <c r="A290" s="169"/>
      <c r="B290" s="171"/>
      <c r="C290" s="48">
        <v>435</v>
      </c>
      <c r="D290" s="71" t="s">
        <v>442</v>
      </c>
      <c r="E290" s="108" t="s">
        <v>638</v>
      </c>
      <c r="F290" s="72" t="s">
        <v>13</v>
      </c>
      <c r="G290" s="72" t="s">
        <v>35</v>
      </c>
      <c r="H290" s="54">
        <v>9.06</v>
      </c>
      <c r="I290" s="19">
        <v>4</v>
      </c>
      <c r="J290" s="25">
        <f t="shared" si="6"/>
        <v>1</v>
      </c>
      <c r="K290" s="26" t="str">
        <f t="shared" si="7"/>
        <v>OK</v>
      </c>
      <c r="L290" s="18"/>
      <c r="M290" s="18"/>
      <c r="N290" s="18"/>
      <c r="O290" s="18"/>
      <c r="P290" s="18"/>
      <c r="Q290" s="18"/>
      <c r="R290" s="18"/>
      <c r="S290" s="18"/>
      <c r="T290" s="18"/>
      <c r="U290" s="18"/>
      <c r="V290" s="18"/>
      <c r="W290" s="32"/>
      <c r="X290" s="32"/>
      <c r="Y290" s="32"/>
      <c r="Z290" s="32"/>
      <c r="AA290" s="32"/>
      <c r="AB290" s="154">
        <v>3</v>
      </c>
      <c r="AC290" s="32"/>
    </row>
    <row r="291" spans="1:29" ht="39.950000000000003" customHeight="1" x14ac:dyDescent="0.25">
      <c r="A291" s="169"/>
      <c r="B291" s="171"/>
      <c r="C291" s="48">
        <v>436</v>
      </c>
      <c r="D291" s="71" t="s">
        <v>443</v>
      </c>
      <c r="E291" s="108" t="s">
        <v>638</v>
      </c>
      <c r="F291" s="72" t="s">
        <v>13</v>
      </c>
      <c r="G291" s="72" t="s">
        <v>35</v>
      </c>
      <c r="H291" s="54">
        <v>4.9400000000000004</v>
      </c>
      <c r="I291" s="19">
        <v>4</v>
      </c>
      <c r="J291" s="25">
        <f t="shared" si="6"/>
        <v>4</v>
      </c>
      <c r="K291" s="26" t="str">
        <f t="shared" si="7"/>
        <v>OK</v>
      </c>
      <c r="L291" s="18"/>
      <c r="M291" s="18"/>
      <c r="N291" s="18"/>
      <c r="O291" s="18"/>
      <c r="P291" s="18"/>
      <c r="Q291" s="18"/>
      <c r="R291" s="18"/>
      <c r="S291" s="18"/>
      <c r="T291" s="18"/>
      <c r="U291" s="18"/>
      <c r="V291" s="18"/>
      <c r="W291" s="32"/>
      <c r="X291" s="32"/>
      <c r="Y291" s="32"/>
      <c r="Z291" s="32"/>
      <c r="AA291" s="32"/>
      <c r="AB291" s="32"/>
      <c r="AC291" s="32"/>
    </row>
    <row r="292" spans="1:29" ht="39.950000000000003" customHeight="1" x14ac:dyDescent="0.25">
      <c r="A292" s="169"/>
      <c r="B292" s="171"/>
      <c r="C292" s="48">
        <v>437</v>
      </c>
      <c r="D292" s="71" t="s">
        <v>444</v>
      </c>
      <c r="E292" s="108" t="s">
        <v>638</v>
      </c>
      <c r="F292" s="72" t="s">
        <v>13</v>
      </c>
      <c r="G292" s="72" t="s">
        <v>35</v>
      </c>
      <c r="H292" s="54">
        <v>6.3</v>
      </c>
      <c r="I292" s="19">
        <v>4</v>
      </c>
      <c r="J292" s="25">
        <f t="shared" si="6"/>
        <v>4</v>
      </c>
      <c r="K292" s="26" t="str">
        <f t="shared" si="7"/>
        <v>OK</v>
      </c>
      <c r="L292" s="18"/>
      <c r="M292" s="18"/>
      <c r="N292" s="18"/>
      <c r="O292" s="18"/>
      <c r="P292" s="18"/>
      <c r="Q292" s="18"/>
      <c r="R292" s="18"/>
      <c r="S292" s="18"/>
      <c r="T292" s="18"/>
      <c r="U292" s="18"/>
      <c r="V292" s="18"/>
      <c r="W292" s="32"/>
      <c r="X292" s="32"/>
      <c r="Y292" s="32"/>
      <c r="Z292" s="32"/>
      <c r="AA292" s="32"/>
      <c r="AB292" s="32"/>
      <c r="AC292" s="32"/>
    </row>
    <row r="293" spans="1:29" ht="39.950000000000003" customHeight="1" x14ac:dyDescent="0.25">
      <c r="A293" s="169"/>
      <c r="B293" s="171"/>
      <c r="C293" s="48">
        <v>438</v>
      </c>
      <c r="D293" s="78" t="s">
        <v>445</v>
      </c>
      <c r="E293" s="108" t="s">
        <v>638</v>
      </c>
      <c r="F293" s="95" t="s">
        <v>13</v>
      </c>
      <c r="G293" s="95" t="s">
        <v>35</v>
      </c>
      <c r="H293" s="54">
        <v>7.28</v>
      </c>
      <c r="I293" s="19">
        <v>4</v>
      </c>
      <c r="J293" s="25">
        <f t="shared" si="6"/>
        <v>1</v>
      </c>
      <c r="K293" s="26" t="str">
        <f t="shared" si="7"/>
        <v>OK</v>
      </c>
      <c r="L293" s="18"/>
      <c r="M293" s="18"/>
      <c r="N293" s="18"/>
      <c r="O293" s="18"/>
      <c r="P293" s="18"/>
      <c r="Q293" s="18"/>
      <c r="R293" s="18"/>
      <c r="S293" s="18"/>
      <c r="T293" s="18"/>
      <c r="U293" s="18"/>
      <c r="V293" s="18"/>
      <c r="W293" s="32"/>
      <c r="X293" s="32"/>
      <c r="Y293" s="32"/>
      <c r="Z293" s="32"/>
      <c r="AA293" s="32"/>
      <c r="AB293" s="154">
        <v>3</v>
      </c>
      <c r="AC293" s="32"/>
    </row>
    <row r="294" spans="1:29" ht="39.950000000000003" customHeight="1" x14ac:dyDescent="0.25">
      <c r="A294" s="169"/>
      <c r="B294" s="171"/>
      <c r="C294" s="48">
        <v>439</v>
      </c>
      <c r="D294" s="71" t="s">
        <v>446</v>
      </c>
      <c r="E294" s="108" t="s">
        <v>638</v>
      </c>
      <c r="F294" s="72" t="s">
        <v>13</v>
      </c>
      <c r="G294" s="72" t="s">
        <v>35</v>
      </c>
      <c r="H294" s="54">
        <v>6.12</v>
      </c>
      <c r="I294" s="19">
        <v>4</v>
      </c>
      <c r="J294" s="25">
        <f t="shared" si="6"/>
        <v>4</v>
      </c>
      <c r="K294" s="26" t="str">
        <f t="shared" si="7"/>
        <v>OK</v>
      </c>
      <c r="L294" s="18"/>
      <c r="M294" s="18"/>
      <c r="N294" s="18"/>
      <c r="O294" s="18"/>
      <c r="P294" s="18"/>
      <c r="Q294" s="18"/>
      <c r="R294" s="18"/>
      <c r="S294" s="18"/>
      <c r="T294" s="18"/>
      <c r="U294" s="18"/>
      <c r="V294" s="18"/>
      <c r="W294" s="32"/>
      <c r="X294" s="32"/>
      <c r="Y294" s="32"/>
      <c r="Z294" s="32"/>
      <c r="AA294" s="32"/>
      <c r="AB294" s="32"/>
      <c r="AC294" s="32"/>
    </row>
    <row r="295" spans="1:29" ht="39.950000000000003" customHeight="1" x14ac:dyDescent="0.25">
      <c r="A295" s="169"/>
      <c r="B295" s="171"/>
      <c r="C295" s="48">
        <v>440</v>
      </c>
      <c r="D295" s="71" t="s">
        <v>447</v>
      </c>
      <c r="E295" s="108" t="s">
        <v>638</v>
      </c>
      <c r="F295" s="72" t="s">
        <v>13</v>
      </c>
      <c r="G295" s="72" t="s">
        <v>35</v>
      </c>
      <c r="H295" s="54">
        <v>9.34</v>
      </c>
      <c r="I295" s="19">
        <v>4</v>
      </c>
      <c r="J295" s="25">
        <f t="shared" si="6"/>
        <v>2</v>
      </c>
      <c r="K295" s="26" t="str">
        <f t="shared" si="7"/>
        <v>OK</v>
      </c>
      <c r="L295" s="18"/>
      <c r="M295" s="18"/>
      <c r="N295" s="18"/>
      <c r="O295" s="18"/>
      <c r="P295" s="18"/>
      <c r="Q295" s="18"/>
      <c r="R295" s="18"/>
      <c r="S295" s="18"/>
      <c r="T295" s="18"/>
      <c r="U295" s="18"/>
      <c r="V295" s="18"/>
      <c r="W295" s="32"/>
      <c r="X295" s="32"/>
      <c r="Y295" s="32"/>
      <c r="Z295" s="32"/>
      <c r="AA295" s="32"/>
      <c r="AB295" s="154">
        <v>2</v>
      </c>
      <c r="AC295" s="32"/>
    </row>
    <row r="296" spans="1:29" ht="39.950000000000003" customHeight="1" x14ac:dyDescent="0.25">
      <c r="A296" s="169"/>
      <c r="B296" s="171"/>
      <c r="C296" s="48">
        <v>441</v>
      </c>
      <c r="D296" s="71" t="s">
        <v>88</v>
      </c>
      <c r="E296" s="108" t="s">
        <v>639</v>
      </c>
      <c r="F296" s="72" t="s">
        <v>13</v>
      </c>
      <c r="G296" s="72" t="s">
        <v>35</v>
      </c>
      <c r="H296" s="54">
        <v>156.86000000000001</v>
      </c>
      <c r="I296" s="19">
        <v>0</v>
      </c>
      <c r="J296" s="25">
        <f t="shared" si="6"/>
        <v>0</v>
      </c>
      <c r="K296" s="26" t="str">
        <f t="shared" si="7"/>
        <v>OK</v>
      </c>
      <c r="L296" s="18"/>
      <c r="M296" s="18"/>
      <c r="N296" s="18"/>
      <c r="O296" s="18"/>
      <c r="P296" s="18"/>
      <c r="Q296" s="18"/>
      <c r="R296" s="18"/>
      <c r="S296" s="18"/>
      <c r="T296" s="18"/>
      <c r="U296" s="18"/>
      <c r="V296" s="18"/>
      <c r="W296" s="32"/>
      <c r="X296" s="32"/>
      <c r="Y296" s="32"/>
      <c r="Z296" s="32"/>
      <c r="AA296" s="32"/>
      <c r="AB296" s="32"/>
      <c r="AC296" s="32"/>
    </row>
    <row r="297" spans="1:29" ht="39.950000000000003" customHeight="1" x14ac:dyDescent="0.25">
      <c r="A297" s="169"/>
      <c r="B297" s="171"/>
      <c r="C297" s="48">
        <v>442</v>
      </c>
      <c r="D297" s="71" t="s">
        <v>91</v>
      </c>
      <c r="E297" s="108" t="s">
        <v>640</v>
      </c>
      <c r="F297" s="72" t="s">
        <v>13</v>
      </c>
      <c r="G297" s="72" t="s">
        <v>35</v>
      </c>
      <c r="H297" s="54">
        <v>24.06</v>
      </c>
      <c r="I297" s="19">
        <v>1</v>
      </c>
      <c r="J297" s="25">
        <f t="shared" si="6"/>
        <v>1</v>
      </c>
      <c r="K297" s="26" t="str">
        <f t="shared" si="7"/>
        <v>OK</v>
      </c>
      <c r="L297" s="18"/>
      <c r="M297" s="18"/>
      <c r="N297" s="18"/>
      <c r="O297" s="18"/>
      <c r="P297" s="18"/>
      <c r="Q297" s="18"/>
      <c r="R297" s="18"/>
      <c r="S297" s="18"/>
      <c r="T297" s="18"/>
      <c r="U297" s="18"/>
      <c r="V297" s="18"/>
      <c r="W297" s="32"/>
      <c r="X297" s="32"/>
      <c r="Y297" s="32"/>
      <c r="Z297" s="32"/>
      <c r="AA297" s="32"/>
      <c r="AB297" s="32"/>
      <c r="AC297" s="32"/>
    </row>
    <row r="298" spans="1:29" ht="39.950000000000003" customHeight="1" x14ac:dyDescent="0.25">
      <c r="A298" s="169"/>
      <c r="B298" s="171"/>
      <c r="C298" s="48">
        <v>443</v>
      </c>
      <c r="D298" s="71" t="s">
        <v>195</v>
      </c>
      <c r="E298" s="108" t="s">
        <v>641</v>
      </c>
      <c r="F298" s="72" t="s">
        <v>59</v>
      </c>
      <c r="G298" s="72" t="s">
        <v>35</v>
      </c>
      <c r="H298" s="54">
        <v>12.02</v>
      </c>
      <c r="I298" s="19">
        <v>10</v>
      </c>
      <c r="J298" s="25">
        <f t="shared" si="6"/>
        <v>10</v>
      </c>
      <c r="K298" s="26" t="str">
        <f t="shared" si="7"/>
        <v>OK</v>
      </c>
      <c r="L298" s="18"/>
      <c r="M298" s="18"/>
      <c r="N298" s="18"/>
      <c r="O298" s="18"/>
      <c r="P298" s="18"/>
      <c r="Q298" s="18"/>
      <c r="R298" s="18"/>
      <c r="S298" s="18"/>
      <c r="T298" s="18"/>
      <c r="U298" s="18"/>
      <c r="V298" s="18"/>
      <c r="W298" s="32"/>
      <c r="X298" s="32"/>
      <c r="Y298" s="32"/>
      <c r="Z298" s="32"/>
      <c r="AA298" s="32"/>
      <c r="AB298" s="32"/>
      <c r="AC298" s="32"/>
    </row>
    <row r="299" spans="1:29" ht="39.950000000000003" customHeight="1" x14ac:dyDescent="0.25">
      <c r="A299" s="169"/>
      <c r="B299" s="171"/>
      <c r="C299" s="48">
        <v>444</v>
      </c>
      <c r="D299" s="71" t="s">
        <v>140</v>
      </c>
      <c r="E299" s="108" t="s">
        <v>642</v>
      </c>
      <c r="F299" s="96" t="s">
        <v>59</v>
      </c>
      <c r="G299" s="72" t="s">
        <v>35</v>
      </c>
      <c r="H299" s="54">
        <v>7.53</v>
      </c>
      <c r="I299" s="19">
        <v>1</v>
      </c>
      <c r="J299" s="25">
        <f t="shared" si="6"/>
        <v>1</v>
      </c>
      <c r="K299" s="26" t="str">
        <f t="shared" si="7"/>
        <v>OK</v>
      </c>
      <c r="L299" s="18"/>
      <c r="M299" s="18"/>
      <c r="N299" s="18"/>
      <c r="O299" s="18"/>
      <c r="P299" s="18"/>
      <c r="Q299" s="18"/>
      <c r="R299" s="18"/>
      <c r="S299" s="18"/>
      <c r="T299" s="18"/>
      <c r="U299" s="18"/>
      <c r="V299" s="18"/>
      <c r="W299" s="32"/>
      <c r="X299" s="32"/>
      <c r="Y299" s="32"/>
      <c r="Z299" s="32"/>
      <c r="AA299" s="32"/>
      <c r="AB299" s="32"/>
      <c r="AC299" s="32"/>
    </row>
    <row r="300" spans="1:29" ht="39.950000000000003" customHeight="1" x14ac:dyDescent="0.25">
      <c r="A300" s="169"/>
      <c r="B300" s="171"/>
      <c r="C300" s="48">
        <v>445</v>
      </c>
      <c r="D300" s="71" t="s">
        <v>140</v>
      </c>
      <c r="E300" s="108" t="s">
        <v>642</v>
      </c>
      <c r="F300" s="72" t="s">
        <v>59</v>
      </c>
      <c r="G300" s="72" t="s">
        <v>35</v>
      </c>
      <c r="H300" s="54">
        <v>12.23</v>
      </c>
      <c r="I300" s="19">
        <v>10</v>
      </c>
      <c r="J300" s="25">
        <f t="shared" si="6"/>
        <v>10</v>
      </c>
      <c r="K300" s="26" t="str">
        <f t="shared" si="7"/>
        <v>OK</v>
      </c>
      <c r="L300" s="18"/>
      <c r="M300" s="18"/>
      <c r="N300" s="18"/>
      <c r="O300" s="18"/>
      <c r="P300" s="18"/>
      <c r="Q300" s="18"/>
      <c r="R300" s="18"/>
      <c r="S300" s="18"/>
      <c r="T300" s="18"/>
      <c r="U300" s="18"/>
      <c r="V300" s="18"/>
      <c r="W300" s="32"/>
      <c r="X300" s="32"/>
      <c r="Y300" s="32"/>
      <c r="Z300" s="32"/>
      <c r="AA300" s="32"/>
      <c r="AB300" s="32"/>
      <c r="AC300" s="32"/>
    </row>
    <row r="301" spans="1:29" ht="39.950000000000003" customHeight="1" x14ac:dyDescent="0.25">
      <c r="A301" s="169"/>
      <c r="B301" s="171"/>
      <c r="C301" s="48">
        <v>446</v>
      </c>
      <c r="D301" s="71" t="s">
        <v>196</v>
      </c>
      <c r="E301" s="108" t="s">
        <v>643</v>
      </c>
      <c r="F301" s="72" t="s">
        <v>59</v>
      </c>
      <c r="G301" s="72" t="s">
        <v>35</v>
      </c>
      <c r="H301" s="54">
        <v>1.7</v>
      </c>
      <c r="I301" s="19">
        <v>10</v>
      </c>
      <c r="J301" s="25">
        <f t="shared" si="6"/>
        <v>10</v>
      </c>
      <c r="K301" s="26" t="str">
        <f t="shared" si="7"/>
        <v>OK</v>
      </c>
      <c r="L301" s="18"/>
      <c r="M301" s="18"/>
      <c r="N301" s="18"/>
      <c r="O301" s="18"/>
      <c r="P301" s="18"/>
      <c r="Q301" s="18"/>
      <c r="R301" s="18"/>
      <c r="S301" s="18"/>
      <c r="T301" s="18"/>
      <c r="U301" s="18"/>
      <c r="V301" s="18"/>
      <c r="W301" s="32"/>
      <c r="X301" s="32"/>
      <c r="Y301" s="32"/>
      <c r="Z301" s="32"/>
      <c r="AA301" s="32"/>
      <c r="AB301" s="32"/>
      <c r="AC301" s="32"/>
    </row>
    <row r="302" spans="1:29" ht="39.950000000000003" customHeight="1" x14ac:dyDescent="0.25">
      <c r="A302" s="169"/>
      <c r="B302" s="171"/>
      <c r="C302" s="48">
        <v>447</v>
      </c>
      <c r="D302" s="71" t="s">
        <v>197</v>
      </c>
      <c r="E302" s="108" t="s">
        <v>644</v>
      </c>
      <c r="F302" s="72" t="s">
        <v>59</v>
      </c>
      <c r="G302" s="72" t="s">
        <v>35</v>
      </c>
      <c r="H302" s="54">
        <v>202.9</v>
      </c>
      <c r="I302" s="19">
        <v>10</v>
      </c>
      <c r="J302" s="25">
        <f t="shared" si="6"/>
        <v>10</v>
      </c>
      <c r="K302" s="26" t="str">
        <f t="shared" si="7"/>
        <v>OK</v>
      </c>
      <c r="L302" s="18"/>
      <c r="M302" s="18"/>
      <c r="N302" s="18"/>
      <c r="O302" s="18"/>
      <c r="P302" s="18"/>
      <c r="Q302" s="18"/>
      <c r="R302" s="18"/>
      <c r="S302" s="18"/>
      <c r="T302" s="18"/>
      <c r="U302" s="18"/>
      <c r="V302" s="18"/>
      <c r="W302" s="32"/>
      <c r="X302" s="32"/>
      <c r="Y302" s="32"/>
      <c r="Z302" s="32"/>
      <c r="AA302" s="32"/>
      <c r="AB302" s="32"/>
      <c r="AC302" s="32"/>
    </row>
    <row r="303" spans="1:29" ht="39.950000000000003" customHeight="1" x14ac:dyDescent="0.25">
      <c r="A303" s="169"/>
      <c r="B303" s="171"/>
      <c r="C303" s="48">
        <v>448</v>
      </c>
      <c r="D303" s="71" t="s">
        <v>198</v>
      </c>
      <c r="E303" s="108" t="s">
        <v>645</v>
      </c>
      <c r="F303" s="72" t="s">
        <v>59</v>
      </c>
      <c r="G303" s="72" t="s">
        <v>35</v>
      </c>
      <c r="H303" s="54">
        <v>15.59</v>
      </c>
      <c r="I303" s="19">
        <v>10</v>
      </c>
      <c r="J303" s="25">
        <f t="shared" si="6"/>
        <v>10</v>
      </c>
      <c r="K303" s="26" t="str">
        <f t="shared" si="7"/>
        <v>OK</v>
      </c>
      <c r="L303" s="18"/>
      <c r="M303" s="18"/>
      <c r="N303" s="18"/>
      <c r="O303" s="18"/>
      <c r="P303" s="18"/>
      <c r="Q303" s="18"/>
      <c r="R303" s="18"/>
      <c r="S303" s="18"/>
      <c r="T303" s="18"/>
      <c r="U303" s="18"/>
      <c r="V303" s="18"/>
      <c r="W303" s="32"/>
      <c r="X303" s="32"/>
      <c r="Y303" s="32"/>
      <c r="Z303" s="32"/>
      <c r="AA303" s="32"/>
      <c r="AB303" s="32"/>
      <c r="AC303" s="32"/>
    </row>
    <row r="304" spans="1:29" ht="39.950000000000003" customHeight="1" x14ac:dyDescent="0.25">
      <c r="A304" s="169"/>
      <c r="B304" s="171"/>
      <c r="C304" s="48">
        <v>449</v>
      </c>
      <c r="D304" s="71" t="s">
        <v>448</v>
      </c>
      <c r="E304" s="108" t="s">
        <v>646</v>
      </c>
      <c r="F304" s="72" t="s">
        <v>13</v>
      </c>
      <c r="G304" s="72" t="s">
        <v>35</v>
      </c>
      <c r="H304" s="54">
        <v>30.77</v>
      </c>
      <c r="I304" s="19">
        <v>5</v>
      </c>
      <c r="J304" s="25">
        <f t="shared" si="6"/>
        <v>5</v>
      </c>
      <c r="K304" s="26" t="str">
        <f t="shared" si="7"/>
        <v>OK</v>
      </c>
      <c r="L304" s="18"/>
      <c r="M304" s="18"/>
      <c r="N304" s="18"/>
      <c r="O304" s="18"/>
      <c r="P304" s="18"/>
      <c r="Q304" s="18"/>
      <c r="R304" s="18"/>
      <c r="S304" s="18"/>
      <c r="T304" s="18"/>
      <c r="U304" s="18"/>
      <c r="V304" s="18"/>
      <c r="W304" s="32"/>
      <c r="X304" s="32"/>
      <c r="Y304" s="32"/>
      <c r="Z304" s="32"/>
      <c r="AA304" s="32"/>
      <c r="AB304" s="32"/>
      <c r="AC304" s="32"/>
    </row>
    <row r="305" spans="1:29" ht="39.950000000000003" customHeight="1" x14ac:dyDescent="0.25">
      <c r="A305" s="169"/>
      <c r="B305" s="171"/>
      <c r="C305" s="48">
        <v>450</v>
      </c>
      <c r="D305" s="71" t="s">
        <v>449</v>
      </c>
      <c r="E305" s="108" t="s">
        <v>647</v>
      </c>
      <c r="F305" s="72" t="s">
        <v>13</v>
      </c>
      <c r="G305" s="72" t="s">
        <v>35</v>
      </c>
      <c r="H305" s="54">
        <v>6.28</v>
      </c>
      <c r="I305" s="19">
        <v>10</v>
      </c>
      <c r="J305" s="25">
        <f t="shared" si="6"/>
        <v>10</v>
      </c>
      <c r="K305" s="26" t="str">
        <f t="shared" si="7"/>
        <v>OK</v>
      </c>
      <c r="L305" s="18"/>
      <c r="M305" s="18"/>
      <c r="N305" s="18"/>
      <c r="O305" s="18"/>
      <c r="P305" s="18"/>
      <c r="Q305" s="18"/>
      <c r="R305" s="18"/>
      <c r="S305" s="18"/>
      <c r="T305" s="18"/>
      <c r="U305" s="18"/>
      <c r="V305" s="18"/>
      <c r="W305" s="32"/>
      <c r="X305" s="32"/>
      <c r="Y305" s="32"/>
      <c r="Z305" s="32"/>
      <c r="AA305" s="32"/>
      <c r="AB305" s="32"/>
      <c r="AC305" s="32"/>
    </row>
    <row r="306" spans="1:29" ht="39.950000000000003" customHeight="1" x14ac:dyDescent="0.25">
      <c r="A306" s="169"/>
      <c r="B306" s="171"/>
      <c r="C306" s="48">
        <v>451</v>
      </c>
      <c r="D306" s="79" t="s">
        <v>199</v>
      </c>
      <c r="E306" s="108" t="s">
        <v>647</v>
      </c>
      <c r="F306" s="97" t="s">
        <v>59</v>
      </c>
      <c r="G306" s="97" t="s">
        <v>35</v>
      </c>
      <c r="H306" s="54">
        <v>7.77</v>
      </c>
      <c r="I306" s="19">
        <v>10</v>
      </c>
      <c r="J306" s="25">
        <f t="shared" si="6"/>
        <v>10</v>
      </c>
      <c r="K306" s="26" t="str">
        <f t="shared" si="7"/>
        <v>OK</v>
      </c>
      <c r="L306" s="18"/>
      <c r="M306" s="18"/>
      <c r="N306" s="18"/>
      <c r="O306" s="18"/>
      <c r="P306" s="18"/>
      <c r="Q306" s="18"/>
      <c r="R306" s="18"/>
      <c r="S306" s="18"/>
      <c r="T306" s="18"/>
      <c r="U306" s="18"/>
      <c r="V306" s="18"/>
      <c r="W306" s="32"/>
      <c r="X306" s="32"/>
      <c r="Y306" s="32"/>
      <c r="Z306" s="32"/>
      <c r="AA306" s="32"/>
      <c r="AB306" s="32"/>
      <c r="AC306" s="32"/>
    </row>
    <row r="307" spans="1:29" ht="39.950000000000003" customHeight="1" x14ac:dyDescent="0.25">
      <c r="A307" s="169"/>
      <c r="B307" s="171"/>
      <c r="C307" s="48">
        <v>452</v>
      </c>
      <c r="D307" s="84" t="s">
        <v>141</v>
      </c>
      <c r="E307" s="108" t="s">
        <v>648</v>
      </c>
      <c r="F307" s="99" t="s">
        <v>59</v>
      </c>
      <c r="G307" s="95" t="s">
        <v>35</v>
      </c>
      <c r="H307" s="54">
        <v>13.35</v>
      </c>
      <c r="I307" s="19">
        <v>5</v>
      </c>
      <c r="J307" s="25">
        <f t="shared" si="6"/>
        <v>5</v>
      </c>
      <c r="K307" s="26" t="str">
        <f t="shared" si="7"/>
        <v>OK</v>
      </c>
      <c r="L307" s="18"/>
      <c r="M307" s="18"/>
      <c r="N307" s="18"/>
      <c r="O307" s="18"/>
      <c r="P307" s="18"/>
      <c r="Q307" s="18"/>
      <c r="R307" s="18"/>
      <c r="S307" s="18"/>
      <c r="T307" s="18"/>
      <c r="U307" s="18"/>
      <c r="V307" s="18"/>
      <c r="W307" s="32"/>
      <c r="X307" s="32"/>
      <c r="Y307" s="32"/>
      <c r="Z307" s="32"/>
      <c r="AA307" s="32"/>
      <c r="AB307" s="32"/>
      <c r="AC307" s="32"/>
    </row>
    <row r="308" spans="1:29" ht="39.950000000000003" customHeight="1" x14ac:dyDescent="0.25">
      <c r="A308" s="169"/>
      <c r="B308" s="171"/>
      <c r="C308" s="48">
        <v>453</v>
      </c>
      <c r="D308" s="71" t="s">
        <v>200</v>
      </c>
      <c r="E308" s="108" t="s">
        <v>649</v>
      </c>
      <c r="F308" s="72" t="s">
        <v>59</v>
      </c>
      <c r="G308" s="72" t="s">
        <v>35</v>
      </c>
      <c r="H308" s="54">
        <v>14.59</v>
      </c>
      <c r="I308" s="19">
        <v>10</v>
      </c>
      <c r="J308" s="25">
        <f t="shared" si="6"/>
        <v>10</v>
      </c>
      <c r="K308" s="26" t="str">
        <f t="shared" si="7"/>
        <v>OK</v>
      </c>
      <c r="L308" s="18"/>
      <c r="M308" s="18"/>
      <c r="N308" s="18"/>
      <c r="O308" s="18"/>
      <c r="P308" s="18"/>
      <c r="Q308" s="18"/>
      <c r="R308" s="18"/>
      <c r="S308" s="18"/>
      <c r="T308" s="18"/>
      <c r="U308" s="18"/>
      <c r="V308" s="18"/>
      <c r="W308" s="32"/>
      <c r="X308" s="32"/>
      <c r="Y308" s="32"/>
      <c r="Z308" s="32"/>
      <c r="AA308" s="32"/>
      <c r="AB308" s="32"/>
      <c r="AC308" s="32"/>
    </row>
    <row r="309" spans="1:29" ht="39.950000000000003" customHeight="1" x14ac:dyDescent="0.25">
      <c r="A309" s="169"/>
      <c r="B309" s="171"/>
      <c r="C309" s="48">
        <v>454</v>
      </c>
      <c r="D309" s="71" t="s">
        <v>87</v>
      </c>
      <c r="E309" s="108" t="s">
        <v>650</v>
      </c>
      <c r="F309" s="72" t="s">
        <v>13</v>
      </c>
      <c r="G309" s="72" t="s">
        <v>35</v>
      </c>
      <c r="H309" s="54">
        <v>35.04</v>
      </c>
      <c r="I309" s="19">
        <v>10</v>
      </c>
      <c r="J309" s="25">
        <f t="shared" si="6"/>
        <v>10</v>
      </c>
      <c r="K309" s="26" t="str">
        <f t="shared" si="7"/>
        <v>OK</v>
      </c>
      <c r="L309" s="18"/>
      <c r="M309" s="18"/>
      <c r="N309" s="18"/>
      <c r="O309" s="18"/>
      <c r="P309" s="18"/>
      <c r="Q309" s="18"/>
      <c r="R309" s="18"/>
      <c r="S309" s="18"/>
      <c r="T309" s="18"/>
      <c r="U309" s="18"/>
      <c r="V309" s="18"/>
      <c r="W309" s="32"/>
      <c r="X309" s="32"/>
      <c r="Y309" s="32"/>
      <c r="Z309" s="32"/>
      <c r="AA309" s="32"/>
      <c r="AB309" s="32"/>
      <c r="AC309" s="32"/>
    </row>
    <row r="310" spans="1:29" ht="39.950000000000003" customHeight="1" x14ac:dyDescent="0.25">
      <c r="A310" s="169"/>
      <c r="B310" s="171"/>
      <c r="C310" s="48">
        <v>455</v>
      </c>
      <c r="D310" s="71" t="s">
        <v>139</v>
      </c>
      <c r="E310" s="108" t="s">
        <v>651</v>
      </c>
      <c r="F310" s="96" t="s">
        <v>59</v>
      </c>
      <c r="G310" s="72" t="s">
        <v>35</v>
      </c>
      <c r="H310" s="54">
        <v>11.4</v>
      </c>
      <c r="I310" s="19">
        <v>10</v>
      </c>
      <c r="J310" s="25">
        <f t="shared" si="6"/>
        <v>10</v>
      </c>
      <c r="K310" s="26" t="str">
        <f t="shared" si="7"/>
        <v>OK</v>
      </c>
      <c r="L310" s="18"/>
      <c r="M310" s="18"/>
      <c r="N310" s="18"/>
      <c r="O310" s="18"/>
      <c r="P310" s="18"/>
      <c r="Q310" s="18"/>
      <c r="R310" s="18"/>
      <c r="S310" s="18"/>
      <c r="T310" s="18"/>
      <c r="U310" s="18"/>
      <c r="V310" s="18"/>
      <c r="W310" s="32"/>
      <c r="X310" s="32"/>
      <c r="Y310" s="32"/>
      <c r="Z310" s="32"/>
      <c r="AA310" s="32"/>
      <c r="AB310" s="32"/>
      <c r="AC310" s="32"/>
    </row>
    <row r="311" spans="1:29" ht="39.950000000000003" customHeight="1" x14ac:dyDescent="0.25">
      <c r="A311" s="169"/>
      <c r="B311" s="171"/>
      <c r="C311" s="48">
        <v>456</v>
      </c>
      <c r="D311" s="71" t="s">
        <v>138</v>
      </c>
      <c r="E311" s="108" t="s">
        <v>651</v>
      </c>
      <c r="F311" s="96" t="s">
        <v>59</v>
      </c>
      <c r="G311" s="72" t="s">
        <v>35</v>
      </c>
      <c r="H311" s="54">
        <v>25.32</v>
      </c>
      <c r="I311" s="19">
        <v>10</v>
      </c>
      <c r="J311" s="25">
        <f t="shared" si="6"/>
        <v>10</v>
      </c>
      <c r="K311" s="26" t="str">
        <f t="shared" si="7"/>
        <v>OK</v>
      </c>
      <c r="L311" s="18"/>
      <c r="M311" s="18"/>
      <c r="N311" s="18"/>
      <c r="O311" s="18"/>
      <c r="P311" s="18"/>
      <c r="Q311" s="18"/>
      <c r="R311" s="18"/>
      <c r="S311" s="18"/>
      <c r="T311" s="18"/>
      <c r="U311" s="18"/>
      <c r="V311" s="18"/>
      <c r="W311" s="32"/>
      <c r="X311" s="32"/>
      <c r="Y311" s="32"/>
      <c r="Z311" s="32"/>
      <c r="AA311" s="32"/>
      <c r="AB311" s="32"/>
      <c r="AC311" s="32"/>
    </row>
    <row r="312" spans="1:29" ht="39.950000000000003" customHeight="1" x14ac:dyDescent="0.25">
      <c r="A312" s="169"/>
      <c r="B312" s="171"/>
      <c r="C312" s="48">
        <v>457</v>
      </c>
      <c r="D312" s="71" t="s">
        <v>93</v>
      </c>
      <c r="E312" s="108" t="s">
        <v>652</v>
      </c>
      <c r="F312" s="72" t="s">
        <v>13</v>
      </c>
      <c r="G312" s="72" t="s">
        <v>35</v>
      </c>
      <c r="H312" s="54">
        <v>20.95</v>
      </c>
      <c r="I312" s="19">
        <v>10</v>
      </c>
      <c r="J312" s="25">
        <f t="shared" si="6"/>
        <v>10</v>
      </c>
      <c r="K312" s="26" t="str">
        <f t="shared" si="7"/>
        <v>OK</v>
      </c>
      <c r="L312" s="18"/>
      <c r="M312" s="18"/>
      <c r="N312" s="18"/>
      <c r="O312" s="18"/>
      <c r="P312" s="18"/>
      <c r="Q312" s="18"/>
      <c r="R312" s="18"/>
      <c r="S312" s="18"/>
      <c r="T312" s="18"/>
      <c r="U312" s="18"/>
      <c r="V312" s="18"/>
      <c r="W312" s="32"/>
      <c r="X312" s="32"/>
      <c r="Y312" s="32"/>
      <c r="Z312" s="32"/>
      <c r="AA312" s="32"/>
      <c r="AB312" s="32"/>
      <c r="AC312" s="32"/>
    </row>
    <row r="313" spans="1:29" ht="39.950000000000003" customHeight="1" x14ac:dyDescent="0.25">
      <c r="A313" s="169"/>
      <c r="B313" s="171"/>
      <c r="C313" s="48">
        <v>458</v>
      </c>
      <c r="D313" s="71" t="s">
        <v>450</v>
      </c>
      <c r="E313" s="108" t="s">
        <v>653</v>
      </c>
      <c r="F313" s="72" t="s">
        <v>59</v>
      </c>
      <c r="G313" s="72" t="s">
        <v>35</v>
      </c>
      <c r="H313" s="54">
        <v>32.46</v>
      </c>
      <c r="I313" s="19">
        <v>1</v>
      </c>
      <c r="J313" s="25">
        <f t="shared" si="6"/>
        <v>1</v>
      </c>
      <c r="K313" s="26" t="str">
        <f t="shared" si="7"/>
        <v>OK</v>
      </c>
      <c r="L313" s="18"/>
      <c r="M313" s="18"/>
      <c r="N313" s="18"/>
      <c r="O313" s="18"/>
      <c r="P313" s="18"/>
      <c r="Q313" s="18"/>
      <c r="R313" s="18"/>
      <c r="S313" s="18"/>
      <c r="T313" s="18"/>
      <c r="U313" s="18"/>
      <c r="V313" s="18"/>
      <c r="W313" s="32"/>
      <c r="X313" s="32"/>
      <c r="Y313" s="32"/>
      <c r="Z313" s="32"/>
      <c r="AA313" s="32"/>
      <c r="AB313" s="32"/>
      <c r="AC313" s="32"/>
    </row>
    <row r="314" spans="1:29" ht="39.950000000000003" customHeight="1" x14ac:dyDescent="0.25">
      <c r="A314" s="169"/>
      <c r="B314" s="171"/>
      <c r="C314" s="48">
        <v>459</v>
      </c>
      <c r="D314" s="71" t="s">
        <v>207</v>
      </c>
      <c r="E314" s="108" t="s">
        <v>654</v>
      </c>
      <c r="F314" s="72" t="s">
        <v>13</v>
      </c>
      <c r="G314" s="72" t="s">
        <v>35</v>
      </c>
      <c r="H314" s="54">
        <v>204.15</v>
      </c>
      <c r="I314" s="19">
        <v>4</v>
      </c>
      <c r="J314" s="25">
        <f t="shared" si="6"/>
        <v>4</v>
      </c>
      <c r="K314" s="26" t="str">
        <f t="shared" si="7"/>
        <v>OK</v>
      </c>
      <c r="L314" s="18"/>
      <c r="M314" s="18"/>
      <c r="N314" s="18"/>
      <c r="O314" s="18"/>
      <c r="P314" s="18"/>
      <c r="Q314" s="18"/>
      <c r="R314" s="18"/>
      <c r="S314" s="18"/>
      <c r="T314" s="18"/>
      <c r="U314" s="18"/>
      <c r="V314" s="18"/>
      <c r="W314" s="32"/>
      <c r="X314" s="32"/>
      <c r="Y314" s="32"/>
      <c r="Z314" s="32"/>
      <c r="AA314" s="32"/>
      <c r="AB314" s="32"/>
      <c r="AC314" s="32"/>
    </row>
    <row r="315" spans="1:29" ht="39.950000000000003" customHeight="1" x14ac:dyDescent="0.25">
      <c r="A315" s="169"/>
      <c r="B315" s="171"/>
      <c r="C315" s="48">
        <v>460</v>
      </c>
      <c r="D315" s="71" t="s">
        <v>208</v>
      </c>
      <c r="E315" s="108" t="s">
        <v>654</v>
      </c>
      <c r="F315" s="72" t="s">
        <v>59</v>
      </c>
      <c r="G315" s="72" t="s">
        <v>117</v>
      </c>
      <c r="H315" s="54">
        <v>862.93</v>
      </c>
      <c r="I315" s="19">
        <v>1</v>
      </c>
      <c r="J315" s="25">
        <f t="shared" si="6"/>
        <v>1</v>
      </c>
      <c r="K315" s="26" t="str">
        <f t="shared" si="7"/>
        <v>OK</v>
      </c>
      <c r="L315" s="18"/>
      <c r="M315" s="18"/>
      <c r="N315" s="18"/>
      <c r="O315" s="18"/>
      <c r="P315" s="18"/>
      <c r="Q315" s="18"/>
      <c r="R315" s="18"/>
      <c r="S315" s="18"/>
      <c r="T315" s="18"/>
      <c r="U315" s="18"/>
      <c r="V315" s="18"/>
      <c r="W315" s="32"/>
      <c r="X315" s="32"/>
      <c r="Y315" s="32"/>
      <c r="Z315" s="32"/>
      <c r="AA315" s="32"/>
      <c r="AB315" s="32"/>
      <c r="AC315" s="32"/>
    </row>
    <row r="316" spans="1:29" ht="39.950000000000003" customHeight="1" x14ac:dyDescent="0.25">
      <c r="A316" s="169"/>
      <c r="B316" s="171"/>
      <c r="C316" s="48">
        <v>461</v>
      </c>
      <c r="D316" s="71" t="s">
        <v>38</v>
      </c>
      <c r="E316" s="108" t="s">
        <v>655</v>
      </c>
      <c r="F316" s="72" t="s">
        <v>13</v>
      </c>
      <c r="G316" s="72" t="s">
        <v>15</v>
      </c>
      <c r="H316" s="54">
        <v>6.46</v>
      </c>
      <c r="I316" s="19">
        <v>2</v>
      </c>
      <c r="J316" s="25">
        <f t="shared" si="6"/>
        <v>2</v>
      </c>
      <c r="K316" s="26" t="str">
        <f t="shared" si="7"/>
        <v>OK</v>
      </c>
      <c r="L316" s="18"/>
      <c r="M316" s="18"/>
      <c r="N316" s="18"/>
      <c r="O316" s="18"/>
      <c r="P316" s="18"/>
      <c r="Q316" s="18"/>
      <c r="R316" s="18"/>
      <c r="S316" s="18"/>
      <c r="T316" s="18"/>
      <c r="U316" s="18"/>
      <c r="V316" s="18"/>
      <c r="W316" s="32"/>
      <c r="X316" s="32"/>
      <c r="Y316" s="32"/>
      <c r="Z316" s="32"/>
      <c r="AA316" s="32"/>
      <c r="AB316" s="32"/>
      <c r="AC316" s="32"/>
    </row>
    <row r="317" spans="1:29" ht="39.950000000000003" customHeight="1" x14ac:dyDescent="0.25">
      <c r="A317" s="169"/>
      <c r="B317" s="171"/>
      <c r="C317" s="48">
        <v>462</v>
      </c>
      <c r="D317" s="71" t="s">
        <v>451</v>
      </c>
      <c r="E317" s="108" t="s">
        <v>656</v>
      </c>
      <c r="F317" s="72" t="s">
        <v>13</v>
      </c>
      <c r="G317" s="72" t="s">
        <v>35</v>
      </c>
      <c r="H317" s="54">
        <v>16.03</v>
      </c>
      <c r="I317" s="19">
        <f>2+2</f>
        <v>4</v>
      </c>
      <c r="J317" s="25">
        <f t="shared" si="6"/>
        <v>0</v>
      </c>
      <c r="K317" s="26" t="str">
        <f t="shared" si="7"/>
        <v>OK</v>
      </c>
      <c r="L317" s="18"/>
      <c r="M317" s="18"/>
      <c r="N317" s="18"/>
      <c r="O317" s="18"/>
      <c r="P317" s="18"/>
      <c r="Q317" s="18"/>
      <c r="R317" s="18"/>
      <c r="S317" s="18"/>
      <c r="T317" s="18"/>
      <c r="U317" s="18"/>
      <c r="V317" s="18"/>
      <c r="W317" s="32"/>
      <c r="X317" s="32"/>
      <c r="Y317" s="32"/>
      <c r="Z317" s="154">
        <v>4</v>
      </c>
      <c r="AA317" s="32"/>
      <c r="AB317" s="32"/>
      <c r="AC317" s="32"/>
    </row>
    <row r="318" spans="1:29" ht="39.950000000000003" customHeight="1" x14ac:dyDescent="0.25">
      <c r="A318" s="169"/>
      <c r="B318" s="171"/>
      <c r="C318" s="48">
        <v>463</v>
      </c>
      <c r="D318" s="71" t="s">
        <v>452</v>
      </c>
      <c r="E318" s="108" t="s">
        <v>657</v>
      </c>
      <c r="F318" s="72" t="s">
        <v>12</v>
      </c>
      <c r="G318" s="72" t="s">
        <v>15</v>
      </c>
      <c r="H318" s="54">
        <v>18.5</v>
      </c>
      <c r="I318" s="19">
        <v>4</v>
      </c>
      <c r="J318" s="25">
        <f t="shared" si="6"/>
        <v>4</v>
      </c>
      <c r="K318" s="26" t="str">
        <f t="shared" si="7"/>
        <v>OK</v>
      </c>
      <c r="L318" s="18"/>
      <c r="M318" s="18"/>
      <c r="N318" s="18"/>
      <c r="O318" s="18"/>
      <c r="P318" s="18"/>
      <c r="Q318" s="18"/>
      <c r="R318" s="18"/>
      <c r="S318" s="18"/>
      <c r="T318" s="18"/>
      <c r="U318" s="18"/>
      <c r="V318" s="18"/>
      <c r="W318" s="32"/>
      <c r="X318" s="32"/>
      <c r="Y318" s="32"/>
      <c r="Z318" s="32"/>
      <c r="AA318" s="32"/>
      <c r="AB318" s="32"/>
      <c r="AC318" s="32"/>
    </row>
    <row r="319" spans="1:29" ht="39.950000000000003" customHeight="1" x14ac:dyDescent="0.25">
      <c r="A319" s="169"/>
      <c r="B319" s="171"/>
      <c r="C319" s="48">
        <v>464</v>
      </c>
      <c r="D319" s="71" t="s">
        <v>39</v>
      </c>
      <c r="E319" s="108" t="s">
        <v>658</v>
      </c>
      <c r="F319" s="72" t="s">
        <v>13</v>
      </c>
      <c r="G319" s="72" t="s">
        <v>35</v>
      </c>
      <c r="H319" s="54">
        <v>19.09</v>
      </c>
      <c r="I319" s="19">
        <v>2</v>
      </c>
      <c r="J319" s="25">
        <f t="shared" si="6"/>
        <v>2</v>
      </c>
      <c r="K319" s="26" t="str">
        <f t="shared" si="7"/>
        <v>OK</v>
      </c>
      <c r="L319" s="18"/>
      <c r="M319" s="18"/>
      <c r="N319" s="18"/>
      <c r="O319" s="18"/>
      <c r="P319" s="18"/>
      <c r="Q319" s="18"/>
      <c r="R319" s="18"/>
      <c r="S319" s="18"/>
      <c r="T319" s="18"/>
      <c r="U319" s="18"/>
      <c r="V319" s="18"/>
      <c r="W319" s="32"/>
      <c r="X319" s="32"/>
      <c r="Y319" s="32"/>
      <c r="Z319" s="32"/>
      <c r="AA319" s="32"/>
      <c r="AB319" s="32"/>
      <c r="AC319" s="32"/>
    </row>
    <row r="320" spans="1:29" ht="39.950000000000003" customHeight="1" x14ac:dyDescent="0.25">
      <c r="A320" s="169"/>
      <c r="B320" s="171"/>
      <c r="C320" s="48">
        <v>465</v>
      </c>
      <c r="D320" s="71" t="s">
        <v>40</v>
      </c>
      <c r="E320" s="108" t="s">
        <v>659</v>
      </c>
      <c r="F320" s="72" t="s">
        <v>13</v>
      </c>
      <c r="G320" s="72" t="s">
        <v>35</v>
      </c>
      <c r="H320" s="54">
        <v>23.63</v>
      </c>
      <c r="I320" s="19">
        <v>2</v>
      </c>
      <c r="J320" s="25">
        <f t="shared" si="6"/>
        <v>2</v>
      </c>
      <c r="K320" s="26" t="str">
        <f t="shared" si="7"/>
        <v>OK</v>
      </c>
      <c r="L320" s="18"/>
      <c r="M320" s="18"/>
      <c r="N320" s="18"/>
      <c r="O320" s="18"/>
      <c r="P320" s="18"/>
      <c r="Q320" s="18"/>
      <c r="R320" s="18"/>
      <c r="S320" s="18"/>
      <c r="T320" s="18"/>
      <c r="U320" s="18"/>
      <c r="V320" s="18"/>
      <c r="W320" s="32"/>
      <c r="X320" s="32"/>
      <c r="Y320" s="32"/>
      <c r="Z320" s="32"/>
      <c r="AA320" s="32"/>
      <c r="AB320" s="32"/>
      <c r="AC320" s="32"/>
    </row>
    <row r="321" spans="1:29" ht="39.950000000000003" customHeight="1" x14ac:dyDescent="0.25">
      <c r="A321" s="169"/>
      <c r="B321" s="171"/>
      <c r="C321" s="48">
        <v>466</v>
      </c>
      <c r="D321" s="71" t="s">
        <v>41</v>
      </c>
      <c r="E321" s="108" t="s">
        <v>660</v>
      </c>
      <c r="F321" s="72" t="s">
        <v>13</v>
      </c>
      <c r="G321" s="72" t="s">
        <v>35</v>
      </c>
      <c r="H321" s="54">
        <v>19.559999999999999</v>
      </c>
      <c r="I321" s="19">
        <v>2</v>
      </c>
      <c r="J321" s="25">
        <f t="shared" si="6"/>
        <v>2</v>
      </c>
      <c r="K321" s="26" t="str">
        <f t="shared" si="7"/>
        <v>OK</v>
      </c>
      <c r="L321" s="18"/>
      <c r="M321" s="18"/>
      <c r="N321" s="18"/>
      <c r="O321" s="18"/>
      <c r="P321" s="18"/>
      <c r="Q321" s="18"/>
      <c r="R321" s="18"/>
      <c r="S321" s="18"/>
      <c r="T321" s="18"/>
      <c r="U321" s="18"/>
      <c r="V321" s="18"/>
      <c r="W321" s="32"/>
      <c r="X321" s="32"/>
      <c r="Y321" s="32"/>
      <c r="Z321" s="32"/>
      <c r="AA321" s="32"/>
      <c r="AB321" s="32"/>
      <c r="AC321" s="32"/>
    </row>
    <row r="322" spans="1:29" ht="39.950000000000003" customHeight="1" x14ac:dyDescent="0.25">
      <c r="A322" s="169"/>
      <c r="B322" s="171"/>
      <c r="C322" s="48">
        <v>467</v>
      </c>
      <c r="D322" s="71" t="s">
        <v>42</v>
      </c>
      <c r="E322" s="108" t="s">
        <v>661</v>
      </c>
      <c r="F322" s="72" t="s">
        <v>13</v>
      </c>
      <c r="G322" s="72" t="s">
        <v>35</v>
      </c>
      <c r="H322" s="54">
        <v>34.82</v>
      </c>
      <c r="I322" s="19">
        <v>2</v>
      </c>
      <c r="J322" s="25">
        <f t="shared" si="6"/>
        <v>2</v>
      </c>
      <c r="K322" s="26" t="str">
        <f t="shared" si="7"/>
        <v>OK</v>
      </c>
      <c r="L322" s="18"/>
      <c r="M322" s="18"/>
      <c r="N322" s="18"/>
      <c r="O322" s="18"/>
      <c r="P322" s="18"/>
      <c r="Q322" s="18"/>
      <c r="R322" s="18"/>
      <c r="S322" s="18"/>
      <c r="T322" s="18"/>
      <c r="U322" s="18"/>
      <c r="V322" s="18"/>
      <c r="W322" s="32"/>
      <c r="X322" s="32"/>
      <c r="Y322" s="32"/>
      <c r="Z322" s="32"/>
      <c r="AA322" s="32"/>
      <c r="AB322" s="32"/>
      <c r="AC322" s="32"/>
    </row>
    <row r="323" spans="1:29" ht="39.950000000000003" customHeight="1" x14ac:dyDescent="0.25">
      <c r="A323" s="169"/>
      <c r="B323" s="171"/>
      <c r="C323" s="48">
        <v>468</v>
      </c>
      <c r="D323" s="71" t="s">
        <v>43</v>
      </c>
      <c r="E323" s="108" t="s">
        <v>662</v>
      </c>
      <c r="F323" s="72" t="s">
        <v>13</v>
      </c>
      <c r="G323" s="72" t="s">
        <v>35</v>
      </c>
      <c r="H323" s="54">
        <v>26.03</v>
      </c>
      <c r="I323" s="19">
        <v>2</v>
      </c>
      <c r="J323" s="25">
        <f t="shared" si="6"/>
        <v>2</v>
      </c>
      <c r="K323" s="26" t="str">
        <f t="shared" si="7"/>
        <v>OK</v>
      </c>
      <c r="L323" s="18"/>
      <c r="M323" s="18"/>
      <c r="N323" s="18"/>
      <c r="O323" s="18"/>
      <c r="P323" s="18"/>
      <c r="Q323" s="18"/>
      <c r="R323" s="18"/>
      <c r="S323" s="18"/>
      <c r="T323" s="18"/>
      <c r="U323" s="18"/>
      <c r="V323" s="18"/>
      <c r="W323" s="32"/>
      <c r="X323" s="32"/>
      <c r="Y323" s="32"/>
      <c r="Z323" s="32"/>
      <c r="AA323" s="32"/>
      <c r="AB323" s="32"/>
      <c r="AC323" s="32"/>
    </row>
    <row r="324" spans="1:29" ht="39.950000000000003" customHeight="1" x14ac:dyDescent="0.25">
      <c r="A324" s="169"/>
      <c r="B324" s="171"/>
      <c r="C324" s="48">
        <v>469</v>
      </c>
      <c r="D324" s="71" t="s">
        <v>44</v>
      </c>
      <c r="E324" s="108" t="s">
        <v>663</v>
      </c>
      <c r="F324" s="72" t="s">
        <v>13</v>
      </c>
      <c r="G324" s="72" t="s">
        <v>35</v>
      </c>
      <c r="H324" s="54">
        <v>33.86</v>
      </c>
      <c r="I324" s="19">
        <v>2</v>
      </c>
      <c r="J324" s="25">
        <f t="shared" si="6"/>
        <v>2</v>
      </c>
      <c r="K324" s="26" t="str">
        <f t="shared" si="7"/>
        <v>OK</v>
      </c>
      <c r="L324" s="18"/>
      <c r="M324" s="18"/>
      <c r="N324" s="18"/>
      <c r="O324" s="18"/>
      <c r="P324" s="18"/>
      <c r="Q324" s="18"/>
      <c r="R324" s="18"/>
      <c r="S324" s="18"/>
      <c r="T324" s="18"/>
      <c r="U324" s="18"/>
      <c r="V324" s="18"/>
      <c r="W324" s="32"/>
      <c r="X324" s="32"/>
      <c r="Y324" s="32"/>
      <c r="Z324" s="32"/>
      <c r="AA324" s="32"/>
      <c r="AB324" s="32"/>
      <c r="AC324" s="32"/>
    </row>
    <row r="325" spans="1:29" ht="39.950000000000003" customHeight="1" x14ac:dyDescent="0.25">
      <c r="A325" s="169"/>
      <c r="B325" s="171"/>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32"/>
      <c r="X325" s="32"/>
      <c r="Y325" s="32"/>
      <c r="Z325" s="32"/>
      <c r="AA325" s="32"/>
      <c r="AB325" s="32"/>
      <c r="AC325" s="32"/>
    </row>
    <row r="326" spans="1:29" ht="39.950000000000003" customHeight="1" x14ac:dyDescent="0.25">
      <c r="A326" s="169"/>
      <c r="B326" s="171"/>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32"/>
      <c r="X326" s="32"/>
      <c r="Y326" s="32"/>
      <c r="Z326" s="32"/>
      <c r="AA326" s="32"/>
      <c r="AB326" s="32"/>
      <c r="AC326" s="32"/>
    </row>
    <row r="327" spans="1:29" ht="39.950000000000003" customHeight="1" x14ac:dyDescent="0.25">
      <c r="A327" s="169"/>
      <c r="B327" s="171"/>
      <c r="C327" s="48">
        <v>472</v>
      </c>
      <c r="D327" s="71" t="s">
        <v>455</v>
      </c>
      <c r="E327" s="108" t="s">
        <v>666</v>
      </c>
      <c r="F327" s="72" t="s">
        <v>13</v>
      </c>
      <c r="G327" s="72" t="s">
        <v>35</v>
      </c>
      <c r="H327" s="54">
        <v>21.04</v>
      </c>
      <c r="I327" s="19">
        <v>2</v>
      </c>
      <c r="J327" s="25">
        <f t="shared" si="6"/>
        <v>2</v>
      </c>
      <c r="K327" s="26" t="str">
        <f t="shared" si="7"/>
        <v>OK</v>
      </c>
      <c r="L327" s="18"/>
      <c r="M327" s="18"/>
      <c r="N327" s="18"/>
      <c r="O327" s="18"/>
      <c r="P327" s="18"/>
      <c r="Q327" s="18"/>
      <c r="R327" s="18"/>
      <c r="S327" s="18"/>
      <c r="T327" s="18"/>
      <c r="U327" s="18"/>
      <c r="V327" s="18"/>
      <c r="W327" s="32"/>
      <c r="X327" s="32"/>
      <c r="Y327" s="32"/>
      <c r="Z327" s="32"/>
      <c r="AA327" s="32"/>
      <c r="AB327" s="32"/>
      <c r="AC327" s="32"/>
    </row>
    <row r="328" spans="1:29" ht="39.950000000000003" customHeight="1" x14ac:dyDescent="0.25">
      <c r="A328" s="169"/>
      <c r="B328" s="171"/>
      <c r="C328" s="48">
        <v>473</v>
      </c>
      <c r="D328" s="71" t="s">
        <v>45</v>
      </c>
      <c r="E328" s="108" t="s">
        <v>666</v>
      </c>
      <c r="F328" s="72" t="s">
        <v>13</v>
      </c>
      <c r="G328" s="72" t="s">
        <v>35</v>
      </c>
      <c r="H328" s="54">
        <v>22.73</v>
      </c>
      <c r="I328" s="19">
        <v>2</v>
      </c>
      <c r="J328" s="25">
        <f t="shared" si="6"/>
        <v>2</v>
      </c>
      <c r="K328" s="26" t="str">
        <f t="shared" si="7"/>
        <v>OK</v>
      </c>
      <c r="L328" s="18"/>
      <c r="M328" s="18"/>
      <c r="N328" s="18"/>
      <c r="O328" s="18"/>
      <c r="P328" s="63"/>
      <c r="Q328" s="18"/>
      <c r="R328" s="18"/>
      <c r="S328" s="18"/>
      <c r="T328" s="18"/>
      <c r="U328" s="18"/>
      <c r="V328" s="18"/>
      <c r="W328" s="32"/>
      <c r="X328" s="32"/>
      <c r="Y328" s="32"/>
      <c r="Z328" s="32"/>
      <c r="AA328" s="32"/>
      <c r="AB328" s="32"/>
      <c r="AC328" s="32"/>
    </row>
    <row r="329" spans="1:29" ht="39.950000000000003" customHeight="1" x14ac:dyDescent="0.25">
      <c r="A329" s="169"/>
      <c r="B329" s="171"/>
      <c r="C329" s="48">
        <v>474</v>
      </c>
      <c r="D329" s="86" t="s">
        <v>456</v>
      </c>
      <c r="E329" s="108" t="s">
        <v>667</v>
      </c>
      <c r="F329" s="96" t="s">
        <v>515</v>
      </c>
      <c r="G329" s="72" t="s">
        <v>35</v>
      </c>
      <c r="H329" s="54">
        <v>197.2</v>
      </c>
      <c r="I329" s="19"/>
      <c r="J329" s="25">
        <f t="shared" si="6"/>
        <v>0</v>
      </c>
      <c r="K329" s="26" t="str">
        <f t="shared" si="7"/>
        <v>OK</v>
      </c>
      <c r="L329" s="18"/>
      <c r="M329" s="18"/>
      <c r="N329" s="18"/>
      <c r="O329" s="18"/>
      <c r="P329" s="63"/>
      <c r="Q329" s="18"/>
      <c r="R329" s="18"/>
      <c r="S329" s="18"/>
      <c r="T329" s="18"/>
      <c r="U329" s="18"/>
      <c r="V329" s="18"/>
      <c r="W329" s="32"/>
      <c r="X329" s="32"/>
      <c r="Y329" s="32"/>
      <c r="Z329" s="32"/>
      <c r="AA329" s="32"/>
      <c r="AB329" s="32"/>
      <c r="AC329" s="32"/>
    </row>
    <row r="330" spans="1:29" ht="39.950000000000003" customHeight="1" x14ac:dyDescent="0.25">
      <c r="A330" s="169"/>
      <c r="B330" s="171"/>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32"/>
      <c r="X330" s="32"/>
      <c r="Y330" s="32"/>
      <c r="Z330" s="32"/>
      <c r="AA330" s="32"/>
      <c r="AB330" s="32"/>
      <c r="AC330" s="32"/>
    </row>
    <row r="331" spans="1:29" ht="39.950000000000003" customHeight="1" x14ac:dyDescent="0.25">
      <c r="A331" s="169"/>
      <c r="B331" s="171"/>
      <c r="C331" s="48">
        <v>476</v>
      </c>
      <c r="D331" s="71" t="s">
        <v>46</v>
      </c>
      <c r="E331" s="108" t="s">
        <v>669</v>
      </c>
      <c r="F331" s="72" t="s">
        <v>13</v>
      </c>
      <c r="G331" s="72" t="s">
        <v>35</v>
      </c>
      <c r="H331" s="54">
        <v>8.1999999999999993</v>
      </c>
      <c r="I331" s="19">
        <v>5</v>
      </c>
      <c r="J331" s="25">
        <f t="shared" si="6"/>
        <v>3</v>
      </c>
      <c r="K331" s="26" t="str">
        <f t="shared" si="7"/>
        <v>OK</v>
      </c>
      <c r="L331" s="18"/>
      <c r="M331" s="18"/>
      <c r="N331" s="18"/>
      <c r="O331" s="18"/>
      <c r="P331" s="18"/>
      <c r="Q331" s="18"/>
      <c r="R331" s="18">
        <v>2</v>
      </c>
      <c r="S331" s="18"/>
      <c r="T331" s="18"/>
      <c r="U331" s="18"/>
      <c r="V331" s="18"/>
      <c r="W331" s="32"/>
      <c r="X331" s="32"/>
      <c r="Y331" s="32"/>
      <c r="Z331" s="32"/>
      <c r="AA331" s="32"/>
      <c r="AB331" s="32"/>
      <c r="AC331" s="32"/>
    </row>
    <row r="332" spans="1:29" ht="39.950000000000003" customHeight="1" x14ac:dyDescent="0.25">
      <c r="A332" s="169"/>
      <c r="B332" s="171"/>
      <c r="C332" s="48">
        <v>477</v>
      </c>
      <c r="D332" s="71" t="s">
        <v>47</v>
      </c>
      <c r="E332" s="109" t="s">
        <v>670</v>
      </c>
      <c r="F332" s="72" t="s">
        <v>13</v>
      </c>
      <c r="G332" s="72" t="s">
        <v>35</v>
      </c>
      <c r="H332" s="54">
        <v>10.029999999999999</v>
      </c>
      <c r="I332" s="19">
        <v>4</v>
      </c>
      <c r="J332" s="25">
        <f t="shared" si="6"/>
        <v>4</v>
      </c>
      <c r="K332" s="26" t="str">
        <f t="shared" si="7"/>
        <v>OK</v>
      </c>
      <c r="L332" s="18"/>
      <c r="M332" s="18"/>
      <c r="N332" s="18"/>
      <c r="O332" s="18"/>
      <c r="P332" s="18"/>
      <c r="Q332" s="18"/>
      <c r="R332" s="18"/>
      <c r="S332" s="18"/>
      <c r="T332" s="18"/>
      <c r="U332" s="18"/>
      <c r="V332" s="18"/>
      <c r="W332" s="32"/>
      <c r="X332" s="32"/>
      <c r="Y332" s="32"/>
      <c r="Z332" s="32"/>
      <c r="AA332" s="32"/>
      <c r="AB332" s="32"/>
      <c r="AC332" s="32"/>
    </row>
    <row r="333" spans="1:29" ht="39.950000000000003" customHeight="1" x14ac:dyDescent="0.25">
      <c r="A333" s="169"/>
      <c r="B333" s="171"/>
      <c r="C333" s="48">
        <v>478</v>
      </c>
      <c r="D333" s="71" t="s">
        <v>458</v>
      </c>
      <c r="E333" s="108" t="s">
        <v>669</v>
      </c>
      <c r="F333" s="72" t="s">
        <v>59</v>
      </c>
      <c r="G333" s="72" t="s">
        <v>35</v>
      </c>
      <c r="H333" s="54">
        <v>3.91</v>
      </c>
      <c r="I333" s="19">
        <v>5</v>
      </c>
      <c r="J333" s="25">
        <f t="shared" si="6"/>
        <v>5</v>
      </c>
      <c r="K333" s="26" t="str">
        <f t="shared" si="7"/>
        <v>OK</v>
      </c>
      <c r="L333" s="18"/>
      <c r="M333" s="18"/>
      <c r="N333" s="18"/>
      <c r="O333" s="18"/>
      <c r="P333" s="18"/>
      <c r="Q333" s="18"/>
      <c r="R333" s="18"/>
      <c r="S333" s="18"/>
      <c r="T333" s="18"/>
      <c r="U333" s="18"/>
      <c r="V333" s="18"/>
      <c r="W333" s="32"/>
      <c r="X333" s="32"/>
      <c r="Y333" s="32"/>
      <c r="Z333" s="32"/>
      <c r="AA333" s="32"/>
      <c r="AB333" s="32"/>
      <c r="AC333" s="32"/>
    </row>
    <row r="334" spans="1:29" ht="39.950000000000003" customHeight="1" x14ac:dyDescent="0.25">
      <c r="A334" s="169"/>
      <c r="B334" s="171"/>
      <c r="C334" s="48">
        <v>479</v>
      </c>
      <c r="D334" s="71" t="s">
        <v>36</v>
      </c>
      <c r="E334" s="108" t="s">
        <v>671</v>
      </c>
      <c r="F334" s="72" t="s">
        <v>13</v>
      </c>
      <c r="G334" s="72" t="s">
        <v>103</v>
      </c>
      <c r="H334" s="54">
        <v>1.21</v>
      </c>
      <c r="I334" s="19">
        <v>6</v>
      </c>
      <c r="J334" s="25">
        <f t="shared" si="6"/>
        <v>6</v>
      </c>
      <c r="K334" s="26" t="str">
        <f t="shared" si="7"/>
        <v>OK</v>
      </c>
      <c r="L334" s="18"/>
      <c r="M334" s="18"/>
      <c r="N334" s="18"/>
      <c r="O334" s="18"/>
      <c r="P334" s="18"/>
      <c r="Q334" s="18"/>
      <c r="R334" s="18"/>
      <c r="S334" s="18"/>
      <c r="T334" s="18"/>
      <c r="U334" s="18"/>
      <c r="V334" s="18"/>
      <c r="W334" s="32"/>
      <c r="X334" s="32"/>
      <c r="Y334" s="32"/>
      <c r="Z334" s="32"/>
      <c r="AA334" s="32"/>
      <c r="AB334" s="32"/>
      <c r="AC334" s="32"/>
    </row>
    <row r="335" spans="1:29" ht="39.950000000000003" customHeight="1" x14ac:dyDescent="0.25">
      <c r="A335" s="169"/>
      <c r="B335" s="171"/>
      <c r="C335" s="48">
        <v>480</v>
      </c>
      <c r="D335" s="71" t="s">
        <v>459</v>
      </c>
      <c r="E335" s="108" t="s">
        <v>672</v>
      </c>
      <c r="F335" s="72" t="s">
        <v>13</v>
      </c>
      <c r="G335" s="72" t="s">
        <v>35</v>
      </c>
      <c r="H335" s="54">
        <v>22.21</v>
      </c>
      <c r="I335" s="19">
        <v>2</v>
      </c>
      <c r="J335" s="25">
        <f t="shared" si="6"/>
        <v>2</v>
      </c>
      <c r="K335" s="26" t="str">
        <f t="shared" si="7"/>
        <v>OK</v>
      </c>
      <c r="L335" s="18"/>
      <c r="M335" s="18"/>
      <c r="N335" s="18"/>
      <c r="O335" s="18"/>
      <c r="P335" s="18"/>
      <c r="Q335" s="18"/>
      <c r="R335" s="18"/>
      <c r="S335" s="18"/>
      <c r="T335" s="18"/>
      <c r="U335" s="18"/>
      <c r="V335" s="18"/>
      <c r="W335" s="32"/>
      <c r="X335" s="32"/>
      <c r="Y335" s="32"/>
      <c r="Z335" s="32"/>
      <c r="AA335" s="32"/>
      <c r="AB335" s="32"/>
      <c r="AC335" s="32"/>
    </row>
    <row r="336" spans="1:29" ht="39.950000000000003" customHeight="1" x14ac:dyDescent="0.25">
      <c r="A336" s="169"/>
      <c r="B336" s="171"/>
      <c r="C336" s="48">
        <v>481</v>
      </c>
      <c r="D336" s="71" t="s">
        <v>57</v>
      </c>
      <c r="E336" s="108" t="s">
        <v>673</v>
      </c>
      <c r="F336" s="72" t="s">
        <v>13</v>
      </c>
      <c r="G336" s="72" t="s">
        <v>35</v>
      </c>
      <c r="H336" s="54">
        <v>44.17</v>
      </c>
      <c r="I336" s="19">
        <v>2</v>
      </c>
      <c r="J336" s="25">
        <f t="shared" si="6"/>
        <v>2</v>
      </c>
      <c r="K336" s="26" t="str">
        <f t="shared" si="7"/>
        <v>OK</v>
      </c>
      <c r="L336" s="18"/>
      <c r="M336" s="18"/>
      <c r="N336" s="18"/>
      <c r="O336" s="18"/>
      <c r="P336" s="18"/>
      <c r="Q336" s="18"/>
      <c r="R336" s="18"/>
      <c r="S336" s="18"/>
      <c r="T336" s="18"/>
      <c r="U336" s="18"/>
      <c r="V336" s="18"/>
      <c r="W336" s="32"/>
      <c r="X336" s="32"/>
      <c r="Y336" s="32"/>
      <c r="Z336" s="32"/>
      <c r="AA336" s="32"/>
      <c r="AB336" s="32"/>
      <c r="AC336" s="32"/>
    </row>
    <row r="337" spans="1:29" ht="39.950000000000003" customHeight="1" x14ac:dyDescent="0.25">
      <c r="A337" s="169"/>
      <c r="B337" s="171"/>
      <c r="C337" s="48">
        <v>482</v>
      </c>
      <c r="D337" s="71" t="s">
        <v>460</v>
      </c>
      <c r="E337" s="108" t="s">
        <v>674</v>
      </c>
      <c r="F337" s="72" t="s">
        <v>516</v>
      </c>
      <c r="G337" s="72" t="s">
        <v>35</v>
      </c>
      <c r="H337" s="54">
        <v>341.74</v>
      </c>
      <c r="I337" s="19">
        <v>1</v>
      </c>
      <c r="J337" s="25">
        <f t="shared" si="6"/>
        <v>0</v>
      </c>
      <c r="K337" s="26" t="str">
        <f t="shared" si="7"/>
        <v>OK</v>
      </c>
      <c r="L337" s="18"/>
      <c r="M337" s="18"/>
      <c r="N337" s="18"/>
      <c r="O337" s="18"/>
      <c r="P337" s="18"/>
      <c r="Q337" s="18"/>
      <c r="R337" s="18"/>
      <c r="S337" s="18"/>
      <c r="T337" s="18"/>
      <c r="U337" s="18"/>
      <c r="V337" s="18"/>
      <c r="W337" s="32"/>
      <c r="X337" s="154">
        <v>1</v>
      </c>
      <c r="Y337" s="32"/>
      <c r="Z337" s="32"/>
      <c r="AA337" s="32"/>
      <c r="AB337" s="32"/>
      <c r="AC337" s="32"/>
    </row>
    <row r="338" spans="1:29" ht="39.950000000000003" customHeight="1" x14ac:dyDescent="0.25">
      <c r="A338" s="169"/>
      <c r="B338" s="171"/>
      <c r="C338" s="48">
        <v>483</v>
      </c>
      <c r="D338" s="71" t="s">
        <v>48</v>
      </c>
      <c r="E338" s="108" t="s">
        <v>675</v>
      </c>
      <c r="F338" s="72" t="s">
        <v>13</v>
      </c>
      <c r="G338" s="72" t="s">
        <v>35</v>
      </c>
      <c r="H338" s="54">
        <v>52.27</v>
      </c>
      <c r="I338" s="19">
        <v>1</v>
      </c>
      <c r="J338" s="25">
        <f t="shared" si="6"/>
        <v>0</v>
      </c>
      <c r="K338" s="26" t="str">
        <f t="shared" si="7"/>
        <v>OK</v>
      </c>
      <c r="L338" s="18"/>
      <c r="M338" s="18"/>
      <c r="N338" s="18"/>
      <c r="O338" s="18"/>
      <c r="P338" s="18"/>
      <c r="Q338" s="18"/>
      <c r="R338" s="18"/>
      <c r="S338" s="18"/>
      <c r="T338" s="18"/>
      <c r="U338" s="18"/>
      <c r="V338" s="18"/>
      <c r="W338" s="32"/>
      <c r="X338" s="32"/>
      <c r="Y338" s="32"/>
      <c r="Z338" s="32"/>
      <c r="AA338" s="154">
        <v>1</v>
      </c>
      <c r="AB338" s="32"/>
      <c r="AC338" s="32"/>
    </row>
    <row r="339" spans="1:29" ht="39.950000000000003" customHeight="1" x14ac:dyDescent="0.25">
      <c r="A339" s="169"/>
      <c r="B339" s="171"/>
      <c r="C339" s="48">
        <v>484</v>
      </c>
      <c r="D339" s="71" t="s">
        <v>49</v>
      </c>
      <c r="E339" s="108" t="s">
        <v>676</v>
      </c>
      <c r="F339" s="72" t="s">
        <v>13</v>
      </c>
      <c r="G339" s="72" t="s">
        <v>15</v>
      </c>
      <c r="H339" s="54">
        <v>77.22</v>
      </c>
      <c r="I339" s="19">
        <v>1</v>
      </c>
      <c r="J339" s="25">
        <f t="shared" si="6"/>
        <v>1</v>
      </c>
      <c r="K339" s="26" t="str">
        <f t="shared" si="7"/>
        <v>OK</v>
      </c>
      <c r="L339" s="18"/>
      <c r="M339" s="18"/>
      <c r="N339" s="18"/>
      <c r="O339" s="18"/>
      <c r="P339" s="18"/>
      <c r="Q339" s="18"/>
      <c r="R339" s="18"/>
      <c r="S339" s="18"/>
      <c r="T339" s="18"/>
      <c r="U339" s="18"/>
      <c r="V339" s="18"/>
      <c r="W339" s="32"/>
      <c r="X339" s="32"/>
      <c r="Y339" s="32"/>
      <c r="Z339" s="32"/>
      <c r="AA339" s="32"/>
      <c r="AB339" s="32"/>
      <c r="AC339" s="32"/>
    </row>
    <row r="340" spans="1:29" ht="39.950000000000003" customHeight="1" x14ac:dyDescent="0.25">
      <c r="A340" s="169"/>
      <c r="B340" s="171"/>
      <c r="C340" s="48">
        <v>485</v>
      </c>
      <c r="D340" s="71" t="s">
        <v>50</v>
      </c>
      <c r="E340" s="108" t="s">
        <v>677</v>
      </c>
      <c r="F340" s="72" t="s">
        <v>13</v>
      </c>
      <c r="G340" s="72" t="s">
        <v>35</v>
      </c>
      <c r="H340" s="70">
        <v>19.09</v>
      </c>
      <c r="I340" s="19">
        <v>5</v>
      </c>
      <c r="J340" s="25">
        <f t="shared" si="6"/>
        <v>0</v>
      </c>
      <c r="K340" s="26" t="str">
        <f t="shared" si="7"/>
        <v>OK</v>
      </c>
      <c r="L340" s="18"/>
      <c r="M340" s="18"/>
      <c r="N340" s="18"/>
      <c r="O340" s="18"/>
      <c r="P340" s="18"/>
      <c r="Q340" s="18"/>
      <c r="R340" s="18"/>
      <c r="S340" s="18"/>
      <c r="T340" s="18">
        <v>5</v>
      </c>
      <c r="U340" s="18"/>
      <c r="V340" s="18"/>
      <c r="W340" s="32"/>
      <c r="X340" s="32"/>
      <c r="Y340" s="32"/>
      <c r="Z340" s="32"/>
      <c r="AA340" s="32"/>
      <c r="AB340" s="32"/>
      <c r="AC340" s="32"/>
    </row>
    <row r="341" spans="1:29" ht="39.950000000000003" customHeight="1" x14ac:dyDescent="0.25">
      <c r="A341" s="169"/>
      <c r="B341" s="171"/>
      <c r="C341" s="48">
        <v>486</v>
      </c>
      <c r="D341" s="71" t="s">
        <v>461</v>
      </c>
      <c r="E341" s="108" t="s">
        <v>678</v>
      </c>
      <c r="F341" s="72" t="s">
        <v>13</v>
      </c>
      <c r="G341" s="72" t="s">
        <v>35</v>
      </c>
      <c r="H341" s="54">
        <v>14.46</v>
      </c>
      <c r="I341" s="19">
        <v>4</v>
      </c>
      <c r="J341" s="25">
        <f t="shared" si="6"/>
        <v>4</v>
      </c>
      <c r="K341" s="26" t="str">
        <f t="shared" si="7"/>
        <v>OK</v>
      </c>
      <c r="L341" s="18"/>
      <c r="M341" s="18"/>
      <c r="N341" s="18"/>
      <c r="O341" s="18"/>
      <c r="P341" s="18"/>
      <c r="Q341" s="18"/>
      <c r="R341" s="18"/>
      <c r="S341" s="18"/>
      <c r="T341" s="18"/>
      <c r="U341" s="18"/>
      <c r="V341" s="18"/>
      <c r="W341" s="32"/>
      <c r="X341" s="32"/>
      <c r="Y341" s="32"/>
      <c r="Z341" s="32"/>
      <c r="AA341" s="32"/>
      <c r="AB341" s="32"/>
      <c r="AC341" s="32"/>
    </row>
    <row r="342" spans="1:29" ht="39.950000000000003" customHeight="1" x14ac:dyDescent="0.25">
      <c r="A342" s="169"/>
      <c r="B342" s="171"/>
      <c r="C342" s="48">
        <v>487</v>
      </c>
      <c r="D342" s="71" t="s">
        <v>51</v>
      </c>
      <c r="E342" s="108" t="s">
        <v>679</v>
      </c>
      <c r="F342" s="72" t="s">
        <v>13</v>
      </c>
      <c r="G342" s="72" t="s">
        <v>35</v>
      </c>
      <c r="H342" s="54">
        <v>15.29</v>
      </c>
      <c r="I342" s="19">
        <v>4</v>
      </c>
      <c r="J342" s="25">
        <f t="shared" si="6"/>
        <v>4</v>
      </c>
      <c r="K342" s="26" t="str">
        <f t="shared" si="7"/>
        <v>OK</v>
      </c>
      <c r="L342" s="18"/>
      <c r="M342" s="18"/>
      <c r="N342" s="18"/>
      <c r="O342" s="18"/>
      <c r="P342" s="18"/>
      <c r="Q342" s="18"/>
      <c r="R342" s="18"/>
      <c r="S342" s="18"/>
      <c r="T342" s="18"/>
      <c r="U342" s="18"/>
      <c r="V342" s="18"/>
      <c r="W342" s="32"/>
      <c r="X342" s="32"/>
      <c r="Y342" s="32"/>
      <c r="Z342" s="32"/>
      <c r="AA342" s="32"/>
      <c r="AB342" s="32"/>
      <c r="AC342" s="32"/>
    </row>
    <row r="343" spans="1:29" ht="39.950000000000003" customHeight="1" x14ac:dyDescent="0.25">
      <c r="A343" s="169"/>
      <c r="B343" s="171"/>
      <c r="C343" s="49">
        <v>488</v>
      </c>
      <c r="D343" s="71" t="s">
        <v>89</v>
      </c>
      <c r="E343" s="108" t="s">
        <v>680</v>
      </c>
      <c r="F343" s="72" t="s">
        <v>13</v>
      </c>
      <c r="G343" s="72" t="s">
        <v>35</v>
      </c>
      <c r="H343" s="54">
        <v>30.13</v>
      </c>
      <c r="I343" s="19">
        <v>4</v>
      </c>
      <c r="J343" s="25">
        <f t="shared" si="6"/>
        <v>4</v>
      </c>
      <c r="K343" s="26" t="str">
        <f t="shared" si="7"/>
        <v>OK</v>
      </c>
      <c r="L343" s="18"/>
      <c r="M343" s="18"/>
      <c r="N343" s="18"/>
      <c r="O343" s="18"/>
      <c r="P343" s="18"/>
      <c r="Q343" s="18"/>
      <c r="R343" s="18"/>
      <c r="S343" s="18"/>
      <c r="T343" s="18"/>
      <c r="U343" s="18"/>
      <c r="V343" s="18"/>
      <c r="W343" s="32"/>
      <c r="X343" s="32"/>
      <c r="Y343" s="32"/>
      <c r="Z343" s="32"/>
      <c r="AA343" s="32"/>
      <c r="AB343" s="32"/>
      <c r="AC343" s="32"/>
    </row>
    <row r="344" spans="1:29" ht="39.950000000000003" customHeight="1" x14ac:dyDescent="0.25">
      <c r="A344" s="169"/>
      <c r="B344" s="171"/>
      <c r="C344" s="49">
        <v>489</v>
      </c>
      <c r="D344" s="71" t="s">
        <v>115</v>
      </c>
      <c r="E344" s="108" t="s">
        <v>681</v>
      </c>
      <c r="F344" s="72" t="s">
        <v>59</v>
      </c>
      <c r="G344" s="72" t="s">
        <v>35</v>
      </c>
      <c r="H344" s="54">
        <v>26.33</v>
      </c>
      <c r="I344" s="19">
        <v>2</v>
      </c>
      <c r="J344" s="25">
        <f t="shared" si="6"/>
        <v>1</v>
      </c>
      <c r="K344" s="26" t="str">
        <f t="shared" si="7"/>
        <v>OK</v>
      </c>
      <c r="L344" s="18"/>
      <c r="M344" s="18"/>
      <c r="N344" s="18"/>
      <c r="O344" s="18"/>
      <c r="P344" s="18"/>
      <c r="Q344" s="18"/>
      <c r="R344" s="18">
        <v>1</v>
      </c>
      <c r="S344" s="18"/>
      <c r="T344" s="18"/>
      <c r="U344" s="18"/>
      <c r="V344" s="18"/>
      <c r="W344" s="32"/>
      <c r="X344" s="32"/>
      <c r="Y344" s="32"/>
      <c r="Z344" s="32"/>
      <c r="AA344" s="32"/>
      <c r="AB344" s="32"/>
      <c r="AC344" s="32"/>
    </row>
    <row r="345" spans="1:29" ht="39.950000000000003" customHeight="1" x14ac:dyDescent="0.25">
      <c r="A345" s="169"/>
      <c r="B345" s="171"/>
      <c r="C345" s="48">
        <v>490</v>
      </c>
      <c r="D345" s="71" t="s">
        <v>52</v>
      </c>
      <c r="E345" s="108" t="s">
        <v>682</v>
      </c>
      <c r="F345" s="72" t="s">
        <v>13</v>
      </c>
      <c r="G345" s="72" t="s">
        <v>35</v>
      </c>
      <c r="H345" s="54">
        <v>25.77</v>
      </c>
      <c r="I345" s="19">
        <v>2</v>
      </c>
      <c r="J345" s="25">
        <f t="shared" si="6"/>
        <v>2</v>
      </c>
      <c r="K345" s="26" t="str">
        <f t="shared" si="7"/>
        <v>OK</v>
      </c>
      <c r="L345" s="18"/>
      <c r="M345" s="18"/>
      <c r="N345" s="18"/>
      <c r="O345" s="18"/>
      <c r="P345" s="18"/>
      <c r="Q345" s="18"/>
      <c r="R345" s="18"/>
      <c r="S345" s="18"/>
      <c r="T345" s="18"/>
      <c r="U345" s="18"/>
      <c r="V345" s="18"/>
      <c r="W345" s="32"/>
      <c r="X345" s="32"/>
      <c r="Y345" s="32"/>
      <c r="Z345" s="32"/>
      <c r="AA345" s="32"/>
      <c r="AB345" s="32"/>
      <c r="AC345" s="32"/>
    </row>
    <row r="346" spans="1:29" ht="39.950000000000003" customHeight="1" x14ac:dyDescent="0.25">
      <c r="A346" s="169"/>
      <c r="B346" s="171"/>
      <c r="C346" s="48">
        <v>491</v>
      </c>
      <c r="D346" s="71" t="s">
        <v>462</v>
      </c>
      <c r="E346" s="108" t="s">
        <v>682</v>
      </c>
      <c r="F346" s="100" t="s">
        <v>59</v>
      </c>
      <c r="G346" s="72" t="s">
        <v>35</v>
      </c>
      <c r="H346" s="55">
        <v>30.36</v>
      </c>
      <c r="I346" s="19">
        <v>12</v>
      </c>
      <c r="J346" s="25">
        <f t="shared" si="6"/>
        <v>10</v>
      </c>
      <c r="K346" s="26" t="str">
        <f t="shared" si="7"/>
        <v>OK</v>
      </c>
      <c r="L346" s="18">
        <v>2</v>
      </c>
      <c r="M346" s="18"/>
      <c r="N346" s="18"/>
      <c r="O346" s="18"/>
      <c r="P346" s="18"/>
      <c r="Q346" s="18"/>
      <c r="R346" s="18"/>
      <c r="S346" s="18"/>
      <c r="T346" s="18"/>
      <c r="U346" s="18"/>
      <c r="V346" s="18"/>
      <c r="W346" s="32"/>
      <c r="X346" s="32"/>
      <c r="Y346" s="32"/>
      <c r="Z346" s="32"/>
      <c r="AA346" s="32"/>
      <c r="AB346" s="32"/>
      <c r="AC346" s="32"/>
    </row>
    <row r="347" spans="1:29" ht="39.950000000000003" customHeight="1" x14ac:dyDescent="0.25">
      <c r="A347" s="169"/>
      <c r="B347" s="171"/>
      <c r="C347" s="48">
        <v>492</v>
      </c>
      <c r="D347" s="71" t="s">
        <v>56</v>
      </c>
      <c r="E347" s="108" t="s">
        <v>683</v>
      </c>
      <c r="F347" s="100" t="s">
        <v>13</v>
      </c>
      <c r="G347" s="72" t="s">
        <v>35</v>
      </c>
      <c r="H347" s="55">
        <v>28.67</v>
      </c>
      <c r="I347" s="19">
        <f>2+1</f>
        <v>3</v>
      </c>
      <c r="J347" s="25">
        <f t="shared" si="6"/>
        <v>0</v>
      </c>
      <c r="K347" s="26" t="str">
        <f t="shared" si="7"/>
        <v>OK</v>
      </c>
      <c r="L347" s="18"/>
      <c r="M347" s="18"/>
      <c r="N347" s="18"/>
      <c r="O347" s="18"/>
      <c r="P347" s="18"/>
      <c r="Q347" s="18">
        <v>2</v>
      </c>
      <c r="R347" s="18"/>
      <c r="S347" s="18"/>
      <c r="T347" s="18"/>
      <c r="U347" s="18"/>
      <c r="V347" s="18"/>
      <c r="W347" s="32"/>
      <c r="X347" s="32"/>
      <c r="Y347" s="32"/>
      <c r="Z347" s="154">
        <v>1</v>
      </c>
      <c r="AA347" s="32"/>
      <c r="AB347" s="32"/>
      <c r="AC347" s="32"/>
    </row>
    <row r="348" spans="1:29" ht="39.950000000000003" customHeight="1" x14ac:dyDescent="0.25">
      <c r="A348" s="169"/>
      <c r="B348" s="171"/>
      <c r="C348" s="48">
        <v>493</v>
      </c>
      <c r="D348" s="71" t="s">
        <v>53</v>
      </c>
      <c r="E348" s="108" t="s">
        <v>684</v>
      </c>
      <c r="F348" s="100" t="s">
        <v>13</v>
      </c>
      <c r="G348" s="72" t="s">
        <v>35</v>
      </c>
      <c r="H348" s="55">
        <v>54.7</v>
      </c>
      <c r="I348" s="19">
        <v>1</v>
      </c>
      <c r="J348" s="25">
        <f t="shared" si="6"/>
        <v>1</v>
      </c>
      <c r="K348" s="26" t="str">
        <f t="shared" si="7"/>
        <v>OK</v>
      </c>
      <c r="L348" s="18"/>
      <c r="M348" s="18"/>
      <c r="N348" s="18"/>
      <c r="O348" s="18"/>
      <c r="P348" s="18"/>
      <c r="Q348" s="18"/>
      <c r="R348" s="18"/>
      <c r="S348" s="18"/>
      <c r="T348" s="18"/>
      <c r="U348" s="18"/>
      <c r="V348" s="18"/>
      <c r="W348" s="32"/>
      <c r="X348" s="32"/>
      <c r="Y348" s="32"/>
      <c r="Z348" s="32"/>
      <c r="AA348" s="32"/>
      <c r="AB348" s="32"/>
      <c r="AC348" s="32"/>
    </row>
    <row r="349" spans="1:29" ht="39.950000000000003" customHeight="1" x14ac:dyDescent="0.25">
      <c r="A349" s="169"/>
      <c r="B349" s="171"/>
      <c r="C349" s="48">
        <v>494</v>
      </c>
      <c r="D349" s="71" t="s">
        <v>105</v>
      </c>
      <c r="E349" s="108" t="s">
        <v>685</v>
      </c>
      <c r="F349" s="100" t="s">
        <v>60</v>
      </c>
      <c r="G349" s="72" t="s">
        <v>15</v>
      </c>
      <c r="H349" s="55">
        <v>11.15</v>
      </c>
      <c r="I349" s="19">
        <v>0</v>
      </c>
      <c r="J349" s="25">
        <f t="shared" si="6"/>
        <v>0</v>
      </c>
      <c r="K349" s="26" t="str">
        <f t="shared" si="7"/>
        <v>OK</v>
      </c>
      <c r="L349" s="18"/>
      <c r="M349" s="18"/>
      <c r="N349" s="18"/>
      <c r="O349" s="18"/>
      <c r="P349" s="18"/>
      <c r="Q349" s="18"/>
      <c r="R349" s="18"/>
      <c r="S349" s="18"/>
      <c r="T349" s="18"/>
      <c r="U349" s="18"/>
      <c r="V349" s="18"/>
      <c r="W349" s="32"/>
      <c r="X349" s="32"/>
      <c r="Y349" s="32"/>
      <c r="Z349" s="32"/>
      <c r="AA349" s="32"/>
      <c r="AB349" s="32"/>
      <c r="AC349" s="32"/>
    </row>
    <row r="350" spans="1:29" ht="39.950000000000003" customHeight="1" x14ac:dyDescent="0.25">
      <c r="A350" s="169"/>
      <c r="B350" s="171"/>
      <c r="C350" s="48">
        <v>495</v>
      </c>
      <c r="D350" s="71" t="s">
        <v>31</v>
      </c>
      <c r="E350" s="108" t="s">
        <v>686</v>
      </c>
      <c r="F350" s="72" t="s">
        <v>13</v>
      </c>
      <c r="G350" s="72" t="s">
        <v>772</v>
      </c>
      <c r="H350" s="55">
        <v>1.27</v>
      </c>
      <c r="I350" s="19">
        <v>15</v>
      </c>
      <c r="J350" s="25">
        <f t="shared" si="6"/>
        <v>15</v>
      </c>
      <c r="K350" s="26" t="str">
        <f t="shared" si="7"/>
        <v>OK</v>
      </c>
      <c r="L350" s="18"/>
      <c r="M350" s="18"/>
      <c r="N350" s="18"/>
      <c r="O350" s="18"/>
      <c r="P350" s="18"/>
      <c r="Q350" s="18"/>
      <c r="R350" s="18"/>
      <c r="S350" s="18"/>
      <c r="T350" s="18"/>
      <c r="U350" s="18"/>
      <c r="V350" s="18"/>
      <c r="W350" s="32"/>
      <c r="X350" s="32"/>
      <c r="Y350" s="32"/>
      <c r="Z350" s="32"/>
      <c r="AA350" s="32"/>
      <c r="AB350" s="32"/>
      <c r="AC350" s="32"/>
    </row>
    <row r="351" spans="1:29" ht="39.950000000000003" customHeight="1" x14ac:dyDescent="0.25">
      <c r="A351" s="169"/>
      <c r="B351" s="171"/>
      <c r="C351" s="49">
        <v>496</v>
      </c>
      <c r="D351" s="71" t="s">
        <v>92</v>
      </c>
      <c r="E351" s="108" t="s">
        <v>687</v>
      </c>
      <c r="F351" s="72" t="s">
        <v>61</v>
      </c>
      <c r="G351" s="72" t="s">
        <v>35</v>
      </c>
      <c r="H351" s="55">
        <v>33.22</v>
      </c>
      <c r="I351" s="19">
        <v>1</v>
      </c>
      <c r="J351" s="25">
        <f t="shared" si="6"/>
        <v>1</v>
      </c>
      <c r="K351" s="26" t="str">
        <f t="shared" si="7"/>
        <v>OK</v>
      </c>
      <c r="L351" s="18"/>
      <c r="M351" s="18"/>
      <c r="N351" s="18"/>
      <c r="O351" s="18"/>
      <c r="P351" s="18"/>
      <c r="Q351" s="18"/>
      <c r="R351" s="18"/>
      <c r="S351" s="18"/>
      <c r="T351" s="18"/>
      <c r="U351" s="18"/>
      <c r="V351" s="18"/>
      <c r="W351" s="32"/>
      <c r="X351" s="32"/>
      <c r="Y351" s="32"/>
      <c r="Z351" s="32"/>
      <c r="AA351" s="32"/>
      <c r="AB351" s="32"/>
      <c r="AC351" s="32"/>
    </row>
    <row r="352" spans="1:29" ht="39.950000000000003" customHeight="1" x14ac:dyDescent="0.25">
      <c r="A352" s="169"/>
      <c r="B352" s="171"/>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32"/>
      <c r="X352" s="32"/>
      <c r="Y352" s="32"/>
      <c r="Z352" s="32"/>
      <c r="AA352" s="32"/>
      <c r="AB352" s="32"/>
      <c r="AC352" s="32"/>
    </row>
    <row r="353" spans="1:29" ht="39.950000000000003" customHeight="1" x14ac:dyDescent="0.25">
      <c r="A353" s="169"/>
      <c r="B353" s="171"/>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32"/>
      <c r="X353" s="32"/>
      <c r="Y353" s="32"/>
      <c r="Z353" s="32"/>
      <c r="AA353" s="32"/>
      <c r="AB353" s="32"/>
      <c r="AC353" s="32"/>
    </row>
    <row r="354" spans="1:29" ht="39.950000000000003" customHeight="1" x14ac:dyDescent="0.25">
      <c r="A354" s="169"/>
      <c r="B354" s="171"/>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32"/>
      <c r="X354" s="32"/>
      <c r="Y354" s="32"/>
      <c r="Z354" s="32"/>
      <c r="AA354" s="32"/>
      <c r="AB354" s="32"/>
      <c r="AC354" s="32"/>
    </row>
    <row r="355" spans="1:29" ht="39.950000000000003" customHeight="1" x14ac:dyDescent="0.25">
      <c r="A355" s="169"/>
      <c r="B355" s="171"/>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32"/>
      <c r="X355" s="32"/>
      <c r="Y355" s="32"/>
      <c r="Z355" s="32"/>
      <c r="AA355" s="32"/>
      <c r="AB355" s="32"/>
      <c r="AC355" s="32"/>
    </row>
    <row r="356" spans="1:29" ht="39.950000000000003" customHeight="1" x14ac:dyDescent="0.25">
      <c r="A356" s="169"/>
      <c r="B356" s="171"/>
      <c r="C356" s="49">
        <v>501</v>
      </c>
      <c r="D356" s="79" t="s">
        <v>130</v>
      </c>
      <c r="E356" s="108" t="s">
        <v>692</v>
      </c>
      <c r="F356" s="72" t="s">
        <v>59</v>
      </c>
      <c r="G356" s="72" t="s">
        <v>35</v>
      </c>
      <c r="H356" s="55">
        <v>29.09</v>
      </c>
      <c r="I356" s="19">
        <f>0+1</f>
        <v>1</v>
      </c>
      <c r="J356" s="25">
        <f t="shared" si="6"/>
        <v>0</v>
      </c>
      <c r="K356" s="26" t="str">
        <f t="shared" si="7"/>
        <v>OK</v>
      </c>
      <c r="L356" s="18"/>
      <c r="M356" s="18"/>
      <c r="N356" s="18"/>
      <c r="O356" s="18"/>
      <c r="P356" s="18"/>
      <c r="Q356" s="18"/>
      <c r="R356" s="18"/>
      <c r="S356" s="18"/>
      <c r="T356" s="18"/>
      <c r="U356" s="18"/>
      <c r="V356" s="18"/>
      <c r="W356" s="32"/>
      <c r="X356" s="32"/>
      <c r="Y356" s="32"/>
      <c r="Z356" s="154">
        <v>1</v>
      </c>
      <c r="AA356" s="32"/>
      <c r="AB356" s="32"/>
      <c r="AC356" s="32"/>
    </row>
    <row r="357" spans="1:29" ht="39.950000000000003" customHeight="1" x14ac:dyDescent="0.25">
      <c r="A357" s="169"/>
      <c r="B357" s="171"/>
      <c r="C357" s="49">
        <v>502</v>
      </c>
      <c r="D357" s="71" t="s">
        <v>54</v>
      </c>
      <c r="E357" s="108" t="s">
        <v>693</v>
      </c>
      <c r="F357" s="100" t="s">
        <v>13</v>
      </c>
      <c r="G357" s="72" t="s">
        <v>35</v>
      </c>
      <c r="H357" s="55">
        <v>26.52</v>
      </c>
      <c r="I357" s="19">
        <v>2</v>
      </c>
      <c r="J357" s="25">
        <f t="shared" si="6"/>
        <v>1</v>
      </c>
      <c r="K357" s="26" t="str">
        <f t="shared" si="7"/>
        <v>OK</v>
      </c>
      <c r="L357" s="18"/>
      <c r="M357" s="18"/>
      <c r="N357" s="18"/>
      <c r="O357" s="18"/>
      <c r="P357" s="18"/>
      <c r="Q357" s="18"/>
      <c r="R357" s="18"/>
      <c r="S357" s="18"/>
      <c r="T357" s="18"/>
      <c r="U357" s="18"/>
      <c r="V357" s="18"/>
      <c r="W357" s="32"/>
      <c r="X357" s="32"/>
      <c r="Y357" s="32"/>
      <c r="Z357" s="32"/>
      <c r="AA357" s="154">
        <v>1</v>
      </c>
      <c r="AB357" s="32"/>
      <c r="AC357" s="32"/>
    </row>
    <row r="358" spans="1:29" ht="39.950000000000003" customHeight="1" x14ac:dyDescent="0.25">
      <c r="A358" s="169"/>
      <c r="B358" s="171"/>
      <c r="C358" s="49">
        <v>503</v>
      </c>
      <c r="D358" s="87" t="s">
        <v>467</v>
      </c>
      <c r="E358" s="108" t="s">
        <v>694</v>
      </c>
      <c r="F358" s="101" t="s">
        <v>13</v>
      </c>
      <c r="G358" s="72" t="s">
        <v>35</v>
      </c>
      <c r="H358" s="55">
        <v>38.549999999999997</v>
      </c>
      <c r="I358" s="19">
        <v>3</v>
      </c>
      <c r="J358" s="25">
        <f t="shared" si="6"/>
        <v>0</v>
      </c>
      <c r="K358" s="26" t="str">
        <f t="shared" si="7"/>
        <v>OK</v>
      </c>
      <c r="L358" s="18"/>
      <c r="M358" s="18"/>
      <c r="N358" s="18"/>
      <c r="O358" s="18"/>
      <c r="P358" s="18"/>
      <c r="Q358" s="18"/>
      <c r="R358" s="18"/>
      <c r="S358" s="18"/>
      <c r="T358" s="18">
        <v>3</v>
      </c>
      <c r="U358" s="18"/>
      <c r="V358" s="18"/>
      <c r="W358" s="32"/>
      <c r="X358" s="32"/>
      <c r="Y358" s="32"/>
      <c r="Z358" s="32"/>
      <c r="AA358" s="32"/>
      <c r="AB358" s="32"/>
      <c r="AC358" s="32"/>
    </row>
    <row r="359" spans="1:29" ht="39.950000000000003" customHeight="1" x14ac:dyDescent="0.25">
      <c r="A359" s="169"/>
      <c r="B359" s="171"/>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32"/>
      <c r="X359" s="32"/>
      <c r="Y359" s="32"/>
      <c r="Z359" s="32"/>
      <c r="AA359" s="32"/>
      <c r="AB359" s="32"/>
      <c r="AC359" s="32"/>
    </row>
    <row r="360" spans="1:29" ht="39.950000000000003" customHeight="1" x14ac:dyDescent="0.25">
      <c r="A360" s="169"/>
      <c r="B360" s="171"/>
      <c r="C360" s="48">
        <v>505</v>
      </c>
      <c r="D360" s="71" t="s">
        <v>159</v>
      </c>
      <c r="E360" s="108" t="s">
        <v>696</v>
      </c>
      <c r="F360" s="100" t="s">
        <v>59</v>
      </c>
      <c r="G360" s="72" t="s">
        <v>35</v>
      </c>
      <c r="H360" s="55">
        <v>65.03</v>
      </c>
      <c r="I360" s="19">
        <v>1</v>
      </c>
      <c r="J360" s="25">
        <f t="shared" si="6"/>
        <v>0</v>
      </c>
      <c r="K360" s="26" t="str">
        <f t="shared" si="7"/>
        <v>OK</v>
      </c>
      <c r="L360" s="18"/>
      <c r="M360" s="18"/>
      <c r="N360" s="18"/>
      <c r="O360" s="18"/>
      <c r="P360" s="18"/>
      <c r="Q360" s="18">
        <v>1</v>
      </c>
      <c r="R360" s="18"/>
      <c r="S360" s="18"/>
      <c r="T360" s="18"/>
      <c r="U360" s="18"/>
      <c r="V360" s="18"/>
      <c r="W360" s="32"/>
      <c r="X360" s="32"/>
      <c r="Y360" s="32"/>
      <c r="Z360" s="32"/>
      <c r="AA360" s="32"/>
      <c r="AB360" s="32"/>
      <c r="AC360" s="32"/>
    </row>
    <row r="361" spans="1:29" ht="39.950000000000003" customHeight="1" x14ac:dyDescent="0.25">
      <c r="A361" s="169"/>
      <c r="B361" s="171"/>
      <c r="C361" s="48">
        <v>506</v>
      </c>
      <c r="D361" s="71" t="s">
        <v>469</v>
      </c>
      <c r="E361" s="108" t="s">
        <v>697</v>
      </c>
      <c r="F361" s="100" t="s">
        <v>13</v>
      </c>
      <c r="G361" s="72" t="s">
        <v>35</v>
      </c>
      <c r="H361" s="55">
        <v>10.119999999999999</v>
      </c>
      <c r="I361" s="19">
        <v>2</v>
      </c>
      <c r="J361" s="25">
        <f t="shared" si="6"/>
        <v>0</v>
      </c>
      <c r="K361" s="26" t="str">
        <f t="shared" si="7"/>
        <v>OK</v>
      </c>
      <c r="L361" s="18"/>
      <c r="M361" s="18"/>
      <c r="N361" s="18"/>
      <c r="O361" s="18"/>
      <c r="P361" s="18"/>
      <c r="Q361" s="18"/>
      <c r="R361" s="18"/>
      <c r="S361" s="18"/>
      <c r="T361" s="18"/>
      <c r="U361" s="18"/>
      <c r="V361" s="18"/>
      <c r="W361" s="32"/>
      <c r="X361" s="32"/>
      <c r="Y361" s="32"/>
      <c r="Z361" s="32"/>
      <c r="AA361" s="154">
        <v>2</v>
      </c>
      <c r="AB361" s="32"/>
      <c r="AC361" s="32"/>
    </row>
    <row r="362" spans="1:29" ht="39.950000000000003" customHeight="1" x14ac:dyDescent="0.25">
      <c r="A362" s="169"/>
      <c r="B362" s="171"/>
      <c r="C362" s="49">
        <v>507</v>
      </c>
      <c r="D362" s="71" t="s">
        <v>470</v>
      </c>
      <c r="E362" s="108" t="s">
        <v>698</v>
      </c>
      <c r="F362" s="72" t="s">
        <v>13</v>
      </c>
      <c r="G362" s="72" t="s">
        <v>35</v>
      </c>
      <c r="H362" s="55">
        <v>48.76</v>
      </c>
      <c r="I362" s="19">
        <f>0+1+1</f>
        <v>2</v>
      </c>
      <c r="J362" s="25">
        <f t="shared" si="6"/>
        <v>0</v>
      </c>
      <c r="K362" s="26" t="str">
        <f t="shared" si="7"/>
        <v>OK</v>
      </c>
      <c r="L362" s="18"/>
      <c r="M362" s="18"/>
      <c r="N362" s="18"/>
      <c r="O362" s="18"/>
      <c r="P362" s="18"/>
      <c r="Q362" s="18"/>
      <c r="R362" s="18"/>
      <c r="S362" s="18"/>
      <c r="T362" s="18"/>
      <c r="U362" s="18"/>
      <c r="V362" s="18"/>
      <c r="W362" s="32"/>
      <c r="X362" s="32"/>
      <c r="Y362" s="32"/>
      <c r="Z362" s="154">
        <v>2</v>
      </c>
      <c r="AA362" s="32"/>
      <c r="AB362" s="32"/>
      <c r="AC362" s="32"/>
    </row>
    <row r="363" spans="1:29" ht="39.950000000000003" customHeight="1" x14ac:dyDescent="0.25">
      <c r="A363" s="172"/>
      <c r="B363" s="173"/>
      <c r="C363" s="48">
        <v>508</v>
      </c>
      <c r="D363" s="71" t="s">
        <v>471</v>
      </c>
      <c r="E363" s="108" t="s">
        <v>699</v>
      </c>
      <c r="F363" s="72" t="s">
        <v>13</v>
      </c>
      <c r="G363" s="72" t="s">
        <v>35</v>
      </c>
      <c r="H363" s="55">
        <v>41.05</v>
      </c>
      <c r="I363" s="19">
        <v>0</v>
      </c>
      <c r="J363" s="25">
        <f t="shared" si="6"/>
        <v>0</v>
      </c>
      <c r="K363" s="26" t="str">
        <f t="shared" si="7"/>
        <v>OK</v>
      </c>
      <c r="L363" s="18"/>
      <c r="M363" s="18"/>
      <c r="N363" s="18"/>
      <c r="O363" s="18"/>
      <c r="P363" s="18"/>
      <c r="Q363" s="18"/>
      <c r="R363" s="18"/>
      <c r="S363" s="18"/>
      <c r="T363" s="18"/>
      <c r="U363" s="18"/>
      <c r="V363" s="18"/>
      <c r="W363" s="32"/>
      <c r="X363" s="32"/>
      <c r="Y363" s="32"/>
      <c r="Z363" s="32"/>
      <c r="AA363" s="32"/>
      <c r="AB363" s="32"/>
      <c r="AC363" s="32"/>
    </row>
    <row r="364" spans="1:29" ht="39.950000000000003" customHeight="1" x14ac:dyDescent="0.25">
      <c r="A364" s="160">
        <v>9</v>
      </c>
      <c r="B364" s="162" t="s">
        <v>223</v>
      </c>
      <c r="C364" s="47">
        <v>509</v>
      </c>
      <c r="D364" s="88" t="s">
        <v>472</v>
      </c>
      <c r="E364" s="106" t="s">
        <v>700</v>
      </c>
      <c r="F364" s="102" t="s">
        <v>13</v>
      </c>
      <c r="G364" s="34" t="s">
        <v>35</v>
      </c>
      <c r="H364" s="53">
        <v>406.56</v>
      </c>
      <c r="I364" s="19">
        <v>2</v>
      </c>
      <c r="J364" s="25">
        <f t="shared" si="6"/>
        <v>0</v>
      </c>
      <c r="K364" s="26" t="str">
        <f t="shared" si="7"/>
        <v>OK</v>
      </c>
      <c r="L364" s="18"/>
      <c r="M364" s="18"/>
      <c r="N364" s="18"/>
      <c r="O364" s="18"/>
      <c r="P364" s="18"/>
      <c r="Q364" s="18"/>
      <c r="R364" s="18"/>
      <c r="S364" s="18"/>
      <c r="T364" s="18">
        <v>2</v>
      </c>
      <c r="U364" s="18"/>
      <c r="V364" s="18"/>
      <c r="W364" s="32"/>
      <c r="X364" s="32"/>
      <c r="Z364" s="32"/>
      <c r="AA364" s="32"/>
      <c r="AB364" s="32"/>
      <c r="AC364" s="32"/>
    </row>
    <row r="365" spans="1:29" ht="39.950000000000003" customHeight="1" x14ac:dyDescent="0.25">
      <c r="A365" s="161"/>
      <c r="B365" s="163"/>
      <c r="C365" s="47">
        <v>510</v>
      </c>
      <c r="D365" s="77" t="s">
        <v>147</v>
      </c>
      <c r="E365" s="106" t="s">
        <v>701</v>
      </c>
      <c r="F365" s="94" t="s">
        <v>517</v>
      </c>
      <c r="G365" s="94" t="s">
        <v>15</v>
      </c>
      <c r="H365" s="53">
        <v>306.69</v>
      </c>
      <c r="I365" s="19">
        <v>2</v>
      </c>
      <c r="J365" s="25">
        <f t="shared" si="6"/>
        <v>2</v>
      </c>
      <c r="K365" s="26" t="str">
        <f t="shared" si="7"/>
        <v>OK</v>
      </c>
      <c r="L365" s="18"/>
      <c r="M365" s="18"/>
      <c r="N365" s="18"/>
      <c r="O365" s="18"/>
      <c r="P365" s="18"/>
      <c r="Q365" s="18"/>
      <c r="R365" s="18"/>
      <c r="S365" s="18"/>
      <c r="T365" s="18"/>
      <c r="U365" s="18"/>
      <c r="V365" s="18"/>
      <c r="W365" s="32"/>
      <c r="X365" s="32"/>
      <c r="Y365" s="32"/>
      <c r="Z365" s="32"/>
      <c r="AA365" s="32"/>
      <c r="AB365" s="32"/>
      <c r="AC365" s="32"/>
    </row>
    <row r="366" spans="1:29" ht="39.950000000000003" customHeight="1" x14ac:dyDescent="0.25">
      <c r="A366" s="161"/>
      <c r="B366" s="163"/>
      <c r="C366" s="47">
        <v>511</v>
      </c>
      <c r="D366" s="66" t="s">
        <v>473</v>
      </c>
      <c r="E366" s="106" t="s">
        <v>702</v>
      </c>
      <c r="F366" s="34" t="s">
        <v>13</v>
      </c>
      <c r="G366" s="34" t="s">
        <v>14</v>
      </c>
      <c r="H366" s="53">
        <v>20.3</v>
      </c>
      <c r="I366" s="19">
        <v>0</v>
      </c>
      <c r="J366" s="25">
        <f t="shared" si="6"/>
        <v>0</v>
      </c>
      <c r="K366" s="26" t="str">
        <f t="shared" si="7"/>
        <v>OK</v>
      </c>
      <c r="L366" s="18"/>
      <c r="M366" s="18"/>
      <c r="N366" s="18"/>
      <c r="O366" s="18"/>
      <c r="P366" s="18"/>
      <c r="Q366" s="18"/>
      <c r="R366" s="18"/>
      <c r="S366" s="18"/>
      <c r="T366" s="18"/>
      <c r="U366" s="18"/>
      <c r="V366" s="18"/>
      <c r="W366" s="32"/>
      <c r="X366" s="32"/>
      <c r="Y366" s="32"/>
      <c r="Z366" s="32"/>
      <c r="AA366" s="32"/>
      <c r="AB366" s="32"/>
      <c r="AC366" s="32"/>
    </row>
    <row r="367" spans="1:29" ht="39.950000000000003" customHeight="1" x14ac:dyDescent="0.25">
      <c r="A367" s="161"/>
      <c r="B367" s="163"/>
      <c r="C367" s="47">
        <v>512</v>
      </c>
      <c r="D367" s="66" t="s">
        <v>203</v>
      </c>
      <c r="E367" s="107" t="s">
        <v>703</v>
      </c>
      <c r="F367" s="34" t="s">
        <v>59</v>
      </c>
      <c r="G367" s="34" t="s">
        <v>14</v>
      </c>
      <c r="H367" s="53">
        <v>30.23</v>
      </c>
      <c r="I367" s="19">
        <v>2</v>
      </c>
      <c r="J367" s="25">
        <f t="shared" si="6"/>
        <v>0</v>
      </c>
      <c r="K367" s="26" t="str">
        <f t="shared" si="7"/>
        <v>OK</v>
      </c>
      <c r="L367" s="18">
        <v>2</v>
      </c>
      <c r="M367" s="18"/>
      <c r="N367" s="18"/>
      <c r="O367" s="18"/>
      <c r="P367" s="18"/>
      <c r="Q367" s="18"/>
      <c r="R367" s="18"/>
      <c r="S367" s="18"/>
      <c r="T367" s="18"/>
      <c r="U367" s="18"/>
      <c r="V367" s="18"/>
      <c r="W367" s="32"/>
      <c r="X367" s="32"/>
      <c r="Y367" s="32"/>
      <c r="Z367" s="32"/>
      <c r="AA367" s="32"/>
      <c r="AB367" s="32"/>
      <c r="AC367" s="32"/>
    </row>
    <row r="368" spans="1:29" ht="39.950000000000003" customHeight="1" x14ac:dyDescent="0.25">
      <c r="A368" s="161"/>
      <c r="B368" s="163"/>
      <c r="C368" s="47">
        <v>513</v>
      </c>
      <c r="D368" s="89" t="s">
        <v>474</v>
      </c>
      <c r="E368" s="106" t="s">
        <v>704</v>
      </c>
      <c r="F368" s="34" t="s">
        <v>13</v>
      </c>
      <c r="G368" s="34" t="s">
        <v>773</v>
      </c>
      <c r="H368" s="53">
        <v>30.42</v>
      </c>
      <c r="I368" s="19">
        <v>5</v>
      </c>
      <c r="J368" s="25">
        <f t="shared" si="6"/>
        <v>0</v>
      </c>
      <c r="K368" s="26" t="str">
        <f t="shared" si="7"/>
        <v>OK</v>
      </c>
      <c r="L368" s="18"/>
      <c r="M368" s="18"/>
      <c r="N368" s="18"/>
      <c r="O368" s="18"/>
      <c r="P368" s="18"/>
      <c r="Q368" s="18"/>
      <c r="R368" s="18"/>
      <c r="S368" s="18"/>
      <c r="T368" s="18"/>
      <c r="U368" s="18"/>
      <c r="V368" s="18"/>
      <c r="W368" s="32"/>
      <c r="X368" s="32"/>
      <c r="Y368" s="154">
        <v>5</v>
      </c>
      <c r="Z368" s="32"/>
      <c r="AA368" s="32"/>
      <c r="AB368" s="32"/>
      <c r="AC368" s="32"/>
    </row>
    <row r="369" spans="1:29" ht="39.950000000000003" customHeight="1" x14ac:dyDescent="0.25">
      <c r="A369" s="161"/>
      <c r="B369" s="163"/>
      <c r="C369" s="47">
        <v>514</v>
      </c>
      <c r="D369" s="89" t="s">
        <v>475</v>
      </c>
      <c r="E369" s="106" t="s">
        <v>704</v>
      </c>
      <c r="F369" s="34" t="s">
        <v>13</v>
      </c>
      <c r="G369" s="34" t="s">
        <v>773</v>
      </c>
      <c r="H369" s="53">
        <v>14.11</v>
      </c>
      <c r="I369" s="19">
        <v>5</v>
      </c>
      <c r="J369" s="25">
        <f t="shared" si="6"/>
        <v>0</v>
      </c>
      <c r="K369" s="26" t="str">
        <f t="shared" si="7"/>
        <v>OK</v>
      </c>
      <c r="L369" s="18"/>
      <c r="M369" s="18"/>
      <c r="N369" s="18"/>
      <c r="O369" s="18"/>
      <c r="P369" s="18"/>
      <c r="Q369" s="18"/>
      <c r="R369" s="18"/>
      <c r="S369" s="18"/>
      <c r="T369" s="18"/>
      <c r="U369" s="18"/>
      <c r="V369" s="18"/>
      <c r="W369" s="32"/>
      <c r="X369" s="32"/>
      <c r="Y369" s="154">
        <v>5</v>
      </c>
      <c r="Z369" s="32"/>
      <c r="AA369" s="32"/>
      <c r="AB369" s="32"/>
      <c r="AC369" s="32"/>
    </row>
    <row r="370" spans="1:29" ht="39.950000000000003" customHeight="1" x14ac:dyDescent="0.25">
      <c r="A370" s="161"/>
      <c r="B370" s="163"/>
      <c r="C370" s="47">
        <v>515</v>
      </c>
      <c r="D370" s="89" t="s">
        <v>476</v>
      </c>
      <c r="E370" s="106" t="s">
        <v>704</v>
      </c>
      <c r="F370" s="34" t="s">
        <v>13</v>
      </c>
      <c r="G370" s="34" t="s">
        <v>773</v>
      </c>
      <c r="H370" s="53">
        <v>19.59</v>
      </c>
      <c r="I370" s="19">
        <v>5</v>
      </c>
      <c r="J370" s="25">
        <f t="shared" si="6"/>
        <v>0</v>
      </c>
      <c r="K370" s="26" t="str">
        <f t="shared" si="7"/>
        <v>OK</v>
      </c>
      <c r="L370" s="18"/>
      <c r="M370" s="18"/>
      <c r="N370" s="18"/>
      <c r="O370" s="18"/>
      <c r="P370" s="18"/>
      <c r="Q370" s="18"/>
      <c r="R370" s="18"/>
      <c r="S370" s="18"/>
      <c r="T370" s="18"/>
      <c r="U370" s="18"/>
      <c r="V370" s="18"/>
      <c r="W370" s="32"/>
      <c r="X370" s="32"/>
      <c r="Y370" s="154">
        <v>5</v>
      </c>
      <c r="Z370" s="32"/>
      <c r="AA370" s="32"/>
      <c r="AB370" s="32"/>
      <c r="AC370" s="32"/>
    </row>
    <row r="371" spans="1:29" ht="39.950000000000003" customHeight="1" x14ac:dyDescent="0.25">
      <c r="A371" s="161"/>
      <c r="B371" s="163"/>
      <c r="C371" s="47">
        <v>516</v>
      </c>
      <c r="D371" s="66" t="s">
        <v>477</v>
      </c>
      <c r="E371" s="106" t="s">
        <v>705</v>
      </c>
      <c r="F371" s="34" t="s">
        <v>59</v>
      </c>
      <c r="G371" s="34" t="s">
        <v>117</v>
      </c>
      <c r="H371" s="53">
        <v>69.040000000000006</v>
      </c>
      <c r="I371" s="19">
        <v>4</v>
      </c>
      <c r="J371" s="25">
        <f t="shared" si="6"/>
        <v>4</v>
      </c>
      <c r="K371" s="26" t="str">
        <f t="shared" si="7"/>
        <v>OK</v>
      </c>
      <c r="L371" s="18"/>
      <c r="M371" s="18"/>
      <c r="N371" s="18"/>
      <c r="O371" s="18"/>
      <c r="P371" s="18"/>
      <c r="Q371" s="18"/>
      <c r="R371" s="18"/>
      <c r="S371" s="18"/>
      <c r="T371" s="18"/>
      <c r="U371" s="18"/>
      <c r="V371" s="18"/>
      <c r="W371" s="32"/>
      <c r="X371" s="32"/>
      <c r="Y371" s="32"/>
      <c r="Z371" s="32"/>
      <c r="AA371" s="32"/>
      <c r="AB371" s="32"/>
      <c r="AC371" s="32"/>
    </row>
    <row r="372" spans="1:29" ht="39.950000000000003" customHeight="1" x14ac:dyDescent="0.25">
      <c r="A372" s="161"/>
      <c r="B372" s="163"/>
      <c r="C372" s="47">
        <v>517</v>
      </c>
      <c r="D372" s="66" t="s">
        <v>478</v>
      </c>
      <c r="E372" s="106" t="s">
        <v>706</v>
      </c>
      <c r="F372" s="34" t="s">
        <v>59</v>
      </c>
      <c r="G372" s="34" t="s">
        <v>15</v>
      </c>
      <c r="H372" s="53">
        <v>391</v>
      </c>
      <c r="I372" s="19">
        <v>3</v>
      </c>
      <c r="J372" s="25">
        <f t="shared" si="6"/>
        <v>3</v>
      </c>
      <c r="K372" s="26" t="str">
        <f t="shared" si="7"/>
        <v>OK</v>
      </c>
      <c r="L372" s="18"/>
      <c r="M372" s="18"/>
      <c r="N372" s="18"/>
      <c r="O372" s="18"/>
      <c r="P372" s="18"/>
      <c r="Q372" s="18"/>
      <c r="R372" s="18"/>
      <c r="S372" s="18"/>
      <c r="T372" s="18"/>
      <c r="U372" s="18"/>
      <c r="V372" s="18"/>
      <c r="W372" s="32"/>
      <c r="X372" s="32"/>
      <c r="Y372" s="32"/>
      <c r="Z372" s="32"/>
      <c r="AA372" s="32"/>
      <c r="AB372" s="32"/>
      <c r="AC372" s="32"/>
    </row>
    <row r="373" spans="1:29" ht="39.950000000000003" customHeight="1" x14ac:dyDescent="0.25">
      <c r="A373" s="161"/>
      <c r="B373" s="163"/>
      <c r="C373" s="47">
        <v>518</v>
      </c>
      <c r="D373" s="66" t="s">
        <v>479</v>
      </c>
      <c r="E373" s="106" t="s">
        <v>707</v>
      </c>
      <c r="F373" s="34" t="s">
        <v>59</v>
      </c>
      <c r="G373" s="34" t="s">
        <v>108</v>
      </c>
      <c r="H373" s="53">
        <v>20.059999999999999</v>
      </c>
      <c r="I373" s="19">
        <v>4</v>
      </c>
      <c r="J373" s="25">
        <f t="shared" si="6"/>
        <v>4</v>
      </c>
      <c r="K373" s="26" t="str">
        <f t="shared" si="7"/>
        <v>OK</v>
      </c>
      <c r="L373" s="18"/>
      <c r="M373" s="18"/>
      <c r="N373" s="18"/>
      <c r="O373" s="18"/>
      <c r="P373" s="18"/>
      <c r="Q373" s="18"/>
      <c r="R373" s="18"/>
      <c r="S373" s="18"/>
      <c r="T373" s="18"/>
      <c r="U373" s="18"/>
      <c r="V373" s="18"/>
      <c r="W373" s="32"/>
      <c r="X373" s="32"/>
      <c r="Y373" s="32"/>
      <c r="Z373" s="32"/>
      <c r="AA373" s="32"/>
      <c r="AB373" s="32"/>
      <c r="AC373" s="32"/>
    </row>
    <row r="374" spans="1:29" ht="39.950000000000003" customHeight="1" x14ac:dyDescent="0.25">
      <c r="A374" s="161"/>
      <c r="B374" s="163"/>
      <c r="C374" s="47">
        <v>519</v>
      </c>
      <c r="D374" s="66" t="s">
        <v>206</v>
      </c>
      <c r="E374" s="106" t="s">
        <v>708</v>
      </c>
      <c r="F374" s="34" t="s">
        <v>59</v>
      </c>
      <c r="G374" s="34" t="s">
        <v>94</v>
      </c>
      <c r="H374" s="53">
        <v>480.3</v>
      </c>
      <c r="I374" s="19">
        <v>1</v>
      </c>
      <c r="J374" s="25">
        <f t="shared" si="6"/>
        <v>1</v>
      </c>
      <c r="K374" s="26" t="str">
        <f t="shared" si="7"/>
        <v>OK</v>
      </c>
      <c r="L374" s="18"/>
      <c r="M374" s="18"/>
      <c r="N374" s="18"/>
      <c r="O374" s="18"/>
      <c r="P374" s="18"/>
      <c r="Q374" s="18"/>
      <c r="R374" s="18"/>
      <c r="S374" s="18"/>
      <c r="T374" s="18"/>
      <c r="U374" s="18"/>
      <c r="V374" s="18"/>
      <c r="W374" s="32"/>
      <c r="X374" s="32"/>
      <c r="Y374" s="32"/>
      <c r="Z374" s="32"/>
      <c r="AA374" s="32"/>
      <c r="AB374" s="32"/>
      <c r="AC374" s="32"/>
    </row>
    <row r="375" spans="1:29" ht="39.950000000000003" customHeight="1" x14ac:dyDescent="0.25">
      <c r="A375" s="161"/>
      <c r="B375" s="163"/>
      <c r="C375" s="47">
        <v>520</v>
      </c>
      <c r="D375" s="66" t="s">
        <v>480</v>
      </c>
      <c r="E375" s="106" t="s">
        <v>709</v>
      </c>
      <c r="F375" s="34" t="s">
        <v>13</v>
      </c>
      <c r="G375" s="34" t="s">
        <v>14</v>
      </c>
      <c r="H375" s="53">
        <v>28.08</v>
      </c>
      <c r="I375" s="19">
        <v>5</v>
      </c>
      <c r="J375" s="25">
        <f t="shared" si="6"/>
        <v>5</v>
      </c>
      <c r="K375" s="26" t="str">
        <f t="shared" si="7"/>
        <v>OK</v>
      </c>
      <c r="L375" s="18"/>
      <c r="M375" s="18"/>
      <c r="N375" s="18"/>
      <c r="O375" s="18"/>
      <c r="P375" s="18"/>
      <c r="Q375" s="18"/>
      <c r="R375" s="18"/>
      <c r="S375" s="18"/>
      <c r="T375" s="18"/>
      <c r="U375" s="18"/>
      <c r="V375" s="18"/>
      <c r="W375" s="32"/>
      <c r="X375" s="32"/>
      <c r="Y375" s="32"/>
      <c r="Z375" s="32"/>
      <c r="AA375" s="32"/>
      <c r="AB375" s="32"/>
      <c r="AC375" s="32"/>
    </row>
    <row r="376" spans="1:29" ht="39.950000000000003" customHeight="1" x14ac:dyDescent="0.25">
      <c r="A376" s="161"/>
      <c r="B376" s="163"/>
      <c r="C376" s="47">
        <v>521</v>
      </c>
      <c r="D376" s="66" t="s">
        <v>481</v>
      </c>
      <c r="E376" s="106" t="s">
        <v>710</v>
      </c>
      <c r="F376" s="34" t="s">
        <v>13</v>
      </c>
      <c r="G376" s="34" t="s">
        <v>14</v>
      </c>
      <c r="H376" s="53">
        <v>22.78</v>
      </c>
      <c r="I376" s="19">
        <v>5</v>
      </c>
      <c r="J376" s="25">
        <f t="shared" si="6"/>
        <v>5</v>
      </c>
      <c r="K376" s="26" t="str">
        <f t="shared" si="7"/>
        <v>OK</v>
      </c>
      <c r="L376" s="18"/>
      <c r="M376" s="18"/>
      <c r="N376" s="18"/>
      <c r="O376" s="18"/>
      <c r="P376" s="18"/>
      <c r="Q376" s="18"/>
      <c r="R376" s="18"/>
      <c r="S376" s="18"/>
      <c r="T376" s="18"/>
      <c r="U376" s="18"/>
      <c r="V376" s="18"/>
      <c r="W376" s="32"/>
      <c r="X376" s="32"/>
      <c r="Y376" s="32"/>
      <c r="Z376" s="32"/>
      <c r="AA376" s="32"/>
      <c r="AB376" s="32"/>
      <c r="AC376" s="32"/>
    </row>
    <row r="377" spans="1:29" ht="39.950000000000003" customHeight="1" x14ac:dyDescent="0.25">
      <c r="A377" s="161"/>
      <c r="B377" s="163"/>
      <c r="C377" s="47">
        <v>522</v>
      </c>
      <c r="D377" s="66" t="s">
        <v>148</v>
      </c>
      <c r="E377" s="106" t="s">
        <v>711</v>
      </c>
      <c r="F377" s="34" t="s">
        <v>59</v>
      </c>
      <c r="G377" s="34" t="s">
        <v>15</v>
      </c>
      <c r="H377" s="53">
        <v>17.52</v>
      </c>
      <c r="I377" s="19">
        <v>50</v>
      </c>
      <c r="J377" s="25">
        <f t="shared" si="6"/>
        <v>44</v>
      </c>
      <c r="K377" s="26" t="str">
        <f t="shared" si="7"/>
        <v>OK</v>
      </c>
      <c r="L377" s="18">
        <v>6</v>
      </c>
      <c r="M377" s="18"/>
      <c r="N377" s="18"/>
      <c r="O377" s="18"/>
      <c r="P377" s="18"/>
      <c r="Q377" s="18"/>
      <c r="R377" s="18"/>
      <c r="S377" s="18"/>
      <c r="T377" s="18"/>
      <c r="U377" s="18"/>
      <c r="V377" s="18"/>
      <c r="W377" s="32"/>
      <c r="X377" s="32"/>
      <c r="Y377" s="32"/>
      <c r="Z377" s="32"/>
      <c r="AA377" s="32"/>
      <c r="AB377" s="32"/>
      <c r="AC377" s="32"/>
    </row>
    <row r="378" spans="1:29" ht="39.950000000000003" customHeight="1" x14ac:dyDescent="0.25">
      <c r="A378" s="161"/>
      <c r="B378" s="163"/>
      <c r="C378" s="47">
        <v>523</v>
      </c>
      <c r="D378" s="66" t="s">
        <v>149</v>
      </c>
      <c r="E378" s="106" t="s">
        <v>711</v>
      </c>
      <c r="F378" s="34" t="s">
        <v>13</v>
      </c>
      <c r="G378" s="34" t="s">
        <v>15</v>
      </c>
      <c r="H378" s="53">
        <v>40.299999999999997</v>
      </c>
      <c r="I378" s="19">
        <v>10</v>
      </c>
      <c r="J378" s="25">
        <f t="shared" si="6"/>
        <v>10</v>
      </c>
      <c r="K378" s="26" t="str">
        <f t="shared" si="7"/>
        <v>OK</v>
      </c>
      <c r="L378" s="18"/>
      <c r="M378" s="18"/>
      <c r="N378" s="18"/>
      <c r="O378" s="18"/>
      <c r="P378" s="18"/>
      <c r="Q378" s="18"/>
      <c r="R378" s="18"/>
      <c r="S378" s="18"/>
      <c r="T378" s="18"/>
      <c r="U378" s="18"/>
      <c r="V378" s="18"/>
      <c r="W378" s="32"/>
      <c r="X378" s="32"/>
      <c r="Y378" s="32"/>
      <c r="Z378" s="32"/>
      <c r="AA378" s="32"/>
      <c r="AB378" s="32"/>
      <c r="AC378" s="32"/>
    </row>
    <row r="379" spans="1:29" ht="39.950000000000003" customHeight="1" x14ac:dyDescent="0.25">
      <c r="A379" s="161"/>
      <c r="B379" s="163"/>
      <c r="C379" s="47">
        <v>524</v>
      </c>
      <c r="D379" s="66" t="s">
        <v>201</v>
      </c>
      <c r="E379" s="106" t="s">
        <v>712</v>
      </c>
      <c r="F379" s="34" t="s">
        <v>59</v>
      </c>
      <c r="G379" s="34" t="s">
        <v>103</v>
      </c>
      <c r="H379" s="53">
        <v>95.7</v>
      </c>
      <c r="I379" s="19">
        <v>3</v>
      </c>
      <c r="J379" s="25">
        <f t="shared" si="6"/>
        <v>3</v>
      </c>
      <c r="K379" s="26" t="str">
        <f t="shared" si="7"/>
        <v>OK</v>
      </c>
      <c r="L379" s="18"/>
      <c r="M379" s="18"/>
      <c r="N379" s="18"/>
      <c r="O379" s="18"/>
      <c r="P379" s="18"/>
      <c r="Q379" s="18"/>
      <c r="R379" s="18"/>
      <c r="S379" s="18"/>
      <c r="T379" s="18"/>
      <c r="U379" s="18"/>
      <c r="V379" s="18"/>
      <c r="W379" s="32"/>
      <c r="X379" s="32"/>
      <c r="Y379" s="32"/>
      <c r="Z379" s="32"/>
      <c r="AA379" s="32"/>
      <c r="AB379" s="32"/>
      <c r="AC379" s="32"/>
    </row>
    <row r="380" spans="1:29" ht="39.950000000000003" customHeight="1" x14ac:dyDescent="0.25">
      <c r="A380" s="161"/>
      <c r="B380" s="163"/>
      <c r="C380" s="47">
        <v>525</v>
      </c>
      <c r="D380" s="66" t="s">
        <v>37</v>
      </c>
      <c r="E380" s="106" t="s">
        <v>713</v>
      </c>
      <c r="F380" s="34" t="s">
        <v>59</v>
      </c>
      <c r="G380" s="34" t="s">
        <v>35</v>
      </c>
      <c r="H380" s="53">
        <v>39.96</v>
      </c>
      <c r="I380" s="19">
        <v>2</v>
      </c>
      <c r="J380" s="25">
        <f t="shared" si="6"/>
        <v>2</v>
      </c>
      <c r="K380" s="26" t="str">
        <f t="shared" si="7"/>
        <v>OK</v>
      </c>
      <c r="L380" s="18"/>
      <c r="M380" s="18"/>
      <c r="N380" s="18"/>
      <c r="O380" s="18"/>
      <c r="P380" s="18"/>
      <c r="Q380" s="18"/>
      <c r="R380" s="18"/>
      <c r="S380" s="18"/>
      <c r="T380" s="18"/>
      <c r="U380" s="18"/>
      <c r="V380" s="18"/>
      <c r="W380" s="32"/>
      <c r="X380" s="32"/>
      <c r="Y380" s="32"/>
      <c r="Z380" s="32"/>
      <c r="AA380" s="32"/>
      <c r="AB380" s="32"/>
      <c r="AC380" s="32"/>
    </row>
    <row r="381" spans="1:29" ht="39.950000000000003" customHeight="1" x14ac:dyDescent="0.25">
      <c r="A381" s="161"/>
      <c r="B381" s="163"/>
      <c r="C381" s="47">
        <v>526</v>
      </c>
      <c r="D381" s="66" t="s">
        <v>131</v>
      </c>
      <c r="E381" s="106" t="s">
        <v>653</v>
      </c>
      <c r="F381" s="34" t="s">
        <v>59</v>
      </c>
      <c r="G381" s="34" t="s">
        <v>35</v>
      </c>
      <c r="H381" s="53">
        <v>32.950000000000003</v>
      </c>
      <c r="I381" s="19">
        <v>2</v>
      </c>
      <c r="J381" s="25">
        <f t="shared" si="6"/>
        <v>0</v>
      </c>
      <c r="K381" s="26" t="str">
        <f t="shared" si="7"/>
        <v>OK</v>
      </c>
      <c r="L381" s="18"/>
      <c r="M381" s="18"/>
      <c r="N381" s="18"/>
      <c r="O381" s="18"/>
      <c r="P381" s="18"/>
      <c r="Q381" s="18"/>
      <c r="R381" s="18">
        <v>2</v>
      </c>
      <c r="S381" s="18"/>
      <c r="T381" s="18"/>
      <c r="U381" s="18"/>
      <c r="V381" s="18"/>
      <c r="W381" s="32"/>
      <c r="X381" s="32"/>
      <c r="Y381" s="32"/>
      <c r="Z381" s="32"/>
      <c r="AA381" s="32"/>
      <c r="AB381" s="32"/>
      <c r="AC381" s="32"/>
    </row>
    <row r="382" spans="1:29" ht="39.950000000000003" customHeight="1" x14ac:dyDescent="0.25">
      <c r="A382" s="161"/>
      <c r="B382" s="163"/>
      <c r="C382" s="47">
        <v>527</v>
      </c>
      <c r="D382" s="66" t="s">
        <v>209</v>
      </c>
      <c r="E382" s="107" t="s">
        <v>714</v>
      </c>
      <c r="F382" s="34" t="s">
        <v>59</v>
      </c>
      <c r="G382" s="34" t="s">
        <v>35</v>
      </c>
      <c r="H382" s="53">
        <v>582.23</v>
      </c>
      <c r="I382" s="19">
        <v>2</v>
      </c>
      <c r="J382" s="25">
        <f t="shared" si="6"/>
        <v>1</v>
      </c>
      <c r="K382" s="26" t="str">
        <f t="shared" si="7"/>
        <v>OK</v>
      </c>
      <c r="L382" s="18"/>
      <c r="M382" s="18"/>
      <c r="N382" s="18"/>
      <c r="O382" s="18"/>
      <c r="P382" s="18"/>
      <c r="Q382" s="18"/>
      <c r="R382" s="18"/>
      <c r="S382" s="18"/>
      <c r="T382" s="18"/>
      <c r="U382" s="18"/>
      <c r="V382" s="18"/>
      <c r="W382" s="32"/>
      <c r="X382" s="32"/>
      <c r="Y382" s="32"/>
      <c r="Z382" s="32"/>
      <c r="AA382" s="32"/>
      <c r="AB382" s="154">
        <v>1</v>
      </c>
      <c r="AC382" s="32"/>
    </row>
    <row r="383" spans="1:29" ht="39.950000000000003" customHeight="1" x14ac:dyDescent="0.25">
      <c r="A383" s="161"/>
      <c r="B383" s="163"/>
      <c r="C383" s="47">
        <v>528</v>
      </c>
      <c r="D383" s="66" t="s">
        <v>207</v>
      </c>
      <c r="E383" s="106" t="s">
        <v>715</v>
      </c>
      <c r="F383" s="34" t="s">
        <v>59</v>
      </c>
      <c r="G383" s="34" t="s">
        <v>35</v>
      </c>
      <c r="H383" s="53">
        <v>201.25</v>
      </c>
      <c r="I383" s="19">
        <v>6</v>
      </c>
      <c r="J383" s="25">
        <f t="shared" si="6"/>
        <v>2</v>
      </c>
      <c r="K383" s="26" t="str">
        <f t="shared" si="7"/>
        <v>OK</v>
      </c>
      <c r="L383" s="18">
        <v>4</v>
      </c>
      <c r="M383" s="18"/>
      <c r="N383" s="18"/>
      <c r="O383" s="18"/>
      <c r="P383" s="18"/>
      <c r="Q383" s="18"/>
      <c r="R383" s="18"/>
      <c r="S383" s="18"/>
      <c r="T383" s="18"/>
      <c r="U383" s="18"/>
      <c r="V383" s="18"/>
      <c r="W383" s="32"/>
      <c r="X383" s="32"/>
      <c r="Y383" s="32"/>
      <c r="Z383" s="32"/>
      <c r="AA383" s="32"/>
      <c r="AB383" s="32"/>
      <c r="AC383" s="32"/>
    </row>
    <row r="384" spans="1:29" ht="39.950000000000003" customHeight="1" x14ac:dyDescent="0.25">
      <c r="A384" s="161"/>
      <c r="B384" s="163"/>
      <c r="C384" s="47">
        <v>529</v>
      </c>
      <c r="D384" s="66" t="s">
        <v>210</v>
      </c>
      <c r="E384" s="106" t="s">
        <v>715</v>
      </c>
      <c r="F384" s="34" t="s">
        <v>59</v>
      </c>
      <c r="G384" s="34" t="s">
        <v>35</v>
      </c>
      <c r="H384" s="53">
        <v>125.56</v>
      </c>
      <c r="I384" s="19">
        <v>4</v>
      </c>
      <c r="J384" s="25">
        <f t="shared" si="6"/>
        <v>0</v>
      </c>
      <c r="K384" s="26" t="str">
        <f t="shared" si="7"/>
        <v>OK</v>
      </c>
      <c r="L384" s="18">
        <v>4</v>
      </c>
      <c r="M384" s="18"/>
      <c r="N384" s="18"/>
      <c r="O384" s="18"/>
      <c r="P384" s="18"/>
      <c r="Q384" s="18"/>
      <c r="R384" s="18"/>
      <c r="S384" s="18"/>
      <c r="T384" s="18"/>
      <c r="U384" s="18"/>
      <c r="V384" s="18"/>
      <c r="W384" s="32"/>
      <c r="X384" s="32"/>
      <c r="Y384" s="32"/>
      <c r="Z384" s="32"/>
      <c r="AA384" s="32"/>
      <c r="AB384" s="32"/>
      <c r="AC384" s="32"/>
    </row>
    <row r="385" spans="1:29" ht="39.950000000000003" customHeight="1" x14ac:dyDescent="0.25">
      <c r="A385" s="161"/>
      <c r="B385" s="163"/>
      <c r="C385" s="47">
        <v>530</v>
      </c>
      <c r="D385" s="66" t="s">
        <v>482</v>
      </c>
      <c r="E385" s="106" t="s">
        <v>716</v>
      </c>
      <c r="F385" s="34" t="s">
        <v>59</v>
      </c>
      <c r="G385" s="34" t="s">
        <v>35</v>
      </c>
      <c r="H385" s="53">
        <v>137.32</v>
      </c>
      <c r="I385" s="19">
        <v>4</v>
      </c>
      <c r="J385" s="25">
        <f t="shared" si="6"/>
        <v>4</v>
      </c>
      <c r="K385" s="26" t="str">
        <f t="shared" si="7"/>
        <v>OK</v>
      </c>
      <c r="L385" s="18"/>
      <c r="M385" s="18"/>
      <c r="N385" s="18"/>
      <c r="O385" s="18"/>
      <c r="P385" s="18"/>
      <c r="Q385" s="18"/>
      <c r="R385" s="18"/>
      <c r="S385" s="18"/>
      <c r="T385" s="18"/>
      <c r="U385" s="18"/>
      <c r="V385" s="18"/>
      <c r="W385" s="32"/>
      <c r="X385" s="32"/>
      <c r="Y385" s="32"/>
      <c r="Z385" s="32"/>
      <c r="AA385" s="32"/>
      <c r="AB385" s="32"/>
      <c r="AC385" s="32"/>
    </row>
    <row r="386" spans="1:29" ht="39.950000000000003" customHeight="1" x14ac:dyDescent="0.25">
      <c r="A386" s="161"/>
      <c r="B386" s="163"/>
      <c r="C386" s="47">
        <v>531</v>
      </c>
      <c r="D386" s="66" t="s">
        <v>483</v>
      </c>
      <c r="E386" s="107" t="s">
        <v>717</v>
      </c>
      <c r="F386" s="34" t="s">
        <v>59</v>
      </c>
      <c r="G386" s="34" t="s">
        <v>15</v>
      </c>
      <c r="H386" s="53">
        <v>37.020000000000003</v>
      </c>
      <c r="I386" s="19">
        <v>10</v>
      </c>
      <c r="J386" s="25">
        <f t="shared" si="6"/>
        <v>0</v>
      </c>
      <c r="K386" s="26" t="str">
        <f t="shared" si="7"/>
        <v>OK</v>
      </c>
      <c r="L386" s="18"/>
      <c r="M386" s="18"/>
      <c r="N386" s="18"/>
      <c r="O386" s="18"/>
      <c r="P386" s="18"/>
      <c r="Q386" s="18"/>
      <c r="R386" s="18"/>
      <c r="S386" s="18"/>
      <c r="T386" s="18"/>
      <c r="U386" s="18"/>
      <c r="V386" s="18"/>
      <c r="W386" s="32"/>
      <c r="X386" s="32"/>
      <c r="Y386" s="32"/>
      <c r="Z386" s="32"/>
      <c r="AA386" s="32"/>
      <c r="AB386" s="154">
        <v>10</v>
      </c>
      <c r="AC386" s="32"/>
    </row>
    <row r="387" spans="1:29" ht="39.950000000000003" customHeight="1" x14ac:dyDescent="0.25">
      <c r="A387" s="161"/>
      <c r="B387" s="163"/>
      <c r="C387" s="47">
        <v>532</v>
      </c>
      <c r="D387" s="66" t="s">
        <v>484</v>
      </c>
      <c r="E387" s="106" t="s">
        <v>718</v>
      </c>
      <c r="F387" s="34" t="s">
        <v>59</v>
      </c>
      <c r="G387" s="34" t="s">
        <v>15</v>
      </c>
      <c r="H387" s="53">
        <v>29.4</v>
      </c>
      <c r="I387" s="19">
        <v>30</v>
      </c>
      <c r="J387" s="25">
        <f t="shared" si="6"/>
        <v>0</v>
      </c>
      <c r="K387" s="26" t="str">
        <f t="shared" si="7"/>
        <v>OK</v>
      </c>
      <c r="L387" s="18"/>
      <c r="M387" s="18"/>
      <c r="N387" s="18"/>
      <c r="O387" s="18"/>
      <c r="P387" s="18"/>
      <c r="Q387" s="18"/>
      <c r="R387" s="18"/>
      <c r="S387" s="18"/>
      <c r="T387" s="18"/>
      <c r="U387" s="18"/>
      <c r="V387" s="18"/>
      <c r="W387" s="32"/>
      <c r="X387" s="32"/>
      <c r="Y387" s="32"/>
      <c r="Z387" s="32"/>
      <c r="AA387" s="32"/>
      <c r="AB387" s="154">
        <v>30</v>
      </c>
      <c r="AC387" s="32"/>
    </row>
    <row r="388" spans="1:29" ht="39.950000000000003" customHeight="1" x14ac:dyDescent="0.25">
      <c r="A388" s="161"/>
      <c r="B388" s="163"/>
      <c r="C388" s="47">
        <v>533</v>
      </c>
      <c r="D388" s="66" t="s">
        <v>485</v>
      </c>
      <c r="E388" s="107" t="s">
        <v>719</v>
      </c>
      <c r="F388" s="34" t="s">
        <v>59</v>
      </c>
      <c r="G388" s="34" t="s">
        <v>15</v>
      </c>
      <c r="H388" s="53">
        <v>71.180000000000007</v>
      </c>
      <c r="I388" s="19">
        <v>10</v>
      </c>
      <c r="J388" s="25">
        <f t="shared" si="6"/>
        <v>0</v>
      </c>
      <c r="K388" s="26" t="str">
        <f t="shared" si="7"/>
        <v>OK</v>
      </c>
      <c r="L388" s="18"/>
      <c r="M388" s="18"/>
      <c r="N388" s="18"/>
      <c r="O388" s="18"/>
      <c r="P388" s="18"/>
      <c r="Q388" s="18"/>
      <c r="R388" s="18"/>
      <c r="S388" s="18">
        <v>3</v>
      </c>
      <c r="T388" s="18"/>
      <c r="U388" s="18"/>
      <c r="V388" s="18"/>
      <c r="W388" s="32"/>
      <c r="X388" s="32"/>
      <c r="Y388" s="32"/>
      <c r="Z388" s="32"/>
      <c r="AA388" s="32"/>
      <c r="AB388" s="154">
        <v>7</v>
      </c>
      <c r="AC388" s="32"/>
    </row>
    <row r="389" spans="1:29" ht="39.950000000000003" customHeight="1" x14ac:dyDescent="0.25">
      <c r="A389" s="161"/>
      <c r="B389" s="163"/>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32"/>
      <c r="X389" s="32"/>
      <c r="Y389" s="32"/>
      <c r="Z389" s="32"/>
      <c r="AA389" s="32"/>
      <c r="AB389" s="32"/>
      <c r="AC389" s="32"/>
    </row>
    <row r="390" spans="1:29" ht="39.950000000000003" customHeight="1" x14ac:dyDescent="0.25">
      <c r="A390" s="161"/>
      <c r="B390" s="163"/>
      <c r="C390" s="47">
        <v>535</v>
      </c>
      <c r="D390" s="66" t="s">
        <v>204</v>
      </c>
      <c r="E390" s="106" t="s">
        <v>721</v>
      </c>
      <c r="F390" s="34" t="s">
        <v>59</v>
      </c>
      <c r="G390" s="34" t="s">
        <v>14</v>
      </c>
      <c r="H390" s="53">
        <v>1.35</v>
      </c>
      <c r="I390" s="19">
        <v>3</v>
      </c>
      <c r="J390" s="25">
        <f t="shared" si="6"/>
        <v>3</v>
      </c>
      <c r="K390" s="26" t="str">
        <f t="shared" si="7"/>
        <v>OK</v>
      </c>
      <c r="L390" s="18"/>
      <c r="M390" s="18"/>
      <c r="N390" s="18"/>
      <c r="O390" s="18"/>
      <c r="P390" s="18"/>
      <c r="Q390" s="18"/>
      <c r="R390" s="18"/>
      <c r="S390" s="18"/>
      <c r="T390" s="18"/>
      <c r="U390" s="18"/>
      <c r="V390" s="18"/>
      <c r="W390" s="32"/>
      <c r="X390" s="32"/>
      <c r="Y390" s="32"/>
      <c r="Z390" s="32"/>
      <c r="AA390" s="32"/>
      <c r="AB390" s="32"/>
      <c r="AC390" s="32"/>
    </row>
    <row r="391" spans="1:29" ht="39.950000000000003" customHeight="1" x14ac:dyDescent="0.25">
      <c r="A391" s="161"/>
      <c r="B391" s="163"/>
      <c r="C391" s="47">
        <v>536</v>
      </c>
      <c r="D391" s="66" t="s">
        <v>205</v>
      </c>
      <c r="E391" s="106" t="s">
        <v>722</v>
      </c>
      <c r="F391" s="34" t="s">
        <v>59</v>
      </c>
      <c r="G391" s="34" t="s">
        <v>14</v>
      </c>
      <c r="H391" s="53">
        <v>2.0299999999999998</v>
      </c>
      <c r="I391" s="19">
        <v>3</v>
      </c>
      <c r="J391" s="25">
        <f t="shared" si="6"/>
        <v>3</v>
      </c>
      <c r="K391" s="26" t="str">
        <f t="shared" si="7"/>
        <v>OK</v>
      </c>
      <c r="L391" s="18"/>
      <c r="M391" s="18"/>
      <c r="N391" s="18"/>
      <c r="O391" s="18"/>
      <c r="P391" s="18"/>
      <c r="Q391" s="18"/>
      <c r="R391" s="18"/>
      <c r="S391" s="18"/>
      <c r="T391" s="18"/>
      <c r="U391" s="18"/>
      <c r="V391" s="18"/>
      <c r="W391" s="32"/>
      <c r="X391" s="32"/>
      <c r="Y391" s="32"/>
      <c r="Z391" s="32"/>
      <c r="AA391" s="32"/>
      <c r="AB391" s="32"/>
      <c r="AC391" s="32"/>
    </row>
    <row r="392" spans="1:29" ht="39.950000000000003" customHeight="1" x14ac:dyDescent="0.25">
      <c r="A392" s="161"/>
      <c r="B392" s="163"/>
      <c r="C392" s="47">
        <v>537</v>
      </c>
      <c r="D392" s="66" t="s">
        <v>487</v>
      </c>
      <c r="E392" s="106" t="s">
        <v>723</v>
      </c>
      <c r="F392" s="34" t="s">
        <v>59</v>
      </c>
      <c r="G392" s="34" t="s">
        <v>35</v>
      </c>
      <c r="H392" s="53">
        <v>34.97</v>
      </c>
      <c r="I392" s="19">
        <v>2</v>
      </c>
      <c r="J392" s="25">
        <f t="shared" ref="J392:J441" si="8">I392-(SUM(L392:AC392))</f>
        <v>2</v>
      </c>
      <c r="K392" s="26" t="str">
        <f t="shared" ref="K392:K442" si="9">IF(J392&lt;0,"ATENÇÃO","OK")</f>
        <v>OK</v>
      </c>
      <c r="L392" s="18"/>
      <c r="M392" s="18"/>
      <c r="N392" s="18"/>
      <c r="O392" s="18"/>
      <c r="P392" s="18"/>
      <c r="Q392" s="18"/>
      <c r="R392" s="18"/>
      <c r="S392" s="18"/>
      <c r="T392" s="18"/>
      <c r="U392" s="18"/>
      <c r="V392" s="18"/>
      <c r="W392" s="32"/>
      <c r="X392" s="32"/>
      <c r="Y392" s="32"/>
      <c r="Z392" s="32"/>
      <c r="AA392" s="32"/>
      <c r="AB392" s="32"/>
      <c r="AC392" s="32"/>
    </row>
    <row r="393" spans="1:29" ht="39.950000000000003" customHeight="1" x14ac:dyDescent="0.25">
      <c r="A393" s="161"/>
      <c r="B393" s="163"/>
      <c r="C393" s="47">
        <v>538</v>
      </c>
      <c r="D393" s="66" t="s">
        <v>101</v>
      </c>
      <c r="E393" s="106" t="s">
        <v>724</v>
      </c>
      <c r="F393" s="34" t="s">
        <v>13</v>
      </c>
      <c r="G393" s="34" t="s">
        <v>15</v>
      </c>
      <c r="H393" s="53">
        <v>8.02</v>
      </c>
      <c r="I393" s="19">
        <v>12</v>
      </c>
      <c r="J393" s="25">
        <f t="shared" si="8"/>
        <v>0</v>
      </c>
      <c r="K393" s="26" t="str">
        <f t="shared" si="9"/>
        <v>OK</v>
      </c>
      <c r="L393" s="18"/>
      <c r="M393" s="18"/>
      <c r="N393" s="18"/>
      <c r="O393" s="18"/>
      <c r="P393" s="18"/>
      <c r="Q393" s="18"/>
      <c r="R393" s="18"/>
      <c r="S393" s="18"/>
      <c r="T393" s="18"/>
      <c r="U393" s="18"/>
      <c r="V393" s="18"/>
      <c r="W393" s="32"/>
      <c r="X393" s="32"/>
      <c r="Y393" s="32"/>
      <c r="Z393" s="32"/>
      <c r="AA393" s="32"/>
      <c r="AB393" s="154">
        <v>12</v>
      </c>
      <c r="AC393" s="32"/>
    </row>
    <row r="394" spans="1:29" ht="39.950000000000003" customHeight="1" x14ac:dyDescent="0.25">
      <c r="A394" s="161"/>
      <c r="B394" s="163"/>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32"/>
      <c r="X394" s="32"/>
      <c r="Y394" s="32"/>
      <c r="Z394" s="32"/>
      <c r="AA394" s="32"/>
      <c r="AB394" s="32"/>
      <c r="AC394" s="32"/>
    </row>
    <row r="395" spans="1:29" ht="39.950000000000003" customHeight="1" x14ac:dyDescent="0.25">
      <c r="A395" s="161"/>
      <c r="B395" s="163"/>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32"/>
      <c r="X395" s="32"/>
      <c r="Y395" s="32"/>
      <c r="Z395" s="32"/>
      <c r="AA395" s="32"/>
      <c r="AB395" s="32"/>
      <c r="AC395" s="32"/>
    </row>
    <row r="396" spans="1:29" ht="39.950000000000003" customHeight="1" x14ac:dyDescent="0.25">
      <c r="A396" s="161"/>
      <c r="B396" s="163"/>
      <c r="C396" s="47">
        <v>541</v>
      </c>
      <c r="D396" s="66" t="s">
        <v>109</v>
      </c>
      <c r="E396" s="106" t="s">
        <v>727</v>
      </c>
      <c r="F396" s="34" t="s">
        <v>59</v>
      </c>
      <c r="G396" s="34" t="s">
        <v>108</v>
      </c>
      <c r="H396" s="53">
        <v>187.26</v>
      </c>
      <c r="I396" s="19">
        <v>4</v>
      </c>
      <c r="J396" s="25">
        <f t="shared" si="8"/>
        <v>4</v>
      </c>
      <c r="K396" s="26" t="str">
        <f t="shared" si="9"/>
        <v>OK</v>
      </c>
      <c r="L396" s="18"/>
      <c r="M396" s="18"/>
      <c r="N396" s="18"/>
      <c r="O396" s="18"/>
      <c r="P396" s="18"/>
      <c r="Q396" s="18"/>
      <c r="R396" s="18"/>
      <c r="S396" s="18"/>
      <c r="T396" s="18"/>
      <c r="U396" s="18"/>
      <c r="V396" s="18"/>
      <c r="W396" s="32"/>
      <c r="X396" s="32"/>
      <c r="Y396" s="32"/>
      <c r="Z396" s="32"/>
      <c r="AA396" s="32"/>
      <c r="AB396" s="32"/>
      <c r="AC396" s="32"/>
    </row>
    <row r="397" spans="1:29" ht="39.950000000000003" customHeight="1" x14ac:dyDescent="0.25">
      <c r="A397" s="161"/>
      <c r="B397" s="163"/>
      <c r="C397" s="47">
        <v>542</v>
      </c>
      <c r="D397" s="90" t="s">
        <v>490</v>
      </c>
      <c r="E397" s="106" t="s">
        <v>728</v>
      </c>
      <c r="F397" s="52" t="s">
        <v>13</v>
      </c>
      <c r="G397" s="34" t="s">
        <v>108</v>
      </c>
      <c r="H397" s="53">
        <v>79.510000000000005</v>
      </c>
      <c r="I397" s="19">
        <v>20</v>
      </c>
      <c r="J397" s="25">
        <f t="shared" si="8"/>
        <v>0</v>
      </c>
      <c r="K397" s="26" t="str">
        <f t="shared" si="9"/>
        <v>OK</v>
      </c>
      <c r="L397" s="18"/>
      <c r="M397" s="18">
        <v>20</v>
      </c>
      <c r="N397" s="18"/>
      <c r="O397" s="18"/>
      <c r="P397" s="18"/>
      <c r="Q397" s="18"/>
      <c r="R397" s="18"/>
      <c r="S397" s="18"/>
      <c r="T397" s="18"/>
      <c r="U397" s="18"/>
      <c r="V397" s="18"/>
      <c r="W397" s="32"/>
      <c r="X397" s="32"/>
      <c r="Y397" s="32"/>
      <c r="Z397" s="32"/>
      <c r="AA397" s="32"/>
      <c r="AB397" s="32"/>
      <c r="AC397" s="32"/>
    </row>
    <row r="398" spans="1:29" ht="39.950000000000003" customHeight="1" x14ac:dyDescent="0.25">
      <c r="A398" s="161"/>
      <c r="B398" s="163"/>
      <c r="C398" s="47">
        <v>543</v>
      </c>
      <c r="D398" s="66" t="s">
        <v>211</v>
      </c>
      <c r="E398" s="106" t="s">
        <v>729</v>
      </c>
      <c r="F398" s="34" t="s">
        <v>59</v>
      </c>
      <c r="G398" s="34" t="s">
        <v>108</v>
      </c>
      <c r="H398" s="53">
        <v>366.19</v>
      </c>
      <c r="I398" s="19">
        <v>20</v>
      </c>
      <c r="J398" s="25">
        <f t="shared" si="8"/>
        <v>20</v>
      </c>
      <c r="K398" s="26" t="str">
        <f t="shared" si="9"/>
        <v>OK</v>
      </c>
      <c r="L398" s="18"/>
      <c r="M398" s="18"/>
      <c r="N398" s="18"/>
      <c r="O398" s="18"/>
      <c r="P398" s="18"/>
      <c r="Q398" s="18"/>
      <c r="R398" s="18"/>
      <c r="S398" s="18"/>
      <c r="T398" s="18"/>
      <c r="U398" s="18"/>
      <c r="V398" s="18"/>
      <c r="W398" s="32"/>
      <c r="X398" s="32"/>
      <c r="Y398" s="32"/>
      <c r="Z398" s="32"/>
      <c r="AA398" s="32"/>
      <c r="AB398" s="32"/>
      <c r="AC398" s="32"/>
    </row>
    <row r="399" spans="1:29" ht="39.950000000000003" customHeight="1" x14ac:dyDescent="0.25">
      <c r="A399" s="161"/>
      <c r="B399" s="163"/>
      <c r="C399" s="47">
        <v>544</v>
      </c>
      <c r="D399" s="66" t="s">
        <v>491</v>
      </c>
      <c r="E399" s="106" t="s">
        <v>730</v>
      </c>
      <c r="F399" s="34" t="s">
        <v>13</v>
      </c>
      <c r="G399" s="34" t="s">
        <v>103</v>
      </c>
      <c r="H399" s="53">
        <v>53.6</v>
      </c>
      <c r="I399" s="19">
        <v>0</v>
      </c>
      <c r="J399" s="25">
        <f t="shared" si="8"/>
        <v>0</v>
      </c>
      <c r="K399" s="26" t="str">
        <f t="shared" si="9"/>
        <v>OK</v>
      </c>
      <c r="L399" s="18"/>
      <c r="M399" s="18"/>
      <c r="N399" s="18"/>
      <c r="O399" s="18"/>
      <c r="P399" s="18"/>
      <c r="Q399" s="18"/>
      <c r="R399" s="18"/>
      <c r="S399" s="18"/>
      <c r="T399" s="18"/>
      <c r="U399" s="18"/>
      <c r="V399" s="18"/>
      <c r="W399" s="32"/>
      <c r="X399" s="32"/>
      <c r="Y399" s="32"/>
      <c r="Z399" s="32"/>
      <c r="AA399" s="32"/>
      <c r="AB399" s="32"/>
      <c r="AC399" s="32"/>
    </row>
    <row r="400" spans="1:29" ht="39.950000000000003" customHeight="1" x14ac:dyDescent="0.25">
      <c r="A400" s="161"/>
      <c r="B400" s="163"/>
      <c r="C400" s="47">
        <v>545</v>
      </c>
      <c r="D400" s="88" t="s">
        <v>492</v>
      </c>
      <c r="E400" s="106" t="s">
        <v>731</v>
      </c>
      <c r="F400" s="102" t="s">
        <v>13</v>
      </c>
      <c r="G400" s="34" t="s">
        <v>35</v>
      </c>
      <c r="H400" s="53">
        <v>101.84</v>
      </c>
      <c r="I400" s="19">
        <v>1</v>
      </c>
      <c r="J400" s="25">
        <f t="shared" si="8"/>
        <v>0</v>
      </c>
      <c r="K400" s="26" t="str">
        <f t="shared" si="9"/>
        <v>OK</v>
      </c>
      <c r="L400" s="18"/>
      <c r="M400" s="18"/>
      <c r="N400" s="18"/>
      <c r="O400" s="18"/>
      <c r="P400" s="18"/>
      <c r="Q400" s="18"/>
      <c r="R400" s="18"/>
      <c r="S400" s="18"/>
      <c r="T400" s="18">
        <v>1</v>
      </c>
      <c r="U400" s="18"/>
      <c r="V400" s="18"/>
      <c r="W400" s="32"/>
      <c r="X400" s="32"/>
      <c r="Y400" s="32"/>
      <c r="Z400" s="32"/>
      <c r="AA400" s="32"/>
      <c r="AB400" s="32"/>
      <c r="AC400" s="32"/>
    </row>
    <row r="401" spans="1:29" ht="39.950000000000003" customHeight="1" x14ac:dyDescent="0.25">
      <c r="A401" s="161"/>
      <c r="B401" s="163"/>
      <c r="C401" s="47">
        <v>546</v>
      </c>
      <c r="D401" s="66" t="s">
        <v>493</v>
      </c>
      <c r="E401" s="106" t="s">
        <v>732</v>
      </c>
      <c r="F401" s="34" t="s">
        <v>13</v>
      </c>
      <c r="G401" s="34" t="s">
        <v>103</v>
      </c>
      <c r="H401" s="53">
        <v>18.059999999999999</v>
      </c>
      <c r="I401" s="19">
        <v>0</v>
      </c>
      <c r="J401" s="25">
        <f t="shared" si="8"/>
        <v>0</v>
      </c>
      <c r="K401" s="26" t="str">
        <f t="shared" si="9"/>
        <v>OK</v>
      </c>
      <c r="L401" s="18"/>
      <c r="M401" s="18"/>
      <c r="N401" s="18"/>
      <c r="O401" s="18"/>
      <c r="P401" s="18"/>
      <c r="Q401" s="18"/>
      <c r="R401" s="18"/>
      <c r="S401" s="18"/>
      <c r="T401" s="18"/>
      <c r="U401" s="18"/>
      <c r="V401" s="18"/>
      <c r="W401" s="32"/>
      <c r="X401" s="32"/>
      <c r="Y401" s="32"/>
      <c r="Z401" s="32"/>
      <c r="AA401" s="32"/>
      <c r="AB401" s="32"/>
      <c r="AC401" s="32"/>
    </row>
    <row r="402" spans="1:29" ht="39.950000000000003" customHeight="1" x14ac:dyDescent="0.25">
      <c r="A402" s="161"/>
      <c r="B402" s="163"/>
      <c r="C402" s="45">
        <v>547</v>
      </c>
      <c r="D402" s="66" t="s">
        <v>494</v>
      </c>
      <c r="E402" s="106" t="s">
        <v>733</v>
      </c>
      <c r="F402" s="34" t="s">
        <v>18</v>
      </c>
      <c r="G402" s="34" t="s">
        <v>110</v>
      </c>
      <c r="H402" s="52">
        <v>74.430000000000007</v>
      </c>
      <c r="I402" s="19">
        <v>0</v>
      </c>
      <c r="J402" s="25">
        <f t="shared" si="8"/>
        <v>0</v>
      </c>
      <c r="K402" s="26" t="str">
        <f t="shared" si="9"/>
        <v>OK</v>
      </c>
      <c r="L402" s="18"/>
      <c r="M402" s="18"/>
      <c r="N402" s="18"/>
      <c r="O402" s="18"/>
      <c r="P402" s="18"/>
      <c r="Q402" s="18"/>
      <c r="R402" s="18"/>
      <c r="S402" s="18"/>
      <c r="T402" s="18"/>
      <c r="U402" s="18"/>
      <c r="V402" s="18"/>
      <c r="W402" s="32"/>
      <c r="X402" s="32"/>
      <c r="Y402" s="32"/>
      <c r="Z402" s="32"/>
      <c r="AA402" s="32"/>
      <c r="AB402" s="32"/>
      <c r="AC402" s="32"/>
    </row>
    <row r="403" spans="1:29" ht="39.950000000000003" customHeight="1" x14ac:dyDescent="0.25">
      <c r="A403" s="161"/>
      <c r="B403" s="163"/>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32"/>
      <c r="X403" s="32"/>
      <c r="Y403" s="32"/>
      <c r="Z403" s="32"/>
      <c r="AA403" s="32"/>
      <c r="AB403" s="32"/>
      <c r="AC403" s="32"/>
    </row>
    <row r="404" spans="1:29" ht="39.950000000000003" customHeight="1" x14ac:dyDescent="0.25">
      <c r="A404" s="161"/>
      <c r="B404" s="163"/>
      <c r="C404" s="47">
        <v>549</v>
      </c>
      <c r="D404" s="66" t="s">
        <v>496</v>
      </c>
      <c r="E404" s="106" t="s">
        <v>733</v>
      </c>
      <c r="F404" s="34" t="s">
        <v>18</v>
      </c>
      <c r="G404" s="34" t="s">
        <v>110</v>
      </c>
      <c r="H404" s="52">
        <v>85.94</v>
      </c>
      <c r="I404" s="19">
        <v>0</v>
      </c>
      <c r="J404" s="25">
        <f t="shared" si="8"/>
        <v>0</v>
      </c>
      <c r="K404" s="26" t="str">
        <f t="shared" si="9"/>
        <v>OK</v>
      </c>
      <c r="L404" s="18"/>
      <c r="M404" s="18"/>
      <c r="N404" s="18"/>
      <c r="O404" s="18"/>
      <c r="P404" s="18"/>
      <c r="Q404" s="18"/>
      <c r="R404" s="18"/>
      <c r="S404" s="18"/>
      <c r="T404" s="18"/>
      <c r="U404" s="18"/>
      <c r="V404" s="18"/>
      <c r="W404" s="32"/>
      <c r="X404" s="32"/>
      <c r="Y404" s="32"/>
      <c r="Z404" s="32"/>
      <c r="AA404" s="32"/>
      <c r="AB404" s="32"/>
      <c r="AC404" s="32"/>
    </row>
    <row r="405" spans="1:29" ht="39.950000000000003" customHeight="1" x14ac:dyDescent="0.25">
      <c r="A405" s="161"/>
      <c r="B405" s="163"/>
      <c r="C405" s="47">
        <v>550</v>
      </c>
      <c r="D405" s="66" t="s">
        <v>497</v>
      </c>
      <c r="E405" s="106" t="s">
        <v>733</v>
      </c>
      <c r="F405" s="34" t="s">
        <v>18</v>
      </c>
      <c r="G405" s="34" t="s">
        <v>110</v>
      </c>
      <c r="H405" s="52">
        <v>74.52</v>
      </c>
      <c r="I405" s="19">
        <v>0</v>
      </c>
      <c r="J405" s="25">
        <f t="shared" si="8"/>
        <v>0</v>
      </c>
      <c r="K405" s="26" t="str">
        <f t="shared" si="9"/>
        <v>OK</v>
      </c>
      <c r="L405" s="18"/>
      <c r="M405" s="18"/>
      <c r="N405" s="18"/>
      <c r="O405" s="18"/>
      <c r="P405" s="18"/>
      <c r="Q405" s="18"/>
      <c r="R405" s="18"/>
      <c r="S405" s="18"/>
      <c r="T405" s="18"/>
      <c r="U405" s="18"/>
      <c r="V405" s="18"/>
      <c r="W405" s="32"/>
      <c r="X405" s="32"/>
      <c r="Y405" s="32"/>
      <c r="Z405" s="32"/>
      <c r="AA405" s="32"/>
      <c r="AB405" s="32"/>
      <c r="AC405" s="32"/>
    </row>
    <row r="406" spans="1:29" ht="39.950000000000003" customHeight="1" x14ac:dyDescent="0.25">
      <c r="A406" s="161"/>
      <c r="B406" s="163"/>
      <c r="C406" s="45">
        <v>551</v>
      </c>
      <c r="D406" s="66" t="s">
        <v>107</v>
      </c>
      <c r="E406" s="106" t="s">
        <v>735</v>
      </c>
      <c r="F406" s="34" t="s">
        <v>18</v>
      </c>
      <c r="G406" s="34" t="s">
        <v>14</v>
      </c>
      <c r="H406" s="52">
        <v>2.36</v>
      </c>
      <c r="I406" s="19">
        <v>5</v>
      </c>
      <c r="J406" s="25">
        <f t="shared" si="8"/>
        <v>5</v>
      </c>
      <c r="K406" s="26" t="str">
        <f t="shared" si="9"/>
        <v>OK</v>
      </c>
      <c r="L406" s="18"/>
      <c r="M406" s="18"/>
      <c r="N406" s="18"/>
      <c r="O406" s="18"/>
      <c r="P406" s="18"/>
      <c r="Q406" s="18"/>
      <c r="R406" s="18"/>
      <c r="S406" s="18"/>
      <c r="T406" s="18"/>
      <c r="U406" s="18"/>
      <c r="V406" s="18"/>
      <c r="W406" s="32"/>
      <c r="X406" s="32"/>
      <c r="Y406" s="32"/>
      <c r="Z406" s="32"/>
      <c r="AA406" s="32"/>
      <c r="AB406" s="32"/>
      <c r="AC406" s="32"/>
    </row>
    <row r="407" spans="1:29" ht="39.950000000000003" customHeight="1" x14ac:dyDescent="0.25">
      <c r="A407" s="161"/>
      <c r="B407" s="163"/>
      <c r="C407" s="45">
        <v>552</v>
      </c>
      <c r="D407" s="66" t="s">
        <v>90</v>
      </c>
      <c r="E407" s="106" t="s">
        <v>736</v>
      </c>
      <c r="F407" s="34" t="s">
        <v>13</v>
      </c>
      <c r="G407" s="34" t="s">
        <v>35</v>
      </c>
      <c r="H407" s="52">
        <v>33.619999999999997</v>
      </c>
      <c r="I407" s="19">
        <v>1</v>
      </c>
      <c r="J407" s="25">
        <f t="shared" si="8"/>
        <v>0</v>
      </c>
      <c r="K407" s="26" t="str">
        <f t="shared" si="9"/>
        <v>OK</v>
      </c>
      <c r="L407" s="18"/>
      <c r="M407" s="18"/>
      <c r="N407" s="18"/>
      <c r="O407" s="18"/>
      <c r="P407" s="18"/>
      <c r="Q407" s="18"/>
      <c r="R407" s="18"/>
      <c r="S407" s="18"/>
      <c r="T407" s="18"/>
      <c r="U407" s="18"/>
      <c r="V407" s="18"/>
      <c r="W407" s="32"/>
      <c r="X407" s="32"/>
      <c r="Y407" s="32"/>
      <c r="Z407" s="154">
        <v>1</v>
      </c>
      <c r="AA407" s="32"/>
      <c r="AB407" s="32"/>
      <c r="AC407" s="32"/>
    </row>
    <row r="408" spans="1:29" ht="39.950000000000003" customHeight="1" x14ac:dyDescent="0.25">
      <c r="A408" s="161"/>
      <c r="B408" s="163"/>
      <c r="C408" s="47">
        <v>553</v>
      </c>
      <c r="D408" s="66" t="s">
        <v>114</v>
      </c>
      <c r="E408" s="106" t="s">
        <v>737</v>
      </c>
      <c r="F408" s="34" t="s">
        <v>59</v>
      </c>
      <c r="G408" s="34" t="s">
        <v>15</v>
      </c>
      <c r="H408" s="52">
        <v>16.309999999999999</v>
      </c>
      <c r="I408" s="19">
        <v>4</v>
      </c>
      <c r="J408" s="25">
        <f t="shared" si="8"/>
        <v>1</v>
      </c>
      <c r="K408" s="26" t="str">
        <f t="shared" si="9"/>
        <v>OK</v>
      </c>
      <c r="L408" s="18">
        <v>1</v>
      </c>
      <c r="M408" s="18"/>
      <c r="N408" s="18"/>
      <c r="O408" s="18"/>
      <c r="P408" s="18"/>
      <c r="Q408" s="18"/>
      <c r="R408" s="18">
        <v>2</v>
      </c>
      <c r="S408" s="18"/>
      <c r="T408" s="18"/>
      <c r="U408" s="18"/>
      <c r="V408" s="18"/>
      <c r="W408" s="32"/>
      <c r="X408" s="32"/>
      <c r="Y408" s="32"/>
      <c r="Z408" s="32"/>
      <c r="AA408" s="32"/>
      <c r="AB408" s="32"/>
      <c r="AC408" s="32"/>
    </row>
    <row r="409" spans="1:29" ht="39.950000000000003" customHeight="1" x14ac:dyDescent="0.25">
      <c r="A409" s="161"/>
      <c r="B409" s="163"/>
      <c r="C409" s="45">
        <v>554</v>
      </c>
      <c r="D409" s="66" t="s">
        <v>158</v>
      </c>
      <c r="E409" s="106" t="s">
        <v>738</v>
      </c>
      <c r="F409" s="34" t="s">
        <v>13</v>
      </c>
      <c r="G409" s="34" t="s">
        <v>35</v>
      </c>
      <c r="H409" s="52">
        <v>10.43</v>
      </c>
      <c r="I409" s="19">
        <v>5</v>
      </c>
      <c r="J409" s="25">
        <f t="shared" si="8"/>
        <v>0</v>
      </c>
      <c r="K409" s="26" t="str">
        <f t="shared" si="9"/>
        <v>OK</v>
      </c>
      <c r="L409" s="18"/>
      <c r="M409" s="18"/>
      <c r="N409" s="18"/>
      <c r="O409" s="18"/>
      <c r="P409" s="18"/>
      <c r="Q409" s="18"/>
      <c r="R409" s="18"/>
      <c r="S409" s="18"/>
      <c r="T409" s="18"/>
      <c r="U409" s="18"/>
      <c r="V409" s="18"/>
      <c r="W409" s="32"/>
      <c r="X409" s="32"/>
      <c r="Y409" s="32"/>
      <c r="Z409" s="32"/>
      <c r="AA409" s="154">
        <v>5</v>
      </c>
      <c r="AB409" s="32"/>
      <c r="AC409" s="32"/>
    </row>
    <row r="410" spans="1:29" ht="39.950000000000003" customHeight="1" x14ac:dyDescent="0.25">
      <c r="A410" s="161"/>
      <c r="B410" s="163"/>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32"/>
      <c r="X410" s="32"/>
      <c r="Y410" s="32"/>
      <c r="Z410" s="32"/>
      <c r="AA410" s="32"/>
      <c r="AB410" s="32"/>
      <c r="AC410" s="32"/>
    </row>
    <row r="411" spans="1:29" ht="39.950000000000003" customHeight="1" x14ac:dyDescent="0.25">
      <c r="A411" s="161"/>
      <c r="B411" s="163"/>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32"/>
      <c r="X411" s="32"/>
      <c r="Y411" s="32"/>
      <c r="Z411" s="32"/>
      <c r="AA411" s="32"/>
      <c r="AB411" s="32"/>
      <c r="AC411" s="32"/>
    </row>
    <row r="412" spans="1:29" ht="39.950000000000003" customHeight="1" x14ac:dyDescent="0.25">
      <c r="A412" s="161"/>
      <c r="B412" s="163"/>
      <c r="C412" s="45">
        <v>557</v>
      </c>
      <c r="D412" s="66" t="s">
        <v>132</v>
      </c>
      <c r="E412" s="106" t="s">
        <v>740</v>
      </c>
      <c r="F412" s="33" t="s">
        <v>133</v>
      </c>
      <c r="G412" s="35" t="s">
        <v>35</v>
      </c>
      <c r="H412" s="52">
        <v>24.2</v>
      </c>
      <c r="I412" s="19">
        <v>30</v>
      </c>
      <c r="J412" s="25">
        <f t="shared" si="8"/>
        <v>30</v>
      </c>
      <c r="K412" s="26" t="str">
        <f t="shared" si="9"/>
        <v>OK</v>
      </c>
      <c r="L412" s="18"/>
      <c r="M412" s="18"/>
      <c r="N412" s="18"/>
      <c r="O412" s="18"/>
      <c r="P412" s="18"/>
      <c r="Q412" s="18"/>
      <c r="R412" s="18"/>
      <c r="S412" s="18"/>
      <c r="T412" s="18"/>
      <c r="U412" s="18"/>
      <c r="V412" s="18"/>
      <c r="W412" s="32"/>
      <c r="X412" s="32"/>
      <c r="Y412" s="32"/>
      <c r="Z412" s="32"/>
      <c r="AA412" s="32"/>
      <c r="AB412" s="32"/>
      <c r="AC412" s="32"/>
    </row>
    <row r="413" spans="1:29" ht="39.950000000000003" customHeight="1" x14ac:dyDescent="0.25">
      <c r="A413" s="161"/>
      <c r="B413" s="163"/>
      <c r="C413" s="47">
        <v>558</v>
      </c>
      <c r="D413" s="66" t="s">
        <v>113</v>
      </c>
      <c r="E413" s="106" t="s">
        <v>741</v>
      </c>
      <c r="F413" s="34" t="s">
        <v>59</v>
      </c>
      <c r="G413" s="34" t="s">
        <v>35</v>
      </c>
      <c r="H413" s="52">
        <v>36.26</v>
      </c>
      <c r="I413" s="19">
        <f>1+1</f>
        <v>2</v>
      </c>
      <c r="J413" s="25">
        <f t="shared" si="8"/>
        <v>0</v>
      </c>
      <c r="K413" s="26" t="str">
        <f t="shared" si="9"/>
        <v>OK</v>
      </c>
      <c r="L413" s="18"/>
      <c r="M413" s="18"/>
      <c r="N413" s="18"/>
      <c r="O413" s="18"/>
      <c r="P413" s="18"/>
      <c r="Q413" s="18">
        <v>1</v>
      </c>
      <c r="R413" s="18">
        <v>1</v>
      </c>
      <c r="S413" s="18"/>
      <c r="T413" s="18"/>
      <c r="U413" s="18"/>
      <c r="V413" s="18"/>
      <c r="W413" s="32"/>
      <c r="X413" s="32"/>
      <c r="Y413" s="32"/>
      <c r="Z413" s="32"/>
      <c r="AA413" s="32"/>
      <c r="AB413" s="32"/>
      <c r="AC413" s="32"/>
    </row>
    <row r="414" spans="1:29" ht="39.950000000000003" customHeight="1" x14ac:dyDescent="0.25">
      <c r="A414" s="174"/>
      <c r="B414" s="175"/>
      <c r="C414" s="47">
        <v>559</v>
      </c>
      <c r="D414" s="66" t="s">
        <v>58</v>
      </c>
      <c r="E414" s="106" t="s">
        <v>742</v>
      </c>
      <c r="F414" s="34" t="s">
        <v>13</v>
      </c>
      <c r="G414" s="34" t="s">
        <v>35</v>
      </c>
      <c r="H414" s="52">
        <v>35.17</v>
      </c>
      <c r="I414" s="19">
        <v>2</v>
      </c>
      <c r="J414" s="25">
        <f t="shared" si="8"/>
        <v>2</v>
      </c>
      <c r="K414" s="26" t="str">
        <f t="shared" si="9"/>
        <v>OK</v>
      </c>
      <c r="L414" s="18"/>
      <c r="M414" s="18"/>
      <c r="N414" s="18"/>
      <c r="O414" s="18"/>
      <c r="P414" s="18"/>
      <c r="Q414" s="18"/>
      <c r="R414" s="18"/>
      <c r="S414" s="18"/>
      <c r="T414" s="18"/>
      <c r="U414" s="18"/>
      <c r="V414" s="18"/>
      <c r="W414" s="32"/>
      <c r="X414" s="32"/>
      <c r="Y414" s="32"/>
      <c r="Z414" s="32"/>
      <c r="AA414" s="32"/>
      <c r="AB414" s="32"/>
      <c r="AC414" s="32"/>
    </row>
    <row r="415" spans="1:29" ht="75" x14ac:dyDescent="0.25">
      <c r="A415" s="168">
        <v>10</v>
      </c>
      <c r="B415" s="170"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32"/>
      <c r="X415" s="32"/>
      <c r="Y415" s="32"/>
      <c r="Z415" s="32"/>
      <c r="AA415" s="32"/>
      <c r="AB415" s="32"/>
      <c r="AC415" s="32"/>
    </row>
    <row r="416" spans="1:29" ht="60" x14ac:dyDescent="0.25">
      <c r="A416" s="169"/>
      <c r="B416" s="171"/>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32"/>
      <c r="X416" s="32"/>
      <c r="Y416" s="32"/>
      <c r="Z416" s="32"/>
      <c r="AA416" s="32"/>
      <c r="AB416" s="32"/>
      <c r="AC416" s="32"/>
    </row>
    <row r="417" spans="1:29" ht="39.950000000000003" customHeight="1" x14ac:dyDescent="0.25">
      <c r="A417" s="160">
        <v>11</v>
      </c>
      <c r="B417" s="162" t="s">
        <v>230</v>
      </c>
      <c r="C417" s="47">
        <v>562</v>
      </c>
      <c r="D417" s="66" t="s">
        <v>500</v>
      </c>
      <c r="E417" s="112" t="s">
        <v>743</v>
      </c>
      <c r="F417" s="34" t="s">
        <v>516</v>
      </c>
      <c r="G417" s="34" t="s">
        <v>194</v>
      </c>
      <c r="H417" s="53">
        <v>248.68</v>
      </c>
      <c r="I417" s="19">
        <v>2</v>
      </c>
      <c r="J417" s="25">
        <f t="shared" si="8"/>
        <v>2</v>
      </c>
      <c r="K417" s="26" t="str">
        <f t="shared" si="9"/>
        <v>OK</v>
      </c>
      <c r="L417" s="18"/>
      <c r="M417" s="18"/>
      <c r="N417" s="18"/>
      <c r="O417" s="18"/>
      <c r="P417" s="18"/>
      <c r="Q417" s="18"/>
      <c r="R417" s="18"/>
      <c r="S417" s="18"/>
      <c r="T417" s="18"/>
      <c r="U417" s="18"/>
      <c r="V417" s="18"/>
      <c r="W417" s="32"/>
      <c r="X417" s="32"/>
      <c r="Y417" s="32"/>
      <c r="Z417" s="32"/>
      <c r="AA417" s="32"/>
      <c r="AB417" s="32"/>
      <c r="AC417" s="32"/>
    </row>
    <row r="418" spans="1:29" ht="39.950000000000003" customHeight="1" x14ac:dyDescent="0.25">
      <c r="A418" s="161"/>
      <c r="B418" s="163"/>
      <c r="C418" s="47">
        <v>563</v>
      </c>
      <c r="D418" s="66" t="s">
        <v>501</v>
      </c>
      <c r="E418" s="113" t="s">
        <v>744</v>
      </c>
      <c r="F418" s="34" t="s">
        <v>59</v>
      </c>
      <c r="G418" s="34" t="s">
        <v>194</v>
      </c>
      <c r="H418" s="53">
        <v>713.56</v>
      </c>
      <c r="I418" s="19">
        <v>1</v>
      </c>
      <c r="J418" s="25">
        <f t="shared" si="8"/>
        <v>0</v>
      </c>
      <c r="K418" s="26" t="str">
        <f t="shared" si="9"/>
        <v>OK</v>
      </c>
      <c r="L418" s="18"/>
      <c r="M418" s="18"/>
      <c r="N418" s="18">
        <v>1</v>
      </c>
      <c r="O418" s="18"/>
      <c r="P418" s="18"/>
      <c r="Q418" s="18"/>
      <c r="R418" s="18"/>
      <c r="S418" s="18"/>
      <c r="T418" s="18"/>
      <c r="U418" s="18"/>
      <c r="V418" s="18"/>
      <c r="W418" s="32"/>
      <c r="X418" s="32"/>
      <c r="Y418" s="32"/>
      <c r="Z418" s="32"/>
      <c r="AA418" s="32"/>
      <c r="AB418" s="32"/>
      <c r="AC418" s="32"/>
    </row>
    <row r="419" spans="1:29" ht="39.950000000000003" customHeight="1" x14ac:dyDescent="0.25">
      <c r="A419" s="161"/>
      <c r="B419" s="163"/>
      <c r="C419" s="47">
        <v>564</v>
      </c>
      <c r="D419" s="66" t="s">
        <v>502</v>
      </c>
      <c r="E419" s="114" t="s">
        <v>745</v>
      </c>
      <c r="F419" s="34" t="s">
        <v>59</v>
      </c>
      <c r="G419" s="34" t="s">
        <v>194</v>
      </c>
      <c r="H419" s="53">
        <v>536.99</v>
      </c>
      <c r="I419" s="19">
        <v>2</v>
      </c>
      <c r="J419" s="25">
        <f t="shared" si="8"/>
        <v>2</v>
      </c>
      <c r="K419" s="26" t="str">
        <f t="shared" si="9"/>
        <v>OK</v>
      </c>
      <c r="L419" s="18"/>
      <c r="M419" s="18"/>
      <c r="N419" s="18"/>
      <c r="O419" s="18"/>
      <c r="P419" s="18"/>
      <c r="Q419" s="18"/>
      <c r="R419" s="18"/>
      <c r="S419" s="18"/>
      <c r="T419" s="18"/>
      <c r="U419" s="18"/>
      <c r="V419" s="18"/>
      <c r="W419" s="32"/>
      <c r="X419" s="32"/>
      <c r="Y419" s="32"/>
      <c r="Z419" s="32"/>
      <c r="AA419" s="32"/>
      <c r="AB419" s="32"/>
      <c r="AC419" s="32"/>
    </row>
    <row r="420" spans="1:29" ht="39.950000000000003" customHeight="1" x14ac:dyDescent="0.25">
      <c r="A420" s="161"/>
      <c r="B420" s="163"/>
      <c r="C420" s="47">
        <v>565</v>
      </c>
      <c r="D420" s="66" t="s">
        <v>503</v>
      </c>
      <c r="E420" s="113" t="s">
        <v>746</v>
      </c>
      <c r="F420" s="34" t="s">
        <v>59</v>
      </c>
      <c r="G420" s="34" t="s">
        <v>194</v>
      </c>
      <c r="H420" s="53">
        <v>917.16</v>
      </c>
      <c r="I420" s="19">
        <v>1</v>
      </c>
      <c r="J420" s="25">
        <f t="shared" si="8"/>
        <v>1</v>
      </c>
      <c r="K420" s="26" t="str">
        <f t="shared" si="9"/>
        <v>OK</v>
      </c>
      <c r="L420" s="18"/>
      <c r="M420" s="18"/>
      <c r="N420" s="18"/>
      <c r="O420" s="18"/>
      <c r="P420" s="18"/>
      <c r="Q420" s="18"/>
      <c r="R420" s="18"/>
      <c r="S420" s="18"/>
      <c r="T420" s="18"/>
      <c r="U420" s="18"/>
      <c r="V420" s="18"/>
      <c r="W420" s="32"/>
      <c r="X420" s="32"/>
      <c r="Y420" s="32"/>
      <c r="Z420" s="32"/>
      <c r="AA420" s="32"/>
      <c r="AB420" s="32"/>
      <c r="AC420" s="32"/>
    </row>
    <row r="421" spans="1:29" ht="39.950000000000003" customHeight="1" x14ac:dyDescent="0.25">
      <c r="A421" s="161"/>
      <c r="B421" s="163"/>
      <c r="C421" s="47">
        <v>566</v>
      </c>
      <c r="D421" s="66" t="s">
        <v>504</v>
      </c>
      <c r="E421" s="115" t="s">
        <v>747</v>
      </c>
      <c r="F421" s="34" t="s">
        <v>59</v>
      </c>
      <c r="G421" s="34" t="s">
        <v>194</v>
      </c>
      <c r="H421" s="53">
        <v>381.88</v>
      </c>
      <c r="I421" s="19">
        <v>1</v>
      </c>
      <c r="J421" s="25">
        <f t="shared" si="8"/>
        <v>0</v>
      </c>
      <c r="K421" s="26" t="str">
        <f t="shared" si="9"/>
        <v>OK</v>
      </c>
      <c r="L421" s="18"/>
      <c r="M421" s="18"/>
      <c r="N421" s="18">
        <v>1</v>
      </c>
      <c r="O421" s="18"/>
      <c r="P421" s="18"/>
      <c r="Q421" s="18"/>
      <c r="R421" s="18"/>
      <c r="S421" s="18"/>
      <c r="T421" s="18"/>
      <c r="U421" s="18"/>
      <c r="V421" s="18"/>
      <c r="W421" s="32"/>
      <c r="X421" s="32"/>
      <c r="Y421" s="32"/>
      <c r="Z421" s="32"/>
      <c r="AA421" s="32"/>
      <c r="AB421" s="32"/>
      <c r="AC421" s="32"/>
    </row>
    <row r="422" spans="1:29" ht="39.950000000000003" customHeight="1" x14ac:dyDescent="0.25">
      <c r="A422" s="161"/>
      <c r="B422" s="163"/>
      <c r="C422" s="47">
        <v>567</v>
      </c>
      <c r="D422" s="66" t="s">
        <v>156</v>
      </c>
      <c r="E422" s="116" t="s">
        <v>748</v>
      </c>
      <c r="F422" s="34" t="s">
        <v>59</v>
      </c>
      <c r="G422" s="34" t="s">
        <v>774</v>
      </c>
      <c r="H422" s="53">
        <v>247.61</v>
      </c>
      <c r="I422" s="19">
        <v>1</v>
      </c>
      <c r="J422" s="25">
        <f t="shared" si="8"/>
        <v>1</v>
      </c>
      <c r="K422" s="26" t="str">
        <f t="shared" si="9"/>
        <v>OK</v>
      </c>
      <c r="L422" s="18"/>
      <c r="M422" s="18"/>
      <c r="N422" s="18"/>
      <c r="O422" s="18"/>
      <c r="P422" s="18"/>
      <c r="Q422" s="18"/>
      <c r="R422" s="18"/>
      <c r="S422" s="18"/>
      <c r="T422" s="18"/>
      <c r="U422" s="18"/>
      <c r="V422" s="18"/>
      <c r="W422" s="32"/>
      <c r="X422" s="32"/>
      <c r="Y422" s="32"/>
      <c r="Z422" s="32"/>
      <c r="AA422" s="32"/>
      <c r="AB422" s="32"/>
      <c r="AC422" s="32"/>
    </row>
    <row r="423" spans="1:29" ht="39.950000000000003" customHeight="1" x14ac:dyDescent="0.25">
      <c r="A423" s="161"/>
      <c r="B423" s="163"/>
      <c r="C423" s="47">
        <v>568</v>
      </c>
      <c r="D423" s="66" t="s">
        <v>157</v>
      </c>
      <c r="E423" s="116" t="s">
        <v>749</v>
      </c>
      <c r="F423" s="34" t="s">
        <v>59</v>
      </c>
      <c r="G423" s="34" t="s">
        <v>774</v>
      </c>
      <c r="H423" s="53">
        <v>504.96</v>
      </c>
      <c r="I423" s="19">
        <v>2</v>
      </c>
      <c r="J423" s="25">
        <f t="shared" si="8"/>
        <v>1</v>
      </c>
      <c r="K423" s="26" t="str">
        <f t="shared" si="9"/>
        <v>OK</v>
      </c>
      <c r="L423" s="18"/>
      <c r="M423" s="18"/>
      <c r="N423" s="18"/>
      <c r="O423" s="18"/>
      <c r="P423" s="18"/>
      <c r="Q423" s="18"/>
      <c r="R423" s="18"/>
      <c r="S423" s="18"/>
      <c r="T423" s="18"/>
      <c r="U423" s="18"/>
      <c r="V423" s="18"/>
      <c r="W423" s="154">
        <v>1</v>
      </c>
      <c r="X423" s="32"/>
      <c r="Y423" s="32"/>
      <c r="Z423" s="32"/>
      <c r="AA423" s="32"/>
      <c r="AB423" s="32"/>
      <c r="AC423" s="32"/>
    </row>
    <row r="424" spans="1:29" ht="39.950000000000003" customHeight="1" x14ac:dyDescent="0.25">
      <c r="A424" s="161"/>
      <c r="B424" s="163"/>
      <c r="C424" s="47">
        <v>569</v>
      </c>
      <c r="D424" s="66" t="s">
        <v>55</v>
      </c>
      <c r="E424" s="117" t="s">
        <v>750</v>
      </c>
      <c r="F424" s="34" t="s">
        <v>13</v>
      </c>
      <c r="G424" s="34" t="s">
        <v>774</v>
      </c>
      <c r="H424" s="53">
        <v>45.74</v>
      </c>
      <c r="I424" s="19">
        <v>2</v>
      </c>
      <c r="J424" s="25">
        <f t="shared" si="8"/>
        <v>2</v>
      </c>
      <c r="K424" s="26" t="str">
        <f t="shared" si="9"/>
        <v>OK</v>
      </c>
      <c r="L424" s="18"/>
      <c r="M424" s="18"/>
      <c r="N424" s="18"/>
      <c r="O424" s="18"/>
      <c r="P424" s="18"/>
      <c r="Q424" s="18"/>
      <c r="R424" s="18"/>
      <c r="S424" s="18"/>
      <c r="T424" s="18"/>
      <c r="U424" s="18"/>
      <c r="V424" s="18"/>
      <c r="W424" s="32"/>
      <c r="X424" s="32"/>
      <c r="Y424" s="32"/>
      <c r="Z424" s="32"/>
      <c r="AA424" s="32"/>
      <c r="AB424" s="32"/>
      <c r="AC424" s="32"/>
    </row>
    <row r="425" spans="1:29" ht="39.950000000000003" customHeight="1" x14ac:dyDescent="0.25">
      <c r="A425" s="161"/>
      <c r="B425" s="163"/>
      <c r="C425" s="47">
        <v>570</v>
      </c>
      <c r="D425" s="66" t="s">
        <v>97</v>
      </c>
      <c r="E425" s="115" t="s">
        <v>751</v>
      </c>
      <c r="F425" s="34" t="s">
        <v>13</v>
      </c>
      <c r="G425" s="34" t="s">
        <v>194</v>
      </c>
      <c r="H425" s="53">
        <v>360.02</v>
      </c>
      <c r="I425" s="19">
        <v>1</v>
      </c>
      <c r="J425" s="25">
        <f t="shared" si="8"/>
        <v>1</v>
      </c>
      <c r="K425" s="26" t="str">
        <f t="shared" si="9"/>
        <v>OK</v>
      </c>
      <c r="L425" s="18"/>
      <c r="M425" s="18"/>
      <c r="N425" s="18"/>
      <c r="O425" s="18"/>
      <c r="P425" s="18"/>
      <c r="Q425" s="18"/>
      <c r="R425" s="18"/>
      <c r="S425" s="18"/>
      <c r="T425" s="18"/>
      <c r="U425" s="18"/>
      <c r="V425" s="18"/>
      <c r="W425" s="32"/>
      <c r="X425" s="32"/>
      <c r="Y425" s="32"/>
      <c r="Z425" s="32"/>
      <c r="AA425" s="32"/>
      <c r="AB425" s="32"/>
      <c r="AC425" s="32"/>
    </row>
    <row r="426" spans="1:29" ht="39.950000000000003" customHeight="1" x14ac:dyDescent="0.25">
      <c r="A426" s="161"/>
      <c r="B426" s="163"/>
      <c r="C426" s="47">
        <v>571</v>
      </c>
      <c r="D426" s="66" t="s">
        <v>96</v>
      </c>
      <c r="E426" s="118" t="s">
        <v>752</v>
      </c>
      <c r="F426" s="34" t="s">
        <v>13</v>
      </c>
      <c r="G426" s="34" t="s">
        <v>194</v>
      </c>
      <c r="H426" s="53">
        <v>460.22</v>
      </c>
      <c r="I426" s="19">
        <v>2</v>
      </c>
      <c r="J426" s="25">
        <f t="shared" si="8"/>
        <v>2</v>
      </c>
      <c r="K426" s="26" t="str">
        <f t="shared" si="9"/>
        <v>OK</v>
      </c>
      <c r="L426" s="18"/>
      <c r="M426" s="18"/>
      <c r="N426" s="18"/>
      <c r="O426" s="18"/>
      <c r="P426" s="18"/>
      <c r="Q426" s="18"/>
      <c r="R426" s="18"/>
      <c r="S426" s="18"/>
      <c r="T426" s="18"/>
      <c r="U426" s="18"/>
      <c r="V426" s="18"/>
      <c r="W426" s="32"/>
      <c r="X426" s="32"/>
      <c r="Y426" s="32"/>
      <c r="Z426" s="32"/>
      <c r="AA426" s="32"/>
      <c r="AB426" s="32"/>
      <c r="AC426" s="32"/>
    </row>
    <row r="427" spans="1:29" ht="39.950000000000003" customHeight="1" x14ac:dyDescent="0.25">
      <c r="A427" s="161"/>
      <c r="B427" s="163"/>
      <c r="C427" s="47">
        <v>572</v>
      </c>
      <c r="D427" s="91" t="s">
        <v>99</v>
      </c>
      <c r="E427" s="119" t="s">
        <v>753</v>
      </c>
      <c r="F427" s="103" t="s">
        <v>13</v>
      </c>
      <c r="G427" s="103" t="s">
        <v>194</v>
      </c>
      <c r="H427" s="53">
        <v>392.34</v>
      </c>
      <c r="I427" s="19">
        <v>1</v>
      </c>
      <c r="J427" s="25">
        <f t="shared" si="8"/>
        <v>1</v>
      </c>
      <c r="K427" s="26" t="str">
        <f t="shared" si="9"/>
        <v>OK</v>
      </c>
      <c r="L427" s="18"/>
      <c r="M427" s="18"/>
      <c r="N427" s="18"/>
      <c r="O427" s="18"/>
      <c r="P427" s="18"/>
      <c r="Q427" s="18"/>
      <c r="R427" s="18"/>
      <c r="S427" s="18"/>
      <c r="T427" s="18"/>
      <c r="U427" s="18"/>
      <c r="V427" s="18"/>
      <c r="W427" s="32"/>
      <c r="X427" s="32"/>
      <c r="Y427" s="32"/>
      <c r="Z427" s="32"/>
      <c r="AA427" s="32"/>
      <c r="AB427" s="32"/>
      <c r="AC427" s="32"/>
    </row>
    <row r="428" spans="1:29" ht="39.950000000000003" customHeight="1" x14ac:dyDescent="0.25">
      <c r="A428" s="161"/>
      <c r="B428" s="163"/>
      <c r="C428" s="47">
        <v>573</v>
      </c>
      <c r="D428" s="66" t="s">
        <v>505</v>
      </c>
      <c r="E428" s="118" t="s">
        <v>754</v>
      </c>
      <c r="F428" s="34" t="s">
        <v>13</v>
      </c>
      <c r="G428" s="34" t="s">
        <v>194</v>
      </c>
      <c r="H428" s="53">
        <v>745.91</v>
      </c>
      <c r="I428" s="19">
        <v>1</v>
      </c>
      <c r="J428" s="25">
        <f t="shared" si="8"/>
        <v>1</v>
      </c>
      <c r="K428" s="26" t="str">
        <f t="shared" si="9"/>
        <v>OK</v>
      </c>
      <c r="L428" s="18"/>
      <c r="M428" s="18"/>
      <c r="N428" s="18"/>
      <c r="O428" s="18"/>
      <c r="P428" s="18"/>
      <c r="Q428" s="18"/>
      <c r="R428" s="18"/>
      <c r="S428" s="18"/>
      <c r="T428" s="18"/>
      <c r="U428" s="18"/>
      <c r="V428" s="18"/>
      <c r="W428" s="32"/>
      <c r="X428" s="32"/>
      <c r="Y428" s="32"/>
      <c r="Z428" s="32"/>
      <c r="AA428" s="32"/>
      <c r="AB428" s="32"/>
      <c r="AC428" s="32"/>
    </row>
    <row r="429" spans="1:29" ht="39.950000000000003" customHeight="1" x14ac:dyDescent="0.25">
      <c r="A429" s="161"/>
      <c r="B429" s="163"/>
      <c r="C429" s="47">
        <v>574</v>
      </c>
      <c r="D429" s="66" t="s">
        <v>98</v>
      </c>
      <c r="E429" s="116" t="s">
        <v>755</v>
      </c>
      <c r="F429" s="34" t="s">
        <v>13</v>
      </c>
      <c r="G429" s="34" t="s">
        <v>94</v>
      </c>
      <c r="H429" s="53">
        <v>254.84</v>
      </c>
      <c r="I429" s="19">
        <v>0</v>
      </c>
      <c r="J429" s="25">
        <f t="shared" si="8"/>
        <v>0</v>
      </c>
      <c r="K429" s="26" t="str">
        <f t="shared" si="9"/>
        <v>OK</v>
      </c>
      <c r="L429" s="18"/>
      <c r="M429" s="18"/>
      <c r="N429" s="18"/>
      <c r="O429" s="18"/>
      <c r="P429" s="18"/>
      <c r="Q429" s="18"/>
      <c r="R429" s="18"/>
      <c r="S429" s="18"/>
      <c r="T429" s="18"/>
      <c r="U429" s="18"/>
      <c r="V429" s="18"/>
      <c r="W429" s="32"/>
      <c r="X429" s="32"/>
      <c r="Y429" s="32"/>
      <c r="Z429" s="32"/>
      <c r="AA429" s="32"/>
      <c r="AB429" s="32"/>
      <c r="AC429" s="32"/>
    </row>
    <row r="430" spans="1:29" ht="39.950000000000003" customHeight="1" x14ac:dyDescent="0.25">
      <c r="A430" s="161"/>
      <c r="B430" s="163"/>
      <c r="C430" s="47">
        <v>575</v>
      </c>
      <c r="D430" s="66" t="s">
        <v>95</v>
      </c>
      <c r="E430" s="116" t="s">
        <v>756</v>
      </c>
      <c r="F430" s="34" t="s">
        <v>13</v>
      </c>
      <c r="G430" s="34" t="s">
        <v>194</v>
      </c>
      <c r="H430" s="53">
        <v>629.32000000000005</v>
      </c>
      <c r="I430" s="19">
        <v>1</v>
      </c>
      <c r="J430" s="25">
        <f t="shared" si="8"/>
        <v>1</v>
      </c>
      <c r="K430" s="26" t="str">
        <f t="shared" si="9"/>
        <v>OK</v>
      </c>
      <c r="L430" s="18"/>
      <c r="M430" s="18"/>
      <c r="N430" s="18"/>
      <c r="O430" s="18"/>
      <c r="P430" s="18"/>
      <c r="Q430" s="18"/>
      <c r="R430" s="18"/>
      <c r="S430" s="18"/>
      <c r="T430" s="18"/>
      <c r="U430" s="18"/>
      <c r="V430" s="18"/>
      <c r="W430" s="32"/>
      <c r="X430" s="32"/>
      <c r="Y430" s="32"/>
      <c r="Z430" s="32"/>
      <c r="AA430" s="32"/>
      <c r="AB430" s="32"/>
      <c r="AC430" s="32"/>
    </row>
    <row r="431" spans="1:29" ht="39.950000000000003" customHeight="1" x14ac:dyDescent="0.25">
      <c r="A431" s="161"/>
      <c r="B431" s="163"/>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32"/>
      <c r="X431" s="32"/>
      <c r="Y431" s="32"/>
      <c r="Z431" s="32"/>
      <c r="AA431" s="32"/>
      <c r="AB431" s="32"/>
      <c r="AC431" s="32"/>
    </row>
    <row r="432" spans="1:29" ht="39.950000000000003" customHeight="1" x14ac:dyDescent="0.25">
      <c r="A432" s="161"/>
      <c r="B432" s="163"/>
      <c r="C432" s="47">
        <v>577</v>
      </c>
      <c r="D432" s="89" t="s">
        <v>507</v>
      </c>
      <c r="E432" s="120" t="s">
        <v>758</v>
      </c>
      <c r="F432" s="102" t="s">
        <v>13</v>
      </c>
      <c r="G432" s="34" t="s">
        <v>194</v>
      </c>
      <c r="H432" s="53">
        <v>454.75</v>
      </c>
      <c r="I432" s="19">
        <v>1</v>
      </c>
      <c r="J432" s="25">
        <f t="shared" si="8"/>
        <v>0</v>
      </c>
      <c r="K432" s="26" t="str">
        <f t="shared" si="9"/>
        <v>OK</v>
      </c>
      <c r="L432" s="18"/>
      <c r="M432" s="18"/>
      <c r="N432" s="18"/>
      <c r="O432" s="18"/>
      <c r="P432" s="18"/>
      <c r="Q432" s="18"/>
      <c r="R432" s="18"/>
      <c r="S432" s="18"/>
      <c r="T432" s="18"/>
      <c r="U432" s="18">
        <v>1</v>
      </c>
      <c r="V432" s="18"/>
      <c r="W432" s="32"/>
      <c r="X432" s="32"/>
      <c r="Y432" s="32"/>
      <c r="Z432" s="32"/>
      <c r="AA432" s="32"/>
      <c r="AB432" s="32"/>
      <c r="AC432" s="32"/>
    </row>
    <row r="433" spans="1:29" ht="39.950000000000003" customHeight="1" x14ac:dyDescent="0.25">
      <c r="A433" s="161"/>
      <c r="B433" s="163"/>
      <c r="C433" s="47">
        <v>578</v>
      </c>
      <c r="D433" s="66" t="s">
        <v>508</v>
      </c>
      <c r="E433" s="121" t="s">
        <v>759</v>
      </c>
      <c r="F433" s="34" t="s">
        <v>59</v>
      </c>
      <c r="G433" s="34" t="s">
        <v>194</v>
      </c>
      <c r="H433" s="53">
        <v>2525.9</v>
      </c>
      <c r="I433" s="19">
        <f>1-1</f>
        <v>0</v>
      </c>
      <c r="J433" s="25">
        <f t="shared" si="8"/>
        <v>0</v>
      </c>
      <c r="K433" s="26" t="str">
        <f t="shared" si="9"/>
        <v>OK</v>
      </c>
      <c r="L433" s="18"/>
      <c r="M433" s="18"/>
      <c r="N433" s="18"/>
      <c r="O433" s="18"/>
      <c r="P433" s="18"/>
      <c r="Q433" s="18"/>
      <c r="R433" s="18"/>
      <c r="S433" s="18"/>
      <c r="T433" s="18"/>
      <c r="U433" s="18"/>
      <c r="V433" s="18"/>
      <c r="W433" s="32"/>
      <c r="X433" s="32"/>
      <c r="Y433" s="32"/>
      <c r="Z433" s="32"/>
      <c r="AA433" s="32"/>
      <c r="AB433" s="32"/>
      <c r="AC433" s="32"/>
    </row>
    <row r="434" spans="1:29" ht="39.950000000000003" customHeight="1" x14ac:dyDescent="0.25">
      <c r="A434" s="161"/>
      <c r="B434" s="163"/>
      <c r="C434" s="47">
        <v>579</v>
      </c>
      <c r="D434" s="92" t="s">
        <v>509</v>
      </c>
      <c r="E434" s="116" t="s">
        <v>760</v>
      </c>
      <c r="F434" s="102" t="s">
        <v>13</v>
      </c>
      <c r="G434" s="34" t="s">
        <v>194</v>
      </c>
      <c r="H434" s="53">
        <v>530.11</v>
      </c>
      <c r="I434" s="19">
        <v>1</v>
      </c>
      <c r="J434" s="25">
        <f t="shared" si="8"/>
        <v>0</v>
      </c>
      <c r="K434" s="26" t="str">
        <f t="shared" si="9"/>
        <v>OK</v>
      </c>
      <c r="L434" s="18"/>
      <c r="M434" s="18"/>
      <c r="N434" s="18">
        <v>1</v>
      </c>
      <c r="O434" s="18"/>
      <c r="P434" s="18"/>
      <c r="Q434" s="18"/>
      <c r="R434" s="18"/>
      <c r="S434" s="18"/>
      <c r="T434" s="18"/>
      <c r="U434" s="18"/>
      <c r="V434" s="18"/>
      <c r="W434" s="32"/>
      <c r="X434" s="32"/>
      <c r="Y434" s="32"/>
      <c r="Z434" s="32"/>
      <c r="AA434" s="32"/>
      <c r="AB434" s="32"/>
      <c r="AC434" s="32"/>
    </row>
    <row r="435" spans="1:29" ht="39.950000000000003" customHeight="1" x14ac:dyDescent="0.25">
      <c r="A435" s="161"/>
      <c r="B435" s="163"/>
      <c r="C435" s="47">
        <v>580</v>
      </c>
      <c r="D435" s="66" t="s">
        <v>202</v>
      </c>
      <c r="E435" s="116" t="s">
        <v>761</v>
      </c>
      <c r="F435" s="34" t="s">
        <v>59</v>
      </c>
      <c r="G435" s="34" t="s">
        <v>194</v>
      </c>
      <c r="H435" s="53">
        <v>1392.5</v>
      </c>
      <c r="I435" s="19">
        <v>1</v>
      </c>
      <c r="J435" s="25">
        <f t="shared" si="8"/>
        <v>0</v>
      </c>
      <c r="K435" s="26" t="str">
        <f t="shared" si="9"/>
        <v>OK</v>
      </c>
      <c r="L435" s="18"/>
      <c r="M435" s="18"/>
      <c r="N435" s="18"/>
      <c r="O435" s="18"/>
      <c r="P435" s="18"/>
      <c r="Q435" s="18"/>
      <c r="R435" s="18"/>
      <c r="S435" s="18"/>
      <c r="T435" s="18"/>
      <c r="U435" s="18">
        <v>1</v>
      </c>
      <c r="V435" s="18"/>
      <c r="W435" s="32"/>
      <c r="X435" s="32"/>
      <c r="Y435" s="32"/>
      <c r="Z435" s="32"/>
      <c r="AA435" s="32"/>
      <c r="AB435" s="32"/>
      <c r="AC435" s="32"/>
    </row>
    <row r="436" spans="1:29" ht="39.950000000000003" customHeight="1" x14ac:dyDescent="0.25">
      <c r="A436" s="161"/>
      <c r="B436" s="163"/>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32"/>
      <c r="X436" s="32"/>
      <c r="Y436" s="32"/>
      <c r="Z436" s="32"/>
      <c r="AA436" s="32"/>
      <c r="AB436" s="32"/>
      <c r="AC436" s="32"/>
    </row>
    <row r="437" spans="1:29" ht="39.950000000000003" customHeight="1" x14ac:dyDescent="0.25">
      <c r="A437" s="161"/>
      <c r="B437" s="163"/>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32"/>
      <c r="X437" s="32"/>
      <c r="Y437" s="32"/>
      <c r="Z437" s="32"/>
      <c r="AA437" s="32"/>
      <c r="AB437" s="32"/>
      <c r="AC437" s="32"/>
    </row>
    <row r="438" spans="1:29" ht="39.950000000000003" customHeight="1" x14ac:dyDescent="0.25">
      <c r="A438" s="161"/>
      <c r="B438" s="163"/>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32"/>
      <c r="X438" s="32"/>
      <c r="Y438" s="32"/>
      <c r="Z438" s="32"/>
      <c r="AA438" s="32"/>
      <c r="AB438" s="32"/>
      <c r="AC438" s="32"/>
    </row>
    <row r="439" spans="1:29" ht="39.950000000000003" customHeight="1" x14ac:dyDescent="0.25">
      <c r="A439" s="161"/>
      <c r="B439" s="163"/>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32"/>
      <c r="X439" s="32"/>
      <c r="Y439" s="32"/>
      <c r="Z439" s="32"/>
      <c r="AA439" s="32"/>
      <c r="AB439" s="32"/>
      <c r="AC439" s="32"/>
    </row>
    <row r="440" spans="1:29" ht="39.950000000000003" customHeight="1" x14ac:dyDescent="0.25">
      <c r="A440" s="161"/>
      <c r="B440" s="163"/>
      <c r="C440" s="47">
        <v>585</v>
      </c>
      <c r="D440" s="66" t="s">
        <v>118</v>
      </c>
      <c r="E440" s="119" t="s">
        <v>766</v>
      </c>
      <c r="F440" s="34" t="s">
        <v>59</v>
      </c>
      <c r="G440" s="35" t="s">
        <v>194</v>
      </c>
      <c r="H440" s="53">
        <v>682.73</v>
      </c>
      <c r="I440" s="19">
        <v>1</v>
      </c>
      <c r="J440" s="25">
        <f t="shared" si="8"/>
        <v>1</v>
      </c>
      <c r="K440" s="26" t="str">
        <f t="shared" si="9"/>
        <v>OK</v>
      </c>
      <c r="L440" s="18"/>
      <c r="M440" s="18"/>
      <c r="N440" s="18"/>
      <c r="O440" s="18"/>
      <c r="P440" s="18"/>
      <c r="Q440" s="18"/>
      <c r="R440" s="18"/>
      <c r="S440" s="18"/>
      <c r="T440" s="18"/>
      <c r="U440" s="18"/>
      <c r="V440" s="18"/>
      <c r="W440" s="32"/>
      <c r="X440" s="32"/>
      <c r="Y440" s="32"/>
      <c r="Z440" s="32"/>
      <c r="AA440" s="32"/>
      <c r="AB440" s="32"/>
      <c r="AC440" s="32"/>
    </row>
    <row r="441" spans="1:29" ht="39.950000000000003" customHeight="1" x14ac:dyDescent="0.25">
      <c r="A441" s="161"/>
      <c r="B441" s="163"/>
      <c r="C441" s="47">
        <v>586</v>
      </c>
      <c r="D441" s="66" t="s">
        <v>514</v>
      </c>
      <c r="E441" s="116" t="s">
        <v>767</v>
      </c>
      <c r="F441" s="34" t="s">
        <v>13</v>
      </c>
      <c r="G441" s="34" t="s">
        <v>194</v>
      </c>
      <c r="H441" s="53">
        <v>557.52</v>
      </c>
      <c r="I441" s="19">
        <v>0</v>
      </c>
      <c r="J441" s="25">
        <f t="shared" si="8"/>
        <v>0</v>
      </c>
      <c r="K441" s="26" t="str">
        <f t="shared" si="9"/>
        <v>OK</v>
      </c>
      <c r="L441" s="18"/>
      <c r="M441" s="18"/>
      <c r="N441" s="18"/>
      <c r="O441" s="18"/>
      <c r="P441" s="18"/>
      <c r="Q441" s="18"/>
      <c r="R441" s="18"/>
      <c r="S441" s="18"/>
      <c r="T441" s="18"/>
      <c r="U441" s="18"/>
      <c r="V441" s="18"/>
      <c r="W441" s="32"/>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32"/>
      <c r="X442" s="32"/>
      <c r="Y442" s="32"/>
      <c r="Z442" s="32"/>
      <c r="AA442" s="32"/>
      <c r="AB442" s="32"/>
      <c r="AC442" s="32"/>
    </row>
    <row r="443" spans="1:29" ht="39.950000000000003" customHeight="1" x14ac:dyDescent="0.25">
      <c r="H443" s="29">
        <f>SUM(H4:H442)</f>
        <v>42863.6</v>
      </c>
    </row>
    <row r="444" spans="1:29" ht="39.950000000000003" customHeight="1" x14ac:dyDescent="0.25">
      <c r="J444" s="28">
        <f>COUNTIF(J4:J443,"&lt;0")</f>
        <v>0</v>
      </c>
    </row>
  </sheetData>
  <mergeCells count="38">
    <mergeCell ref="A415:A416"/>
    <mergeCell ref="B415:B416"/>
    <mergeCell ref="A417:A441"/>
    <mergeCell ref="B417:B441"/>
    <mergeCell ref="A248:A279"/>
    <mergeCell ref="B248:B279"/>
    <mergeCell ref="A280:A363"/>
    <mergeCell ref="B280:B363"/>
    <mergeCell ref="A364:A414"/>
    <mergeCell ref="B364:B414"/>
    <mergeCell ref="AC1:AC2"/>
    <mergeCell ref="W1:W2"/>
    <mergeCell ref="A2:K2"/>
    <mergeCell ref="N1:N2"/>
    <mergeCell ref="U1:U2"/>
    <mergeCell ref="V1:V2"/>
    <mergeCell ref="Q1:Q2"/>
    <mergeCell ref="R1:R2"/>
    <mergeCell ref="AB1:AB2"/>
    <mergeCell ref="X1:X2"/>
    <mergeCell ref="Y1:Y2"/>
    <mergeCell ref="Z1:Z2"/>
    <mergeCell ref="AA1:AA2"/>
    <mergeCell ref="S1:S2"/>
    <mergeCell ref="T1:T2"/>
    <mergeCell ref="O1:O2"/>
    <mergeCell ref="P1:P2"/>
    <mergeCell ref="A1:C1"/>
    <mergeCell ref="L1:L2"/>
    <mergeCell ref="M1:M2"/>
    <mergeCell ref="D1:H1"/>
    <mergeCell ref="I1:K1"/>
    <mergeCell ref="A4:A66"/>
    <mergeCell ref="B4:B66"/>
    <mergeCell ref="A67:A112"/>
    <mergeCell ref="B67:B112"/>
    <mergeCell ref="A114:A247"/>
    <mergeCell ref="B114:B247"/>
  </mergeCells>
  <conditionalFormatting sqref="L4:V441">
    <cfRule type="cellIs" dxfId="9" priority="1" stopIfTrue="1" operator="greaterThan">
      <formula>0</formula>
    </cfRule>
    <cfRule type="cellIs" dxfId="8" priority="2" stopIfTrue="1" operator="greaterThan">
      <formula>0</formula>
    </cfRule>
    <cfRule type="cellIs" dxfId="7" priority="3" stopIfTrue="1" operator="greaterThan">
      <formula>0</formula>
    </cfRule>
  </conditionalFormatting>
  <hyperlinks>
    <hyperlink ref="D577" r:id="rId1" display="https://www.havan.com.br/mangueira-para-gas-de-cozinha-glp-1-20m-durin-05207.html" xr:uid="{00000000-0004-0000-0700-000000000000}"/>
  </hyperlinks>
  <pageMargins left="0.511811024" right="0.511811024" top="0.78740157499999996" bottom="0.78740157499999996" header="0.31496062000000002" footer="0.31496062000000002"/>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443"/>
  <sheetViews>
    <sheetView topLeftCell="C1" zoomScale="77" zoomScaleNormal="77" workbookViewId="0">
      <selection activeCell="U12" sqref="U12"/>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59" t="s">
        <v>213</v>
      </c>
      <c r="B1" s="159"/>
      <c r="C1" s="159"/>
      <c r="D1" s="159" t="s">
        <v>119</v>
      </c>
      <c r="E1" s="159"/>
      <c r="F1" s="159"/>
      <c r="G1" s="159"/>
      <c r="H1" s="159"/>
      <c r="I1" s="159" t="s">
        <v>214</v>
      </c>
      <c r="J1" s="159"/>
      <c r="K1" s="159"/>
      <c r="L1" s="158" t="s">
        <v>796</v>
      </c>
      <c r="M1" s="158" t="s">
        <v>797</v>
      </c>
      <c r="N1" s="158" t="s">
        <v>798</v>
      </c>
      <c r="O1" s="158" t="s">
        <v>799</v>
      </c>
      <c r="P1" s="158" t="s">
        <v>800</v>
      </c>
      <c r="Q1" s="158" t="s">
        <v>801</v>
      </c>
      <c r="R1" s="158" t="s">
        <v>818</v>
      </c>
      <c r="S1" s="158" t="s">
        <v>819</v>
      </c>
      <c r="T1" s="158" t="s">
        <v>820</v>
      </c>
      <c r="U1" s="158" t="s">
        <v>821</v>
      </c>
      <c r="V1" s="158" t="s">
        <v>822</v>
      </c>
      <c r="W1" s="158" t="s">
        <v>823</v>
      </c>
      <c r="X1" s="158" t="s">
        <v>824</v>
      </c>
      <c r="Y1" s="158" t="s">
        <v>825</v>
      </c>
      <c r="Z1" s="158" t="s">
        <v>215</v>
      </c>
      <c r="AA1" s="158" t="s">
        <v>215</v>
      </c>
      <c r="AB1" s="158" t="s">
        <v>215</v>
      </c>
      <c r="AC1" s="158" t="s">
        <v>215</v>
      </c>
    </row>
    <row r="2" spans="1:29" ht="39.950000000000003" customHeight="1" x14ac:dyDescent="0.25">
      <c r="A2" s="159" t="s">
        <v>121</v>
      </c>
      <c r="B2" s="159"/>
      <c r="C2" s="159"/>
      <c r="D2" s="159"/>
      <c r="E2" s="159"/>
      <c r="F2" s="159"/>
      <c r="G2" s="159"/>
      <c r="H2" s="159"/>
      <c r="I2" s="159"/>
      <c r="J2" s="159"/>
      <c r="K2" s="159"/>
      <c r="L2" s="158"/>
      <c r="M2" s="158"/>
      <c r="N2" s="158"/>
      <c r="O2" s="158"/>
      <c r="P2" s="158"/>
      <c r="Q2" s="158"/>
      <c r="R2" s="158"/>
      <c r="S2" s="158"/>
      <c r="T2" s="158"/>
      <c r="U2" s="158"/>
      <c r="V2" s="158"/>
      <c r="W2" s="158"/>
      <c r="X2" s="158"/>
      <c r="Y2" s="158"/>
      <c r="Z2" s="158"/>
      <c r="AA2" s="158"/>
      <c r="AB2" s="158"/>
      <c r="AC2" s="158"/>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46">
        <v>44246</v>
      </c>
      <c r="M3" s="146">
        <v>44347</v>
      </c>
      <c r="N3" s="146">
        <v>44337</v>
      </c>
      <c r="O3" s="146">
        <v>44344</v>
      </c>
      <c r="P3" s="146">
        <v>44344</v>
      </c>
      <c r="Q3" s="146">
        <v>44363</v>
      </c>
      <c r="R3" s="146">
        <v>44436</v>
      </c>
      <c r="S3" s="146">
        <v>44436</v>
      </c>
      <c r="T3" s="146">
        <v>44436</v>
      </c>
      <c r="U3" s="146">
        <v>44438</v>
      </c>
      <c r="V3" s="146">
        <v>44466</v>
      </c>
      <c r="W3" s="146">
        <v>44497</v>
      </c>
      <c r="X3" s="146">
        <v>44589</v>
      </c>
      <c r="Y3" s="146">
        <v>44600</v>
      </c>
      <c r="Z3" s="21" t="s">
        <v>1</v>
      </c>
      <c r="AA3" s="24" t="s">
        <v>1</v>
      </c>
      <c r="AB3" s="24" t="s">
        <v>1</v>
      </c>
      <c r="AC3" s="24" t="s">
        <v>1</v>
      </c>
    </row>
    <row r="4" spans="1:29" ht="39.950000000000003" customHeight="1" x14ac:dyDescent="0.25">
      <c r="A4" s="164">
        <v>2</v>
      </c>
      <c r="B4" s="166" t="s">
        <v>216</v>
      </c>
      <c r="C4" s="45">
        <v>81</v>
      </c>
      <c r="D4" s="66" t="s">
        <v>233</v>
      </c>
      <c r="E4" s="106" t="s">
        <v>518</v>
      </c>
      <c r="F4" s="34" t="s">
        <v>33</v>
      </c>
      <c r="G4" s="34" t="s">
        <v>15</v>
      </c>
      <c r="H4" s="52">
        <v>4.1500000000000004</v>
      </c>
      <c r="I4" s="19">
        <v>5</v>
      </c>
      <c r="J4" s="25">
        <f>I4-(SUM(L4:AC4))</f>
        <v>5</v>
      </c>
      <c r="K4" s="26" t="str">
        <f>IF(J4&lt;0,"ATENÇÃO","OK")</f>
        <v>OK</v>
      </c>
      <c r="L4" s="150"/>
      <c r="M4" s="150"/>
      <c r="N4" s="150"/>
      <c r="O4" s="150"/>
      <c r="P4" s="150"/>
      <c r="Q4" s="150"/>
      <c r="R4" s="150"/>
      <c r="S4" s="150"/>
      <c r="T4" s="150"/>
      <c r="U4" s="150"/>
      <c r="V4" s="150"/>
      <c r="W4" s="150"/>
      <c r="X4" s="32"/>
      <c r="Y4" s="32"/>
      <c r="Z4" s="32"/>
      <c r="AA4" s="32"/>
      <c r="AB4" s="32"/>
      <c r="AC4" s="32"/>
    </row>
    <row r="5" spans="1:29" ht="39.950000000000003" customHeight="1" x14ac:dyDescent="0.25">
      <c r="A5" s="165"/>
      <c r="B5" s="167"/>
      <c r="C5" s="46">
        <v>82</v>
      </c>
      <c r="D5" s="66" t="s">
        <v>234</v>
      </c>
      <c r="E5" s="106" t="s">
        <v>519</v>
      </c>
      <c r="F5" s="34" t="s">
        <v>13</v>
      </c>
      <c r="G5" s="34" t="s">
        <v>15</v>
      </c>
      <c r="H5" s="53">
        <v>4.26</v>
      </c>
      <c r="I5" s="19">
        <v>5</v>
      </c>
      <c r="J5" s="25">
        <f t="shared" ref="J5:J68" si="0">I5-(SUM(L5:AC5))</f>
        <v>0</v>
      </c>
      <c r="K5" s="26" t="str">
        <f t="shared" ref="K5:K68" si="1">IF(J5&lt;0,"ATENÇÃO","OK")</f>
        <v>OK</v>
      </c>
      <c r="L5" s="150"/>
      <c r="M5" s="150">
        <v>5</v>
      </c>
      <c r="N5" s="150"/>
      <c r="O5" s="150"/>
      <c r="P5" s="150"/>
      <c r="Q5" s="150"/>
      <c r="R5" s="150"/>
      <c r="S5" s="150"/>
      <c r="T5" s="150"/>
      <c r="U5" s="150"/>
      <c r="V5" s="150"/>
      <c r="W5" s="150"/>
      <c r="X5" s="32"/>
      <c r="Y5" s="32"/>
      <c r="Z5" s="32"/>
      <c r="AA5" s="32"/>
      <c r="AB5" s="32"/>
      <c r="AC5" s="32"/>
    </row>
    <row r="6" spans="1:29" ht="39.950000000000003" customHeight="1" x14ac:dyDescent="0.25">
      <c r="A6" s="165"/>
      <c r="B6" s="167"/>
      <c r="C6" s="46">
        <v>83</v>
      </c>
      <c r="D6" s="66" t="s">
        <v>235</v>
      </c>
      <c r="E6" s="106" t="s">
        <v>520</v>
      </c>
      <c r="F6" s="34" t="s">
        <v>13</v>
      </c>
      <c r="G6" s="34" t="s">
        <v>15</v>
      </c>
      <c r="H6" s="53">
        <v>5.92</v>
      </c>
      <c r="I6" s="19">
        <v>10</v>
      </c>
      <c r="J6" s="25">
        <f t="shared" si="0"/>
        <v>10</v>
      </c>
      <c r="K6" s="26" t="str">
        <f t="shared" si="1"/>
        <v>OK</v>
      </c>
      <c r="L6" s="150"/>
      <c r="M6" s="150"/>
      <c r="N6" s="150"/>
      <c r="O6" s="150"/>
      <c r="P6" s="150"/>
      <c r="Q6" s="150"/>
      <c r="R6" s="150"/>
      <c r="S6" s="150"/>
      <c r="T6" s="150"/>
      <c r="U6" s="150"/>
      <c r="V6" s="150"/>
      <c r="W6" s="150"/>
      <c r="X6" s="32"/>
      <c r="Y6" s="32"/>
      <c r="Z6" s="32"/>
      <c r="AA6" s="32"/>
      <c r="AB6" s="32"/>
      <c r="AC6" s="32"/>
    </row>
    <row r="7" spans="1:29" ht="39.950000000000003" customHeight="1" x14ac:dyDescent="0.25">
      <c r="A7" s="165"/>
      <c r="B7" s="167"/>
      <c r="C7" s="46">
        <v>84</v>
      </c>
      <c r="D7" s="66" t="s">
        <v>116</v>
      </c>
      <c r="E7" s="106" t="s">
        <v>521</v>
      </c>
      <c r="F7" s="34" t="s">
        <v>111</v>
      </c>
      <c r="G7" s="34" t="s">
        <v>15</v>
      </c>
      <c r="H7" s="53">
        <v>10.18</v>
      </c>
      <c r="I7" s="19">
        <v>3</v>
      </c>
      <c r="J7" s="25">
        <f t="shared" si="0"/>
        <v>3</v>
      </c>
      <c r="K7" s="26" t="str">
        <f t="shared" si="1"/>
        <v>OK</v>
      </c>
      <c r="L7" s="150"/>
      <c r="M7" s="150"/>
      <c r="N7" s="150"/>
      <c r="O7" s="150"/>
      <c r="P7" s="150"/>
      <c r="Q7" s="150"/>
      <c r="R7" s="150"/>
      <c r="S7" s="150"/>
      <c r="T7" s="150"/>
      <c r="U7" s="150"/>
      <c r="V7" s="150"/>
      <c r="W7" s="150"/>
      <c r="X7" s="32"/>
      <c r="Y7" s="32"/>
      <c r="Z7" s="32"/>
      <c r="AA7" s="32"/>
      <c r="AB7" s="32"/>
      <c r="AC7" s="32"/>
    </row>
    <row r="8" spans="1:29" ht="39.950000000000003" customHeight="1" x14ac:dyDescent="0.25">
      <c r="A8" s="165"/>
      <c r="B8" s="167"/>
      <c r="C8" s="46">
        <v>85</v>
      </c>
      <c r="D8" s="66" t="s">
        <v>236</v>
      </c>
      <c r="E8" s="106" t="s">
        <v>522</v>
      </c>
      <c r="F8" s="34" t="s">
        <v>16</v>
      </c>
      <c r="G8" s="34" t="s">
        <v>15</v>
      </c>
      <c r="H8" s="53">
        <v>14.61</v>
      </c>
      <c r="I8" s="19">
        <v>3</v>
      </c>
      <c r="J8" s="25">
        <f t="shared" si="0"/>
        <v>1</v>
      </c>
      <c r="K8" s="26" t="str">
        <f t="shared" si="1"/>
        <v>OK</v>
      </c>
      <c r="L8" s="150"/>
      <c r="M8" s="150"/>
      <c r="N8" s="150"/>
      <c r="O8" s="150"/>
      <c r="P8" s="150"/>
      <c r="Q8" s="150">
        <v>1</v>
      </c>
      <c r="R8" s="155">
        <v>1</v>
      </c>
      <c r="S8" s="155"/>
      <c r="T8" s="155"/>
      <c r="U8" s="155"/>
      <c r="V8" s="155"/>
      <c r="W8" s="155"/>
      <c r="X8" s="156"/>
      <c r="Y8" s="156"/>
      <c r="Z8" s="156"/>
      <c r="AA8" s="32"/>
      <c r="AB8" s="32"/>
      <c r="AC8" s="32"/>
    </row>
    <row r="9" spans="1:29" ht="39.950000000000003" customHeight="1" x14ac:dyDescent="0.25">
      <c r="A9" s="165"/>
      <c r="B9" s="167"/>
      <c r="C9" s="46">
        <v>86</v>
      </c>
      <c r="D9" s="66" t="s">
        <v>155</v>
      </c>
      <c r="E9" s="106" t="s">
        <v>523</v>
      </c>
      <c r="F9" s="34" t="s">
        <v>30</v>
      </c>
      <c r="G9" s="34" t="s">
        <v>15</v>
      </c>
      <c r="H9" s="52">
        <v>11.07</v>
      </c>
      <c r="I9" s="19">
        <v>3</v>
      </c>
      <c r="J9" s="25">
        <f t="shared" si="0"/>
        <v>2</v>
      </c>
      <c r="K9" s="26" t="str">
        <f t="shared" si="1"/>
        <v>OK</v>
      </c>
      <c r="L9" s="150"/>
      <c r="M9" s="150"/>
      <c r="N9" s="150"/>
      <c r="O9" s="150"/>
      <c r="P9" s="150"/>
      <c r="Q9" s="150"/>
      <c r="R9" s="150">
        <v>1</v>
      </c>
      <c r="S9" s="150"/>
      <c r="T9" s="150"/>
      <c r="U9" s="150"/>
      <c r="V9" s="150"/>
      <c r="W9" s="150"/>
      <c r="X9" s="32"/>
      <c r="Y9" s="32"/>
      <c r="Z9" s="32"/>
      <c r="AA9" s="32"/>
      <c r="AB9" s="32"/>
      <c r="AC9" s="32"/>
    </row>
    <row r="10" spans="1:29" ht="39.950000000000003" customHeight="1" x14ac:dyDescent="0.25">
      <c r="A10" s="165"/>
      <c r="B10" s="167"/>
      <c r="C10" s="45">
        <v>87</v>
      </c>
      <c r="D10" s="66" t="s">
        <v>237</v>
      </c>
      <c r="E10" s="106" t="s">
        <v>524</v>
      </c>
      <c r="F10" s="34" t="s">
        <v>13</v>
      </c>
      <c r="G10" s="34" t="s">
        <v>15</v>
      </c>
      <c r="H10" s="53">
        <v>6.79</v>
      </c>
      <c r="I10" s="19">
        <v>3</v>
      </c>
      <c r="J10" s="25">
        <f t="shared" si="0"/>
        <v>2</v>
      </c>
      <c r="K10" s="26" t="str">
        <f t="shared" si="1"/>
        <v>OK</v>
      </c>
      <c r="L10" s="150"/>
      <c r="M10" s="150"/>
      <c r="N10" s="150"/>
      <c r="O10" s="150"/>
      <c r="P10" s="150"/>
      <c r="Q10" s="150"/>
      <c r="R10" s="150">
        <v>1</v>
      </c>
      <c r="S10" s="150"/>
      <c r="T10" s="150"/>
      <c r="U10" s="150"/>
      <c r="V10" s="150"/>
      <c r="W10" s="150"/>
      <c r="X10" s="32"/>
      <c r="Y10" s="32"/>
      <c r="Z10" s="32"/>
      <c r="AA10" s="32"/>
      <c r="AB10" s="32"/>
      <c r="AC10" s="32"/>
    </row>
    <row r="11" spans="1:29" ht="39.950000000000003" customHeight="1" x14ac:dyDescent="0.25">
      <c r="A11" s="165"/>
      <c r="B11" s="167"/>
      <c r="C11" s="45">
        <v>88</v>
      </c>
      <c r="D11" s="66" t="s">
        <v>34</v>
      </c>
      <c r="E11" s="106" t="s">
        <v>525</v>
      </c>
      <c r="F11" s="34" t="s">
        <v>13</v>
      </c>
      <c r="G11" s="34" t="s">
        <v>15</v>
      </c>
      <c r="H11" s="53">
        <v>7</v>
      </c>
      <c r="I11" s="19">
        <v>10</v>
      </c>
      <c r="J11" s="25">
        <f t="shared" si="0"/>
        <v>6</v>
      </c>
      <c r="K11" s="26" t="str">
        <f t="shared" si="1"/>
        <v>OK</v>
      </c>
      <c r="L11" s="150"/>
      <c r="M11" s="150">
        <v>3</v>
      </c>
      <c r="N11" s="150"/>
      <c r="O11" s="150"/>
      <c r="P11" s="150"/>
      <c r="Q11" s="150"/>
      <c r="R11" s="150">
        <v>1</v>
      </c>
      <c r="S11" s="150"/>
      <c r="T11" s="150"/>
      <c r="U11" s="150"/>
      <c r="V11" s="150"/>
      <c r="W11" s="150"/>
      <c r="X11" s="32"/>
      <c r="Y11" s="32"/>
      <c r="Z11" s="32"/>
      <c r="AA11" s="32"/>
      <c r="AB11" s="32"/>
      <c r="AC11" s="32"/>
    </row>
    <row r="12" spans="1:29" ht="39.950000000000003" customHeight="1" x14ac:dyDescent="0.25">
      <c r="A12" s="165"/>
      <c r="B12" s="167"/>
      <c r="C12" s="45">
        <v>89</v>
      </c>
      <c r="D12" s="66" t="s">
        <v>129</v>
      </c>
      <c r="E12" s="106" t="s">
        <v>526</v>
      </c>
      <c r="F12" s="34" t="s">
        <v>13</v>
      </c>
      <c r="G12" s="34" t="s">
        <v>15</v>
      </c>
      <c r="H12" s="53">
        <v>4.83</v>
      </c>
      <c r="I12" s="19">
        <v>10</v>
      </c>
      <c r="J12" s="25">
        <f t="shared" si="0"/>
        <v>10</v>
      </c>
      <c r="K12" s="26" t="str">
        <f t="shared" si="1"/>
        <v>OK</v>
      </c>
      <c r="L12" s="150"/>
      <c r="M12" s="150"/>
      <c r="N12" s="150"/>
      <c r="O12" s="150"/>
      <c r="P12" s="150"/>
      <c r="Q12" s="150"/>
      <c r="R12" s="150"/>
      <c r="S12" s="150"/>
      <c r="T12" s="150"/>
      <c r="U12" s="150"/>
      <c r="V12" s="150"/>
      <c r="W12" s="150"/>
      <c r="X12" s="32"/>
      <c r="Y12" s="32"/>
      <c r="Z12" s="32"/>
      <c r="AA12" s="32"/>
      <c r="AB12" s="32"/>
      <c r="AC12" s="32"/>
    </row>
    <row r="13" spans="1:29" ht="39.950000000000003" customHeight="1" x14ac:dyDescent="0.25">
      <c r="A13" s="165"/>
      <c r="B13" s="167"/>
      <c r="C13" s="45">
        <v>90</v>
      </c>
      <c r="D13" s="66" t="s">
        <v>238</v>
      </c>
      <c r="E13" s="106" t="s">
        <v>527</v>
      </c>
      <c r="F13" s="34" t="s">
        <v>111</v>
      </c>
      <c r="G13" s="34" t="s">
        <v>15</v>
      </c>
      <c r="H13" s="52">
        <v>4.0599999999999996</v>
      </c>
      <c r="I13" s="19">
        <v>5</v>
      </c>
      <c r="J13" s="25">
        <f t="shared" si="0"/>
        <v>5</v>
      </c>
      <c r="K13" s="26" t="str">
        <f t="shared" si="1"/>
        <v>OK</v>
      </c>
      <c r="L13" s="150"/>
      <c r="M13" s="150"/>
      <c r="N13" s="150"/>
      <c r="O13" s="150"/>
      <c r="P13" s="150"/>
      <c r="Q13" s="150"/>
      <c r="R13" s="150"/>
      <c r="S13" s="150"/>
      <c r="T13" s="150"/>
      <c r="U13" s="150"/>
      <c r="V13" s="150"/>
      <c r="W13" s="150"/>
      <c r="X13" s="32"/>
      <c r="Y13" s="32"/>
      <c r="Z13" s="32"/>
      <c r="AA13" s="32"/>
      <c r="AB13" s="32"/>
      <c r="AC13" s="32"/>
    </row>
    <row r="14" spans="1:29" ht="39.950000000000003" customHeight="1" x14ac:dyDescent="0.25">
      <c r="A14" s="165"/>
      <c r="B14" s="167"/>
      <c r="C14" s="46">
        <v>91</v>
      </c>
      <c r="D14" s="66" t="s">
        <v>239</v>
      </c>
      <c r="E14" s="106" t="s">
        <v>528</v>
      </c>
      <c r="F14" s="34" t="s">
        <v>112</v>
      </c>
      <c r="G14" s="34" t="s">
        <v>15</v>
      </c>
      <c r="H14" s="53">
        <v>91.14</v>
      </c>
      <c r="I14" s="19"/>
      <c r="J14" s="25">
        <f t="shared" si="0"/>
        <v>0</v>
      </c>
      <c r="K14" s="26" t="str">
        <f t="shared" si="1"/>
        <v>OK</v>
      </c>
      <c r="L14" s="150"/>
      <c r="M14" s="150"/>
      <c r="N14" s="150"/>
      <c r="O14" s="150"/>
      <c r="P14" s="150"/>
      <c r="Q14" s="150"/>
      <c r="R14" s="150"/>
      <c r="S14" s="150"/>
      <c r="T14" s="150"/>
      <c r="U14" s="150"/>
      <c r="V14" s="150"/>
      <c r="W14" s="150"/>
      <c r="X14" s="32"/>
      <c r="Y14" s="32"/>
      <c r="Z14" s="32"/>
      <c r="AA14" s="32"/>
      <c r="AB14" s="32"/>
      <c r="AC14" s="32"/>
    </row>
    <row r="15" spans="1:29" ht="39.950000000000003" customHeight="1" x14ac:dyDescent="0.25">
      <c r="A15" s="165"/>
      <c r="B15" s="167"/>
      <c r="C15" s="46">
        <v>92</v>
      </c>
      <c r="D15" s="66" t="s">
        <v>240</v>
      </c>
      <c r="E15" s="106" t="s">
        <v>529</v>
      </c>
      <c r="F15" s="34" t="s">
        <v>13</v>
      </c>
      <c r="G15" s="34" t="s">
        <v>35</v>
      </c>
      <c r="H15" s="53">
        <v>5.67</v>
      </c>
      <c r="I15" s="19">
        <v>2</v>
      </c>
      <c r="J15" s="25">
        <f t="shared" si="0"/>
        <v>0</v>
      </c>
      <c r="K15" s="26" t="str">
        <f t="shared" si="1"/>
        <v>OK</v>
      </c>
      <c r="L15" s="150"/>
      <c r="M15" s="150">
        <v>2</v>
      </c>
      <c r="N15" s="150"/>
      <c r="O15" s="150"/>
      <c r="P15" s="150"/>
      <c r="Q15" s="150"/>
      <c r="R15" s="150"/>
      <c r="S15" s="150"/>
      <c r="T15" s="150"/>
      <c r="U15" s="150"/>
      <c r="V15" s="150"/>
      <c r="W15" s="150"/>
      <c r="X15" s="32"/>
      <c r="Y15" s="32"/>
      <c r="Z15" s="32"/>
      <c r="AA15" s="32"/>
      <c r="AB15" s="32"/>
      <c r="AC15" s="32"/>
    </row>
    <row r="16" spans="1:29" ht="39.950000000000003" customHeight="1" x14ac:dyDescent="0.25">
      <c r="A16" s="165"/>
      <c r="B16" s="167"/>
      <c r="C16" s="46">
        <v>93</v>
      </c>
      <c r="D16" s="66" t="s">
        <v>104</v>
      </c>
      <c r="E16" s="106" t="s">
        <v>530</v>
      </c>
      <c r="F16" s="34" t="s">
        <v>13</v>
      </c>
      <c r="G16" s="34" t="s">
        <v>15</v>
      </c>
      <c r="H16" s="53">
        <v>19.559999999999999</v>
      </c>
      <c r="I16" s="19">
        <v>5</v>
      </c>
      <c r="J16" s="25">
        <f t="shared" si="0"/>
        <v>0</v>
      </c>
      <c r="K16" s="26" t="str">
        <f t="shared" si="1"/>
        <v>OK</v>
      </c>
      <c r="L16" s="150"/>
      <c r="M16" s="150"/>
      <c r="N16" s="150"/>
      <c r="O16" s="150"/>
      <c r="P16" s="150"/>
      <c r="Q16" s="150"/>
      <c r="R16" s="150"/>
      <c r="S16" s="150"/>
      <c r="T16" s="150"/>
      <c r="U16" s="150"/>
      <c r="V16" s="150"/>
      <c r="W16" s="150">
        <v>5</v>
      </c>
      <c r="X16" s="32"/>
      <c r="Y16" s="32"/>
      <c r="Z16" s="32"/>
      <c r="AA16" s="32"/>
      <c r="AB16" s="32"/>
      <c r="AC16" s="32"/>
    </row>
    <row r="17" spans="1:29" ht="39.950000000000003" customHeight="1" x14ac:dyDescent="0.25">
      <c r="A17" s="165"/>
      <c r="B17" s="167"/>
      <c r="C17" s="46">
        <v>94</v>
      </c>
      <c r="D17" s="66" t="s">
        <v>241</v>
      </c>
      <c r="E17" s="106" t="s">
        <v>531</v>
      </c>
      <c r="F17" s="34" t="s">
        <v>13</v>
      </c>
      <c r="G17" s="34" t="s">
        <v>35</v>
      </c>
      <c r="H17" s="53">
        <v>8.66</v>
      </c>
      <c r="I17" s="19">
        <v>3</v>
      </c>
      <c r="J17" s="25">
        <f t="shared" si="0"/>
        <v>3</v>
      </c>
      <c r="K17" s="26" t="str">
        <f t="shared" si="1"/>
        <v>OK</v>
      </c>
      <c r="L17" s="150"/>
      <c r="M17" s="150"/>
      <c r="N17" s="150"/>
      <c r="O17" s="150"/>
      <c r="P17" s="150"/>
      <c r="Q17" s="150"/>
      <c r="R17" s="150"/>
      <c r="S17" s="150"/>
      <c r="T17" s="150"/>
      <c r="U17" s="150"/>
      <c r="V17" s="150"/>
      <c r="W17" s="150"/>
      <c r="X17" s="32"/>
      <c r="Y17" s="32"/>
      <c r="Z17" s="32"/>
      <c r="AA17" s="32"/>
      <c r="AB17" s="32"/>
      <c r="AC17" s="32"/>
    </row>
    <row r="18" spans="1:29" ht="39.950000000000003" customHeight="1" x14ac:dyDescent="0.25">
      <c r="A18" s="165"/>
      <c r="B18" s="167"/>
      <c r="C18" s="46">
        <v>95</v>
      </c>
      <c r="D18" s="66" t="s">
        <v>242</v>
      </c>
      <c r="E18" s="106" t="s">
        <v>532</v>
      </c>
      <c r="F18" s="34" t="s">
        <v>32</v>
      </c>
      <c r="G18" s="34" t="s">
        <v>15</v>
      </c>
      <c r="H18" s="53">
        <v>2.5099999999999998</v>
      </c>
      <c r="I18" s="19">
        <v>2</v>
      </c>
      <c r="J18" s="25">
        <f t="shared" si="0"/>
        <v>0</v>
      </c>
      <c r="K18" s="26" t="str">
        <f t="shared" si="1"/>
        <v>OK</v>
      </c>
      <c r="L18" s="150"/>
      <c r="M18" s="150">
        <v>2</v>
      </c>
      <c r="N18" s="150"/>
      <c r="O18" s="150"/>
      <c r="P18" s="150"/>
      <c r="Q18" s="150"/>
      <c r="R18" s="150"/>
      <c r="S18" s="150"/>
      <c r="T18" s="150"/>
      <c r="U18" s="150"/>
      <c r="V18" s="150"/>
      <c r="W18" s="150"/>
      <c r="X18" s="32"/>
      <c r="Y18" s="32"/>
      <c r="Z18" s="32"/>
      <c r="AA18" s="32"/>
      <c r="AB18" s="32"/>
      <c r="AC18" s="32"/>
    </row>
    <row r="19" spans="1:29" ht="39.950000000000003" customHeight="1" x14ac:dyDescent="0.25">
      <c r="A19" s="165"/>
      <c r="B19" s="167"/>
      <c r="C19" s="46">
        <v>96</v>
      </c>
      <c r="D19" s="66" t="s">
        <v>243</v>
      </c>
      <c r="E19" s="106" t="s">
        <v>533</v>
      </c>
      <c r="F19" s="34" t="s">
        <v>13</v>
      </c>
      <c r="G19" s="34" t="s">
        <v>15</v>
      </c>
      <c r="H19" s="53">
        <v>47.84</v>
      </c>
      <c r="I19" s="19">
        <v>10</v>
      </c>
      <c r="J19" s="25">
        <f t="shared" si="0"/>
        <v>10</v>
      </c>
      <c r="K19" s="26" t="str">
        <f t="shared" si="1"/>
        <v>OK</v>
      </c>
      <c r="L19" s="150"/>
      <c r="M19" s="150"/>
      <c r="N19" s="150"/>
      <c r="O19" s="150"/>
      <c r="P19" s="150"/>
      <c r="Q19" s="150"/>
      <c r="R19" s="150"/>
      <c r="S19" s="150"/>
      <c r="T19" s="150"/>
      <c r="U19" s="150"/>
      <c r="V19" s="150"/>
      <c r="W19" s="150"/>
      <c r="X19" s="32"/>
      <c r="Y19" s="32"/>
      <c r="Z19" s="32"/>
      <c r="AA19" s="32"/>
      <c r="AB19" s="32"/>
      <c r="AC19" s="32"/>
    </row>
    <row r="20" spans="1:29" ht="39.950000000000003" customHeight="1" x14ac:dyDescent="0.25">
      <c r="A20" s="165"/>
      <c r="B20" s="167"/>
      <c r="C20" s="46">
        <v>97</v>
      </c>
      <c r="D20" s="66" t="s">
        <v>244</v>
      </c>
      <c r="E20" s="106" t="s">
        <v>534</v>
      </c>
      <c r="F20" s="34" t="s">
        <v>13</v>
      </c>
      <c r="G20" s="34" t="s">
        <v>15</v>
      </c>
      <c r="H20" s="53">
        <v>26.63</v>
      </c>
      <c r="I20" s="19">
        <v>10</v>
      </c>
      <c r="J20" s="25">
        <f t="shared" si="0"/>
        <v>10</v>
      </c>
      <c r="K20" s="26" t="str">
        <f t="shared" si="1"/>
        <v>OK</v>
      </c>
      <c r="L20" s="150"/>
      <c r="M20" s="150"/>
      <c r="N20" s="150"/>
      <c r="O20" s="150"/>
      <c r="P20" s="150"/>
      <c r="Q20" s="150"/>
      <c r="R20" s="150"/>
      <c r="S20" s="150"/>
      <c r="T20" s="150"/>
      <c r="U20" s="150"/>
      <c r="V20" s="150"/>
      <c r="W20" s="150"/>
      <c r="X20" s="32"/>
      <c r="Y20" s="32"/>
      <c r="Z20" s="32"/>
      <c r="AA20" s="32"/>
      <c r="AB20" s="32"/>
      <c r="AC20" s="32"/>
    </row>
    <row r="21" spans="1:29" ht="39.950000000000003" customHeight="1" x14ac:dyDescent="0.25">
      <c r="A21" s="165"/>
      <c r="B21" s="167"/>
      <c r="C21" s="46">
        <v>98</v>
      </c>
      <c r="D21" s="66" t="s">
        <v>106</v>
      </c>
      <c r="E21" s="106" t="s">
        <v>535</v>
      </c>
      <c r="F21" s="34" t="s">
        <v>13</v>
      </c>
      <c r="G21" s="34" t="s">
        <v>14</v>
      </c>
      <c r="H21" s="53">
        <v>9.6199999999999992</v>
      </c>
      <c r="I21" s="19">
        <v>10</v>
      </c>
      <c r="J21" s="25">
        <f t="shared" si="0"/>
        <v>10</v>
      </c>
      <c r="K21" s="26" t="str">
        <f t="shared" si="1"/>
        <v>OK</v>
      </c>
      <c r="L21" s="150"/>
      <c r="M21" s="150"/>
      <c r="N21" s="150"/>
      <c r="O21" s="150"/>
      <c r="P21" s="150"/>
      <c r="Q21" s="150"/>
      <c r="R21" s="150"/>
      <c r="S21" s="150"/>
      <c r="T21" s="150"/>
      <c r="U21" s="150"/>
      <c r="V21" s="150"/>
      <c r="W21" s="150"/>
      <c r="X21" s="32"/>
      <c r="Y21" s="32"/>
      <c r="Z21" s="32"/>
      <c r="AA21" s="32"/>
      <c r="AB21" s="32"/>
      <c r="AC21" s="32"/>
    </row>
    <row r="22" spans="1:29" ht="39.950000000000003" customHeight="1" x14ac:dyDescent="0.25">
      <c r="A22" s="165"/>
      <c r="B22" s="167"/>
      <c r="C22" s="46">
        <v>99</v>
      </c>
      <c r="D22" s="66" t="s">
        <v>19</v>
      </c>
      <c r="E22" s="106" t="s">
        <v>536</v>
      </c>
      <c r="F22" s="34" t="s">
        <v>13</v>
      </c>
      <c r="G22" s="34" t="s">
        <v>15</v>
      </c>
      <c r="H22" s="53">
        <v>1.55</v>
      </c>
      <c r="I22" s="19">
        <v>5</v>
      </c>
      <c r="J22" s="25">
        <f t="shared" si="0"/>
        <v>0</v>
      </c>
      <c r="K22" s="26" t="str">
        <f t="shared" si="1"/>
        <v>OK</v>
      </c>
      <c r="L22" s="150"/>
      <c r="M22" s="150"/>
      <c r="N22" s="150"/>
      <c r="O22" s="150"/>
      <c r="P22" s="150"/>
      <c r="Q22" s="150"/>
      <c r="R22" s="150"/>
      <c r="S22" s="150"/>
      <c r="T22" s="150"/>
      <c r="U22" s="150"/>
      <c r="V22" s="150"/>
      <c r="W22" s="150">
        <v>5</v>
      </c>
      <c r="X22" s="32"/>
      <c r="Y22" s="32"/>
      <c r="Z22" s="32"/>
      <c r="AA22" s="32"/>
      <c r="AB22" s="32"/>
      <c r="AC22" s="32"/>
    </row>
    <row r="23" spans="1:29" ht="39.950000000000003" customHeight="1" x14ac:dyDescent="0.25">
      <c r="A23" s="165"/>
      <c r="B23" s="167"/>
      <c r="C23" s="46">
        <v>100</v>
      </c>
      <c r="D23" s="66" t="s">
        <v>20</v>
      </c>
      <c r="E23" s="106" t="s">
        <v>537</v>
      </c>
      <c r="F23" s="34" t="s">
        <v>13</v>
      </c>
      <c r="G23" s="34" t="s">
        <v>15</v>
      </c>
      <c r="H23" s="53">
        <v>1.79</v>
      </c>
      <c r="I23" s="19">
        <v>5</v>
      </c>
      <c r="J23" s="25">
        <f t="shared" si="0"/>
        <v>5</v>
      </c>
      <c r="K23" s="26" t="str">
        <f t="shared" si="1"/>
        <v>OK</v>
      </c>
      <c r="L23" s="150"/>
      <c r="M23" s="150"/>
      <c r="N23" s="150"/>
      <c r="O23" s="150"/>
      <c r="P23" s="150"/>
      <c r="Q23" s="150"/>
      <c r="R23" s="150"/>
      <c r="S23" s="150"/>
      <c r="T23" s="150"/>
      <c r="U23" s="150"/>
      <c r="V23" s="150"/>
      <c r="W23" s="150"/>
      <c r="X23" s="32"/>
      <c r="Y23" s="32"/>
      <c r="Z23" s="32"/>
      <c r="AA23" s="32"/>
      <c r="AB23" s="32"/>
      <c r="AC23" s="32"/>
    </row>
    <row r="24" spans="1:29" ht="39.950000000000003" customHeight="1" x14ac:dyDescent="0.25">
      <c r="A24" s="165"/>
      <c r="B24" s="167"/>
      <c r="C24" s="46">
        <v>101</v>
      </c>
      <c r="D24" s="66" t="s">
        <v>21</v>
      </c>
      <c r="E24" s="106" t="s">
        <v>537</v>
      </c>
      <c r="F24" s="34" t="s">
        <v>13</v>
      </c>
      <c r="G24" s="34" t="s">
        <v>15</v>
      </c>
      <c r="H24" s="53">
        <v>1.66</v>
      </c>
      <c r="I24" s="19">
        <v>5</v>
      </c>
      <c r="J24" s="25">
        <f t="shared" si="0"/>
        <v>0</v>
      </c>
      <c r="K24" s="26" t="str">
        <f t="shared" si="1"/>
        <v>OK</v>
      </c>
      <c r="L24" s="150"/>
      <c r="M24" s="150">
        <v>5</v>
      </c>
      <c r="N24" s="150"/>
      <c r="O24" s="150"/>
      <c r="P24" s="150"/>
      <c r="Q24" s="150"/>
      <c r="R24" s="150"/>
      <c r="S24" s="150"/>
      <c r="T24" s="150"/>
      <c r="U24" s="150"/>
      <c r="V24" s="150"/>
      <c r="W24" s="150"/>
      <c r="X24" s="32"/>
      <c r="Y24" s="32"/>
      <c r="Z24" s="32"/>
      <c r="AA24" s="32"/>
      <c r="AB24" s="32"/>
      <c r="AC24" s="32"/>
    </row>
    <row r="25" spans="1:29" ht="39.950000000000003" customHeight="1" x14ac:dyDescent="0.25">
      <c r="A25" s="165"/>
      <c r="B25" s="167"/>
      <c r="C25" s="46">
        <v>102</v>
      </c>
      <c r="D25" s="66" t="s">
        <v>22</v>
      </c>
      <c r="E25" s="106" t="s">
        <v>537</v>
      </c>
      <c r="F25" s="34" t="s">
        <v>13</v>
      </c>
      <c r="G25" s="34" t="s">
        <v>15</v>
      </c>
      <c r="H25" s="53">
        <v>2.0499999999999998</v>
      </c>
      <c r="I25" s="19">
        <v>5</v>
      </c>
      <c r="J25" s="25">
        <f t="shared" si="0"/>
        <v>5</v>
      </c>
      <c r="K25" s="26" t="str">
        <f t="shared" si="1"/>
        <v>OK</v>
      </c>
      <c r="L25" s="150"/>
      <c r="M25" s="150"/>
      <c r="N25" s="150"/>
      <c r="O25" s="150"/>
      <c r="P25" s="150"/>
      <c r="Q25" s="150"/>
      <c r="R25" s="150"/>
      <c r="S25" s="150"/>
      <c r="T25" s="150"/>
      <c r="U25" s="150"/>
      <c r="V25" s="150"/>
      <c r="W25" s="150"/>
      <c r="X25" s="32"/>
      <c r="Y25" s="32"/>
      <c r="Z25" s="32"/>
      <c r="AA25" s="32"/>
      <c r="AB25" s="32"/>
      <c r="AC25" s="32"/>
    </row>
    <row r="26" spans="1:29" ht="39.950000000000003" customHeight="1" x14ac:dyDescent="0.25">
      <c r="A26" s="165"/>
      <c r="B26" s="167"/>
      <c r="C26" s="46">
        <v>103</v>
      </c>
      <c r="D26" s="66" t="s">
        <v>245</v>
      </c>
      <c r="E26" s="106" t="s">
        <v>537</v>
      </c>
      <c r="F26" s="34" t="s">
        <v>13</v>
      </c>
      <c r="G26" s="34" t="s">
        <v>15</v>
      </c>
      <c r="H26" s="52">
        <v>2.4500000000000002</v>
      </c>
      <c r="I26" s="19">
        <v>5</v>
      </c>
      <c r="J26" s="25">
        <f t="shared" si="0"/>
        <v>0</v>
      </c>
      <c r="K26" s="26" t="str">
        <f t="shared" si="1"/>
        <v>OK</v>
      </c>
      <c r="L26" s="150"/>
      <c r="M26" s="150">
        <v>5</v>
      </c>
      <c r="N26" s="150"/>
      <c r="O26" s="150"/>
      <c r="P26" s="150"/>
      <c r="Q26" s="150"/>
      <c r="R26" s="150"/>
      <c r="S26" s="150"/>
      <c r="T26" s="150"/>
      <c r="U26" s="150"/>
      <c r="V26" s="150"/>
      <c r="W26" s="150"/>
      <c r="X26" s="32"/>
      <c r="Y26" s="32"/>
      <c r="Z26" s="32"/>
      <c r="AA26" s="32"/>
      <c r="AB26" s="32"/>
      <c r="AC26" s="32"/>
    </row>
    <row r="27" spans="1:29" ht="39.950000000000003" customHeight="1" x14ac:dyDescent="0.25">
      <c r="A27" s="165"/>
      <c r="B27" s="167"/>
      <c r="C27" s="46">
        <v>104</v>
      </c>
      <c r="D27" s="66" t="s">
        <v>246</v>
      </c>
      <c r="E27" s="106" t="s">
        <v>536</v>
      </c>
      <c r="F27" s="34" t="s">
        <v>13</v>
      </c>
      <c r="G27" s="34" t="s">
        <v>15</v>
      </c>
      <c r="H27" s="52">
        <v>1.55</v>
      </c>
      <c r="I27" s="19">
        <v>5</v>
      </c>
      <c r="J27" s="25">
        <f t="shared" si="0"/>
        <v>0</v>
      </c>
      <c r="K27" s="26" t="str">
        <f t="shared" si="1"/>
        <v>OK</v>
      </c>
      <c r="L27" s="150"/>
      <c r="M27" s="150"/>
      <c r="N27" s="150"/>
      <c r="O27" s="150"/>
      <c r="P27" s="150"/>
      <c r="Q27" s="150"/>
      <c r="R27" s="150"/>
      <c r="S27" s="150"/>
      <c r="T27" s="150"/>
      <c r="U27" s="150"/>
      <c r="V27" s="150"/>
      <c r="W27" s="150">
        <v>5</v>
      </c>
      <c r="X27" s="32"/>
      <c r="Y27" s="32"/>
      <c r="Z27" s="32"/>
      <c r="AA27" s="32"/>
      <c r="AB27" s="32"/>
      <c r="AC27" s="32"/>
    </row>
    <row r="28" spans="1:29" ht="39.950000000000003" customHeight="1" x14ac:dyDescent="0.25">
      <c r="A28" s="165"/>
      <c r="B28" s="167"/>
      <c r="C28" s="46">
        <v>105</v>
      </c>
      <c r="D28" s="66" t="s">
        <v>247</v>
      </c>
      <c r="E28" s="106" t="s">
        <v>536</v>
      </c>
      <c r="F28" s="34" t="s">
        <v>13</v>
      </c>
      <c r="G28" s="34" t="s">
        <v>15</v>
      </c>
      <c r="H28" s="52">
        <v>1.32</v>
      </c>
      <c r="I28" s="19">
        <v>5</v>
      </c>
      <c r="J28" s="25">
        <f t="shared" si="0"/>
        <v>0</v>
      </c>
      <c r="K28" s="26" t="str">
        <f t="shared" si="1"/>
        <v>OK</v>
      </c>
      <c r="L28" s="150"/>
      <c r="M28" s="150"/>
      <c r="N28" s="150"/>
      <c r="O28" s="150"/>
      <c r="P28" s="150"/>
      <c r="Q28" s="150"/>
      <c r="R28" s="150"/>
      <c r="S28" s="150"/>
      <c r="T28" s="150"/>
      <c r="U28" s="150"/>
      <c r="V28" s="150"/>
      <c r="W28" s="150">
        <v>5</v>
      </c>
      <c r="X28" s="32"/>
      <c r="Y28" s="32"/>
      <c r="Z28" s="32"/>
      <c r="AA28" s="32"/>
      <c r="AB28" s="32"/>
      <c r="AC28" s="32"/>
    </row>
    <row r="29" spans="1:29" ht="39.950000000000003" customHeight="1" x14ac:dyDescent="0.25">
      <c r="A29" s="165"/>
      <c r="B29" s="167"/>
      <c r="C29" s="46">
        <v>106</v>
      </c>
      <c r="D29" s="66" t="s">
        <v>248</v>
      </c>
      <c r="E29" s="106" t="s">
        <v>536</v>
      </c>
      <c r="F29" s="34" t="s">
        <v>13</v>
      </c>
      <c r="G29" s="34" t="s">
        <v>15</v>
      </c>
      <c r="H29" s="52">
        <v>0.9</v>
      </c>
      <c r="I29" s="19">
        <v>5</v>
      </c>
      <c r="J29" s="25">
        <f t="shared" si="0"/>
        <v>0</v>
      </c>
      <c r="K29" s="26" t="str">
        <f t="shared" si="1"/>
        <v>OK</v>
      </c>
      <c r="L29" s="150"/>
      <c r="M29" s="150"/>
      <c r="N29" s="150"/>
      <c r="O29" s="150"/>
      <c r="P29" s="150"/>
      <c r="Q29" s="150"/>
      <c r="R29" s="150"/>
      <c r="S29" s="150"/>
      <c r="T29" s="150"/>
      <c r="U29" s="150"/>
      <c r="V29" s="150"/>
      <c r="W29" s="150">
        <v>5</v>
      </c>
      <c r="X29" s="32"/>
      <c r="Y29" s="32"/>
      <c r="Z29" s="32"/>
      <c r="AA29" s="32"/>
      <c r="AB29" s="32"/>
      <c r="AC29" s="32"/>
    </row>
    <row r="30" spans="1:29" ht="39.950000000000003" customHeight="1" x14ac:dyDescent="0.25">
      <c r="A30" s="165"/>
      <c r="B30" s="167"/>
      <c r="C30" s="46">
        <v>107</v>
      </c>
      <c r="D30" s="66" t="s">
        <v>150</v>
      </c>
      <c r="E30" s="106" t="s">
        <v>536</v>
      </c>
      <c r="F30" s="34" t="s">
        <v>13</v>
      </c>
      <c r="G30" s="34" t="s">
        <v>15</v>
      </c>
      <c r="H30" s="52">
        <v>1.33</v>
      </c>
      <c r="I30" s="19">
        <v>5</v>
      </c>
      <c r="J30" s="25">
        <f t="shared" si="0"/>
        <v>0</v>
      </c>
      <c r="K30" s="26" t="str">
        <f t="shared" si="1"/>
        <v>OK</v>
      </c>
      <c r="L30" s="150"/>
      <c r="M30" s="150"/>
      <c r="N30" s="150"/>
      <c r="O30" s="150"/>
      <c r="P30" s="150"/>
      <c r="Q30" s="150"/>
      <c r="R30" s="150"/>
      <c r="S30" s="150"/>
      <c r="T30" s="150"/>
      <c r="U30" s="150"/>
      <c r="V30" s="150"/>
      <c r="W30" s="150">
        <v>5</v>
      </c>
      <c r="X30" s="32"/>
      <c r="Y30" s="32"/>
      <c r="Z30" s="32"/>
      <c r="AA30" s="32"/>
      <c r="AB30" s="32"/>
      <c r="AC30" s="32"/>
    </row>
    <row r="31" spans="1:29" ht="39.950000000000003" customHeight="1" x14ac:dyDescent="0.25">
      <c r="A31" s="165"/>
      <c r="B31" s="167"/>
      <c r="C31" s="45">
        <v>108</v>
      </c>
      <c r="D31" s="66" t="s">
        <v>23</v>
      </c>
      <c r="E31" s="106" t="s">
        <v>536</v>
      </c>
      <c r="F31" s="34" t="s">
        <v>13</v>
      </c>
      <c r="G31" s="34" t="s">
        <v>15</v>
      </c>
      <c r="H31" s="52">
        <v>1.45</v>
      </c>
      <c r="I31" s="19">
        <v>5</v>
      </c>
      <c r="J31" s="25">
        <f t="shared" si="0"/>
        <v>0</v>
      </c>
      <c r="K31" s="26" t="str">
        <f t="shared" si="1"/>
        <v>OK</v>
      </c>
      <c r="L31" s="150"/>
      <c r="M31" s="150"/>
      <c r="N31" s="150"/>
      <c r="O31" s="150"/>
      <c r="P31" s="150"/>
      <c r="Q31" s="150"/>
      <c r="R31" s="150"/>
      <c r="S31" s="150"/>
      <c r="T31" s="150"/>
      <c r="U31" s="150"/>
      <c r="V31" s="150"/>
      <c r="W31" s="150">
        <v>5</v>
      </c>
      <c r="X31" s="32"/>
      <c r="Y31" s="32"/>
      <c r="Z31" s="32"/>
      <c r="AA31" s="32"/>
      <c r="AB31" s="32"/>
      <c r="AC31" s="32"/>
    </row>
    <row r="32" spans="1:29" ht="39.950000000000003" customHeight="1" x14ac:dyDescent="0.25">
      <c r="A32" s="165"/>
      <c r="B32" s="167"/>
      <c r="C32" s="47">
        <v>109</v>
      </c>
      <c r="D32" s="66" t="s">
        <v>151</v>
      </c>
      <c r="E32" s="106" t="s">
        <v>538</v>
      </c>
      <c r="F32" s="34" t="s">
        <v>13</v>
      </c>
      <c r="G32" s="34" t="s">
        <v>15</v>
      </c>
      <c r="H32" s="53">
        <v>0.76</v>
      </c>
      <c r="I32" s="19">
        <v>5</v>
      </c>
      <c r="J32" s="25">
        <f t="shared" si="0"/>
        <v>0</v>
      </c>
      <c r="K32" s="26" t="str">
        <f t="shared" si="1"/>
        <v>OK</v>
      </c>
      <c r="L32" s="150"/>
      <c r="M32" s="150"/>
      <c r="N32" s="150"/>
      <c r="O32" s="150"/>
      <c r="P32" s="150"/>
      <c r="Q32" s="150"/>
      <c r="R32" s="150">
        <v>5</v>
      </c>
      <c r="S32" s="150"/>
      <c r="T32" s="150"/>
      <c r="U32" s="150"/>
      <c r="V32" s="150"/>
      <c r="W32" s="150"/>
      <c r="X32" s="32"/>
      <c r="Y32" s="32"/>
      <c r="Z32" s="32"/>
      <c r="AA32" s="32"/>
      <c r="AB32" s="32"/>
      <c r="AC32" s="32"/>
    </row>
    <row r="33" spans="1:29" ht="39.950000000000003" customHeight="1" x14ac:dyDescent="0.25">
      <c r="A33" s="165"/>
      <c r="B33" s="167"/>
      <c r="C33" s="46">
        <v>110</v>
      </c>
      <c r="D33" s="66" t="s">
        <v>24</v>
      </c>
      <c r="E33" s="106" t="s">
        <v>538</v>
      </c>
      <c r="F33" s="34" t="s">
        <v>13</v>
      </c>
      <c r="G33" s="34" t="s">
        <v>15</v>
      </c>
      <c r="H33" s="53">
        <v>0.91</v>
      </c>
      <c r="I33" s="19">
        <v>5</v>
      </c>
      <c r="J33" s="25">
        <f t="shared" si="0"/>
        <v>0</v>
      </c>
      <c r="K33" s="26" t="str">
        <f t="shared" si="1"/>
        <v>OK</v>
      </c>
      <c r="L33" s="150"/>
      <c r="M33" s="150"/>
      <c r="N33" s="150"/>
      <c r="O33" s="150"/>
      <c r="P33" s="150"/>
      <c r="Q33" s="150"/>
      <c r="R33" s="150">
        <v>5</v>
      </c>
      <c r="S33" s="150"/>
      <c r="T33" s="150"/>
      <c r="U33" s="150"/>
      <c r="V33" s="150"/>
      <c r="W33" s="150"/>
      <c r="X33" s="32"/>
      <c r="Y33" s="32"/>
      <c r="Z33" s="32"/>
      <c r="AA33" s="32"/>
      <c r="AB33" s="32"/>
      <c r="AC33" s="32"/>
    </row>
    <row r="34" spans="1:29" ht="39.950000000000003" customHeight="1" x14ac:dyDescent="0.25">
      <c r="A34" s="165"/>
      <c r="B34" s="167"/>
      <c r="C34" s="46">
        <v>111</v>
      </c>
      <c r="D34" s="66" t="s">
        <v>29</v>
      </c>
      <c r="E34" s="106" t="s">
        <v>539</v>
      </c>
      <c r="F34" s="34" t="s">
        <v>13</v>
      </c>
      <c r="G34" s="34" t="s">
        <v>768</v>
      </c>
      <c r="H34" s="53">
        <v>14.4</v>
      </c>
      <c r="I34" s="19">
        <v>5</v>
      </c>
      <c r="J34" s="25">
        <f t="shared" si="0"/>
        <v>5</v>
      </c>
      <c r="K34" s="26" t="str">
        <f t="shared" si="1"/>
        <v>OK</v>
      </c>
      <c r="L34" s="150"/>
      <c r="M34" s="150"/>
      <c r="N34" s="150"/>
      <c r="O34" s="150"/>
      <c r="P34" s="150"/>
      <c r="Q34" s="150"/>
      <c r="R34" s="150"/>
      <c r="S34" s="150"/>
      <c r="T34" s="150"/>
      <c r="U34" s="150"/>
      <c r="V34" s="150"/>
      <c r="W34" s="150"/>
      <c r="X34" s="32"/>
      <c r="Y34" s="32"/>
      <c r="Z34" s="32"/>
      <c r="AA34" s="32"/>
      <c r="AB34" s="32"/>
      <c r="AC34" s="32"/>
    </row>
    <row r="35" spans="1:29" ht="39.950000000000003" customHeight="1" x14ac:dyDescent="0.25">
      <c r="A35" s="165"/>
      <c r="B35" s="167"/>
      <c r="C35" s="46">
        <v>112</v>
      </c>
      <c r="D35" s="66" t="s">
        <v>152</v>
      </c>
      <c r="E35" s="106" t="s">
        <v>540</v>
      </c>
      <c r="F35" s="34" t="s">
        <v>25</v>
      </c>
      <c r="G35" s="34" t="s">
        <v>15</v>
      </c>
      <c r="H35" s="53">
        <v>25.28</v>
      </c>
      <c r="I35" s="19">
        <v>10</v>
      </c>
      <c r="J35" s="25">
        <f t="shared" si="0"/>
        <v>6</v>
      </c>
      <c r="K35" s="26" t="str">
        <f t="shared" si="1"/>
        <v>OK</v>
      </c>
      <c r="L35" s="150"/>
      <c r="M35" s="150">
        <v>2</v>
      </c>
      <c r="N35" s="150">
        <v>2</v>
      </c>
      <c r="O35" s="150"/>
      <c r="P35" s="150"/>
      <c r="Q35" s="150"/>
      <c r="R35" s="150"/>
      <c r="S35" s="150"/>
      <c r="T35" s="150"/>
      <c r="U35" s="150"/>
      <c r="V35" s="150"/>
      <c r="W35" s="150"/>
      <c r="X35" s="32"/>
      <c r="Y35" s="32"/>
      <c r="Z35" s="32"/>
      <c r="AA35" s="32"/>
      <c r="AB35" s="32"/>
      <c r="AC35" s="32"/>
    </row>
    <row r="36" spans="1:29" ht="39.950000000000003" customHeight="1" x14ac:dyDescent="0.25">
      <c r="A36" s="165"/>
      <c r="B36" s="167"/>
      <c r="C36" s="46">
        <v>113</v>
      </c>
      <c r="D36" s="66" t="s">
        <v>153</v>
      </c>
      <c r="E36" s="106" t="s">
        <v>540</v>
      </c>
      <c r="F36" s="34" t="s">
        <v>13</v>
      </c>
      <c r="G36" s="34" t="s">
        <v>15</v>
      </c>
      <c r="H36" s="53">
        <v>63.96</v>
      </c>
      <c r="I36" s="19">
        <v>5</v>
      </c>
      <c r="J36" s="25">
        <f t="shared" si="0"/>
        <v>3</v>
      </c>
      <c r="K36" s="26" t="str">
        <f t="shared" si="1"/>
        <v>OK</v>
      </c>
      <c r="L36" s="150"/>
      <c r="M36" s="150">
        <v>2</v>
      </c>
      <c r="N36" s="150"/>
      <c r="O36" s="150"/>
      <c r="P36" s="150"/>
      <c r="Q36" s="150"/>
      <c r="R36" s="150"/>
      <c r="S36" s="150"/>
      <c r="T36" s="150"/>
      <c r="U36" s="150"/>
      <c r="V36" s="150"/>
      <c r="W36" s="150"/>
      <c r="X36" s="32"/>
      <c r="Y36" s="32"/>
      <c r="Z36" s="32"/>
      <c r="AA36" s="32"/>
      <c r="AB36" s="32"/>
      <c r="AC36" s="32"/>
    </row>
    <row r="37" spans="1:29" ht="39.950000000000003" customHeight="1" x14ac:dyDescent="0.25">
      <c r="A37" s="165"/>
      <c r="B37" s="167"/>
      <c r="C37" s="46">
        <v>114</v>
      </c>
      <c r="D37" s="66" t="s">
        <v>249</v>
      </c>
      <c r="E37" s="106" t="s">
        <v>541</v>
      </c>
      <c r="F37" s="34" t="s">
        <v>13</v>
      </c>
      <c r="G37" s="34" t="s">
        <v>103</v>
      </c>
      <c r="H37" s="53">
        <v>8.35</v>
      </c>
      <c r="I37" s="19">
        <v>15</v>
      </c>
      <c r="J37" s="25">
        <f t="shared" si="0"/>
        <v>10</v>
      </c>
      <c r="K37" s="26" t="str">
        <f t="shared" si="1"/>
        <v>OK</v>
      </c>
      <c r="L37" s="150">
        <v>5</v>
      </c>
      <c r="M37" s="150"/>
      <c r="N37" s="150"/>
      <c r="O37" s="150"/>
      <c r="P37" s="150"/>
      <c r="Q37" s="150"/>
      <c r="R37" s="150"/>
      <c r="S37" s="150"/>
      <c r="T37" s="150"/>
      <c r="U37" s="150"/>
      <c r="V37" s="150"/>
      <c r="W37" s="150"/>
      <c r="X37" s="32"/>
      <c r="Y37" s="32"/>
      <c r="Z37" s="32"/>
      <c r="AA37" s="32"/>
      <c r="AB37" s="32"/>
      <c r="AC37" s="32"/>
    </row>
    <row r="38" spans="1:29" ht="39.950000000000003" customHeight="1" x14ac:dyDescent="0.25">
      <c r="A38" s="165"/>
      <c r="B38" s="167"/>
      <c r="C38" s="46">
        <v>115</v>
      </c>
      <c r="D38" s="66" t="s">
        <v>250</v>
      </c>
      <c r="E38" s="106" t="s">
        <v>542</v>
      </c>
      <c r="F38" s="34" t="s">
        <v>13</v>
      </c>
      <c r="G38" s="34" t="s">
        <v>15</v>
      </c>
      <c r="H38" s="53">
        <v>2.96</v>
      </c>
      <c r="I38" s="19">
        <v>3</v>
      </c>
      <c r="J38" s="25">
        <f t="shared" si="0"/>
        <v>0</v>
      </c>
      <c r="K38" s="26" t="str">
        <f t="shared" si="1"/>
        <v>OK</v>
      </c>
      <c r="L38" s="150"/>
      <c r="M38" s="150">
        <v>3</v>
      </c>
      <c r="N38" s="150"/>
      <c r="O38" s="150"/>
      <c r="P38" s="150"/>
      <c r="Q38" s="150"/>
      <c r="R38" s="150"/>
      <c r="S38" s="150"/>
      <c r="T38" s="150"/>
      <c r="U38" s="150"/>
      <c r="V38" s="150"/>
      <c r="W38" s="150"/>
      <c r="X38" s="32"/>
      <c r="Y38" s="32"/>
      <c r="Z38" s="32"/>
      <c r="AA38" s="32"/>
      <c r="AB38" s="32"/>
      <c r="AC38" s="32"/>
    </row>
    <row r="39" spans="1:29" ht="39.950000000000003" customHeight="1" x14ac:dyDescent="0.25">
      <c r="A39" s="165"/>
      <c r="B39" s="167"/>
      <c r="C39" s="46">
        <v>116</v>
      </c>
      <c r="D39" s="66" t="s">
        <v>251</v>
      </c>
      <c r="E39" s="106" t="s">
        <v>543</v>
      </c>
      <c r="F39" s="34" t="s">
        <v>13</v>
      </c>
      <c r="G39" s="34" t="s">
        <v>15</v>
      </c>
      <c r="H39" s="53">
        <v>3.21</v>
      </c>
      <c r="I39" s="19">
        <v>3</v>
      </c>
      <c r="J39" s="25">
        <f t="shared" si="0"/>
        <v>0</v>
      </c>
      <c r="K39" s="26" t="str">
        <f t="shared" si="1"/>
        <v>OK</v>
      </c>
      <c r="L39" s="150"/>
      <c r="M39" s="150">
        <v>3</v>
      </c>
      <c r="N39" s="150"/>
      <c r="O39" s="150"/>
      <c r="P39" s="150"/>
      <c r="Q39" s="150"/>
      <c r="R39" s="150"/>
      <c r="S39" s="150"/>
      <c r="T39" s="150"/>
      <c r="U39" s="150"/>
      <c r="V39" s="150"/>
      <c r="W39" s="150"/>
      <c r="X39" s="32"/>
      <c r="Y39" s="32"/>
      <c r="Z39" s="32"/>
      <c r="AA39" s="32"/>
      <c r="AB39" s="32"/>
      <c r="AC39" s="32"/>
    </row>
    <row r="40" spans="1:29" ht="39.950000000000003" customHeight="1" x14ac:dyDescent="0.25">
      <c r="A40" s="165"/>
      <c r="B40" s="167"/>
      <c r="C40" s="46">
        <v>117</v>
      </c>
      <c r="D40" s="66" t="s">
        <v>252</v>
      </c>
      <c r="E40" s="106" t="s">
        <v>544</v>
      </c>
      <c r="F40" s="34" t="s">
        <v>13</v>
      </c>
      <c r="G40" s="34" t="s">
        <v>15</v>
      </c>
      <c r="H40" s="53">
        <v>2.13</v>
      </c>
      <c r="I40" s="19">
        <v>3</v>
      </c>
      <c r="J40" s="25">
        <f t="shared" si="0"/>
        <v>0</v>
      </c>
      <c r="K40" s="26" t="str">
        <f t="shared" si="1"/>
        <v>OK</v>
      </c>
      <c r="L40" s="150"/>
      <c r="M40" s="150"/>
      <c r="N40" s="150"/>
      <c r="O40" s="150"/>
      <c r="P40" s="150"/>
      <c r="Q40" s="150"/>
      <c r="R40" s="150"/>
      <c r="S40" s="150"/>
      <c r="T40" s="150"/>
      <c r="U40" s="150"/>
      <c r="V40" s="150"/>
      <c r="W40" s="150">
        <v>3</v>
      </c>
      <c r="X40" s="32"/>
      <c r="Y40" s="32"/>
      <c r="Z40" s="32"/>
      <c r="AA40" s="32"/>
      <c r="AB40" s="32"/>
      <c r="AC40" s="32"/>
    </row>
    <row r="41" spans="1:29" ht="39.950000000000003" customHeight="1" x14ac:dyDescent="0.25">
      <c r="A41" s="165"/>
      <c r="B41" s="167"/>
      <c r="C41" s="46">
        <v>118</v>
      </c>
      <c r="D41" s="66" t="s">
        <v>253</v>
      </c>
      <c r="E41" s="106" t="s">
        <v>545</v>
      </c>
      <c r="F41" s="34" t="s">
        <v>13</v>
      </c>
      <c r="G41" s="34" t="s">
        <v>15</v>
      </c>
      <c r="H41" s="53">
        <v>4.21</v>
      </c>
      <c r="I41" s="19">
        <v>3</v>
      </c>
      <c r="J41" s="25">
        <f t="shared" si="0"/>
        <v>0</v>
      </c>
      <c r="K41" s="26" t="str">
        <f t="shared" si="1"/>
        <v>OK</v>
      </c>
      <c r="L41" s="150"/>
      <c r="M41" s="150"/>
      <c r="N41" s="150"/>
      <c r="O41" s="150"/>
      <c r="P41" s="150"/>
      <c r="Q41" s="150"/>
      <c r="R41" s="150"/>
      <c r="S41" s="150"/>
      <c r="T41" s="150"/>
      <c r="U41" s="150"/>
      <c r="V41" s="150"/>
      <c r="W41" s="150">
        <v>3</v>
      </c>
      <c r="X41" s="32"/>
      <c r="Y41" s="32"/>
      <c r="Z41" s="32"/>
      <c r="AA41" s="32"/>
      <c r="AB41" s="32"/>
      <c r="AC41" s="32"/>
    </row>
    <row r="42" spans="1:29" ht="39.950000000000003" customHeight="1" x14ac:dyDescent="0.25">
      <c r="A42" s="165"/>
      <c r="B42" s="167"/>
      <c r="C42" s="46">
        <v>119</v>
      </c>
      <c r="D42" s="66" t="s">
        <v>254</v>
      </c>
      <c r="E42" s="106" t="s">
        <v>546</v>
      </c>
      <c r="F42" s="34" t="s">
        <v>13</v>
      </c>
      <c r="G42" s="34" t="s">
        <v>15</v>
      </c>
      <c r="H42" s="53">
        <v>6.24</v>
      </c>
      <c r="I42" s="19">
        <v>3</v>
      </c>
      <c r="J42" s="25">
        <f t="shared" si="0"/>
        <v>0</v>
      </c>
      <c r="K42" s="26" t="str">
        <f t="shared" si="1"/>
        <v>OK</v>
      </c>
      <c r="L42" s="150"/>
      <c r="M42" s="150">
        <v>3</v>
      </c>
      <c r="N42" s="150"/>
      <c r="O42" s="150"/>
      <c r="P42" s="150"/>
      <c r="Q42" s="150"/>
      <c r="R42" s="150"/>
      <c r="S42" s="150"/>
      <c r="T42" s="150"/>
      <c r="U42" s="150"/>
      <c r="V42" s="150"/>
      <c r="W42" s="150"/>
      <c r="X42" s="32"/>
      <c r="Y42" s="32"/>
      <c r="Z42" s="32"/>
      <c r="AA42" s="32"/>
      <c r="AB42" s="32"/>
      <c r="AC42" s="32"/>
    </row>
    <row r="43" spans="1:29" ht="39.950000000000003" customHeight="1" x14ac:dyDescent="0.25">
      <c r="A43" s="165"/>
      <c r="B43" s="167"/>
      <c r="C43" s="46">
        <v>120</v>
      </c>
      <c r="D43" s="66" t="s">
        <v>255</v>
      </c>
      <c r="E43" s="106" t="s">
        <v>547</v>
      </c>
      <c r="F43" s="34" t="s">
        <v>112</v>
      </c>
      <c r="G43" s="34" t="s">
        <v>15</v>
      </c>
      <c r="H43" s="53">
        <v>67.48</v>
      </c>
      <c r="I43" s="19"/>
      <c r="J43" s="25">
        <f t="shared" si="0"/>
        <v>0</v>
      </c>
      <c r="K43" s="26" t="str">
        <f t="shared" si="1"/>
        <v>OK</v>
      </c>
      <c r="L43" s="150"/>
      <c r="M43" s="150"/>
      <c r="N43" s="150"/>
      <c r="O43" s="150"/>
      <c r="P43" s="150"/>
      <c r="Q43" s="150"/>
      <c r="R43" s="150"/>
      <c r="S43" s="150"/>
      <c r="T43" s="150"/>
      <c r="U43" s="150"/>
      <c r="V43" s="150"/>
      <c r="W43" s="150"/>
      <c r="X43" s="32"/>
      <c r="Y43" s="32"/>
      <c r="Z43" s="32"/>
      <c r="AA43" s="32"/>
      <c r="AB43" s="32"/>
      <c r="AC43" s="32"/>
    </row>
    <row r="44" spans="1:29" ht="39.950000000000003" customHeight="1" x14ac:dyDescent="0.25">
      <c r="A44" s="165"/>
      <c r="B44" s="167"/>
      <c r="C44" s="46">
        <v>121</v>
      </c>
      <c r="D44" s="66" t="s">
        <v>256</v>
      </c>
      <c r="E44" s="107" t="s">
        <v>548</v>
      </c>
      <c r="F44" s="34" t="s">
        <v>13</v>
      </c>
      <c r="G44" s="34" t="s">
        <v>769</v>
      </c>
      <c r="H44" s="53">
        <v>11.3</v>
      </c>
      <c r="I44" s="19">
        <v>2</v>
      </c>
      <c r="J44" s="25">
        <f t="shared" si="0"/>
        <v>2</v>
      </c>
      <c r="K44" s="26" t="str">
        <f t="shared" si="1"/>
        <v>OK</v>
      </c>
      <c r="L44" s="150"/>
      <c r="M44" s="150"/>
      <c r="N44" s="150"/>
      <c r="O44" s="150"/>
      <c r="P44" s="150"/>
      <c r="Q44" s="150"/>
      <c r="R44" s="150"/>
      <c r="S44" s="150"/>
      <c r="T44" s="150"/>
      <c r="U44" s="150"/>
      <c r="V44" s="150"/>
      <c r="W44" s="150"/>
      <c r="X44" s="32"/>
      <c r="Y44" s="32"/>
      <c r="Z44" s="32"/>
      <c r="AA44" s="32"/>
      <c r="AB44" s="32"/>
      <c r="AC44" s="32"/>
    </row>
    <row r="45" spans="1:29" ht="39.950000000000003" customHeight="1" x14ac:dyDescent="0.25">
      <c r="A45" s="165"/>
      <c r="B45" s="167"/>
      <c r="C45" s="46">
        <v>122</v>
      </c>
      <c r="D45" s="66" t="s">
        <v>257</v>
      </c>
      <c r="E45" s="106" t="s">
        <v>549</v>
      </c>
      <c r="F45" s="34" t="s">
        <v>13</v>
      </c>
      <c r="G45" s="34" t="s">
        <v>15</v>
      </c>
      <c r="H45" s="53">
        <v>5.39</v>
      </c>
      <c r="I45" s="19">
        <v>5</v>
      </c>
      <c r="J45" s="25">
        <f t="shared" si="0"/>
        <v>0</v>
      </c>
      <c r="K45" s="26" t="str">
        <f t="shared" si="1"/>
        <v>OK</v>
      </c>
      <c r="L45" s="150"/>
      <c r="M45" s="150">
        <v>5</v>
      </c>
      <c r="N45" s="150"/>
      <c r="O45" s="150"/>
      <c r="P45" s="150"/>
      <c r="Q45" s="150"/>
      <c r="R45" s="150"/>
      <c r="S45" s="150"/>
      <c r="T45" s="150"/>
      <c r="U45" s="150"/>
      <c r="V45" s="150"/>
      <c r="W45" s="150"/>
      <c r="X45" s="32"/>
      <c r="Y45" s="32"/>
      <c r="Z45" s="32"/>
      <c r="AA45" s="32"/>
      <c r="AB45" s="32"/>
      <c r="AC45" s="32"/>
    </row>
    <row r="46" spans="1:29" ht="39.950000000000003" customHeight="1" x14ac:dyDescent="0.25">
      <c r="A46" s="165"/>
      <c r="B46" s="167"/>
      <c r="C46" s="46">
        <v>123</v>
      </c>
      <c r="D46" s="66" t="s">
        <v>258</v>
      </c>
      <c r="E46" s="106" t="s">
        <v>549</v>
      </c>
      <c r="F46" s="34" t="s">
        <v>13</v>
      </c>
      <c r="G46" s="34" t="s">
        <v>15</v>
      </c>
      <c r="H46" s="53">
        <v>4.09</v>
      </c>
      <c r="I46" s="19">
        <v>5</v>
      </c>
      <c r="J46" s="25">
        <f t="shared" si="0"/>
        <v>0</v>
      </c>
      <c r="K46" s="26" t="str">
        <f t="shared" si="1"/>
        <v>OK</v>
      </c>
      <c r="L46" s="150"/>
      <c r="M46" s="150">
        <v>5</v>
      </c>
      <c r="N46" s="150"/>
      <c r="O46" s="150"/>
      <c r="P46" s="150"/>
      <c r="Q46" s="150"/>
      <c r="R46" s="150"/>
      <c r="S46" s="150"/>
      <c r="T46" s="150"/>
      <c r="U46" s="150"/>
      <c r="V46" s="150"/>
      <c r="W46" s="150"/>
      <c r="X46" s="32"/>
      <c r="Y46" s="32"/>
      <c r="Z46" s="32"/>
      <c r="AA46" s="32"/>
      <c r="AB46" s="32"/>
      <c r="AC46" s="32"/>
    </row>
    <row r="47" spans="1:29" ht="39.950000000000003" customHeight="1" x14ac:dyDescent="0.25">
      <c r="A47" s="165"/>
      <c r="B47" s="167"/>
      <c r="C47" s="46">
        <v>124</v>
      </c>
      <c r="D47" s="66" t="s">
        <v>259</v>
      </c>
      <c r="E47" s="106" t="s">
        <v>549</v>
      </c>
      <c r="F47" s="34" t="s">
        <v>13</v>
      </c>
      <c r="G47" s="34" t="s">
        <v>15</v>
      </c>
      <c r="H47" s="53">
        <v>10.28</v>
      </c>
      <c r="I47" s="19">
        <v>5</v>
      </c>
      <c r="J47" s="25">
        <f t="shared" si="0"/>
        <v>0</v>
      </c>
      <c r="K47" s="26" t="str">
        <f t="shared" si="1"/>
        <v>OK</v>
      </c>
      <c r="L47" s="150"/>
      <c r="M47" s="150">
        <v>5</v>
      </c>
      <c r="N47" s="150"/>
      <c r="O47" s="150"/>
      <c r="P47" s="150"/>
      <c r="Q47" s="150"/>
      <c r="R47" s="150"/>
      <c r="S47" s="150"/>
      <c r="T47" s="150"/>
      <c r="U47" s="150"/>
      <c r="V47" s="150"/>
      <c r="W47" s="150"/>
      <c r="X47" s="32"/>
      <c r="Y47" s="32"/>
      <c r="Z47" s="32"/>
      <c r="AA47" s="32"/>
      <c r="AB47" s="32"/>
      <c r="AC47" s="32"/>
    </row>
    <row r="48" spans="1:29" ht="39.950000000000003" customHeight="1" x14ac:dyDescent="0.25">
      <c r="A48" s="165"/>
      <c r="B48" s="167"/>
      <c r="C48" s="46">
        <v>125</v>
      </c>
      <c r="D48" s="66" t="s">
        <v>260</v>
      </c>
      <c r="E48" s="106" t="s">
        <v>550</v>
      </c>
      <c r="F48" s="34" t="s">
        <v>13</v>
      </c>
      <c r="G48" s="34" t="s">
        <v>15</v>
      </c>
      <c r="H48" s="53">
        <v>7.95</v>
      </c>
      <c r="I48" s="19">
        <v>5</v>
      </c>
      <c r="J48" s="25">
        <f t="shared" si="0"/>
        <v>0</v>
      </c>
      <c r="K48" s="26" t="str">
        <f t="shared" si="1"/>
        <v>OK</v>
      </c>
      <c r="L48" s="150"/>
      <c r="M48" s="150">
        <v>5</v>
      </c>
      <c r="N48" s="150"/>
      <c r="O48" s="150"/>
      <c r="P48" s="150"/>
      <c r="Q48" s="150"/>
      <c r="R48" s="150"/>
      <c r="S48" s="150"/>
      <c r="T48" s="150"/>
      <c r="U48" s="150"/>
      <c r="V48" s="150"/>
      <c r="W48" s="150"/>
      <c r="X48" s="32"/>
      <c r="Y48" s="32"/>
      <c r="Z48" s="32"/>
      <c r="AA48" s="32"/>
      <c r="AB48" s="32"/>
      <c r="AC48" s="32"/>
    </row>
    <row r="49" spans="1:29" ht="39.950000000000003" customHeight="1" x14ac:dyDescent="0.25">
      <c r="A49" s="165"/>
      <c r="B49" s="167"/>
      <c r="C49" s="46">
        <v>126</v>
      </c>
      <c r="D49" s="66" t="s">
        <v>261</v>
      </c>
      <c r="E49" s="106" t="s">
        <v>550</v>
      </c>
      <c r="F49" s="34" t="s">
        <v>13</v>
      </c>
      <c r="G49" s="34" t="s">
        <v>15</v>
      </c>
      <c r="H49" s="53">
        <v>18.29</v>
      </c>
      <c r="I49" s="19">
        <v>5</v>
      </c>
      <c r="J49" s="25">
        <f t="shared" si="0"/>
        <v>0</v>
      </c>
      <c r="K49" s="26" t="str">
        <f t="shared" si="1"/>
        <v>OK</v>
      </c>
      <c r="L49" s="150"/>
      <c r="M49" s="150">
        <v>5</v>
      </c>
      <c r="N49" s="150"/>
      <c r="O49" s="150"/>
      <c r="P49" s="150"/>
      <c r="Q49" s="150"/>
      <c r="R49" s="150"/>
      <c r="S49" s="150"/>
      <c r="T49" s="150"/>
      <c r="U49" s="150"/>
      <c r="V49" s="150"/>
      <c r="W49" s="150"/>
      <c r="X49" s="32"/>
      <c r="Y49" s="32"/>
      <c r="Z49" s="32"/>
      <c r="AA49" s="32"/>
      <c r="AB49" s="32"/>
      <c r="AC49" s="32"/>
    </row>
    <row r="50" spans="1:29" ht="39.950000000000003" customHeight="1" x14ac:dyDescent="0.25">
      <c r="A50" s="165"/>
      <c r="B50" s="167"/>
      <c r="C50" s="46">
        <v>127</v>
      </c>
      <c r="D50" s="66" t="s">
        <v>262</v>
      </c>
      <c r="E50" s="106" t="s">
        <v>550</v>
      </c>
      <c r="F50" s="34" t="s">
        <v>13</v>
      </c>
      <c r="G50" s="34" t="s">
        <v>15</v>
      </c>
      <c r="H50" s="53">
        <v>16.940000000000001</v>
      </c>
      <c r="I50" s="19">
        <v>5</v>
      </c>
      <c r="J50" s="25">
        <f t="shared" si="0"/>
        <v>0</v>
      </c>
      <c r="K50" s="26" t="str">
        <f t="shared" si="1"/>
        <v>OK</v>
      </c>
      <c r="L50" s="150"/>
      <c r="M50" s="150">
        <v>5</v>
      </c>
      <c r="N50" s="150"/>
      <c r="O50" s="150"/>
      <c r="P50" s="150"/>
      <c r="Q50" s="150"/>
      <c r="R50" s="150"/>
      <c r="S50" s="150"/>
      <c r="T50" s="150"/>
      <c r="U50" s="150"/>
      <c r="V50" s="150"/>
      <c r="W50" s="150"/>
      <c r="X50" s="32"/>
      <c r="Y50" s="32"/>
      <c r="Z50" s="32"/>
      <c r="AA50" s="32"/>
      <c r="AB50" s="32"/>
      <c r="AC50" s="32"/>
    </row>
    <row r="51" spans="1:29" ht="39.950000000000003" customHeight="1" x14ac:dyDescent="0.25">
      <c r="A51" s="165"/>
      <c r="B51" s="167"/>
      <c r="C51" s="46">
        <v>128</v>
      </c>
      <c r="D51" s="66" t="s">
        <v>263</v>
      </c>
      <c r="E51" s="106" t="s">
        <v>538</v>
      </c>
      <c r="F51" s="34" t="s">
        <v>59</v>
      </c>
      <c r="G51" s="34" t="s">
        <v>15</v>
      </c>
      <c r="H51" s="53">
        <v>214.31</v>
      </c>
      <c r="I51" s="19"/>
      <c r="J51" s="25">
        <f t="shared" si="0"/>
        <v>0</v>
      </c>
      <c r="K51" s="26" t="str">
        <f t="shared" si="1"/>
        <v>OK</v>
      </c>
      <c r="L51" s="150"/>
      <c r="M51" s="150"/>
      <c r="N51" s="150"/>
      <c r="O51" s="150"/>
      <c r="P51" s="150"/>
      <c r="Q51" s="150"/>
      <c r="R51" s="150"/>
      <c r="S51" s="150"/>
      <c r="T51" s="150"/>
      <c r="U51" s="150"/>
      <c r="V51" s="150"/>
      <c r="W51" s="150"/>
      <c r="X51" s="32"/>
      <c r="Y51" s="32"/>
      <c r="Z51" s="32"/>
      <c r="AA51" s="32"/>
      <c r="AB51" s="32"/>
      <c r="AC51" s="32"/>
    </row>
    <row r="52" spans="1:29" ht="39.950000000000003" customHeight="1" x14ac:dyDescent="0.25">
      <c r="A52" s="165"/>
      <c r="B52" s="167"/>
      <c r="C52" s="46">
        <v>129</v>
      </c>
      <c r="D52" s="66" t="s">
        <v>127</v>
      </c>
      <c r="E52" s="106" t="s">
        <v>551</v>
      </c>
      <c r="F52" s="34" t="s">
        <v>128</v>
      </c>
      <c r="G52" s="35" t="s">
        <v>770</v>
      </c>
      <c r="H52" s="53">
        <v>26.7</v>
      </c>
      <c r="I52" s="19">
        <v>30</v>
      </c>
      <c r="J52" s="25">
        <f t="shared" si="0"/>
        <v>20</v>
      </c>
      <c r="K52" s="26" t="str">
        <f t="shared" si="1"/>
        <v>OK</v>
      </c>
      <c r="L52" s="150">
        <v>10</v>
      </c>
      <c r="M52" s="150"/>
      <c r="N52" s="150"/>
      <c r="O52" s="150"/>
      <c r="P52" s="150"/>
      <c r="Q52" s="150"/>
      <c r="R52" s="150"/>
      <c r="S52" s="150"/>
      <c r="T52" s="150"/>
      <c r="U52" s="150"/>
      <c r="V52" s="150"/>
      <c r="W52" s="150"/>
      <c r="X52" s="32"/>
      <c r="Y52" s="32"/>
      <c r="Z52" s="32"/>
      <c r="AA52" s="32"/>
      <c r="AB52" s="32"/>
      <c r="AC52" s="32"/>
    </row>
    <row r="53" spans="1:29" ht="39.950000000000003" customHeight="1" x14ac:dyDescent="0.25">
      <c r="A53" s="165"/>
      <c r="B53" s="167"/>
      <c r="C53" s="46">
        <v>130</v>
      </c>
      <c r="D53" s="66" t="s">
        <v>264</v>
      </c>
      <c r="E53" s="106" t="s">
        <v>552</v>
      </c>
      <c r="F53" s="34" t="s">
        <v>26</v>
      </c>
      <c r="G53" s="34" t="s">
        <v>15</v>
      </c>
      <c r="H53" s="53">
        <v>11.85</v>
      </c>
      <c r="I53" s="19">
        <v>10</v>
      </c>
      <c r="J53" s="25">
        <f t="shared" si="0"/>
        <v>10</v>
      </c>
      <c r="K53" s="26" t="str">
        <f t="shared" si="1"/>
        <v>OK</v>
      </c>
      <c r="L53" s="150"/>
      <c r="M53" s="150"/>
      <c r="N53" s="150"/>
      <c r="O53" s="150"/>
      <c r="P53" s="150"/>
      <c r="Q53" s="150"/>
      <c r="R53" s="150"/>
      <c r="S53" s="150"/>
      <c r="T53" s="150"/>
      <c r="U53" s="150"/>
      <c r="V53" s="150"/>
      <c r="W53" s="150"/>
      <c r="X53" s="32"/>
      <c r="Y53" s="32"/>
      <c r="Z53" s="32"/>
      <c r="AA53" s="32"/>
      <c r="AB53" s="32"/>
      <c r="AC53" s="32"/>
    </row>
    <row r="54" spans="1:29" ht="39.950000000000003" customHeight="1" x14ac:dyDescent="0.25">
      <c r="A54" s="165"/>
      <c r="B54" s="167"/>
      <c r="C54" s="46">
        <v>131</v>
      </c>
      <c r="D54" s="66" t="s">
        <v>265</v>
      </c>
      <c r="E54" s="106" t="s">
        <v>552</v>
      </c>
      <c r="F54" s="34" t="s">
        <v>13</v>
      </c>
      <c r="G54" s="34" t="s">
        <v>15</v>
      </c>
      <c r="H54" s="53">
        <v>16.12</v>
      </c>
      <c r="I54" s="19">
        <v>5</v>
      </c>
      <c r="J54" s="25">
        <f t="shared" si="0"/>
        <v>5</v>
      </c>
      <c r="K54" s="26" t="str">
        <f t="shared" si="1"/>
        <v>OK</v>
      </c>
      <c r="L54" s="150"/>
      <c r="M54" s="150"/>
      <c r="N54" s="150"/>
      <c r="O54" s="150"/>
      <c r="P54" s="150"/>
      <c r="Q54" s="150"/>
      <c r="R54" s="150"/>
      <c r="S54" s="150"/>
      <c r="T54" s="150"/>
      <c r="U54" s="150"/>
      <c r="V54" s="150"/>
      <c r="W54" s="150"/>
      <c r="X54" s="32"/>
      <c r="Y54" s="32"/>
      <c r="Z54" s="32"/>
      <c r="AA54" s="32"/>
      <c r="AB54" s="32"/>
      <c r="AC54" s="32"/>
    </row>
    <row r="55" spans="1:29" ht="39.950000000000003" customHeight="1" x14ac:dyDescent="0.25">
      <c r="A55" s="165"/>
      <c r="B55" s="167"/>
      <c r="C55" s="46">
        <v>132</v>
      </c>
      <c r="D55" s="66" t="s">
        <v>266</v>
      </c>
      <c r="E55" s="106" t="s">
        <v>552</v>
      </c>
      <c r="F55" s="34" t="s">
        <v>13</v>
      </c>
      <c r="G55" s="34" t="s">
        <v>15</v>
      </c>
      <c r="H55" s="53">
        <v>71.05</v>
      </c>
      <c r="I55" s="19">
        <v>5</v>
      </c>
      <c r="J55" s="25">
        <f t="shared" si="0"/>
        <v>5</v>
      </c>
      <c r="K55" s="26" t="str">
        <f t="shared" si="1"/>
        <v>OK</v>
      </c>
      <c r="L55" s="150"/>
      <c r="M55" s="150"/>
      <c r="N55" s="150"/>
      <c r="O55" s="150"/>
      <c r="P55" s="150"/>
      <c r="Q55" s="150"/>
      <c r="R55" s="150"/>
      <c r="S55" s="150"/>
      <c r="T55" s="150"/>
      <c r="U55" s="150"/>
      <c r="V55" s="150"/>
      <c r="W55" s="150"/>
      <c r="X55" s="32"/>
      <c r="Y55" s="32"/>
      <c r="Z55" s="32"/>
      <c r="AA55" s="32"/>
      <c r="AB55" s="32"/>
      <c r="AC55" s="32"/>
    </row>
    <row r="56" spans="1:29" ht="39.950000000000003" customHeight="1" x14ac:dyDescent="0.25">
      <c r="A56" s="165"/>
      <c r="B56" s="167"/>
      <c r="C56" s="46">
        <v>133</v>
      </c>
      <c r="D56" s="66" t="s">
        <v>267</v>
      </c>
      <c r="E56" s="106" t="s">
        <v>528</v>
      </c>
      <c r="F56" s="34" t="s">
        <v>27</v>
      </c>
      <c r="G56" s="34" t="s">
        <v>15</v>
      </c>
      <c r="H56" s="53">
        <v>96.37</v>
      </c>
      <c r="I56" s="19">
        <v>10</v>
      </c>
      <c r="J56" s="25">
        <f t="shared" si="0"/>
        <v>10</v>
      </c>
      <c r="K56" s="26" t="str">
        <f t="shared" si="1"/>
        <v>OK</v>
      </c>
      <c r="L56" s="150"/>
      <c r="M56" s="150"/>
      <c r="N56" s="150"/>
      <c r="O56" s="150"/>
      <c r="P56" s="150"/>
      <c r="Q56" s="150"/>
      <c r="R56" s="150"/>
      <c r="S56" s="150"/>
      <c r="T56" s="150"/>
      <c r="U56" s="150"/>
      <c r="V56" s="150"/>
      <c r="W56" s="150"/>
      <c r="X56" s="32"/>
      <c r="Y56" s="32"/>
      <c r="Z56" s="32"/>
      <c r="AA56" s="32"/>
      <c r="AB56" s="32"/>
      <c r="AC56" s="32"/>
    </row>
    <row r="57" spans="1:29" ht="39.950000000000003" customHeight="1" x14ac:dyDescent="0.25">
      <c r="A57" s="165"/>
      <c r="B57" s="167"/>
      <c r="C57" s="46">
        <v>134</v>
      </c>
      <c r="D57" s="66" t="s">
        <v>268</v>
      </c>
      <c r="E57" s="106" t="s">
        <v>553</v>
      </c>
      <c r="F57" s="34" t="s">
        <v>112</v>
      </c>
      <c r="G57" s="34" t="s">
        <v>15</v>
      </c>
      <c r="H57" s="53">
        <v>231.66</v>
      </c>
      <c r="I57" s="19">
        <v>10</v>
      </c>
      <c r="J57" s="25">
        <f t="shared" si="0"/>
        <v>0</v>
      </c>
      <c r="K57" s="26" t="str">
        <f t="shared" si="1"/>
        <v>OK</v>
      </c>
      <c r="L57" s="150">
        <v>5</v>
      </c>
      <c r="M57" s="150"/>
      <c r="N57" s="150">
        <v>5</v>
      </c>
      <c r="O57" s="150"/>
      <c r="P57" s="150"/>
      <c r="Q57" s="150"/>
      <c r="R57" s="150"/>
      <c r="S57" s="150"/>
      <c r="T57" s="150"/>
      <c r="U57" s="150"/>
      <c r="V57" s="150"/>
      <c r="W57" s="150"/>
      <c r="X57" s="32"/>
      <c r="Y57" s="32"/>
      <c r="Z57" s="32"/>
      <c r="AA57" s="32"/>
      <c r="AB57" s="32"/>
      <c r="AC57" s="32"/>
    </row>
    <row r="58" spans="1:29" ht="39.950000000000003" customHeight="1" x14ac:dyDescent="0.25">
      <c r="A58" s="165"/>
      <c r="B58" s="167"/>
      <c r="C58" s="46">
        <v>135</v>
      </c>
      <c r="D58" s="66" t="s">
        <v>269</v>
      </c>
      <c r="E58" s="106" t="s">
        <v>554</v>
      </c>
      <c r="F58" s="34" t="s">
        <v>112</v>
      </c>
      <c r="G58" s="34" t="s">
        <v>15</v>
      </c>
      <c r="H58" s="53">
        <v>76.569999999999993</v>
      </c>
      <c r="I58" s="19"/>
      <c r="J58" s="25">
        <f t="shared" si="0"/>
        <v>0</v>
      </c>
      <c r="K58" s="26" t="str">
        <f t="shared" si="1"/>
        <v>OK</v>
      </c>
      <c r="L58" s="150"/>
      <c r="M58" s="150"/>
      <c r="N58" s="150"/>
      <c r="O58" s="150"/>
      <c r="P58" s="150"/>
      <c r="Q58" s="150"/>
      <c r="R58" s="150"/>
      <c r="S58" s="150"/>
      <c r="T58" s="150"/>
      <c r="U58" s="150"/>
      <c r="V58" s="150"/>
      <c r="W58" s="150"/>
      <c r="X58" s="32"/>
      <c r="Y58" s="32"/>
      <c r="Z58" s="32"/>
      <c r="AA58" s="32"/>
      <c r="AB58" s="32"/>
      <c r="AC58" s="32"/>
    </row>
    <row r="59" spans="1:29" ht="39.950000000000003" customHeight="1" x14ac:dyDescent="0.25">
      <c r="A59" s="165"/>
      <c r="B59" s="167"/>
      <c r="C59" s="46">
        <v>136</v>
      </c>
      <c r="D59" s="66" t="s">
        <v>270</v>
      </c>
      <c r="E59" s="107" t="s">
        <v>555</v>
      </c>
      <c r="F59" s="34" t="s">
        <v>112</v>
      </c>
      <c r="G59" s="34" t="s">
        <v>15</v>
      </c>
      <c r="H59" s="53">
        <v>206.33</v>
      </c>
      <c r="I59" s="19">
        <v>10</v>
      </c>
      <c r="J59" s="25">
        <f t="shared" si="0"/>
        <v>3</v>
      </c>
      <c r="K59" s="26" t="str">
        <f t="shared" si="1"/>
        <v>OK</v>
      </c>
      <c r="L59" s="150">
        <v>7</v>
      </c>
      <c r="M59" s="150"/>
      <c r="N59" s="150"/>
      <c r="O59" s="150"/>
      <c r="P59" s="150"/>
      <c r="Q59" s="150"/>
      <c r="R59" s="150"/>
      <c r="S59" s="150"/>
      <c r="T59" s="150"/>
      <c r="U59" s="150"/>
      <c r="V59" s="150"/>
      <c r="W59" s="150"/>
      <c r="X59" s="32"/>
      <c r="Y59" s="32"/>
      <c r="Z59" s="32"/>
      <c r="AA59" s="32"/>
      <c r="AB59" s="32"/>
      <c r="AC59" s="32"/>
    </row>
    <row r="60" spans="1:29" ht="39.950000000000003" customHeight="1" x14ac:dyDescent="0.25">
      <c r="A60" s="165"/>
      <c r="B60" s="167"/>
      <c r="C60" s="46">
        <v>137</v>
      </c>
      <c r="D60" s="66" t="s">
        <v>271</v>
      </c>
      <c r="E60" s="106" t="s">
        <v>554</v>
      </c>
      <c r="F60" s="35" t="s">
        <v>28</v>
      </c>
      <c r="G60" s="34" t="s">
        <v>15</v>
      </c>
      <c r="H60" s="53">
        <v>146.44999999999999</v>
      </c>
      <c r="I60" s="19"/>
      <c r="J60" s="25">
        <f t="shared" si="0"/>
        <v>0</v>
      </c>
      <c r="K60" s="26" t="str">
        <f t="shared" si="1"/>
        <v>OK</v>
      </c>
      <c r="L60" s="150"/>
      <c r="M60" s="150"/>
      <c r="N60" s="150"/>
      <c r="O60" s="150"/>
      <c r="P60" s="150"/>
      <c r="Q60" s="150"/>
      <c r="R60" s="150"/>
      <c r="S60" s="150"/>
      <c r="T60" s="150"/>
      <c r="U60" s="150"/>
      <c r="V60" s="150"/>
      <c r="W60" s="150"/>
      <c r="X60" s="32"/>
      <c r="Y60" s="32"/>
      <c r="Z60" s="32"/>
      <c r="AA60" s="32"/>
      <c r="AB60" s="32"/>
      <c r="AC60" s="32"/>
    </row>
    <row r="61" spans="1:29" ht="39.950000000000003" customHeight="1" x14ac:dyDescent="0.25">
      <c r="A61" s="165"/>
      <c r="B61" s="167"/>
      <c r="C61" s="46">
        <v>138</v>
      </c>
      <c r="D61" s="66" t="s">
        <v>272</v>
      </c>
      <c r="E61" s="106" t="s">
        <v>528</v>
      </c>
      <c r="F61" s="34" t="s">
        <v>112</v>
      </c>
      <c r="G61" s="34" t="s">
        <v>15</v>
      </c>
      <c r="H61" s="53">
        <v>207.59</v>
      </c>
      <c r="I61" s="19">
        <f>10-3</f>
        <v>7</v>
      </c>
      <c r="J61" s="25">
        <f t="shared" si="0"/>
        <v>7</v>
      </c>
      <c r="K61" s="26" t="str">
        <f t="shared" si="1"/>
        <v>OK</v>
      </c>
      <c r="L61" s="150"/>
      <c r="M61" s="150"/>
      <c r="N61" s="150"/>
      <c r="O61" s="150"/>
      <c r="P61" s="150"/>
      <c r="Q61" s="150"/>
      <c r="R61" s="150"/>
      <c r="S61" s="150"/>
      <c r="T61" s="150"/>
      <c r="U61" s="150"/>
      <c r="V61" s="150"/>
      <c r="W61" s="150"/>
      <c r="X61" s="32"/>
      <c r="Y61" s="32"/>
      <c r="Z61" s="32"/>
      <c r="AA61" s="32"/>
      <c r="AB61" s="32"/>
      <c r="AC61" s="32"/>
    </row>
    <row r="62" spans="1:29" ht="39.950000000000003" customHeight="1" x14ac:dyDescent="0.25">
      <c r="A62" s="165"/>
      <c r="B62" s="167"/>
      <c r="C62" s="46">
        <v>139</v>
      </c>
      <c r="D62" s="66" t="s">
        <v>273</v>
      </c>
      <c r="E62" s="106" t="s">
        <v>528</v>
      </c>
      <c r="F62" s="34" t="s">
        <v>25</v>
      </c>
      <c r="G62" s="34" t="s">
        <v>15</v>
      </c>
      <c r="H62" s="53">
        <v>81.3</v>
      </c>
      <c r="I62" s="19">
        <v>10</v>
      </c>
      <c r="J62" s="25">
        <f t="shared" si="0"/>
        <v>10</v>
      </c>
      <c r="K62" s="26" t="str">
        <f t="shared" si="1"/>
        <v>OK</v>
      </c>
      <c r="L62" s="150"/>
      <c r="M62" s="150"/>
      <c r="N62" s="150"/>
      <c r="O62" s="150"/>
      <c r="P62" s="150"/>
      <c r="Q62" s="150"/>
      <c r="R62" s="150"/>
      <c r="S62" s="150"/>
      <c r="T62" s="150"/>
      <c r="U62" s="150"/>
      <c r="V62" s="150"/>
      <c r="W62" s="150"/>
      <c r="X62" s="32"/>
      <c r="Y62" s="32"/>
      <c r="Z62" s="32"/>
      <c r="AA62" s="32"/>
      <c r="AB62" s="32"/>
      <c r="AC62" s="32"/>
    </row>
    <row r="63" spans="1:29" ht="39.950000000000003" customHeight="1" x14ac:dyDescent="0.25">
      <c r="A63" s="165"/>
      <c r="B63" s="167"/>
      <c r="C63" s="46">
        <v>140</v>
      </c>
      <c r="D63" s="77" t="s">
        <v>154</v>
      </c>
      <c r="E63" s="106" t="s">
        <v>554</v>
      </c>
      <c r="F63" s="94" t="s">
        <v>25</v>
      </c>
      <c r="G63" s="94" t="s">
        <v>15</v>
      </c>
      <c r="H63" s="53">
        <v>85.35</v>
      </c>
      <c r="I63" s="19">
        <v>10</v>
      </c>
      <c r="J63" s="25">
        <f t="shared" si="0"/>
        <v>10</v>
      </c>
      <c r="K63" s="26" t="str">
        <f t="shared" si="1"/>
        <v>OK</v>
      </c>
      <c r="L63" s="150"/>
      <c r="M63" s="150"/>
      <c r="N63" s="150"/>
      <c r="O63" s="150"/>
      <c r="P63" s="150"/>
      <c r="Q63" s="150"/>
      <c r="R63" s="150"/>
      <c r="S63" s="150"/>
      <c r="T63" s="150"/>
      <c r="U63" s="150"/>
      <c r="V63" s="150"/>
      <c r="W63" s="150"/>
      <c r="X63" s="32"/>
      <c r="Y63" s="32"/>
      <c r="Z63" s="32"/>
      <c r="AA63" s="32"/>
      <c r="AB63" s="32"/>
      <c r="AC63" s="32"/>
    </row>
    <row r="64" spans="1:29" ht="39.950000000000003" customHeight="1" x14ac:dyDescent="0.25">
      <c r="A64" s="165"/>
      <c r="B64" s="167"/>
      <c r="C64" s="46">
        <v>141</v>
      </c>
      <c r="D64" s="66" t="s">
        <v>274</v>
      </c>
      <c r="E64" s="106" t="s">
        <v>556</v>
      </c>
      <c r="F64" s="34" t="s">
        <v>13</v>
      </c>
      <c r="G64" s="34" t="s">
        <v>15</v>
      </c>
      <c r="H64" s="53">
        <v>25.55</v>
      </c>
      <c r="I64" s="19">
        <v>10</v>
      </c>
      <c r="J64" s="25">
        <f t="shared" si="0"/>
        <v>5</v>
      </c>
      <c r="K64" s="26" t="str">
        <f t="shared" si="1"/>
        <v>OK</v>
      </c>
      <c r="L64" s="150">
        <v>5</v>
      </c>
      <c r="M64" s="150"/>
      <c r="N64" s="150"/>
      <c r="O64" s="150"/>
      <c r="P64" s="150"/>
      <c r="Q64" s="150"/>
      <c r="R64" s="150"/>
      <c r="S64" s="150"/>
      <c r="T64" s="150"/>
      <c r="U64" s="150"/>
      <c r="V64" s="150"/>
      <c r="W64" s="150"/>
      <c r="X64" s="32"/>
      <c r="Y64" s="32"/>
      <c r="Z64" s="32"/>
      <c r="AA64" s="32"/>
      <c r="AB64" s="32"/>
      <c r="AC64" s="32"/>
    </row>
    <row r="65" spans="1:29" ht="39.950000000000003" customHeight="1" x14ac:dyDescent="0.25">
      <c r="A65" s="165"/>
      <c r="B65" s="167"/>
      <c r="C65" s="46">
        <v>142</v>
      </c>
      <c r="D65" s="66" t="s">
        <v>275</v>
      </c>
      <c r="E65" s="106" t="s">
        <v>557</v>
      </c>
      <c r="F65" s="34" t="s">
        <v>28</v>
      </c>
      <c r="G65" s="34" t="s">
        <v>15</v>
      </c>
      <c r="H65" s="53">
        <v>29.67</v>
      </c>
      <c r="I65" s="19">
        <v>10</v>
      </c>
      <c r="J65" s="25">
        <f t="shared" si="0"/>
        <v>8</v>
      </c>
      <c r="K65" s="26" t="str">
        <f t="shared" si="1"/>
        <v>OK</v>
      </c>
      <c r="L65" s="150"/>
      <c r="M65" s="150"/>
      <c r="N65" s="150"/>
      <c r="O65" s="150"/>
      <c r="P65" s="150"/>
      <c r="Q65" s="150"/>
      <c r="R65" s="150">
        <v>2</v>
      </c>
      <c r="S65" s="150"/>
      <c r="T65" s="150"/>
      <c r="U65" s="150"/>
      <c r="V65" s="150"/>
      <c r="W65" s="150"/>
      <c r="X65" s="32"/>
      <c r="Y65" s="32"/>
      <c r="Z65" s="32"/>
      <c r="AA65" s="32"/>
      <c r="AB65" s="32"/>
      <c r="AC65" s="32"/>
    </row>
    <row r="66" spans="1:29" ht="39.950000000000003" customHeight="1" x14ac:dyDescent="0.25">
      <c r="A66" s="165"/>
      <c r="B66" s="167"/>
      <c r="C66" s="46">
        <v>143</v>
      </c>
      <c r="D66" s="66" t="s">
        <v>276</v>
      </c>
      <c r="E66" s="106" t="s">
        <v>558</v>
      </c>
      <c r="F66" s="34" t="s">
        <v>112</v>
      </c>
      <c r="G66" s="34" t="s">
        <v>15</v>
      </c>
      <c r="H66" s="53">
        <v>82.61</v>
      </c>
      <c r="I66" s="19">
        <v>7</v>
      </c>
      <c r="J66" s="25">
        <f t="shared" si="0"/>
        <v>5</v>
      </c>
      <c r="K66" s="26" t="str">
        <f t="shared" si="1"/>
        <v>OK</v>
      </c>
      <c r="L66" s="150"/>
      <c r="M66" s="150"/>
      <c r="N66" s="150"/>
      <c r="O66" s="150"/>
      <c r="P66" s="150"/>
      <c r="Q66" s="150"/>
      <c r="R66" s="150">
        <v>2</v>
      </c>
      <c r="S66" s="150"/>
      <c r="T66" s="150"/>
      <c r="U66" s="150"/>
      <c r="V66" s="150"/>
      <c r="W66" s="150"/>
      <c r="X66" s="32"/>
      <c r="Y66" s="32"/>
      <c r="Z66" s="32"/>
      <c r="AA66" s="32"/>
      <c r="AB66" s="32"/>
      <c r="AC66" s="32"/>
    </row>
    <row r="67" spans="1:29" ht="39.950000000000003" customHeight="1" x14ac:dyDescent="0.25">
      <c r="A67" s="168">
        <v>3</v>
      </c>
      <c r="B67" s="170" t="s">
        <v>217</v>
      </c>
      <c r="C67" s="48">
        <v>144</v>
      </c>
      <c r="D67" s="78" t="s">
        <v>277</v>
      </c>
      <c r="E67" s="108" t="s">
        <v>559</v>
      </c>
      <c r="F67" s="95" t="s">
        <v>13</v>
      </c>
      <c r="G67" s="95" t="s">
        <v>35</v>
      </c>
      <c r="H67" s="54">
        <v>76.36</v>
      </c>
      <c r="I67" s="19">
        <v>2</v>
      </c>
      <c r="J67" s="25">
        <f t="shared" si="0"/>
        <v>0</v>
      </c>
      <c r="K67" s="26" t="str">
        <f t="shared" si="1"/>
        <v>OK</v>
      </c>
      <c r="L67" s="150"/>
      <c r="M67" s="150"/>
      <c r="N67" s="150"/>
      <c r="O67" s="150"/>
      <c r="P67" s="150"/>
      <c r="Q67" s="150"/>
      <c r="R67" s="150"/>
      <c r="S67" s="150">
        <v>1</v>
      </c>
      <c r="T67" s="150"/>
      <c r="U67" s="150"/>
      <c r="V67" s="150"/>
      <c r="W67" s="150">
        <v>1</v>
      </c>
      <c r="X67" s="32"/>
      <c r="Y67" s="32"/>
      <c r="Z67" s="32"/>
      <c r="AA67" s="32"/>
      <c r="AB67" s="32"/>
      <c r="AC67" s="32"/>
    </row>
    <row r="68" spans="1:29" ht="39.950000000000003" customHeight="1" x14ac:dyDescent="0.25">
      <c r="A68" s="169"/>
      <c r="B68" s="171"/>
      <c r="C68" s="48">
        <v>145</v>
      </c>
      <c r="D68" s="71" t="s">
        <v>278</v>
      </c>
      <c r="E68" s="108" t="s">
        <v>560</v>
      </c>
      <c r="F68" s="72" t="s">
        <v>13</v>
      </c>
      <c r="G68" s="72" t="s">
        <v>35</v>
      </c>
      <c r="H68" s="54">
        <v>28.65</v>
      </c>
      <c r="I68" s="19">
        <v>2</v>
      </c>
      <c r="J68" s="25">
        <f t="shared" si="0"/>
        <v>0</v>
      </c>
      <c r="K68" s="26" t="str">
        <f t="shared" si="1"/>
        <v>OK</v>
      </c>
      <c r="L68" s="150"/>
      <c r="M68" s="150"/>
      <c r="N68" s="150"/>
      <c r="O68" s="150"/>
      <c r="P68" s="150"/>
      <c r="Q68" s="150"/>
      <c r="R68" s="150"/>
      <c r="S68" s="150">
        <v>1</v>
      </c>
      <c r="T68" s="150"/>
      <c r="U68" s="150"/>
      <c r="V68" s="150"/>
      <c r="W68" s="150">
        <v>1</v>
      </c>
      <c r="X68" s="32"/>
      <c r="Y68" s="32"/>
      <c r="Z68" s="32"/>
      <c r="AA68" s="32"/>
      <c r="AB68" s="32"/>
      <c r="AC68" s="32"/>
    </row>
    <row r="69" spans="1:29" ht="39.950000000000003" customHeight="1" x14ac:dyDescent="0.25">
      <c r="A69" s="169"/>
      <c r="B69" s="171"/>
      <c r="C69" s="48">
        <v>146</v>
      </c>
      <c r="D69" s="71" t="s">
        <v>279</v>
      </c>
      <c r="E69" s="108" t="s">
        <v>561</v>
      </c>
      <c r="F69" s="72" t="s">
        <v>13</v>
      </c>
      <c r="G69" s="72" t="s">
        <v>35</v>
      </c>
      <c r="H69" s="54">
        <v>22.97</v>
      </c>
      <c r="I69" s="19">
        <v>2</v>
      </c>
      <c r="J69" s="25">
        <f t="shared" ref="J69:J132" si="2">I69-(SUM(L69:AC69))</f>
        <v>0</v>
      </c>
      <c r="K69" s="26" t="str">
        <f t="shared" ref="K69:K132" si="3">IF(J69&lt;0,"ATENÇÃO","OK")</f>
        <v>OK</v>
      </c>
      <c r="L69" s="150"/>
      <c r="M69" s="150"/>
      <c r="N69" s="150"/>
      <c r="O69" s="150"/>
      <c r="P69" s="150"/>
      <c r="Q69" s="150"/>
      <c r="R69" s="150"/>
      <c r="S69" s="150">
        <v>1</v>
      </c>
      <c r="T69" s="150"/>
      <c r="U69" s="150"/>
      <c r="V69" s="150"/>
      <c r="W69" s="150">
        <v>1</v>
      </c>
      <c r="X69" s="32"/>
      <c r="Y69" s="32"/>
      <c r="Z69" s="32"/>
      <c r="AA69" s="32"/>
      <c r="AB69" s="32"/>
      <c r="AC69" s="32"/>
    </row>
    <row r="70" spans="1:29" ht="39.950000000000003" customHeight="1" x14ac:dyDescent="0.25">
      <c r="A70" s="169"/>
      <c r="B70" s="171"/>
      <c r="C70" s="48">
        <v>147</v>
      </c>
      <c r="D70" s="71" t="s">
        <v>280</v>
      </c>
      <c r="E70" s="108" t="s">
        <v>562</v>
      </c>
      <c r="F70" s="72" t="s">
        <v>13</v>
      </c>
      <c r="G70" s="72" t="s">
        <v>35</v>
      </c>
      <c r="H70" s="54">
        <v>26.49</v>
      </c>
      <c r="I70" s="19">
        <v>2</v>
      </c>
      <c r="J70" s="25">
        <f t="shared" si="2"/>
        <v>0</v>
      </c>
      <c r="K70" s="26" t="str">
        <f t="shared" si="3"/>
        <v>OK</v>
      </c>
      <c r="L70" s="150"/>
      <c r="M70" s="150"/>
      <c r="N70" s="150"/>
      <c r="O70" s="150"/>
      <c r="P70" s="150"/>
      <c r="Q70" s="150"/>
      <c r="R70" s="150"/>
      <c r="S70" s="150">
        <v>1</v>
      </c>
      <c r="T70" s="150"/>
      <c r="U70" s="150"/>
      <c r="V70" s="150"/>
      <c r="W70" s="150">
        <v>1</v>
      </c>
      <c r="X70" s="32"/>
      <c r="Y70" s="32"/>
      <c r="Z70" s="32"/>
      <c r="AA70" s="32"/>
      <c r="AB70" s="32"/>
      <c r="AC70" s="32"/>
    </row>
    <row r="71" spans="1:29" ht="39.950000000000003" customHeight="1" x14ac:dyDescent="0.25">
      <c r="A71" s="169"/>
      <c r="B71" s="171"/>
      <c r="C71" s="48">
        <v>148</v>
      </c>
      <c r="D71" s="71" t="s">
        <v>281</v>
      </c>
      <c r="E71" s="108" t="s">
        <v>563</v>
      </c>
      <c r="F71" s="72" t="s">
        <v>13</v>
      </c>
      <c r="G71" s="72" t="s">
        <v>35</v>
      </c>
      <c r="H71" s="54">
        <v>31.03</v>
      </c>
      <c r="I71" s="19">
        <v>2</v>
      </c>
      <c r="J71" s="25">
        <f t="shared" si="2"/>
        <v>0</v>
      </c>
      <c r="K71" s="26" t="str">
        <f t="shared" si="3"/>
        <v>OK</v>
      </c>
      <c r="L71" s="150"/>
      <c r="M71" s="150"/>
      <c r="N71" s="150"/>
      <c r="O71" s="150"/>
      <c r="P71" s="150"/>
      <c r="Q71" s="150"/>
      <c r="R71" s="150"/>
      <c r="S71" s="150">
        <v>1</v>
      </c>
      <c r="T71" s="150"/>
      <c r="U71" s="150"/>
      <c r="V71" s="150"/>
      <c r="W71" s="150">
        <v>1</v>
      </c>
      <c r="X71" s="32"/>
      <c r="Y71" s="32"/>
      <c r="Z71" s="32"/>
      <c r="AA71" s="32"/>
      <c r="AB71" s="32"/>
      <c r="AC71" s="32"/>
    </row>
    <row r="72" spans="1:29" ht="39.950000000000003" customHeight="1" x14ac:dyDescent="0.25">
      <c r="A72" s="169"/>
      <c r="B72" s="171"/>
      <c r="C72" s="48">
        <v>149</v>
      </c>
      <c r="D72" s="71" t="s">
        <v>282</v>
      </c>
      <c r="E72" s="108" t="s">
        <v>564</v>
      </c>
      <c r="F72" s="72" t="s">
        <v>13</v>
      </c>
      <c r="G72" s="72" t="s">
        <v>35</v>
      </c>
      <c r="H72" s="54">
        <v>30.78</v>
      </c>
      <c r="I72" s="19">
        <v>2</v>
      </c>
      <c r="J72" s="25">
        <f t="shared" si="2"/>
        <v>0</v>
      </c>
      <c r="K72" s="26" t="str">
        <f t="shared" si="3"/>
        <v>OK</v>
      </c>
      <c r="L72" s="150"/>
      <c r="M72" s="150"/>
      <c r="N72" s="150"/>
      <c r="O72" s="150"/>
      <c r="P72" s="150"/>
      <c r="Q72" s="150"/>
      <c r="R72" s="150"/>
      <c r="S72" s="150"/>
      <c r="T72" s="150"/>
      <c r="U72" s="150"/>
      <c r="V72" s="150"/>
      <c r="W72" s="150">
        <v>2</v>
      </c>
      <c r="X72" s="32"/>
      <c r="Y72" s="32"/>
      <c r="Z72" s="32"/>
      <c r="AA72" s="32"/>
      <c r="AB72" s="32"/>
      <c r="AC72" s="32"/>
    </row>
    <row r="73" spans="1:29" ht="39.950000000000003" customHeight="1" x14ac:dyDescent="0.25">
      <c r="A73" s="169"/>
      <c r="B73" s="171"/>
      <c r="C73" s="48">
        <v>150</v>
      </c>
      <c r="D73" s="71" t="s">
        <v>283</v>
      </c>
      <c r="E73" s="108" t="s">
        <v>565</v>
      </c>
      <c r="F73" s="72" t="s">
        <v>13</v>
      </c>
      <c r="G73" s="72" t="s">
        <v>35</v>
      </c>
      <c r="H73" s="54">
        <v>35</v>
      </c>
      <c r="I73" s="19">
        <v>2</v>
      </c>
      <c r="J73" s="25">
        <f t="shared" si="2"/>
        <v>0</v>
      </c>
      <c r="K73" s="26" t="str">
        <f t="shared" si="3"/>
        <v>OK</v>
      </c>
      <c r="L73" s="150"/>
      <c r="M73" s="150"/>
      <c r="N73" s="150"/>
      <c r="O73" s="150"/>
      <c r="P73" s="150"/>
      <c r="Q73" s="150"/>
      <c r="R73" s="150"/>
      <c r="S73" s="150">
        <v>1</v>
      </c>
      <c r="T73" s="150"/>
      <c r="U73" s="150"/>
      <c r="V73" s="150"/>
      <c r="W73" s="150">
        <v>1</v>
      </c>
      <c r="X73" s="32"/>
      <c r="Y73" s="32"/>
      <c r="Z73" s="32"/>
      <c r="AA73" s="32"/>
      <c r="AB73" s="32"/>
      <c r="AC73" s="32"/>
    </row>
    <row r="74" spans="1:29" ht="39.950000000000003" customHeight="1" x14ac:dyDescent="0.25">
      <c r="A74" s="169"/>
      <c r="B74" s="171"/>
      <c r="C74" s="48">
        <v>151</v>
      </c>
      <c r="D74" s="71" t="s">
        <v>284</v>
      </c>
      <c r="E74" s="108" t="s">
        <v>566</v>
      </c>
      <c r="F74" s="72" t="s">
        <v>13</v>
      </c>
      <c r="G74" s="72" t="s">
        <v>35</v>
      </c>
      <c r="H74" s="54">
        <v>30</v>
      </c>
      <c r="I74" s="19">
        <v>2</v>
      </c>
      <c r="J74" s="25">
        <f t="shared" si="2"/>
        <v>0</v>
      </c>
      <c r="K74" s="26" t="str">
        <f t="shared" si="3"/>
        <v>OK</v>
      </c>
      <c r="L74" s="150"/>
      <c r="M74" s="150"/>
      <c r="N74" s="150"/>
      <c r="O74" s="150"/>
      <c r="P74" s="150"/>
      <c r="Q74" s="150"/>
      <c r="R74" s="150"/>
      <c r="S74" s="150">
        <v>1</v>
      </c>
      <c r="T74" s="150"/>
      <c r="U74" s="150"/>
      <c r="V74" s="150"/>
      <c r="W74" s="150">
        <v>1</v>
      </c>
      <c r="X74" s="32"/>
      <c r="Y74" s="32"/>
      <c r="Z74" s="32"/>
      <c r="AA74" s="32"/>
      <c r="AB74" s="32"/>
      <c r="AC74" s="32"/>
    </row>
    <row r="75" spans="1:29" ht="39.950000000000003" customHeight="1" x14ac:dyDescent="0.25">
      <c r="A75" s="169"/>
      <c r="B75" s="171"/>
      <c r="C75" s="48">
        <v>152</v>
      </c>
      <c r="D75" s="71" t="s">
        <v>285</v>
      </c>
      <c r="E75" s="108" t="s">
        <v>567</v>
      </c>
      <c r="F75" s="72" t="s">
        <v>18</v>
      </c>
      <c r="G75" s="96" t="s">
        <v>35</v>
      </c>
      <c r="H75" s="54">
        <v>10.53</v>
      </c>
      <c r="I75" s="19"/>
      <c r="J75" s="25">
        <f t="shared" si="2"/>
        <v>0</v>
      </c>
      <c r="K75" s="26" t="str">
        <f t="shared" si="3"/>
        <v>OK</v>
      </c>
      <c r="L75" s="150"/>
      <c r="M75" s="150"/>
      <c r="N75" s="150"/>
      <c r="O75" s="150"/>
      <c r="P75" s="150"/>
      <c r="Q75" s="150"/>
      <c r="R75" s="150"/>
      <c r="S75" s="150"/>
      <c r="T75" s="150"/>
      <c r="U75" s="150"/>
      <c r="V75" s="150"/>
      <c r="W75" s="150"/>
      <c r="X75" s="32"/>
      <c r="Y75" s="32"/>
      <c r="Z75" s="32"/>
      <c r="AA75" s="32"/>
      <c r="AB75" s="32"/>
      <c r="AC75" s="32"/>
    </row>
    <row r="76" spans="1:29" ht="39.950000000000003" customHeight="1" x14ac:dyDescent="0.25">
      <c r="A76" s="169"/>
      <c r="B76" s="171"/>
      <c r="C76" s="48">
        <v>153</v>
      </c>
      <c r="D76" s="71" t="s">
        <v>286</v>
      </c>
      <c r="E76" s="108" t="s">
        <v>568</v>
      </c>
      <c r="F76" s="72" t="s">
        <v>59</v>
      </c>
      <c r="G76" s="72" t="s">
        <v>35</v>
      </c>
      <c r="H76" s="54">
        <v>259.27</v>
      </c>
      <c r="I76" s="19"/>
      <c r="J76" s="25">
        <f t="shared" si="2"/>
        <v>0</v>
      </c>
      <c r="K76" s="26" t="str">
        <f t="shared" si="3"/>
        <v>OK</v>
      </c>
      <c r="L76" s="150"/>
      <c r="M76" s="150"/>
      <c r="N76" s="150"/>
      <c r="O76" s="150"/>
      <c r="P76" s="150"/>
      <c r="Q76" s="150"/>
      <c r="R76" s="150"/>
      <c r="S76" s="150"/>
      <c r="T76" s="150"/>
      <c r="U76" s="150"/>
      <c r="V76" s="150"/>
      <c r="W76" s="150"/>
      <c r="X76" s="32"/>
      <c r="Y76" s="32"/>
      <c r="Z76" s="32"/>
      <c r="AA76" s="32"/>
      <c r="AB76" s="32"/>
      <c r="AC76" s="32"/>
    </row>
    <row r="77" spans="1:29" ht="39.950000000000003" customHeight="1" x14ac:dyDescent="0.25">
      <c r="A77" s="169"/>
      <c r="B77" s="171"/>
      <c r="C77" s="48">
        <v>154</v>
      </c>
      <c r="D77" s="71" t="s">
        <v>160</v>
      </c>
      <c r="E77" s="108" t="s">
        <v>569</v>
      </c>
      <c r="F77" s="72" t="s">
        <v>13</v>
      </c>
      <c r="G77" s="72" t="s">
        <v>35</v>
      </c>
      <c r="H77" s="54">
        <v>35</v>
      </c>
      <c r="I77" s="19">
        <v>2</v>
      </c>
      <c r="J77" s="25">
        <f t="shared" si="2"/>
        <v>0</v>
      </c>
      <c r="K77" s="26" t="str">
        <f t="shared" si="3"/>
        <v>OK</v>
      </c>
      <c r="L77" s="150"/>
      <c r="M77" s="150"/>
      <c r="N77" s="150"/>
      <c r="O77" s="150"/>
      <c r="P77" s="150"/>
      <c r="Q77" s="150"/>
      <c r="R77" s="150"/>
      <c r="S77" s="150"/>
      <c r="T77" s="150"/>
      <c r="U77" s="150"/>
      <c r="V77" s="150"/>
      <c r="W77" s="150">
        <v>2</v>
      </c>
      <c r="X77" s="32"/>
      <c r="Y77" s="32"/>
      <c r="Z77" s="32"/>
      <c r="AA77" s="32"/>
      <c r="AB77" s="32"/>
      <c r="AC77" s="32"/>
    </row>
    <row r="78" spans="1:29" ht="39.950000000000003" customHeight="1" x14ac:dyDescent="0.25">
      <c r="A78" s="169"/>
      <c r="B78" s="171"/>
      <c r="C78" s="48">
        <v>155</v>
      </c>
      <c r="D78" s="71" t="s">
        <v>287</v>
      </c>
      <c r="E78" s="108" t="s">
        <v>570</v>
      </c>
      <c r="F78" s="96" t="s">
        <v>13</v>
      </c>
      <c r="G78" s="96" t="s">
        <v>35</v>
      </c>
      <c r="H78" s="54">
        <v>400</v>
      </c>
      <c r="I78" s="19"/>
      <c r="J78" s="25">
        <f t="shared" si="2"/>
        <v>0</v>
      </c>
      <c r="K78" s="26" t="str">
        <f t="shared" si="3"/>
        <v>OK</v>
      </c>
      <c r="L78" s="150"/>
      <c r="M78" s="150"/>
      <c r="N78" s="150"/>
      <c r="O78" s="150"/>
      <c r="P78" s="150"/>
      <c r="Q78" s="150"/>
      <c r="R78" s="150"/>
      <c r="S78" s="150"/>
      <c r="T78" s="150"/>
      <c r="U78" s="150"/>
      <c r="V78" s="150"/>
      <c r="W78" s="150"/>
      <c r="X78" s="32"/>
      <c r="Y78" s="32"/>
      <c r="Z78" s="32"/>
      <c r="AA78" s="32"/>
      <c r="AB78" s="32"/>
      <c r="AC78" s="32"/>
    </row>
    <row r="79" spans="1:29" ht="39.950000000000003" customHeight="1" x14ac:dyDescent="0.25">
      <c r="A79" s="169"/>
      <c r="B79" s="171"/>
      <c r="C79" s="48">
        <v>156</v>
      </c>
      <c r="D79" s="71" t="s">
        <v>167</v>
      </c>
      <c r="E79" s="108" t="s">
        <v>571</v>
      </c>
      <c r="F79" s="72" t="s">
        <v>13</v>
      </c>
      <c r="G79" s="72" t="s">
        <v>35</v>
      </c>
      <c r="H79" s="54">
        <v>8</v>
      </c>
      <c r="I79" s="19">
        <v>2</v>
      </c>
      <c r="J79" s="25">
        <f t="shared" si="2"/>
        <v>0</v>
      </c>
      <c r="K79" s="26" t="str">
        <f t="shared" si="3"/>
        <v>OK</v>
      </c>
      <c r="L79" s="150"/>
      <c r="M79" s="150"/>
      <c r="N79" s="150"/>
      <c r="O79" s="150"/>
      <c r="P79" s="150"/>
      <c r="Q79" s="150"/>
      <c r="R79" s="150"/>
      <c r="S79" s="150">
        <v>1</v>
      </c>
      <c r="T79" s="150"/>
      <c r="U79" s="150"/>
      <c r="V79" s="150"/>
      <c r="W79" s="150">
        <v>1</v>
      </c>
      <c r="X79" s="32"/>
      <c r="Y79" s="32"/>
      <c r="Z79" s="32"/>
      <c r="AA79" s="32"/>
      <c r="AB79" s="32"/>
      <c r="AC79" s="32"/>
    </row>
    <row r="80" spans="1:29" ht="39.950000000000003" customHeight="1" x14ac:dyDescent="0.25">
      <c r="A80" s="169"/>
      <c r="B80" s="171"/>
      <c r="C80" s="48">
        <v>157</v>
      </c>
      <c r="D80" s="71" t="s">
        <v>166</v>
      </c>
      <c r="E80" s="108" t="s">
        <v>572</v>
      </c>
      <c r="F80" s="72" t="s">
        <v>13</v>
      </c>
      <c r="G80" s="72" t="s">
        <v>35</v>
      </c>
      <c r="H80" s="54">
        <v>12.39</v>
      </c>
      <c r="I80" s="19">
        <v>2</v>
      </c>
      <c r="J80" s="25">
        <f t="shared" si="2"/>
        <v>0</v>
      </c>
      <c r="K80" s="26" t="str">
        <f t="shared" si="3"/>
        <v>OK</v>
      </c>
      <c r="L80" s="150"/>
      <c r="M80" s="150"/>
      <c r="N80" s="150"/>
      <c r="O80" s="150"/>
      <c r="P80" s="150"/>
      <c r="Q80" s="150"/>
      <c r="R80" s="150"/>
      <c r="S80" s="150">
        <v>1</v>
      </c>
      <c r="T80" s="150"/>
      <c r="U80" s="150"/>
      <c r="V80" s="150"/>
      <c r="W80" s="150">
        <v>1</v>
      </c>
      <c r="X80" s="32"/>
      <c r="Y80" s="32"/>
      <c r="Z80" s="32"/>
      <c r="AA80" s="32"/>
      <c r="AB80" s="32"/>
      <c r="AC80" s="32"/>
    </row>
    <row r="81" spans="1:29" ht="39.950000000000003" customHeight="1" x14ac:dyDescent="0.25">
      <c r="A81" s="169"/>
      <c r="B81" s="171"/>
      <c r="C81" s="48">
        <v>158</v>
      </c>
      <c r="D81" s="71" t="s">
        <v>288</v>
      </c>
      <c r="E81" s="108" t="s">
        <v>573</v>
      </c>
      <c r="F81" s="72" t="s">
        <v>13</v>
      </c>
      <c r="G81" s="72" t="s">
        <v>35</v>
      </c>
      <c r="H81" s="54">
        <v>7.41</v>
      </c>
      <c r="I81" s="19">
        <v>2</v>
      </c>
      <c r="J81" s="25">
        <f t="shared" si="2"/>
        <v>0</v>
      </c>
      <c r="K81" s="26" t="str">
        <f t="shared" si="3"/>
        <v>OK</v>
      </c>
      <c r="L81" s="150"/>
      <c r="M81" s="150"/>
      <c r="N81" s="150"/>
      <c r="O81" s="150"/>
      <c r="P81" s="150"/>
      <c r="Q81" s="150"/>
      <c r="R81" s="150"/>
      <c r="S81" s="150">
        <v>1</v>
      </c>
      <c r="T81" s="150"/>
      <c r="U81" s="150"/>
      <c r="V81" s="150"/>
      <c r="W81" s="150">
        <v>1</v>
      </c>
      <c r="X81" s="32"/>
      <c r="Y81" s="32"/>
      <c r="Z81" s="32"/>
      <c r="AA81" s="32"/>
      <c r="AB81" s="32"/>
      <c r="AC81" s="32"/>
    </row>
    <row r="82" spans="1:29" ht="39.950000000000003" customHeight="1" x14ac:dyDescent="0.25">
      <c r="A82" s="169"/>
      <c r="B82" s="171"/>
      <c r="C82" s="48">
        <v>159</v>
      </c>
      <c r="D82" s="71" t="s">
        <v>289</v>
      </c>
      <c r="E82" s="108" t="s">
        <v>574</v>
      </c>
      <c r="F82" s="72" t="s">
        <v>13</v>
      </c>
      <c r="G82" s="72" t="s">
        <v>35</v>
      </c>
      <c r="H82" s="54">
        <v>5</v>
      </c>
      <c r="I82" s="19">
        <v>2</v>
      </c>
      <c r="J82" s="25">
        <f t="shared" si="2"/>
        <v>0</v>
      </c>
      <c r="K82" s="26" t="str">
        <f t="shared" si="3"/>
        <v>OK</v>
      </c>
      <c r="L82" s="150"/>
      <c r="M82" s="150"/>
      <c r="N82" s="150"/>
      <c r="O82" s="150"/>
      <c r="P82" s="150"/>
      <c r="Q82" s="150"/>
      <c r="R82" s="150"/>
      <c r="S82" s="150">
        <v>1</v>
      </c>
      <c r="T82" s="150"/>
      <c r="U82" s="150"/>
      <c r="V82" s="150"/>
      <c r="W82" s="150">
        <v>1</v>
      </c>
      <c r="X82" s="32"/>
      <c r="Y82" s="32"/>
      <c r="Z82" s="32"/>
      <c r="AA82" s="32"/>
      <c r="AB82" s="32"/>
      <c r="AC82" s="32"/>
    </row>
    <row r="83" spans="1:29" ht="39.950000000000003" customHeight="1" x14ac:dyDescent="0.25">
      <c r="A83" s="169"/>
      <c r="B83" s="171"/>
      <c r="C83" s="48">
        <v>160</v>
      </c>
      <c r="D83" s="71" t="s">
        <v>161</v>
      </c>
      <c r="E83" s="109" t="s">
        <v>575</v>
      </c>
      <c r="F83" s="72" t="s">
        <v>13</v>
      </c>
      <c r="G83" s="72" t="s">
        <v>35</v>
      </c>
      <c r="H83" s="54">
        <v>11.46</v>
      </c>
      <c r="I83" s="19">
        <v>2</v>
      </c>
      <c r="J83" s="25">
        <f t="shared" si="2"/>
        <v>0</v>
      </c>
      <c r="K83" s="26" t="str">
        <f t="shared" si="3"/>
        <v>OK</v>
      </c>
      <c r="L83" s="150"/>
      <c r="M83" s="150"/>
      <c r="N83" s="150"/>
      <c r="O83" s="150"/>
      <c r="P83" s="150"/>
      <c r="Q83" s="150"/>
      <c r="R83" s="150"/>
      <c r="S83" s="150">
        <v>1</v>
      </c>
      <c r="T83" s="150"/>
      <c r="U83" s="150"/>
      <c r="V83" s="150"/>
      <c r="W83" s="150">
        <v>1</v>
      </c>
      <c r="X83" s="32"/>
      <c r="Y83" s="32"/>
      <c r="Z83" s="32"/>
      <c r="AA83" s="32"/>
      <c r="AB83" s="32"/>
      <c r="AC83" s="32"/>
    </row>
    <row r="84" spans="1:29" ht="39.950000000000003" customHeight="1" x14ac:dyDescent="0.25">
      <c r="A84" s="169"/>
      <c r="B84" s="171"/>
      <c r="C84" s="48">
        <v>161</v>
      </c>
      <c r="D84" s="71" t="s">
        <v>162</v>
      </c>
      <c r="E84" s="109" t="s">
        <v>576</v>
      </c>
      <c r="F84" s="72" t="s">
        <v>13</v>
      </c>
      <c r="G84" s="72" t="s">
        <v>35</v>
      </c>
      <c r="H84" s="54">
        <v>7.31</v>
      </c>
      <c r="I84" s="19">
        <v>2</v>
      </c>
      <c r="J84" s="25">
        <f t="shared" si="2"/>
        <v>0</v>
      </c>
      <c r="K84" s="26" t="str">
        <f t="shared" si="3"/>
        <v>OK</v>
      </c>
      <c r="L84" s="150"/>
      <c r="M84" s="150"/>
      <c r="N84" s="150"/>
      <c r="O84" s="150"/>
      <c r="P84" s="150"/>
      <c r="Q84" s="150"/>
      <c r="R84" s="150"/>
      <c r="S84" s="150">
        <v>1</v>
      </c>
      <c r="T84" s="150"/>
      <c r="U84" s="150"/>
      <c r="V84" s="150"/>
      <c r="W84" s="150">
        <v>1</v>
      </c>
      <c r="X84" s="32"/>
      <c r="Y84" s="32"/>
      <c r="Z84" s="32"/>
      <c r="AA84" s="32"/>
      <c r="AB84" s="32"/>
      <c r="AC84" s="32"/>
    </row>
    <row r="85" spans="1:29" ht="39.950000000000003" customHeight="1" x14ac:dyDescent="0.25">
      <c r="A85" s="169"/>
      <c r="B85" s="171"/>
      <c r="C85" s="48">
        <v>162</v>
      </c>
      <c r="D85" s="71" t="s">
        <v>163</v>
      </c>
      <c r="E85" s="108" t="s">
        <v>577</v>
      </c>
      <c r="F85" s="72" t="s">
        <v>13</v>
      </c>
      <c r="G85" s="72" t="s">
        <v>15</v>
      </c>
      <c r="H85" s="54">
        <v>12</v>
      </c>
      <c r="I85" s="19">
        <v>2</v>
      </c>
      <c r="J85" s="25">
        <f t="shared" si="2"/>
        <v>0</v>
      </c>
      <c r="K85" s="26" t="str">
        <f t="shared" si="3"/>
        <v>OK</v>
      </c>
      <c r="L85" s="150"/>
      <c r="M85" s="150"/>
      <c r="N85" s="150"/>
      <c r="O85" s="150"/>
      <c r="P85" s="150"/>
      <c r="Q85" s="150"/>
      <c r="R85" s="150"/>
      <c r="S85" s="150">
        <v>1</v>
      </c>
      <c r="T85" s="150"/>
      <c r="U85" s="150"/>
      <c r="V85" s="150"/>
      <c r="W85" s="150">
        <v>1</v>
      </c>
      <c r="X85" s="32"/>
      <c r="Y85" s="32"/>
      <c r="Z85" s="32"/>
      <c r="AA85" s="32"/>
      <c r="AB85" s="32"/>
      <c r="AC85" s="32"/>
    </row>
    <row r="86" spans="1:29" ht="39.950000000000003" customHeight="1" x14ac:dyDescent="0.25">
      <c r="A86" s="169"/>
      <c r="B86" s="171"/>
      <c r="C86" s="48">
        <v>163</v>
      </c>
      <c r="D86" s="71" t="s">
        <v>164</v>
      </c>
      <c r="E86" s="108" t="s">
        <v>578</v>
      </c>
      <c r="F86" s="72" t="s">
        <v>13</v>
      </c>
      <c r="G86" s="72" t="s">
        <v>35</v>
      </c>
      <c r="H86" s="54">
        <v>9.6199999999999992</v>
      </c>
      <c r="I86" s="19">
        <v>2</v>
      </c>
      <c r="J86" s="25">
        <f t="shared" si="2"/>
        <v>0</v>
      </c>
      <c r="K86" s="26" t="str">
        <f t="shared" si="3"/>
        <v>OK</v>
      </c>
      <c r="L86" s="150"/>
      <c r="M86" s="150"/>
      <c r="N86" s="150"/>
      <c r="O86" s="150"/>
      <c r="P86" s="150"/>
      <c r="Q86" s="150"/>
      <c r="R86" s="150"/>
      <c r="S86" s="150">
        <v>1</v>
      </c>
      <c r="T86" s="150"/>
      <c r="U86" s="150"/>
      <c r="V86" s="150"/>
      <c r="W86" s="150">
        <v>1</v>
      </c>
      <c r="X86" s="32"/>
      <c r="Y86" s="32"/>
      <c r="Z86" s="32"/>
      <c r="AA86" s="32"/>
      <c r="AB86" s="32"/>
      <c r="AC86" s="32"/>
    </row>
    <row r="87" spans="1:29" ht="39.950000000000003" customHeight="1" x14ac:dyDescent="0.25">
      <c r="A87" s="169"/>
      <c r="B87" s="171"/>
      <c r="C87" s="48">
        <v>164</v>
      </c>
      <c r="D87" s="71" t="s">
        <v>165</v>
      </c>
      <c r="E87" s="108" t="s">
        <v>579</v>
      </c>
      <c r="F87" s="72" t="s">
        <v>13</v>
      </c>
      <c r="G87" s="72" t="s">
        <v>35</v>
      </c>
      <c r="H87" s="54">
        <v>12</v>
      </c>
      <c r="I87" s="19">
        <v>2</v>
      </c>
      <c r="J87" s="25">
        <f t="shared" si="2"/>
        <v>0</v>
      </c>
      <c r="K87" s="26" t="str">
        <f t="shared" si="3"/>
        <v>OK</v>
      </c>
      <c r="L87" s="150"/>
      <c r="M87" s="150"/>
      <c r="N87" s="150"/>
      <c r="O87" s="150"/>
      <c r="P87" s="150"/>
      <c r="Q87" s="150"/>
      <c r="R87" s="150"/>
      <c r="S87" s="150">
        <v>1</v>
      </c>
      <c r="T87" s="150"/>
      <c r="U87" s="150"/>
      <c r="V87" s="150"/>
      <c r="W87" s="150">
        <v>1</v>
      </c>
      <c r="X87" s="32"/>
      <c r="Y87" s="32"/>
      <c r="Z87" s="32"/>
      <c r="AA87" s="32"/>
      <c r="AB87" s="32"/>
      <c r="AC87" s="32"/>
    </row>
    <row r="88" spans="1:29" ht="39.950000000000003" customHeight="1" x14ac:dyDescent="0.25">
      <c r="A88" s="169"/>
      <c r="B88" s="171"/>
      <c r="C88" s="48">
        <v>165</v>
      </c>
      <c r="D88" s="71" t="s">
        <v>290</v>
      </c>
      <c r="E88" s="108" t="s">
        <v>580</v>
      </c>
      <c r="F88" s="72" t="s">
        <v>13</v>
      </c>
      <c r="G88" s="72" t="s">
        <v>35</v>
      </c>
      <c r="H88" s="54">
        <v>17.32</v>
      </c>
      <c r="I88" s="19">
        <v>2</v>
      </c>
      <c r="J88" s="25">
        <f t="shared" si="2"/>
        <v>0</v>
      </c>
      <c r="K88" s="26" t="str">
        <f t="shared" si="3"/>
        <v>OK</v>
      </c>
      <c r="L88" s="150"/>
      <c r="M88" s="150"/>
      <c r="N88" s="150"/>
      <c r="O88" s="150"/>
      <c r="P88" s="150"/>
      <c r="Q88" s="150"/>
      <c r="R88" s="150"/>
      <c r="S88" s="150">
        <v>1</v>
      </c>
      <c r="T88" s="150"/>
      <c r="U88" s="150"/>
      <c r="V88" s="150"/>
      <c r="W88" s="150">
        <v>1</v>
      </c>
      <c r="X88" s="32"/>
      <c r="Y88" s="32"/>
      <c r="Z88" s="32"/>
      <c r="AA88" s="32"/>
      <c r="AB88" s="32"/>
      <c r="AC88" s="32"/>
    </row>
    <row r="89" spans="1:29" ht="39.950000000000003" customHeight="1" x14ac:dyDescent="0.25">
      <c r="A89" s="169"/>
      <c r="B89" s="171"/>
      <c r="C89" s="48">
        <v>166</v>
      </c>
      <c r="D89" s="71" t="s">
        <v>291</v>
      </c>
      <c r="E89" s="108" t="s">
        <v>581</v>
      </c>
      <c r="F89" s="72" t="s">
        <v>13</v>
      </c>
      <c r="G89" s="72" t="s">
        <v>35</v>
      </c>
      <c r="H89" s="54">
        <v>8.69</v>
      </c>
      <c r="I89" s="19">
        <v>2</v>
      </c>
      <c r="J89" s="25">
        <f t="shared" si="2"/>
        <v>0</v>
      </c>
      <c r="K89" s="26" t="str">
        <f t="shared" si="3"/>
        <v>OK</v>
      </c>
      <c r="L89" s="150"/>
      <c r="M89" s="150"/>
      <c r="N89" s="150"/>
      <c r="O89" s="150"/>
      <c r="P89" s="150"/>
      <c r="Q89" s="150"/>
      <c r="R89" s="150"/>
      <c r="S89" s="150">
        <v>1</v>
      </c>
      <c r="T89" s="150"/>
      <c r="U89" s="150"/>
      <c r="V89" s="150"/>
      <c r="W89" s="150">
        <v>1</v>
      </c>
      <c r="X89" s="32"/>
      <c r="Y89" s="32"/>
      <c r="Z89" s="32"/>
      <c r="AA89" s="32"/>
      <c r="AB89" s="32"/>
      <c r="AC89" s="32"/>
    </row>
    <row r="90" spans="1:29" ht="39.950000000000003" customHeight="1" x14ac:dyDescent="0.25">
      <c r="A90" s="169"/>
      <c r="B90" s="171"/>
      <c r="C90" s="48">
        <v>167</v>
      </c>
      <c r="D90" s="71" t="s">
        <v>292</v>
      </c>
      <c r="E90" s="108" t="s">
        <v>582</v>
      </c>
      <c r="F90" s="72" t="s">
        <v>13</v>
      </c>
      <c r="G90" s="72" t="s">
        <v>35</v>
      </c>
      <c r="H90" s="54">
        <v>7.17</v>
      </c>
      <c r="I90" s="19">
        <v>2</v>
      </c>
      <c r="J90" s="25">
        <f t="shared" si="2"/>
        <v>0</v>
      </c>
      <c r="K90" s="26" t="str">
        <f t="shared" si="3"/>
        <v>OK</v>
      </c>
      <c r="L90" s="150"/>
      <c r="M90" s="150"/>
      <c r="N90" s="150"/>
      <c r="O90" s="150"/>
      <c r="P90" s="150"/>
      <c r="Q90" s="150"/>
      <c r="R90" s="150"/>
      <c r="S90" s="150">
        <v>1</v>
      </c>
      <c r="T90" s="150"/>
      <c r="U90" s="150"/>
      <c r="V90" s="150"/>
      <c r="W90" s="150">
        <v>1</v>
      </c>
      <c r="X90" s="32"/>
      <c r="Y90" s="32"/>
      <c r="Z90" s="32"/>
      <c r="AA90" s="32"/>
      <c r="AB90" s="32"/>
      <c r="AC90" s="32"/>
    </row>
    <row r="91" spans="1:29" ht="39.950000000000003" customHeight="1" x14ac:dyDescent="0.25">
      <c r="A91" s="169"/>
      <c r="B91" s="171"/>
      <c r="C91" s="48">
        <v>168</v>
      </c>
      <c r="D91" s="71" t="s">
        <v>293</v>
      </c>
      <c r="E91" s="108" t="s">
        <v>583</v>
      </c>
      <c r="F91" s="72" t="s">
        <v>13</v>
      </c>
      <c r="G91" s="72" t="s">
        <v>35</v>
      </c>
      <c r="H91" s="54">
        <v>8.36</v>
      </c>
      <c r="I91" s="19">
        <v>2</v>
      </c>
      <c r="J91" s="25">
        <f t="shared" si="2"/>
        <v>0</v>
      </c>
      <c r="K91" s="26" t="str">
        <f t="shared" si="3"/>
        <v>OK</v>
      </c>
      <c r="L91" s="150"/>
      <c r="M91" s="150"/>
      <c r="N91" s="150"/>
      <c r="O91" s="150"/>
      <c r="P91" s="150"/>
      <c r="Q91" s="150"/>
      <c r="R91" s="150"/>
      <c r="S91" s="150">
        <v>1</v>
      </c>
      <c r="T91" s="150"/>
      <c r="U91" s="150"/>
      <c r="V91" s="150"/>
      <c r="W91" s="150">
        <v>1</v>
      </c>
      <c r="X91" s="32"/>
      <c r="Y91" s="32"/>
      <c r="Z91" s="32"/>
      <c r="AA91" s="32"/>
      <c r="AB91" s="32"/>
      <c r="AC91" s="32"/>
    </row>
    <row r="92" spans="1:29" ht="39.950000000000003" customHeight="1" x14ac:dyDescent="0.25">
      <c r="A92" s="169"/>
      <c r="B92" s="171"/>
      <c r="C92" s="48">
        <v>169</v>
      </c>
      <c r="D92" s="71" t="s">
        <v>294</v>
      </c>
      <c r="E92" s="108" t="s">
        <v>584</v>
      </c>
      <c r="F92" s="72" t="s">
        <v>13</v>
      </c>
      <c r="G92" s="72" t="s">
        <v>35</v>
      </c>
      <c r="H92" s="54">
        <v>10.06</v>
      </c>
      <c r="I92" s="19">
        <v>2</v>
      </c>
      <c r="J92" s="25">
        <f t="shared" si="2"/>
        <v>0</v>
      </c>
      <c r="K92" s="26" t="str">
        <f t="shared" si="3"/>
        <v>OK</v>
      </c>
      <c r="L92" s="150"/>
      <c r="M92" s="150"/>
      <c r="N92" s="150"/>
      <c r="O92" s="150"/>
      <c r="P92" s="150"/>
      <c r="Q92" s="150"/>
      <c r="R92" s="150"/>
      <c r="S92" s="150">
        <v>1</v>
      </c>
      <c r="T92" s="150"/>
      <c r="U92" s="150"/>
      <c r="V92" s="150"/>
      <c r="W92" s="150">
        <v>1</v>
      </c>
      <c r="X92" s="32"/>
      <c r="Y92" s="32"/>
      <c r="Z92" s="32"/>
      <c r="AA92" s="32"/>
      <c r="AB92" s="32"/>
      <c r="AC92" s="32"/>
    </row>
    <row r="93" spans="1:29" ht="39.950000000000003" customHeight="1" x14ac:dyDescent="0.25">
      <c r="A93" s="169"/>
      <c r="B93" s="171"/>
      <c r="C93" s="48">
        <v>170</v>
      </c>
      <c r="D93" s="79" t="s">
        <v>295</v>
      </c>
      <c r="E93" s="108" t="s">
        <v>585</v>
      </c>
      <c r="F93" s="97" t="s">
        <v>13</v>
      </c>
      <c r="G93" s="97" t="s">
        <v>35</v>
      </c>
      <c r="H93" s="54">
        <v>13.5</v>
      </c>
      <c r="I93" s="19">
        <v>2</v>
      </c>
      <c r="J93" s="25">
        <f t="shared" si="2"/>
        <v>0</v>
      </c>
      <c r="K93" s="26" t="str">
        <f t="shared" si="3"/>
        <v>OK</v>
      </c>
      <c r="L93" s="150"/>
      <c r="M93" s="150"/>
      <c r="N93" s="150"/>
      <c r="O93" s="150"/>
      <c r="P93" s="150"/>
      <c r="Q93" s="150"/>
      <c r="R93" s="150"/>
      <c r="S93" s="150">
        <v>1</v>
      </c>
      <c r="T93" s="150"/>
      <c r="U93" s="150"/>
      <c r="V93" s="150"/>
      <c r="W93" s="150">
        <v>1</v>
      </c>
      <c r="X93" s="32"/>
      <c r="Y93" s="32"/>
      <c r="Z93" s="32"/>
      <c r="AA93" s="32"/>
      <c r="AB93" s="32"/>
      <c r="AC93" s="32"/>
    </row>
    <row r="94" spans="1:29" ht="39.950000000000003" customHeight="1" x14ac:dyDescent="0.25">
      <c r="A94" s="169"/>
      <c r="B94" s="171"/>
      <c r="C94" s="48">
        <v>171</v>
      </c>
      <c r="D94" s="71" t="s">
        <v>168</v>
      </c>
      <c r="E94" s="108" t="s">
        <v>586</v>
      </c>
      <c r="F94" s="72" t="s">
        <v>13</v>
      </c>
      <c r="G94" s="72" t="s">
        <v>35</v>
      </c>
      <c r="H94" s="54">
        <v>7.84</v>
      </c>
      <c r="I94" s="19">
        <v>2</v>
      </c>
      <c r="J94" s="25">
        <f t="shared" si="2"/>
        <v>0</v>
      </c>
      <c r="K94" s="26" t="str">
        <f t="shared" si="3"/>
        <v>OK</v>
      </c>
      <c r="L94" s="150">
        <v>2</v>
      </c>
      <c r="M94" s="150"/>
      <c r="N94" s="150"/>
      <c r="O94" s="150"/>
      <c r="P94" s="150"/>
      <c r="Q94" s="150"/>
      <c r="R94" s="150"/>
      <c r="S94" s="150"/>
      <c r="T94" s="150"/>
      <c r="U94" s="150"/>
      <c r="V94" s="150"/>
      <c r="W94" s="150"/>
      <c r="X94" s="32"/>
      <c r="Y94" s="32"/>
      <c r="Z94" s="32"/>
      <c r="AA94" s="32"/>
      <c r="AB94" s="32"/>
      <c r="AC94" s="32"/>
    </row>
    <row r="95" spans="1:29" ht="39.950000000000003" customHeight="1" x14ac:dyDescent="0.25">
      <c r="A95" s="169"/>
      <c r="B95" s="171"/>
      <c r="C95" s="48">
        <v>172</v>
      </c>
      <c r="D95" s="71" t="s">
        <v>169</v>
      </c>
      <c r="E95" s="108" t="s">
        <v>587</v>
      </c>
      <c r="F95" s="72" t="s">
        <v>59</v>
      </c>
      <c r="G95" s="72" t="s">
        <v>35</v>
      </c>
      <c r="H95" s="54">
        <v>80</v>
      </c>
      <c r="I95" s="19"/>
      <c r="J95" s="25">
        <f t="shared" si="2"/>
        <v>0</v>
      </c>
      <c r="K95" s="26" t="str">
        <f t="shared" si="3"/>
        <v>OK</v>
      </c>
      <c r="L95" s="150"/>
      <c r="M95" s="150"/>
      <c r="N95" s="150"/>
      <c r="O95" s="150"/>
      <c r="P95" s="150"/>
      <c r="Q95" s="150"/>
      <c r="R95" s="150"/>
      <c r="S95" s="150"/>
      <c r="T95" s="150"/>
      <c r="U95" s="150"/>
      <c r="V95" s="150"/>
      <c r="W95" s="150"/>
      <c r="X95" s="32"/>
      <c r="Y95" s="32"/>
      <c r="Z95" s="32"/>
      <c r="AA95" s="32"/>
      <c r="AB95" s="32"/>
      <c r="AC95" s="32"/>
    </row>
    <row r="96" spans="1:29" ht="39.950000000000003" customHeight="1" x14ac:dyDescent="0.25">
      <c r="A96" s="169"/>
      <c r="B96" s="171"/>
      <c r="C96" s="48">
        <v>173</v>
      </c>
      <c r="D96" s="71" t="s">
        <v>170</v>
      </c>
      <c r="E96" s="108" t="s">
        <v>588</v>
      </c>
      <c r="F96" s="72" t="s">
        <v>59</v>
      </c>
      <c r="G96" s="72" t="s">
        <v>35</v>
      </c>
      <c r="H96" s="54">
        <v>36.1</v>
      </c>
      <c r="I96" s="19"/>
      <c r="J96" s="25">
        <f t="shared" si="2"/>
        <v>0</v>
      </c>
      <c r="K96" s="26" t="str">
        <f t="shared" si="3"/>
        <v>OK</v>
      </c>
      <c r="L96" s="150"/>
      <c r="M96" s="150"/>
      <c r="N96" s="150"/>
      <c r="O96" s="150"/>
      <c r="P96" s="150"/>
      <c r="Q96" s="150"/>
      <c r="R96" s="150"/>
      <c r="S96" s="150"/>
      <c r="T96" s="150"/>
      <c r="U96" s="150"/>
      <c r="V96" s="150"/>
      <c r="W96" s="150"/>
      <c r="X96" s="32"/>
      <c r="Y96" s="32"/>
      <c r="Z96" s="32"/>
      <c r="AA96" s="32"/>
      <c r="AB96" s="32"/>
      <c r="AC96" s="32"/>
    </row>
    <row r="97" spans="1:29" ht="39.950000000000003" customHeight="1" x14ac:dyDescent="0.25">
      <c r="A97" s="169"/>
      <c r="B97" s="171"/>
      <c r="C97" s="48">
        <v>173</v>
      </c>
      <c r="D97" s="71" t="s">
        <v>171</v>
      </c>
      <c r="E97" s="108" t="s">
        <v>589</v>
      </c>
      <c r="F97" s="72" t="s">
        <v>59</v>
      </c>
      <c r="G97" s="72" t="s">
        <v>35</v>
      </c>
      <c r="H97" s="54">
        <v>27.73</v>
      </c>
      <c r="I97" s="19"/>
      <c r="J97" s="25">
        <f t="shared" si="2"/>
        <v>0</v>
      </c>
      <c r="K97" s="26" t="str">
        <f t="shared" si="3"/>
        <v>OK</v>
      </c>
      <c r="L97" s="150"/>
      <c r="M97" s="150"/>
      <c r="N97" s="150"/>
      <c r="O97" s="150"/>
      <c r="P97" s="150"/>
      <c r="Q97" s="150"/>
      <c r="R97" s="150"/>
      <c r="S97" s="150"/>
      <c r="T97" s="150"/>
      <c r="U97" s="150"/>
      <c r="V97" s="150"/>
      <c r="W97" s="150"/>
      <c r="X97" s="32"/>
      <c r="Y97" s="32"/>
      <c r="Z97" s="32"/>
      <c r="AA97" s="32"/>
      <c r="AB97" s="32"/>
      <c r="AC97" s="32"/>
    </row>
    <row r="98" spans="1:29" ht="39.950000000000003" customHeight="1" x14ac:dyDescent="0.25">
      <c r="A98" s="169"/>
      <c r="B98" s="171"/>
      <c r="C98" s="48">
        <v>175</v>
      </c>
      <c r="D98" s="71" t="s">
        <v>172</v>
      </c>
      <c r="E98" s="108" t="s">
        <v>590</v>
      </c>
      <c r="F98" s="72" t="s">
        <v>59</v>
      </c>
      <c r="G98" s="72" t="s">
        <v>35</v>
      </c>
      <c r="H98" s="54">
        <v>39.049999999999997</v>
      </c>
      <c r="I98" s="19"/>
      <c r="J98" s="25">
        <f t="shared" si="2"/>
        <v>0</v>
      </c>
      <c r="K98" s="26" t="str">
        <f t="shared" si="3"/>
        <v>OK</v>
      </c>
      <c r="L98" s="150"/>
      <c r="M98" s="150"/>
      <c r="N98" s="150"/>
      <c r="O98" s="150"/>
      <c r="P98" s="150"/>
      <c r="Q98" s="150"/>
      <c r="R98" s="150"/>
      <c r="S98" s="150"/>
      <c r="T98" s="150"/>
      <c r="U98" s="150"/>
      <c r="V98" s="150"/>
      <c r="W98" s="150"/>
      <c r="X98" s="32"/>
      <c r="Y98" s="32"/>
      <c r="Z98" s="32"/>
      <c r="AA98" s="32"/>
      <c r="AB98" s="32"/>
      <c r="AC98" s="32"/>
    </row>
    <row r="99" spans="1:29" ht="39.950000000000003" customHeight="1" x14ac:dyDescent="0.25">
      <c r="A99" s="169"/>
      <c r="B99" s="171"/>
      <c r="C99" s="48">
        <v>176</v>
      </c>
      <c r="D99" s="71" t="s">
        <v>296</v>
      </c>
      <c r="E99" s="108" t="s">
        <v>591</v>
      </c>
      <c r="F99" s="72" t="s">
        <v>59</v>
      </c>
      <c r="G99" s="72" t="s">
        <v>35</v>
      </c>
      <c r="H99" s="54">
        <v>50.09</v>
      </c>
      <c r="I99" s="19">
        <v>2</v>
      </c>
      <c r="J99" s="25">
        <f t="shared" si="2"/>
        <v>0</v>
      </c>
      <c r="K99" s="26" t="str">
        <f t="shared" si="3"/>
        <v>OK</v>
      </c>
      <c r="L99" s="150"/>
      <c r="M99" s="150"/>
      <c r="N99" s="150"/>
      <c r="O99" s="150"/>
      <c r="P99" s="150"/>
      <c r="Q99" s="150"/>
      <c r="R99" s="150"/>
      <c r="S99" s="150">
        <v>2</v>
      </c>
      <c r="T99" s="150"/>
      <c r="U99" s="150"/>
      <c r="V99" s="150"/>
      <c r="W99" s="150"/>
      <c r="X99" s="32"/>
      <c r="Y99" s="32"/>
      <c r="Z99" s="32"/>
      <c r="AA99" s="32"/>
      <c r="AB99" s="32"/>
      <c r="AC99" s="32"/>
    </row>
    <row r="100" spans="1:29" ht="39.950000000000003" customHeight="1" x14ac:dyDescent="0.25">
      <c r="A100" s="169"/>
      <c r="B100" s="171"/>
      <c r="C100" s="48">
        <v>177</v>
      </c>
      <c r="D100" s="71" t="s">
        <v>100</v>
      </c>
      <c r="E100" s="108" t="s">
        <v>592</v>
      </c>
      <c r="F100" s="72" t="s">
        <v>13</v>
      </c>
      <c r="G100" s="72" t="s">
        <v>769</v>
      </c>
      <c r="H100" s="54">
        <v>22.53</v>
      </c>
      <c r="I100" s="19">
        <v>5</v>
      </c>
      <c r="J100" s="25">
        <f t="shared" si="2"/>
        <v>5</v>
      </c>
      <c r="K100" s="26" t="str">
        <f t="shared" si="3"/>
        <v>OK</v>
      </c>
      <c r="L100" s="150"/>
      <c r="M100" s="150"/>
      <c r="N100" s="150"/>
      <c r="O100" s="150"/>
      <c r="P100" s="150"/>
      <c r="Q100" s="150"/>
      <c r="R100" s="150"/>
      <c r="S100" s="150"/>
      <c r="T100" s="150"/>
      <c r="U100" s="150"/>
      <c r="V100" s="150"/>
      <c r="W100" s="150"/>
      <c r="X100" s="32"/>
      <c r="Y100" s="32"/>
      <c r="Z100" s="32"/>
      <c r="AA100" s="32"/>
      <c r="AB100" s="32"/>
      <c r="AC100" s="32"/>
    </row>
    <row r="101" spans="1:29" ht="39.950000000000003" customHeight="1" x14ac:dyDescent="0.25">
      <c r="A101" s="169"/>
      <c r="B101" s="171"/>
      <c r="C101" s="48">
        <v>178</v>
      </c>
      <c r="D101" s="71" t="s">
        <v>173</v>
      </c>
      <c r="E101" s="108" t="s">
        <v>593</v>
      </c>
      <c r="F101" s="72" t="s">
        <v>13</v>
      </c>
      <c r="G101" s="72" t="s">
        <v>35</v>
      </c>
      <c r="H101" s="54">
        <v>58.31</v>
      </c>
      <c r="I101" s="19">
        <v>1</v>
      </c>
      <c r="J101" s="25">
        <f t="shared" si="2"/>
        <v>0</v>
      </c>
      <c r="K101" s="26" t="str">
        <f t="shared" si="3"/>
        <v>OK</v>
      </c>
      <c r="L101" s="150"/>
      <c r="M101" s="150"/>
      <c r="N101" s="150"/>
      <c r="O101" s="150"/>
      <c r="P101" s="150"/>
      <c r="Q101" s="150"/>
      <c r="R101" s="150"/>
      <c r="S101" s="150">
        <v>1</v>
      </c>
      <c r="T101" s="150"/>
      <c r="U101" s="150"/>
      <c r="V101" s="150"/>
      <c r="W101" s="150"/>
      <c r="X101" s="32"/>
      <c r="Y101" s="32"/>
      <c r="Z101" s="32"/>
      <c r="AA101" s="32"/>
      <c r="AB101" s="32"/>
      <c r="AC101" s="32"/>
    </row>
    <row r="102" spans="1:29" ht="39.950000000000003" customHeight="1" x14ac:dyDescent="0.25">
      <c r="A102" s="169"/>
      <c r="B102" s="171"/>
      <c r="C102" s="48">
        <v>179</v>
      </c>
      <c r="D102" s="71" t="s">
        <v>174</v>
      </c>
      <c r="E102" s="108" t="s">
        <v>594</v>
      </c>
      <c r="F102" s="72" t="s">
        <v>13</v>
      </c>
      <c r="G102" s="72" t="s">
        <v>35</v>
      </c>
      <c r="H102" s="54">
        <v>221</v>
      </c>
      <c r="I102" s="19">
        <v>1</v>
      </c>
      <c r="J102" s="25">
        <f t="shared" si="2"/>
        <v>0</v>
      </c>
      <c r="K102" s="26" t="str">
        <f t="shared" si="3"/>
        <v>OK</v>
      </c>
      <c r="L102" s="150"/>
      <c r="M102" s="150"/>
      <c r="N102" s="150"/>
      <c r="O102" s="150"/>
      <c r="P102" s="150"/>
      <c r="Q102" s="150"/>
      <c r="R102" s="150"/>
      <c r="S102" s="150">
        <v>1</v>
      </c>
      <c r="T102" s="150"/>
      <c r="U102" s="150"/>
      <c r="V102" s="150"/>
      <c r="W102" s="150"/>
      <c r="X102" s="32"/>
      <c r="Y102" s="32"/>
      <c r="Z102" s="32"/>
      <c r="AA102" s="32"/>
      <c r="AB102" s="32"/>
      <c r="AC102" s="32"/>
    </row>
    <row r="103" spans="1:29" ht="39.950000000000003" customHeight="1" x14ac:dyDescent="0.25">
      <c r="A103" s="169"/>
      <c r="B103" s="171"/>
      <c r="C103" s="48">
        <v>180</v>
      </c>
      <c r="D103" s="71" t="s">
        <v>175</v>
      </c>
      <c r="E103" s="108" t="s">
        <v>595</v>
      </c>
      <c r="F103" s="72" t="s">
        <v>59</v>
      </c>
      <c r="G103" s="72" t="s">
        <v>35</v>
      </c>
      <c r="H103" s="54">
        <v>25.32</v>
      </c>
      <c r="I103" s="19"/>
      <c r="J103" s="25">
        <f t="shared" si="2"/>
        <v>0</v>
      </c>
      <c r="K103" s="26" t="str">
        <f t="shared" si="3"/>
        <v>OK</v>
      </c>
      <c r="L103" s="150"/>
      <c r="M103" s="150"/>
      <c r="N103" s="150"/>
      <c r="O103" s="150"/>
      <c r="P103" s="150"/>
      <c r="Q103" s="150"/>
      <c r="R103" s="150"/>
      <c r="S103" s="150"/>
      <c r="T103" s="150"/>
      <c r="U103" s="150"/>
      <c r="V103" s="150"/>
      <c r="W103" s="150"/>
      <c r="X103" s="32"/>
      <c r="Y103" s="32"/>
      <c r="Z103" s="32"/>
      <c r="AA103" s="32"/>
      <c r="AB103" s="32"/>
      <c r="AC103" s="32"/>
    </row>
    <row r="104" spans="1:29" ht="39.950000000000003" customHeight="1" x14ac:dyDescent="0.25">
      <c r="A104" s="169"/>
      <c r="B104" s="171"/>
      <c r="C104" s="48">
        <v>181</v>
      </c>
      <c r="D104" s="71" t="s">
        <v>176</v>
      </c>
      <c r="E104" s="108" t="s">
        <v>596</v>
      </c>
      <c r="F104" s="72" t="s">
        <v>59</v>
      </c>
      <c r="G104" s="72" t="s">
        <v>35</v>
      </c>
      <c r="H104" s="54">
        <v>48.75</v>
      </c>
      <c r="I104" s="19"/>
      <c r="J104" s="25">
        <f t="shared" si="2"/>
        <v>0</v>
      </c>
      <c r="K104" s="26" t="str">
        <f t="shared" si="3"/>
        <v>OK</v>
      </c>
      <c r="L104" s="150"/>
      <c r="M104" s="150"/>
      <c r="N104" s="150"/>
      <c r="O104" s="150"/>
      <c r="P104" s="150"/>
      <c r="Q104" s="150"/>
      <c r="R104" s="150"/>
      <c r="S104" s="150"/>
      <c r="T104" s="150"/>
      <c r="U104" s="150"/>
      <c r="V104" s="150"/>
      <c r="W104" s="150"/>
      <c r="X104" s="32"/>
      <c r="Y104" s="32"/>
      <c r="Z104" s="32"/>
      <c r="AA104" s="32"/>
      <c r="AB104" s="32"/>
      <c r="AC104" s="32"/>
    </row>
    <row r="105" spans="1:29" ht="39.950000000000003" customHeight="1" x14ac:dyDescent="0.25">
      <c r="A105" s="169"/>
      <c r="B105" s="171"/>
      <c r="C105" s="48">
        <v>182</v>
      </c>
      <c r="D105" s="71" t="s">
        <v>177</v>
      </c>
      <c r="E105" s="108" t="s">
        <v>597</v>
      </c>
      <c r="F105" s="72" t="s">
        <v>515</v>
      </c>
      <c r="G105" s="72" t="s">
        <v>35</v>
      </c>
      <c r="H105" s="54">
        <v>71.349999999999994</v>
      </c>
      <c r="I105" s="19"/>
      <c r="J105" s="25">
        <f t="shared" si="2"/>
        <v>0</v>
      </c>
      <c r="K105" s="26" t="str">
        <f t="shared" si="3"/>
        <v>OK</v>
      </c>
      <c r="L105" s="150"/>
      <c r="M105" s="150"/>
      <c r="N105" s="150"/>
      <c r="O105" s="150"/>
      <c r="P105" s="150"/>
      <c r="Q105" s="150"/>
      <c r="R105" s="150"/>
      <c r="S105" s="150"/>
      <c r="T105" s="150"/>
      <c r="U105" s="150"/>
      <c r="V105" s="150"/>
      <c r="W105" s="150"/>
      <c r="X105" s="32"/>
      <c r="Y105" s="32"/>
      <c r="Z105" s="32"/>
      <c r="AA105" s="32"/>
      <c r="AB105" s="32"/>
      <c r="AC105" s="32"/>
    </row>
    <row r="106" spans="1:29" ht="39.950000000000003" customHeight="1" x14ac:dyDescent="0.25">
      <c r="A106" s="169"/>
      <c r="B106" s="171"/>
      <c r="C106" s="48">
        <v>183</v>
      </c>
      <c r="D106" s="71" t="s">
        <v>178</v>
      </c>
      <c r="E106" s="108" t="s">
        <v>598</v>
      </c>
      <c r="F106" s="72" t="s">
        <v>515</v>
      </c>
      <c r="G106" s="72" t="s">
        <v>35</v>
      </c>
      <c r="H106" s="54">
        <v>34.36</v>
      </c>
      <c r="I106" s="19"/>
      <c r="J106" s="25">
        <f t="shared" si="2"/>
        <v>0</v>
      </c>
      <c r="K106" s="26" t="str">
        <f t="shared" si="3"/>
        <v>OK</v>
      </c>
      <c r="L106" s="150"/>
      <c r="M106" s="150"/>
      <c r="N106" s="150"/>
      <c r="O106" s="150"/>
      <c r="P106" s="150"/>
      <c r="Q106" s="150"/>
      <c r="R106" s="150"/>
      <c r="S106" s="150"/>
      <c r="T106" s="150"/>
      <c r="U106" s="150"/>
      <c r="V106" s="150"/>
      <c r="W106" s="150"/>
      <c r="X106" s="32"/>
      <c r="Y106" s="32"/>
      <c r="Z106" s="32"/>
      <c r="AA106" s="32"/>
      <c r="AB106" s="32"/>
      <c r="AC106" s="32"/>
    </row>
    <row r="107" spans="1:29" ht="39.950000000000003" customHeight="1" x14ac:dyDescent="0.25">
      <c r="A107" s="169"/>
      <c r="B107" s="171"/>
      <c r="C107" s="48">
        <v>184</v>
      </c>
      <c r="D107" s="71" t="s">
        <v>297</v>
      </c>
      <c r="E107" s="108" t="s">
        <v>599</v>
      </c>
      <c r="F107" s="72" t="s">
        <v>515</v>
      </c>
      <c r="G107" s="72" t="s">
        <v>35</v>
      </c>
      <c r="H107" s="54">
        <v>155.36000000000001</v>
      </c>
      <c r="I107" s="19"/>
      <c r="J107" s="25">
        <f t="shared" si="2"/>
        <v>0</v>
      </c>
      <c r="K107" s="26" t="str">
        <f t="shared" si="3"/>
        <v>OK</v>
      </c>
      <c r="L107" s="150"/>
      <c r="M107" s="150"/>
      <c r="N107" s="150"/>
      <c r="O107" s="150"/>
      <c r="P107" s="150"/>
      <c r="Q107" s="150"/>
      <c r="R107" s="150"/>
      <c r="S107" s="150"/>
      <c r="T107" s="150"/>
      <c r="U107" s="150"/>
      <c r="V107" s="150"/>
      <c r="W107" s="150"/>
      <c r="X107" s="32"/>
      <c r="Y107" s="32"/>
      <c r="Z107" s="32"/>
      <c r="AA107" s="32"/>
      <c r="AB107" s="32"/>
      <c r="AC107" s="32"/>
    </row>
    <row r="108" spans="1:29" ht="39.950000000000003" customHeight="1" x14ac:dyDescent="0.25">
      <c r="A108" s="169"/>
      <c r="B108" s="171"/>
      <c r="C108" s="48">
        <v>185</v>
      </c>
      <c r="D108" s="71" t="s">
        <v>298</v>
      </c>
      <c r="E108" s="108" t="s">
        <v>600</v>
      </c>
      <c r="F108" s="72" t="s">
        <v>515</v>
      </c>
      <c r="G108" s="72" t="s">
        <v>35</v>
      </c>
      <c r="H108" s="54">
        <v>273.45</v>
      </c>
      <c r="I108" s="19"/>
      <c r="J108" s="25">
        <f t="shared" si="2"/>
        <v>0</v>
      </c>
      <c r="K108" s="26" t="str">
        <f t="shared" si="3"/>
        <v>OK</v>
      </c>
      <c r="L108" s="150"/>
      <c r="M108" s="150"/>
      <c r="N108" s="150"/>
      <c r="O108" s="150"/>
      <c r="P108" s="150"/>
      <c r="Q108" s="150"/>
      <c r="R108" s="150"/>
      <c r="S108" s="150"/>
      <c r="T108" s="150"/>
      <c r="U108" s="150"/>
      <c r="V108" s="150"/>
      <c r="W108" s="150"/>
      <c r="X108" s="32"/>
      <c r="Y108" s="32"/>
      <c r="Z108" s="32"/>
      <c r="AA108" s="32"/>
      <c r="AB108" s="32"/>
      <c r="AC108" s="32"/>
    </row>
    <row r="109" spans="1:29" ht="39.950000000000003" customHeight="1" x14ac:dyDescent="0.25">
      <c r="A109" s="169"/>
      <c r="B109" s="171"/>
      <c r="C109" s="48">
        <v>186</v>
      </c>
      <c r="D109" s="71" t="s">
        <v>299</v>
      </c>
      <c r="E109" s="108" t="s">
        <v>601</v>
      </c>
      <c r="F109" s="72" t="s">
        <v>515</v>
      </c>
      <c r="G109" s="72" t="s">
        <v>35</v>
      </c>
      <c r="H109" s="54">
        <v>153.99</v>
      </c>
      <c r="I109" s="19"/>
      <c r="J109" s="25">
        <f t="shared" si="2"/>
        <v>0</v>
      </c>
      <c r="K109" s="26" t="str">
        <f t="shared" si="3"/>
        <v>OK</v>
      </c>
      <c r="L109" s="150"/>
      <c r="M109" s="150"/>
      <c r="N109" s="150"/>
      <c r="O109" s="150"/>
      <c r="P109" s="150"/>
      <c r="Q109" s="150"/>
      <c r="R109" s="150"/>
      <c r="S109" s="150"/>
      <c r="T109" s="150"/>
      <c r="U109" s="150"/>
      <c r="V109" s="150"/>
      <c r="W109" s="150"/>
      <c r="X109" s="32"/>
      <c r="Y109" s="32"/>
      <c r="Z109" s="32"/>
      <c r="AA109" s="32"/>
      <c r="AB109" s="32"/>
      <c r="AC109" s="32"/>
    </row>
    <row r="110" spans="1:29" ht="39.950000000000003" customHeight="1" x14ac:dyDescent="0.25">
      <c r="A110" s="169"/>
      <c r="B110" s="171"/>
      <c r="C110" s="48">
        <v>187</v>
      </c>
      <c r="D110" s="71" t="s">
        <v>300</v>
      </c>
      <c r="E110" s="108" t="s">
        <v>602</v>
      </c>
      <c r="F110" s="96" t="s">
        <v>102</v>
      </c>
      <c r="G110" s="96" t="s">
        <v>35</v>
      </c>
      <c r="H110" s="54">
        <v>227</v>
      </c>
      <c r="I110" s="19"/>
      <c r="J110" s="25">
        <f t="shared" si="2"/>
        <v>0</v>
      </c>
      <c r="K110" s="26" t="str">
        <f t="shared" si="3"/>
        <v>OK</v>
      </c>
      <c r="L110" s="150"/>
      <c r="M110" s="150"/>
      <c r="N110" s="150"/>
      <c r="O110" s="150"/>
      <c r="P110" s="150"/>
      <c r="Q110" s="150"/>
      <c r="R110" s="150"/>
      <c r="S110" s="150"/>
      <c r="T110" s="150"/>
      <c r="U110" s="150"/>
      <c r="V110" s="150"/>
      <c r="W110" s="150"/>
      <c r="X110" s="32"/>
      <c r="Y110" s="32"/>
      <c r="Z110" s="32"/>
      <c r="AA110" s="32"/>
      <c r="AB110" s="32"/>
      <c r="AC110" s="32"/>
    </row>
    <row r="111" spans="1:29" ht="39.950000000000003" customHeight="1" x14ac:dyDescent="0.25">
      <c r="A111" s="169"/>
      <c r="B111" s="171"/>
      <c r="C111" s="48">
        <v>188</v>
      </c>
      <c r="D111" s="71" t="s">
        <v>179</v>
      </c>
      <c r="E111" s="108" t="s">
        <v>603</v>
      </c>
      <c r="F111" s="72" t="s">
        <v>516</v>
      </c>
      <c r="G111" s="72" t="s">
        <v>35</v>
      </c>
      <c r="H111" s="54">
        <v>251</v>
      </c>
      <c r="I111" s="19"/>
      <c r="J111" s="25">
        <f t="shared" si="2"/>
        <v>0</v>
      </c>
      <c r="K111" s="26" t="str">
        <f t="shared" si="3"/>
        <v>OK</v>
      </c>
      <c r="L111" s="150"/>
      <c r="M111" s="150"/>
      <c r="N111" s="150"/>
      <c r="O111" s="150"/>
      <c r="P111" s="150"/>
      <c r="Q111" s="150"/>
      <c r="R111" s="150"/>
      <c r="S111" s="150"/>
      <c r="T111" s="150"/>
      <c r="U111" s="150"/>
      <c r="V111" s="150"/>
      <c r="W111" s="150"/>
      <c r="X111" s="32"/>
      <c r="Y111" s="32"/>
      <c r="Z111" s="32"/>
      <c r="AA111" s="32"/>
      <c r="AB111" s="32"/>
      <c r="AC111" s="32"/>
    </row>
    <row r="112" spans="1:29" ht="39.950000000000003" customHeight="1" x14ac:dyDescent="0.25">
      <c r="A112" s="169"/>
      <c r="B112" s="171"/>
      <c r="C112" s="48">
        <v>189</v>
      </c>
      <c r="D112" s="71" t="s">
        <v>301</v>
      </c>
      <c r="E112" s="108" t="s">
        <v>604</v>
      </c>
      <c r="F112" s="72" t="s">
        <v>59</v>
      </c>
      <c r="G112" s="72" t="s">
        <v>35</v>
      </c>
      <c r="H112" s="54">
        <v>68.8</v>
      </c>
      <c r="I112" s="19"/>
      <c r="J112" s="25">
        <f t="shared" si="2"/>
        <v>0</v>
      </c>
      <c r="K112" s="26" t="str">
        <f t="shared" si="3"/>
        <v>OK</v>
      </c>
      <c r="L112" s="150"/>
      <c r="M112" s="150"/>
      <c r="N112" s="150"/>
      <c r="O112" s="150"/>
      <c r="P112" s="150"/>
      <c r="Q112" s="150"/>
      <c r="R112" s="150"/>
      <c r="S112" s="150"/>
      <c r="T112" s="150"/>
      <c r="U112" s="150"/>
      <c r="V112" s="150"/>
      <c r="W112" s="150"/>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50"/>
      <c r="M113" s="150"/>
      <c r="N113" s="150"/>
      <c r="O113" s="150"/>
      <c r="P113" s="150"/>
      <c r="Q113" s="150"/>
      <c r="R113" s="150"/>
      <c r="S113" s="150"/>
      <c r="T113" s="150"/>
      <c r="U113" s="150"/>
      <c r="V113" s="150"/>
      <c r="W113" s="150"/>
      <c r="X113" s="32"/>
      <c r="Y113" s="32"/>
      <c r="Z113" s="32"/>
      <c r="AA113" s="32"/>
      <c r="AB113" s="32"/>
      <c r="AC113" s="32"/>
    </row>
    <row r="114" spans="1:29" ht="39.950000000000003" customHeight="1" x14ac:dyDescent="0.25">
      <c r="A114" s="168">
        <v>6</v>
      </c>
      <c r="B114" s="170" t="s">
        <v>222</v>
      </c>
      <c r="C114" s="48">
        <v>259</v>
      </c>
      <c r="D114" s="71" t="s">
        <v>302</v>
      </c>
      <c r="E114" s="110" t="s">
        <v>605</v>
      </c>
      <c r="F114" s="72" t="s">
        <v>59</v>
      </c>
      <c r="G114" s="72" t="s">
        <v>15</v>
      </c>
      <c r="H114" s="54">
        <v>29.87</v>
      </c>
      <c r="I114" s="19"/>
      <c r="J114" s="25">
        <f t="shared" si="2"/>
        <v>0</v>
      </c>
      <c r="K114" s="26" t="str">
        <f t="shared" si="3"/>
        <v>OK</v>
      </c>
      <c r="L114" s="150"/>
      <c r="M114" s="150"/>
      <c r="N114" s="150"/>
      <c r="O114" s="150"/>
      <c r="P114" s="150"/>
      <c r="Q114" s="150"/>
      <c r="R114" s="150"/>
      <c r="S114" s="150"/>
      <c r="T114" s="150"/>
      <c r="U114" s="150"/>
      <c r="V114" s="150"/>
      <c r="W114" s="150"/>
      <c r="X114" s="32"/>
      <c r="Y114" s="32"/>
      <c r="Z114" s="32"/>
      <c r="AA114" s="32"/>
      <c r="AB114" s="32"/>
      <c r="AC114" s="32"/>
    </row>
    <row r="115" spans="1:29" ht="39.950000000000003" customHeight="1" x14ac:dyDescent="0.25">
      <c r="A115" s="169"/>
      <c r="B115" s="171"/>
      <c r="C115" s="48">
        <v>260</v>
      </c>
      <c r="D115" s="78" t="s">
        <v>303</v>
      </c>
      <c r="E115" s="111" t="s">
        <v>606</v>
      </c>
      <c r="F115" s="95" t="s">
        <v>59</v>
      </c>
      <c r="G115" s="95" t="s">
        <v>15</v>
      </c>
      <c r="H115" s="54">
        <v>3.19</v>
      </c>
      <c r="I115" s="19"/>
      <c r="J115" s="25">
        <f t="shared" si="2"/>
        <v>0</v>
      </c>
      <c r="K115" s="26" t="str">
        <f t="shared" si="3"/>
        <v>OK</v>
      </c>
      <c r="L115" s="150"/>
      <c r="M115" s="150"/>
      <c r="N115" s="150"/>
      <c r="O115" s="150"/>
      <c r="P115" s="150"/>
      <c r="Q115" s="150"/>
      <c r="R115" s="150"/>
      <c r="S115" s="150"/>
      <c r="T115" s="150"/>
      <c r="U115" s="150"/>
      <c r="V115" s="150"/>
      <c r="W115" s="150"/>
      <c r="X115" s="32"/>
      <c r="Y115" s="32"/>
      <c r="Z115" s="32"/>
      <c r="AA115" s="32"/>
      <c r="AB115" s="32"/>
      <c r="AC115" s="32"/>
    </row>
    <row r="116" spans="1:29" ht="39.950000000000003" customHeight="1" x14ac:dyDescent="0.25">
      <c r="A116" s="169"/>
      <c r="B116" s="171"/>
      <c r="C116" s="48">
        <v>261</v>
      </c>
      <c r="D116" s="71" t="s">
        <v>304</v>
      </c>
      <c r="E116" s="110" t="s">
        <v>607</v>
      </c>
      <c r="F116" s="72" t="s">
        <v>13</v>
      </c>
      <c r="G116" s="72" t="s">
        <v>15</v>
      </c>
      <c r="H116" s="54">
        <v>9.24</v>
      </c>
      <c r="I116" s="19">
        <v>20</v>
      </c>
      <c r="J116" s="25">
        <f t="shared" si="2"/>
        <v>17</v>
      </c>
      <c r="K116" s="26" t="str">
        <f t="shared" si="3"/>
        <v>OK</v>
      </c>
      <c r="L116" s="150"/>
      <c r="M116" s="150"/>
      <c r="N116" s="150"/>
      <c r="O116" s="150"/>
      <c r="P116" s="150"/>
      <c r="Q116" s="150"/>
      <c r="R116" s="150"/>
      <c r="S116" s="150"/>
      <c r="T116" s="150"/>
      <c r="U116" s="150"/>
      <c r="V116" s="150"/>
      <c r="W116" s="150">
        <v>3</v>
      </c>
      <c r="X116" s="32"/>
      <c r="Y116" s="32"/>
      <c r="Z116" s="32"/>
      <c r="AA116" s="32"/>
      <c r="AB116" s="32"/>
      <c r="AC116" s="32"/>
    </row>
    <row r="117" spans="1:29" ht="39.950000000000003" customHeight="1" x14ac:dyDescent="0.25">
      <c r="A117" s="169"/>
      <c r="B117" s="171"/>
      <c r="C117" s="48">
        <v>262</v>
      </c>
      <c r="D117" s="71" t="s">
        <v>305</v>
      </c>
      <c r="E117" s="110" t="s">
        <v>608</v>
      </c>
      <c r="F117" s="72" t="s">
        <v>13</v>
      </c>
      <c r="G117" s="72" t="s">
        <v>15</v>
      </c>
      <c r="H117" s="54">
        <v>10.119999999999999</v>
      </c>
      <c r="I117" s="19">
        <v>5</v>
      </c>
      <c r="J117" s="25">
        <f t="shared" si="2"/>
        <v>5</v>
      </c>
      <c r="K117" s="26" t="str">
        <f t="shared" si="3"/>
        <v>OK</v>
      </c>
      <c r="L117" s="150"/>
      <c r="M117" s="150"/>
      <c r="N117" s="150"/>
      <c r="O117" s="150"/>
      <c r="P117" s="150"/>
      <c r="Q117" s="150"/>
      <c r="R117" s="150"/>
      <c r="S117" s="150"/>
      <c r="T117" s="150"/>
      <c r="U117" s="150"/>
      <c r="V117" s="150"/>
      <c r="W117" s="150"/>
      <c r="X117" s="32"/>
      <c r="Y117" s="32"/>
      <c r="Z117" s="32"/>
      <c r="AA117" s="32"/>
      <c r="AB117" s="32"/>
      <c r="AC117" s="32"/>
    </row>
    <row r="118" spans="1:29" ht="39.950000000000003" customHeight="1" x14ac:dyDescent="0.25">
      <c r="A118" s="169"/>
      <c r="B118" s="171"/>
      <c r="C118" s="48">
        <v>263</v>
      </c>
      <c r="D118" s="71" t="s">
        <v>306</v>
      </c>
      <c r="E118" s="110" t="s">
        <v>608</v>
      </c>
      <c r="F118" s="72" t="s">
        <v>13</v>
      </c>
      <c r="G118" s="72" t="s">
        <v>15</v>
      </c>
      <c r="H118" s="54">
        <v>22.25</v>
      </c>
      <c r="I118" s="19">
        <v>5</v>
      </c>
      <c r="J118" s="25">
        <f t="shared" si="2"/>
        <v>5</v>
      </c>
      <c r="K118" s="26" t="str">
        <f t="shared" si="3"/>
        <v>OK</v>
      </c>
      <c r="L118" s="150"/>
      <c r="M118" s="150"/>
      <c r="N118" s="150"/>
      <c r="O118" s="150"/>
      <c r="P118" s="150"/>
      <c r="Q118" s="150"/>
      <c r="R118" s="150"/>
      <c r="S118" s="150"/>
      <c r="T118" s="150"/>
      <c r="U118" s="150"/>
      <c r="V118" s="150"/>
      <c r="W118" s="150"/>
      <c r="X118" s="32"/>
      <c r="Y118" s="32"/>
      <c r="Z118" s="32"/>
      <c r="AA118" s="32"/>
      <c r="AB118" s="32"/>
      <c r="AC118" s="32"/>
    </row>
    <row r="119" spans="1:29" ht="39.950000000000003" customHeight="1" x14ac:dyDescent="0.25">
      <c r="A119" s="169"/>
      <c r="B119" s="171"/>
      <c r="C119" s="48">
        <v>264</v>
      </c>
      <c r="D119" s="71" t="s">
        <v>307</v>
      </c>
      <c r="E119" s="110" t="s">
        <v>608</v>
      </c>
      <c r="F119" s="72" t="s">
        <v>13</v>
      </c>
      <c r="G119" s="72" t="s">
        <v>15</v>
      </c>
      <c r="H119" s="54">
        <v>25.31</v>
      </c>
      <c r="I119" s="19">
        <v>5</v>
      </c>
      <c r="J119" s="25">
        <f t="shared" si="2"/>
        <v>5</v>
      </c>
      <c r="K119" s="26" t="str">
        <f t="shared" si="3"/>
        <v>OK</v>
      </c>
      <c r="L119" s="150"/>
      <c r="M119" s="150"/>
      <c r="N119" s="150"/>
      <c r="O119" s="150"/>
      <c r="P119" s="150"/>
      <c r="Q119" s="150"/>
      <c r="R119" s="150"/>
      <c r="S119" s="150"/>
      <c r="T119" s="150"/>
      <c r="U119" s="150"/>
      <c r="V119" s="150"/>
      <c r="W119" s="150"/>
      <c r="X119" s="32"/>
      <c r="Y119" s="32"/>
      <c r="Z119" s="32"/>
      <c r="AA119" s="32"/>
      <c r="AB119" s="32"/>
      <c r="AC119" s="32"/>
    </row>
    <row r="120" spans="1:29" ht="39.950000000000003" customHeight="1" x14ac:dyDescent="0.25">
      <c r="A120" s="169"/>
      <c r="B120" s="171"/>
      <c r="C120" s="48">
        <v>265</v>
      </c>
      <c r="D120" s="71" t="s">
        <v>308</v>
      </c>
      <c r="E120" s="111" t="s">
        <v>606</v>
      </c>
      <c r="F120" s="72" t="s">
        <v>13</v>
      </c>
      <c r="G120" s="72" t="s">
        <v>15</v>
      </c>
      <c r="H120" s="54">
        <v>4.8099999999999996</v>
      </c>
      <c r="I120" s="19">
        <v>5</v>
      </c>
      <c r="J120" s="25">
        <f t="shared" si="2"/>
        <v>5</v>
      </c>
      <c r="K120" s="26" t="str">
        <f t="shared" si="3"/>
        <v>OK</v>
      </c>
      <c r="L120" s="150"/>
      <c r="M120" s="150"/>
      <c r="N120" s="150"/>
      <c r="O120" s="150"/>
      <c r="P120" s="150"/>
      <c r="Q120" s="150"/>
      <c r="R120" s="150"/>
      <c r="S120" s="150"/>
      <c r="T120" s="150"/>
      <c r="U120" s="150"/>
      <c r="V120" s="150"/>
      <c r="W120" s="150"/>
      <c r="X120" s="32"/>
      <c r="Y120" s="32"/>
      <c r="Z120" s="32"/>
      <c r="AA120" s="32"/>
      <c r="AB120" s="32"/>
      <c r="AC120" s="32"/>
    </row>
    <row r="121" spans="1:29" ht="39.950000000000003" customHeight="1" x14ac:dyDescent="0.25">
      <c r="A121" s="169"/>
      <c r="B121" s="171"/>
      <c r="C121" s="48">
        <v>266</v>
      </c>
      <c r="D121" s="71" t="s">
        <v>309</v>
      </c>
      <c r="E121" s="111" t="s">
        <v>606</v>
      </c>
      <c r="F121" s="72" t="s">
        <v>13</v>
      </c>
      <c r="G121" s="72" t="s">
        <v>15</v>
      </c>
      <c r="H121" s="54">
        <v>0.84</v>
      </c>
      <c r="I121" s="19">
        <v>5</v>
      </c>
      <c r="J121" s="25">
        <f t="shared" si="2"/>
        <v>5</v>
      </c>
      <c r="K121" s="26" t="str">
        <f t="shared" si="3"/>
        <v>OK</v>
      </c>
      <c r="L121" s="150"/>
      <c r="M121" s="150"/>
      <c r="N121" s="150"/>
      <c r="O121" s="150"/>
      <c r="P121" s="150"/>
      <c r="Q121" s="150"/>
      <c r="R121" s="150"/>
      <c r="S121" s="150"/>
      <c r="T121" s="150"/>
      <c r="U121" s="150"/>
      <c r="V121" s="150"/>
      <c r="W121" s="150"/>
      <c r="X121" s="32"/>
      <c r="Y121" s="32"/>
      <c r="Z121" s="32"/>
      <c r="AA121" s="32"/>
      <c r="AB121" s="32"/>
      <c r="AC121" s="32"/>
    </row>
    <row r="122" spans="1:29" ht="39.950000000000003" customHeight="1" x14ac:dyDescent="0.25">
      <c r="A122" s="169"/>
      <c r="B122" s="171"/>
      <c r="C122" s="48">
        <v>267</v>
      </c>
      <c r="D122" s="71" t="s">
        <v>310</v>
      </c>
      <c r="E122" s="111" t="s">
        <v>606</v>
      </c>
      <c r="F122" s="72" t="s">
        <v>13</v>
      </c>
      <c r="G122" s="72" t="s">
        <v>15</v>
      </c>
      <c r="H122" s="54">
        <v>3.79</v>
      </c>
      <c r="I122" s="19">
        <v>5</v>
      </c>
      <c r="J122" s="25">
        <f t="shared" si="2"/>
        <v>5</v>
      </c>
      <c r="K122" s="26" t="str">
        <f t="shared" si="3"/>
        <v>OK</v>
      </c>
      <c r="L122" s="150"/>
      <c r="M122" s="150"/>
      <c r="N122" s="150"/>
      <c r="O122" s="150"/>
      <c r="P122" s="150"/>
      <c r="Q122" s="150"/>
      <c r="R122" s="150"/>
      <c r="S122" s="150"/>
      <c r="T122" s="150"/>
      <c r="U122" s="150"/>
      <c r="V122" s="150"/>
      <c r="W122" s="150"/>
      <c r="X122" s="32"/>
      <c r="Y122" s="32"/>
      <c r="Z122" s="32"/>
      <c r="AA122" s="32"/>
      <c r="AB122" s="32"/>
      <c r="AC122" s="32"/>
    </row>
    <row r="123" spans="1:29" ht="39.950000000000003" customHeight="1" x14ac:dyDescent="0.25">
      <c r="A123" s="169"/>
      <c r="B123" s="171"/>
      <c r="C123" s="48">
        <v>268</v>
      </c>
      <c r="D123" s="71" t="s">
        <v>311</v>
      </c>
      <c r="E123" s="111" t="s">
        <v>606</v>
      </c>
      <c r="F123" s="72" t="s">
        <v>13</v>
      </c>
      <c r="G123" s="72" t="s">
        <v>15</v>
      </c>
      <c r="H123" s="54">
        <v>1.82</v>
      </c>
      <c r="I123" s="19">
        <v>5</v>
      </c>
      <c r="J123" s="25">
        <f t="shared" si="2"/>
        <v>5</v>
      </c>
      <c r="K123" s="26" t="str">
        <f t="shared" si="3"/>
        <v>OK</v>
      </c>
      <c r="L123" s="150"/>
      <c r="M123" s="150"/>
      <c r="N123" s="150"/>
      <c r="O123" s="150"/>
      <c r="P123" s="150"/>
      <c r="Q123" s="150"/>
      <c r="R123" s="150"/>
      <c r="S123" s="150"/>
      <c r="T123" s="150"/>
      <c r="U123" s="150"/>
      <c r="V123" s="150"/>
      <c r="W123" s="150"/>
      <c r="X123" s="32"/>
      <c r="Y123" s="32"/>
      <c r="Z123" s="32"/>
      <c r="AA123" s="32"/>
      <c r="AB123" s="32"/>
      <c r="AC123" s="32"/>
    </row>
    <row r="124" spans="1:29" ht="39.950000000000003" customHeight="1" x14ac:dyDescent="0.25">
      <c r="A124" s="169"/>
      <c r="B124" s="171"/>
      <c r="C124" s="48">
        <v>269</v>
      </c>
      <c r="D124" s="71" t="s">
        <v>312</v>
      </c>
      <c r="E124" s="111" t="s">
        <v>606</v>
      </c>
      <c r="F124" s="72" t="s">
        <v>13</v>
      </c>
      <c r="G124" s="72" t="s">
        <v>15</v>
      </c>
      <c r="H124" s="54">
        <v>1.1299999999999999</v>
      </c>
      <c r="I124" s="19">
        <v>5</v>
      </c>
      <c r="J124" s="25">
        <f t="shared" si="2"/>
        <v>5</v>
      </c>
      <c r="K124" s="26" t="str">
        <f t="shared" si="3"/>
        <v>OK</v>
      </c>
      <c r="L124" s="150"/>
      <c r="M124" s="150"/>
      <c r="N124" s="150"/>
      <c r="O124" s="150"/>
      <c r="P124" s="150"/>
      <c r="Q124" s="150"/>
      <c r="R124" s="150"/>
      <c r="S124" s="150"/>
      <c r="T124" s="150"/>
      <c r="U124" s="150"/>
      <c r="V124" s="150"/>
      <c r="W124" s="150"/>
      <c r="X124" s="32"/>
      <c r="Y124" s="32"/>
      <c r="Z124" s="32"/>
      <c r="AA124" s="32"/>
      <c r="AB124" s="32"/>
      <c r="AC124" s="32"/>
    </row>
    <row r="125" spans="1:29" ht="39.950000000000003" customHeight="1" x14ac:dyDescent="0.25">
      <c r="A125" s="169"/>
      <c r="B125" s="171"/>
      <c r="C125" s="48">
        <v>270</v>
      </c>
      <c r="D125" s="71" t="s">
        <v>313</v>
      </c>
      <c r="E125" s="111" t="s">
        <v>606</v>
      </c>
      <c r="F125" s="72" t="s">
        <v>13</v>
      </c>
      <c r="G125" s="72" t="s">
        <v>15</v>
      </c>
      <c r="H125" s="54">
        <v>1.53</v>
      </c>
      <c r="I125" s="19">
        <v>5</v>
      </c>
      <c r="J125" s="25">
        <f t="shared" si="2"/>
        <v>5</v>
      </c>
      <c r="K125" s="26" t="str">
        <f t="shared" si="3"/>
        <v>OK</v>
      </c>
      <c r="L125" s="150"/>
      <c r="M125" s="150"/>
      <c r="N125" s="150"/>
      <c r="O125" s="150"/>
      <c r="P125" s="150"/>
      <c r="Q125" s="150"/>
      <c r="R125" s="150"/>
      <c r="S125" s="150"/>
      <c r="T125" s="150"/>
      <c r="U125" s="150"/>
      <c r="V125" s="150"/>
      <c r="W125" s="150"/>
      <c r="X125" s="32"/>
      <c r="Y125" s="32"/>
      <c r="Z125" s="32"/>
      <c r="AA125" s="32"/>
      <c r="AB125" s="32"/>
      <c r="AC125" s="32"/>
    </row>
    <row r="126" spans="1:29" ht="39.950000000000003" customHeight="1" x14ac:dyDescent="0.25">
      <c r="A126" s="169"/>
      <c r="B126" s="171"/>
      <c r="C126" s="48">
        <v>271</v>
      </c>
      <c r="D126" s="71" t="s">
        <v>314</v>
      </c>
      <c r="E126" s="111" t="s">
        <v>606</v>
      </c>
      <c r="F126" s="72" t="s">
        <v>13</v>
      </c>
      <c r="G126" s="72" t="s">
        <v>15</v>
      </c>
      <c r="H126" s="54">
        <v>2.87</v>
      </c>
      <c r="I126" s="19">
        <v>5</v>
      </c>
      <c r="J126" s="25">
        <f t="shared" si="2"/>
        <v>5</v>
      </c>
      <c r="K126" s="26" t="str">
        <f t="shared" si="3"/>
        <v>OK</v>
      </c>
      <c r="L126" s="150"/>
      <c r="M126" s="150"/>
      <c r="N126" s="150"/>
      <c r="O126" s="150"/>
      <c r="P126" s="150"/>
      <c r="Q126" s="150"/>
      <c r="R126" s="150"/>
      <c r="S126" s="150"/>
      <c r="T126" s="150"/>
      <c r="U126" s="150"/>
      <c r="V126" s="150"/>
      <c r="W126" s="150"/>
      <c r="X126" s="32"/>
      <c r="Y126" s="32"/>
      <c r="Z126" s="32"/>
      <c r="AA126" s="32"/>
      <c r="AB126" s="32"/>
      <c r="AC126" s="32"/>
    </row>
    <row r="127" spans="1:29" ht="39.950000000000003" customHeight="1" x14ac:dyDescent="0.25">
      <c r="A127" s="169"/>
      <c r="B127" s="171"/>
      <c r="C127" s="48">
        <v>272</v>
      </c>
      <c r="D127" s="71" t="s">
        <v>315</v>
      </c>
      <c r="E127" s="111" t="s">
        <v>606</v>
      </c>
      <c r="F127" s="72" t="s">
        <v>59</v>
      </c>
      <c r="G127" s="72" t="s">
        <v>15</v>
      </c>
      <c r="H127" s="54">
        <v>50.66</v>
      </c>
      <c r="I127" s="19">
        <v>5</v>
      </c>
      <c r="J127" s="25">
        <f t="shared" si="2"/>
        <v>0</v>
      </c>
      <c r="K127" s="26" t="str">
        <f t="shared" si="3"/>
        <v>OK</v>
      </c>
      <c r="L127" s="150"/>
      <c r="M127" s="150"/>
      <c r="N127" s="150">
        <v>5</v>
      </c>
      <c r="O127" s="150"/>
      <c r="P127" s="150"/>
      <c r="Q127" s="150"/>
      <c r="R127" s="150"/>
      <c r="S127" s="150"/>
      <c r="T127" s="150"/>
      <c r="U127" s="150"/>
      <c r="V127" s="150"/>
      <c r="W127" s="150"/>
      <c r="X127" s="32"/>
      <c r="Y127" s="32"/>
      <c r="Z127" s="32"/>
      <c r="AA127" s="32"/>
      <c r="AB127" s="32"/>
      <c r="AC127" s="32"/>
    </row>
    <row r="128" spans="1:29" ht="39.950000000000003" customHeight="1" x14ac:dyDescent="0.25">
      <c r="A128" s="169"/>
      <c r="B128" s="171"/>
      <c r="C128" s="48">
        <v>273</v>
      </c>
      <c r="D128" s="71" t="s">
        <v>316</v>
      </c>
      <c r="E128" s="111" t="s">
        <v>606</v>
      </c>
      <c r="F128" s="72" t="s">
        <v>13</v>
      </c>
      <c r="G128" s="72" t="s">
        <v>15</v>
      </c>
      <c r="H128" s="54">
        <v>6.08</v>
      </c>
      <c r="I128" s="19">
        <v>5</v>
      </c>
      <c r="J128" s="25">
        <f t="shared" si="2"/>
        <v>5</v>
      </c>
      <c r="K128" s="26" t="str">
        <f t="shared" si="3"/>
        <v>OK</v>
      </c>
      <c r="L128" s="150"/>
      <c r="M128" s="150"/>
      <c r="N128" s="150"/>
      <c r="O128" s="150"/>
      <c r="P128" s="150"/>
      <c r="Q128" s="150"/>
      <c r="R128" s="150"/>
      <c r="S128" s="150"/>
      <c r="T128" s="150"/>
      <c r="U128" s="150"/>
      <c r="V128" s="150"/>
      <c r="W128" s="150"/>
      <c r="X128" s="32"/>
      <c r="Y128" s="32"/>
      <c r="Z128" s="32"/>
      <c r="AA128" s="32"/>
      <c r="AB128" s="32"/>
      <c r="AC128" s="32"/>
    </row>
    <row r="129" spans="1:29" ht="39.950000000000003" customHeight="1" x14ac:dyDescent="0.25">
      <c r="A129" s="169"/>
      <c r="B129" s="171"/>
      <c r="C129" s="48">
        <v>274</v>
      </c>
      <c r="D129" s="71" t="s">
        <v>317</v>
      </c>
      <c r="E129" s="111" t="s">
        <v>606</v>
      </c>
      <c r="F129" s="72" t="s">
        <v>13</v>
      </c>
      <c r="G129" s="72" t="s">
        <v>15</v>
      </c>
      <c r="H129" s="54">
        <v>4.8499999999999996</v>
      </c>
      <c r="I129" s="19">
        <v>5</v>
      </c>
      <c r="J129" s="25">
        <f t="shared" si="2"/>
        <v>5</v>
      </c>
      <c r="K129" s="26" t="str">
        <f t="shared" si="3"/>
        <v>OK</v>
      </c>
      <c r="L129" s="150"/>
      <c r="M129" s="150"/>
      <c r="N129" s="150"/>
      <c r="O129" s="150"/>
      <c r="P129" s="150"/>
      <c r="Q129" s="150"/>
      <c r="R129" s="150"/>
      <c r="S129" s="150"/>
      <c r="T129" s="150"/>
      <c r="U129" s="150"/>
      <c r="V129" s="150"/>
      <c r="W129" s="150"/>
      <c r="X129" s="32"/>
      <c r="Y129" s="32"/>
      <c r="Z129" s="32"/>
      <c r="AA129" s="32"/>
      <c r="AB129" s="32"/>
      <c r="AC129" s="32"/>
    </row>
    <row r="130" spans="1:29" ht="39.950000000000003" customHeight="1" x14ac:dyDescent="0.25">
      <c r="A130" s="169"/>
      <c r="B130" s="171"/>
      <c r="C130" s="48">
        <v>275</v>
      </c>
      <c r="D130" s="71" t="s">
        <v>318</v>
      </c>
      <c r="E130" s="111" t="s">
        <v>606</v>
      </c>
      <c r="F130" s="72" t="s">
        <v>13</v>
      </c>
      <c r="G130" s="72" t="s">
        <v>15</v>
      </c>
      <c r="H130" s="54">
        <v>11.69</v>
      </c>
      <c r="I130" s="19">
        <v>5</v>
      </c>
      <c r="J130" s="25">
        <f t="shared" si="2"/>
        <v>5</v>
      </c>
      <c r="K130" s="26" t="str">
        <f t="shared" si="3"/>
        <v>OK</v>
      </c>
      <c r="L130" s="150"/>
      <c r="M130" s="150"/>
      <c r="N130" s="150"/>
      <c r="O130" s="150"/>
      <c r="P130" s="150"/>
      <c r="Q130" s="150"/>
      <c r="R130" s="150"/>
      <c r="S130" s="150"/>
      <c r="T130" s="150"/>
      <c r="U130" s="150"/>
      <c r="V130" s="150"/>
      <c r="W130" s="150"/>
      <c r="X130" s="32"/>
      <c r="Y130" s="32"/>
      <c r="Z130" s="32"/>
      <c r="AA130" s="32"/>
      <c r="AB130" s="32"/>
      <c r="AC130" s="32"/>
    </row>
    <row r="131" spans="1:29" ht="39.950000000000003" customHeight="1" x14ac:dyDescent="0.25">
      <c r="A131" s="169"/>
      <c r="B131" s="171"/>
      <c r="C131" s="48">
        <v>276</v>
      </c>
      <c r="D131" s="71" t="s">
        <v>319</v>
      </c>
      <c r="E131" s="111" t="s">
        <v>606</v>
      </c>
      <c r="F131" s="72" t="s">
        <v>13</v>
      </c>
      <c r="G131" s="72" t="s">
        <v>15</v>
      </c>
      <c r="H131" s="54">
        <v>21.08</v>
      </c>
      <c r="I131" s="19">
        <v>5</v>
      </c>
      <c r="J131" s="25">
        <f t="shared" si="2"/>
        <v>5</v>
      </c>
      <c r="K131" s="26" t="str">
        <f t="shared" si="3"/>
        <v>OK</v>
      </c>
      <c r="L131" s="150"/>
      <c r="M131" s="150"/>
      <c r="N131" s="150"/>
      <c r="O131" s="150"/>
      <c r="P131" s="150"/>
      <c r="Q131" s="150"/>
      <c r="R131" s="150"/>
      <c r="S131" s="150"/>
      <c r="T131" s="150"/>
      <c r="U131" s="150"/>
      <c r="V131" s="150"/>
      <c r="W131" s="150"/>
      <c r="X131" s="32"/>
      <c r="Y131" s="32"/>
      <c r="Z131" s="32"/>
      <c r="AA131" s="32"/>
      <c r="AB131" s="32"/>
      <c r="AC131" s="32"/>
    </row>
    <row r="132" spans="1:29" ht="39.950000000000003" customHeight="1" x14ac:dyDescent="0.25">
      <c r="A132" s="169"/>
      <c r="B132" s="171"/>
      <c r="C132" s="48">
        <v>277</v>
      </c>
      <c r="D132" s="80" t="s">
        <v>320</v>
      </c>
      <c r="E132" s="111" t="s">
        <v>606</v>
      </c>
      <c r="F132" s="72" t="s">
        <v>59</v>
      </c>
      <c r="G132" s="72" t="s">
        <v>15</v>
      </c>
      <c r="H132" s="54">
        <v>33</v>
      </c>
      <c r="I132" s="19"/>
      <c r="J132" s="25">
        <f t="shared" si="2"/>
        <v>0</v>
      </c>
      <c r="K132" s="26" t="str">
        <f t="shared" si="3"/>
        <v>OK</v>
      </c>
      <c r="L132" s="150"/>
      <c r="M132" s="150"/>
      <c r="N132" s="150"/>
      <c r="O132" s="150"/>
      <c r="P132" s="150"/>
      <c r="Q132" s="150"/>
      <c r="R132" s="150"/>
      <c r="S132" s="150"/>
      <c r="T132" s="150"/>
      <c r="U132" s="150"/>
      <c r="V132" s="150"/>
      <c r="W132" s="150"/>
      <c r="X132" s="32"/>
      <c r="Y132" s="32"/>
      <c r="Z132" s="32"/>
      <c r="AA132" s="32"/>
      <c r="AB132" s="32"/>
      <c r="AC132" s="32"/>
    </row>
    <row r="133" spans="1:29" ht="39.950000000000003" customHeight="1" x14ac:dyDescent="0.25">
      <c r="A133" s="169"/>
      <c r="B133" s="171"/>
      <c r="C133" s="48">
        <v>278</v>
      </c>
      <c r="D133" s="71" t="s">
        <v>321</v>
      </c>
      <c r="E133" s="111" t="s">
        <v>606</v>
      </c>
      <c r="F133" s="72" t="s">
        <v>13</v>
      </c>
      <c r="G133" s="72" t="s">
        <v>15</v>
      </c>
      <c r="H133" s="54">
        <v>3.82</v>
      </c>
      <c r="I133" s="19">
        <v>5</v>
      </c>
      <c r="J133" s="25">
        <f t="shared" ref="J133:J287" si="4">I133-(SUM(L133:AC133))</f>
        <v>5</v>
      </c>
      <c r="K133" s="26" t="str">
        <f t="shared" ref="K133:K287" si="5">IF(J133&lt;0,"ATENÇÃO","OK")</f>
        <v>OK</v>
      </c>
      <c r="L133" s="150"/>
      <c r="M133" s="150"/>
      <c r="N133" s="150"/>
      <c r="O133" s="150"/>
      <c r="P133" s="150"/>
      <c r="Q133" s="150"/>
      <c r="R133" s="150"/>
      <c r="S133" s="150"/>
      <c r="T133" s="150"/>
      <c r="U133" s="150"/>
      <c r="V133" s="150"/>
      <c r="W133" s="150"/>
      <c r="X133" s="32"/>
      <c r="Y133" s="32"/>
      <c r="Z133" s="32"/>
      <c r="AA133" s="32"/>
      <c r="AB133" s="32"/>
      <c r="AC133" s="32"/>
    </row>
    <row r="134" spans="1:29" ht="39.950000000000003" customHeight="1" x14ac:dyDescent="0.25">
      <c r="A134" s="169"/>
      <c r="B134" s="171"/>
      <c r="C134" s="48">
        <v>279</v>
      </c>
      <c r="D134" s="71" t="s">
        <v>322</v>
      </c>
      <c r="E134" s="111" t="s">
        <v>606</v>
      </c>
      <c r="F134" s="72" t="s">
        <v>13</v>
      </c>
      <c r="G134" s="72" t="s">
        <v>15</v>
      </c>
      <c r="H134" s="54">
        <v>3.71</v>
      </c>
      <c r="I134" s="19">
        <v>5</v>
      </c>
      <c r="J134" s="25">
        <f t="shared" si="4"/>
        <v>5</v>
      </c>
      <c r="K134" s="26" t="str">
        <f t="shared" si="5"/>
        <v>OK</v>
      </c>
      <c r="L134" s="150"/>
      <c r="M134" s="150"/>
      <c r="N134" s="150"/>
      <c r="O134" s="150"/>
      <c r="P134" s="150"/>
      <c r="Q134" s="150"/>
      <c r="R134" s="150"/>
      <c r="S134" s="150"/>
      <c r="T134" s="150"/>
      <c r="U134" s="150"/>
      <c r="V134" s="150"/>
      <c r="W134" s="150"/>
      <c r="X134" s="32"/>
      <c r="Y134" s="32"/>
      <c r="Z134" s="32"/>
      <c r="AA134" s="32"/>
      <c r="AB134" s="32"/>
      <c r="AC134" s="32"/>
    </row>
    <row r="135" spans="1:29" ht="39.950000000000003" customHeight="1" x14ac:dyDescent="0.25">
      <c r="A135" s="169"/>
      <c r="B135" s="171"/>
      <c r="C135" s="48">
        <v>280</v>
      </c>
      <c r="D135" s="71" t="s">
        <v>323</v>
      </c>
      <c r="E135" s="111" t="s">
        <v>606</v>
      </c>
      <c r="F135" s="72" t="s">
        <v>13</v>
      </c>
      <c r="G135" s="72" t="s">
        <v>15</v>
      </c>
      <c r="H135" s="54">
        <v>2.59</v>
      </c>
      <c r="I135" s="19">
        <v>5</v>
      </c>
      <c r="J135" s="25">
        <f t="shared" si="4"/>
        <v>5</v>
      </c>
      <c r="K135" s="26" t="str">
        <f t="shared" si="5"/>
        <v>OK</v>
      </c>
      <c r="L135" s="150"/>
      <c r="M135" s="150"/>
      <c r="N135" s="150"/>
      <c r="O135" s="150"/>
      <c r="P135" s="150"/>
      <c r="Q135" s="150"/>
      <c r="R135" s="150"/>
      <c r="S135" s="150"/>
      <c r="T135" s="150"/>
      <c r="U135" s="150"/>
      <c r="V135" s="150"/>
      <c r="W135" s="150"/>
      <c r="X135" s="32"/>
      <c r="Y135" s="32"/>
      <c r="Z135" s="32"/>
      <c r="AA135" s="32"/>
      <c r="AB135" s="32"/>
      <c r="AC135" s="32"/>
    </row>
    <row r="136" spans="1:29" ht="39.950000000000003" customHeight="1" x14ac:dyDescent="0.25">
      <c r="A136" s="169"/>
      <c r="B136" s="171"/>
      <c r="C136" s="48">
        <v>281</v>
      </c>
      <c r="D136" s="80" t="s">
        <v>324</v>
      </c>
      <c r="E136" s="111" t="s">
        <v>606</v>
      </c>
      <c r="F136" s="72" t="s">
        <v>59</v>
      </c>
      <c r="G136" s="72" t="s">
        <v>15</v>
      </c>
      <c r="H136" s="54">
        <v>25.77</v>
      </c>
      <c r="I136" s="19"/>
      <c r="J136" s="25">
        <f t="shared" si="4"/>
        <v>0</v>
      </c>
      <c r="K136" s="26" t="str">
        <f t="shared" si="5"/>
        <v>OK</v>
      </c>
      <c r="L136" s="150"/>
      <c r="M136" s="150"/>
      <c r="N136" s="150"/>
      <c r="O136" s="150"/>
      <c r="P136" s="150"/>
      <c r="Q136" s="150"/>
      <c r="R136" s="150"/>
      <c r="S136" s="150"/>
      <c r="T136" s="150"/>
      <c r="U136" s="150"/>
      <c r="V136" s="150"/>
      <c r="W136" s="150"/>
      <c r="X136" s="32"/>
      <c r="Y136" s="32"/>
      <c r="Z136" s="32"/>
      <c r="AA136" s="32"/>
      <c r="AB136" s="32"/>
      <c r="AC136" s="32"/>
    </row>
    <row r="137" spans="1:29" ht="39.950000000000003" customHeight="1" x14ac:dyDescent="0.25">
      <c r="A137" s="169"/>
      <c r="B137" s="171"/>
      <c r="C137" s="48">
        <v>282</v>
      </c>
      <c r="D137" s="71" t="s">
        <v>325</v>
      </c>
      <c r="E137" s="111" t="s">
        <v>606</v>
      </c>
      <c r="F137" s="72" t="s">
        <v>13</v>
      </c>
      <c r="G137" s="72" t="s">
        <v>15</v>
      </c>
      <c r="H137" s="54">
        <v>4.75</v>
      </c>
      <c r="I137" s="19">
        <v>5</v>
      </c>
      <c r="J137" s="25">
        <f t="shared" si="4"/>
        <v>5</v>
      </c>
      <c r="K137" s="26" t="str">
        <f t="shared" si="5"/>
        <v>OK</v>
      </c>
      <c r="L137" s="150"/>
      <c r="M137" s="150"/>
      <c r="N137" s="150"/>
      <c r="O137" s="150"/>
      <c r="P137" s="150"/>
      <c r="Q137" s="150"/>
      <c r="R137" s="150"/>
      <c r="S137" s="150"/>
      <c r="T137" s="150"/>
      <c r="U137" s="150"/>
      <c r="V137" s="150"/>
      <c r="W137" s="150"/>
      <c r="X137" s="32"/>
      <c r="Y137" s="32"/>
      <c r="Z137" s="32"/>
      <c r="AA137" s="32"/>
      <c r="AB137" s="32"/>
      <c r="AC137" s="32"/>
    </row>
    <row r="138" spans="1:29" ht="39.950000000000003" customHeight="1" x14ac:dyDescent="0.25">
      <c r="A138" s="169"/>
      <c r="B138" s="171"/>
      <c r="C138" s="48">
        <v>283</v>
      </c>
      <c r="D138" s="71" t="s">
        <v>326</v>
      </c>
      <c r="E138" s="111" t="s">
        <v>606</v>
      </c>
      <c r="F138" s="72" t="s">
        <v>13</v>
      </c>
      <c r="G138" s="72" t="s">
        <v>15</v>
      </c>
      <c r="H138" s="54">
        <v>2.84</v>
      </c>
      <c r="I138" s="19">
        <v>5</v>
      </c>
      <c r="J138" s="25">
        <f t="shared" si="4"/>
        <v>5</v>
      </c>
      <c r="K138" s="26" t="str">
        <f t="shared" si="5"/>
        <v>OK</v>
      </c>
      <c r="L138" s="150"/>
      <c r="M138" s="150"/>
      <c r="N138" s="150"/>
      <c r="O138" s="150"/>
      <c r="P138" s="150"/>
      <c r="Q138" s="150"/>
      <c r="R138" s="150"/>
      <c r="S138" s="150"/>
      <c r="T138" s="150"/>
      <c r="U138" s="150"/>
      <c r="V138" s="150"/>
      <c r="W138" s="150"/>
      <c r="X138" s="32"/>
      <c r="Y138" s="32"/>
      <c r="Z138" s="32"/>
      <c r="AA138" s="32"/>
      <c r="AB138" s="32"/>
      <c r="AC138" s="32"/>
    </row>
    <row r="139" spans="1:29" ht="39.950000000000003" customHeight="1" x14ac:dyDescent="0.25">
      <c r="A139" s="169"/>
      <c r="B139" s="171"/>
      <c r="C139" s="48">
        <v>284</v>
      </c>
      <c r="D139" s="71" t="s">
        <v>327</v>
      </c>
      <c r="E139" s="111" t="s">
        <v>606</v>
      </c>
      <c r="F139" s="72" t="s">
        <v>13</v>
      </c>
      <c r="G139" s="72" t="s">
        <v>15</v>
      </c>
      <c r="H139" s="54">
        <v>6.49</v>
      </c>
      <c r="I139" s="19">
        <v>5</v>
      </c>
      <c r="J139" s="25">
        <f t="shared" si="4"/>
        <v>5</v>
      </c>
      <c r="K139" s="26" t="str">
        <f t="shared" si="5"/>
        <v>OK</v>
      </c>
      <c r="L139" s="150"/>
      <c r="M139" s="150"/>
      <c r="N139" s="150"/>
      <c r="O139" s="150"/>
      <c r="P139" s="150"/>
      <c r="Q139" s="150"/>
      <c r="R139" s="150"/>
      <c r="S139" s="150"/>
      <c r="T139" s="150"/>
      <c r="U139" s="150"/>
      <c r="V139" s="150"/>
      <c r="W139" s="150"/>
      <c r="X139" s="32"/>
      <c r="Y139" s="32"/>
      <c r="Z139" s="32"/>
      <c r="AA139" s="32"/>
      <c r="AB139" s="32"/>
      <c r="AC139" s="32"/>
    </row>
    <row r="140" spans="1:29" ht="39.950000000000003" customHeight="1" x14ac:dyDescent="0.25">
      <c r="A140" s="169"/>
      <c r="B140" s="171"/>
      <c r="C140" s="48">
        <v>285</v>
      </c>
      <c r="D140" s="71" t="s">
        <v>328</v>
      </c>
      <c r="E140" s="111" t="s">
        <v>606</v>
      </c>
      <c r="F140" s="72" t="s">
        <v>13</v>
      </c>
      <c r="G140" s="72" t="s">
        <v>15</v>
      </c>
      <c r="H140" s="54">
        <v>2.2799999999999998</v>
      </c>
      <c r="I140" s="19">
        <v>5</v>
      </c>
      <c r="J140" s="25">
        <f t="shared" si="4"/>
        <v>5</v>
      </c>
      <c r="K140" s="26" t="str">
        <f t="shared" si="5"/>
        <v>OK</v>
      </c>
      <c r="L140" s="150"/>
      <c r="M140" s="150"/>
      <c r="N140" s="150"/>
      <c r="O140" s="150"/>
      <c r="P140" s="150"/>
      <c r="Q140" s="150"/>
      <c r="R140" s="150"/>
      <c r="S140" s="150"/>
      <c r="T140" s="150"/>
      <c r="U140" s="150"/>
      <c r="V140" s="150"/>
      <c r="W140" s="150"/>
      <c r="X140" s="32"/>
      <c r="Y140" s="32"/>
      <c r="Z140" s="32"/>
      <c r="AA140" s="32"/>
      <c r="AB140" s="32"/>
      <c r="AC140" s="32"/>
    </row>
    <row r="141" spans="1:29" ht="39.950000000000003" customHeight="1" x14ac:dyDescent="0.25">
      <c r="A141" s="169"/>
      <c r="B141" s="171"/>
      <c r="C141" s="48">
        <v>286</v>
      </c>
      <c r="D141" s="71" t="s">
        <v>329</v>
      </c>
      <c r="E141" s="111" t="s">
        <v>606</v>
      </c>
      <c r="F141" s="72" t="s">
        <v>3</v>
      </c>
      <c r="G141" s="72" t="s">
        <v>15</v>
      </c>
      <c r="H141" s="54">
        <v>21.43</v>
      </c>
      <c r="I141" s="19">
        <v>5</v>
      </c>
      <c r="J141" s="25">
        <f t="shared" si="4"/>
        <v>5</v>
      </c>
      <c r="K141" s="26" t="str">
        <f t="shared" si="5"/>
        <v>OK</v>
      </c>
      <c r="L141" s="150"/>
      <c r="M141" s="150"/>
      <c r="N141" s="150"/>
      <c r="O141" s="150"/>
      <c r="P141" s="150"/>
      <c r="Q141" s="150"/>
      <c r="R141" s="150"/>
      <c r="S141" s="150"/>
      <c r="T141" s="150"/>
      <c r="U141" s="150"/>
      <c r="V141" s="150"/>
      <c r="W141" s="150"/>
      <c r="X141" s="32"/>
      <c r="Y141" s="32"/>
      <c r="Z141" s="32"/>
      <c r="AA141" s="32"/>
      <c r="AB141" s="32"/>
      <c r="AC141" s="32"/>
    </row>
    <row r="142" spans="1:29" ht="39.950000000000003" customHeight="1" x14ac:dyDescent="0.25">
      <c r="A142" s="169"/>
      <c r="B142" s="171"/>
      <c r="C142" s="48">
        <v>287</v>
      </c>
      <c r="D142" s="71" t="s">
        <v>330</v>
      </c>
      <c r="E142" s="111" t="s">
        <v>606</v>
      </c>
      <c r="F142" s="72" t="s">
        <v>13</v>
      </c>
      <c r="G142" s="72" t="s">
        <v>15</v>
      </c>
      <c r="H142" s="54">
        <v>2.77</v>
      </c>
      <c r="I142" s="19">
        <v>5</v>
      </c>
      <c r="J142" s="25">
        <f t="shared" si="4"/>
        <v>5</v>
      </c>
      <c r="K142" s="26" t="str">
        <f t="shared" si="5"/>
        <v>OK</v>
      </c>
      <c r="L142" s="150"/>
      <c r="M142" s="150"/>
      <c r="N142" s="150"/>
      <c r="O142" s="150"/>
      <c r="P142" s="150"/>
      <c r="Q142" s="150"/>
      <c r="R142" s="150"/>
      <c r="S142" s="150"/>
      <c r="T142" s="150"/>
      <c r="U142" s="150"/>
      <c r="V142" s="150"/>
      <c r="W142" s="150"/>
      <c r="X142" s="32"/>
      <c r="Y142" s="32"/>
      <c r="Z142" s="32"/>
      <c r="AA142" s="32"/>
      <c r="AB142" s="32"/>
      <c r="AC142" s="32"/>
    </row>
    <row r="143" spans="1:29" ht="39.950000000000003" customHeight="1" x14ac:dyDescent="0.25">
      <c r="A143" s="169"/>
      <c r="B143" s="171"/>
      <c r="C143" s="48">
        <v>288</v>
      </c>
      <c r="D143" s="71" t="s">
        <v>331</v>
      </c>
      <c r="E143" s="111" t="s">
        <v>606</v>
      </c>
      <c r="F143" s="72" t="s">
        <v>13</v>
      </c>
      <c r="G143" s="72" t="s">
        <v>15</v>
      </c>
      <c r="H143" s="54">
        <v>2.54</v>
      </c>
      <c r="I143" s="19">
        <v>5</v>
      </c>
      <c r="J143" s="25">
        <f t="shared" si="4"/>
        <v>5</v>
      </c>
      <c r="K143" s="26" t="str">
        <f t="shared" si="5"/>
        <v>OK</v>
      </c>
      <c r="L143" s="150"/>
      <c r="M143" s="150"/>
      <c r="N143" s="150"/>
      <c r="O143" s="150"/>
      <c r="P143" s="150"/>
      <c r="Q143" s="150"/>
      <c r="R143" s="150"/>
      <c r="S143" s="150"/>
      <c r="T143" s="150"/>
      <c r="U143" s="150"/>
      <c r="V143" s="150"/>
      <c r="W143" s="150"/>
      <c r="X143" s="32"/>
      <c r="Y143" s="32"/>
      <c r="Z143" s="32"/>
      <c r="AA143" s="32"/>
      <c r="AB143" s="32"/>
      <c r="AC143" s="32"/>
    </row>
    <row r="144" spans="1:29" ht="39.950000000000003" customHeight="1" x14ac:dyDescent="0.25">
      <c r="A144" s="169"/>
      <c r="B144" s="171"/>
      <c r="C144" s="48">
        <v>289</v>
      </c>
      <c r="D144" s="71" t="s">
        <v>332</v>
      </c>
      <c r="E144" s="111" t="s">
        <v>606</v>
      </c>
      <c r="F144" s="72" t="s">
        <v>13</v>
      </c>
      <c r="G144" s="72" t="s">
        <v>15</v>
      </c>
      <c r="H144" s="54">
        <v>4.41</v>
      </c>
      <c r="I144" s="19">
        <v>5</v>
      </c>
      <c r="J144" s="25">
        <f t="shared" si="4"/>
        <v>5</v>
      </c>
      <c r="K144" s="26" t="str">
        <f t="shared" si="5"/>
        <v>OK</v>
      </c>
      <c r="L144" s="150"/>
      <c r="M144" s="150"/>
      <c r="N144" s="150"/>
      <c r="O144" s="150"/>
      <c r="P144" s="150"/>
      <c r="Q144" s="150"/>
      <c r="R144" s="150"/>
      <c r="S144" s="150"/>
      <c r="T144" s="150"/>
      <c r="U144" s="150"/>
      <c r="V144" s="150"/>
      <c r="W144" s="150"/>
      <c r="X144" s="32"/>
      <c r="Y144" s="32"/>
      <c r="Z144" s="32"/>
      <c r="AA144" s="32"/>
      <c r="AB144" s="32"/>
      <c r="AC144" s="32"/>
    </row>
    <row r="145" spans="1:29" ht="39.950000000000003" customHeight="1" x14ac:dyDescent="0.25">
      <c r="A145" s="169"/>
      <c r="B145" s="171"/>
      <c r="C145" s="48">
        <v>290</v>
      </c>
      <c r="D145" s="71" t="s">
        <v>333</v>
      </c>
      <c r="E145" s="111" t="s">
        <v>606</v>
      </c>
      <c r="F145" s="72" t="s">
        <v>13</v>
      </c>
      <c r="G145" s="72" t="s">
        <v>15</v>
      </c>
      <c r="H145" s="54">
        <v>0.5</v>
      </c>
      <c r="I145" s="19">
        <v>5</v>
      </c>
      <c r="J145" s="25">
        <f t="shared" si="4"/>
        <v>5</v>
      </c>
      <c r="K145" s="26" t="str">
        <f t="shared" si="5"/>
        <v>OK</v>
      </c>
      <c r="L145" s="150"/>
      <c r="M145" s="150"/>
      <c r="N145" s="150"/>
      <c r="O145" s="150"/>
      <c r="P145" s="150"/>
      <c r="Q145" s="150"/>
      <c r="R145" s="150"/>
      <c r="S145" s="150"/>
      <c r="T145" s="150"/>
      <c r="U145" s="150"/>
      <c r="V145" s="150"/>
      <c r="W145" s="150"/>
      <c r="X145" s="32"/>
      <c r="Y145" s="32"/>
      <c r="Z145" s="32"/>
      <c r="AA145" s="32"/>
      <c r="AB145" s="32"/>
      <c r="AC145" s="32"/>
    </row>
    <row r="146" spans="1:29" ht="39.950000000000003" customHeight="1" x14ac:dyDescent="0.25">
      <c r="A146" s="169"/>
      <c r="B146" s="171"/>
      <c r="C146" s="48">
        <v>291</v>
      </c>
      <c r="D146" s="71" t="s">
        <v>334</v>
      </c>
      <c r="E146" s="111" t="s">
        <v>606</v>
      </c>
      <c r="F146" s="72" t="s">
        <v>13</v>
      </c>
      <c r="G146" s="72" t="s">
        <v>15</v>
      </c>
      <c r="H146" s="54">
        <v>2.73</v>
      </c>
      <c r="I146" s="19">
        <v>5</v>
      </c>
      <c r="J146" s="25">
        <f t="shared" si="4"/>
        <v>5</v>
      </c>
      <c r="K146" s="26" t="str">
        <f t="shared" si="5"/>
        <v>OK</v>
      </c>
      <c r="L146" s="150"/>
      <c r="M146" s="150"/>
      <c r="N146" s="150"/>
      <c r="O146" s="150"/>
      <c r="P146" s="150"/>
      <c r="Q146" s="150"/>
      <c r="R146" s="150"/>
      <c r="S146" s="150"/>
      <c r="T146" s="150"/>
      <c r="U146" s="150"/>
      <c r="V146" s="150"/>
      <c r="W146" s="150"/>
      <c r="X146" s="32"/>
      <c r="Y146" s="32"/>
      <c r="Z146" s="32"/>
      <c r="AA146" s="32"/>
      <c r="AB146" s="32"/>
      <c r="AC146" s="32"/>
    </row>
    <row r="147" spans="1:29" ht="39.950000000000003" customHeight="1" x14ac:dyDescent="0.25">
      <c r="A147" s="169"/>
      <c r="B147" s="171"/>
      <c r="C147" s="48">
        <v>292</v>
      </c>
      <c r="D147" s="71" t="s">
        <v>335</v>
      </c>
      <c r="E147" s="111" t="s">
        <v>606</v>
      </c>
      <c r="F147" s="72" t="s">
        <v>13</v>
      </c>
      <c r="G147" s="72" t="s">
        <v>15</v>
      </c>
      <c r="H147" s="54">
        <v>5.48</v>
      </c>
      <c r="I147" s="19">
        <v>5</v>
      </c>
      <c r="J147" s="25">
        <f t="shared" si="4"/>
        <v>5</v>
      </c>
      <c r="K147" s="26" t="str">
        <f t="shared" si="5"/>
        <v>OK</v>
      </c>
      <c r="L147" s="150"/>
      <c r="M147" s="150"/>
      <c r="N147" s="150"/>
      <c r="O147" s="150"/>
      <c r="P147" s="150"/>
      <c r="Q147" s="150"/>
      <c r="R147" s="150"/>
      <c r="S147" s="150"/>
      <c r="T147" s="150"/>
      <c r="U147" s="150"/>
      <c r="V147" s="150"/>
      <c r="W147" s="150"/>
      <c r="X147" s="32"/>
      <c r="Y147" s="32"/>
      <c r="Z147" s="32"/>
      <c r="AA147" s="32"/>
      <c r="AB147" s="32"/>
      <c r="AC147" s="32"/>
    </row>
    <row r="148" spans="1:29" ht="39.950000000000003" customHeight="1" x14ac:dyDescent="0.25">
      <c r="A148" s="169"/>
      <c r="B148" s="171"/>
      <c r="C148" s="48">
        <v>293</v>
      </c>
      <c r="D148" s="71" t="s">
        <v>336</v>
      </c>
      <c r="E148" s="111" t="s">
        <v>606</v>
      </c>
      <c r="F148" s="72" t="s">
        <v>13</v>
      </c>
      <c r="G148" s="72" t="s">
        <v>15</v>
      </c>
      <c r="H148" s="54">
        <v>6.62</v>
      </c>
      <c r="I148" s="19">
        <v>5</v>
      </c>
      <c r="J148" s="25">
        <f t="shared" si="4"/>
        <v>5</v>
      </c>
      <c r="K148" s="26" t="str">
        <f t="shared" si="5"/>
        <v>OK</v>
      </c>
      <c r="L148" s="150"/>
      <c r="M148" s="150"/>
      <c r="N148" s="150"/>
      <c r="O148" s="150"/>
      <c r="P148" s="150"/>
      <c r="Q148" s="150"/>
      <c r="R148" s="150"/>
      <c r="S148" s="150"/>
      <c r="T148" s="150"/>
      <c r="U148" s="150"/>
      <c r="V148" s="150"/>
      <c r="W148" s="150"/>
      <c r="X148" s="32"/>
      <c r="Y148" s="32"/>
      <c r="Z148" s="32"/>
      <c r="AA148" s="32"/>
      <c r="AB148" s="32"/>
      <c r="AC148" s="32"/>
    </row>
    <row r="149" spans="1:29" ht="39.950000000000003" customHeight="1" x14ac:dyDescent="0.25">
      <c r="A149" s="169"/>
      <c r="B149" s="171"/>
      <c r="C149" s="48">
        <v>294</v>
      </c>
      <c r="D149" s="71" t="s">
        <v>337</v>
      </c>
      <c r="E149" s="111" t="s">
        <v>606</v>
      </c>
      <c r="F149" s="72" t="s">
        <v>13</v>
      </c>
      <c r="G149" s="72" t="s">
        <v>15</v>
      </c>
      <c r="H149" s="54">
        <v>8.5500000000000007</v>
      </c>
      <c r="I149" s="19">
        <v>5</v>
      </c>
      <c r="J149" s="25">
        <f t="shared" si="4"/>
        <v>5</v>
      </c>
      <c r="K149" s="26" t="str">
        <f t="shared" si="5"/>
        <v>OK</v>
      </c>
      <c r="L149" s="150"/>
      <c r="M149" s="150"/>
      <c r="N149" s="150"/>
      <c r="O149" s="150"/>
      <c r="P149" s="150"/>
      <c r="Q149" s="150"/>
      <c r="R149" s="150"/>
      <c r="S149" s="150"/>
      <c r="T149" s="150"/>
      <c r="U149" s="150"/>
      <c r="V149" s="150"/>
      <c r="W149" s="150"/>
      <c r="X149" s="32"/>
      <c r="Y149" s="32"/>
      <c r="Z149" s="32"/>
      <c r="AA149" s="32"/>
      <c r="AB149" s="32"/>
      <c r="AC149" s="32"/>
    </row>
    <row r="150" spans="1:29" ht="39.950000000000003" customHeight="1" x14ac:dyDescent="0.25">
      <c r="A150" s="169"/>
      <c r="B150" s="171"/>
      <c r="C150" s="48">
        <v>295</v>
      </c>
      <c r="D150" s="71" t="s">
        <v>338</v>
      </c>
      <c r="E150" s="111" t="s">
        <v>606</v>
      </c>
      <c r="F150" s="72" t="s">
        <v>13</v>
      </c>
      <c r="G150" s="72" t="s">
        <v>15</v>
      </c>
      <c r="H150" s="54">
        <v>5.56</v>
      </c>
      <c r="I150" s="19">
        <v>5</v>
      </c>
      <c r="J150" s="25">
        <f t="shared" si="4"/>
        <v>5</v>
      </c>
      <c r="K150" s="26" t="str">
        <f t="shared" si="5"/>
        <v>OK</v>
      </c>
      <c r="L150" s="150"/>
      <c r="M150" s="150"/>
      <c r="N150" s="150"/>
      <c r="O150" s="150"/>
      <c r="P150" s="150"/>
      <c r="Q150" s="150"/>
      <c r="R150" s="150"/>
      <c r="S150" s="150"/>
      <c r="T150" s="150"/>
      <c r="U150" s="150"/>
      <c r="V150" s="150"/>
      <c r="W150" s="150"/>
      <c r="X150" s="32"/>
      <c r="Y150" s="32"/>
      <c r="Z150" s="32"/>
      <c r="AA150" s="32"/>
      <c r="AB150" s="32"/>
      <c r="AC150" s="32"/>
    </row>
    <row r="151" spans="1:29" ht="39.950000000000003" customHeight="1" x14ac:dyDescent="0.25">
      <c r="A151" s="169"/>
      <c r="B151" s="171"/>
      <c r="C151" s="48">
        <v>296</v>
      </c>
      <c r="D151" s="71" t="s">
        <v>339</v>
      </c>
      <c r="E151" s="111" t="s">
        <v>606</v>
      </c>
      <c r="F151" s="72" t="s">
        <v>13</v>
      </c>
      <c r="G151" s="72" t="s">
        <v>15</v>
      </c>
      <c r="H151" s="54">
        <v>6.62</v>
      </c>
      <c r="I151" s="19">
        <v>5</v>
      </c>
      <c r="J151" s="25">
        <f t="shared" si="4"/>
        <v>5</v>
      </c>
      <c r="K151" s="26" t="str">
        <f t="shared" si="5"/>
        <v>OK</v>
      </c>
      <c r="L151" s="150"/>
      <c r="M151" s="150"/>
      <c r="N151" s="150"/>
      <c r="O151" s="150"/>
      <c r="P151" s="150"/>
      <c r="Q151" s="150"/>
      <c r="R151" s="150"/>
      <c r="S151" s="150"/>
      <c r="T151" s="150"/>
      <c r="U151" s="150"/>
      <c r="V151" s="150"/>
      <c r="W151" s="150"/>
      <c r="X151" s="32"/>
      <c r="Y151" s="32"/>
      <c r="Z151" s="32"/>
      <c r="AA151" s="32"/>
      <c r="AB151" s="32"/>
      <c r="AC151" s="32"/>
    </row>
    <row r="152" spans="1:29" ht="39.950000000000003" customHeight="1" x14ac:dyDescent="0.25">
      <c r="A152" s="169"/>
      <c r="B152" s="171"/>
      <c r="C152" s="48">
        <v>297</v>
      </c>
      <c r="D152" s="71" t="s">
        <v>340</v>
      </c>
      <c r="E152" s="111" t="s">
        <v>606</v>
      </c>
      <c r="F152" s="72" t="s">
        <v>13</v>
      </c>
      <c r="G152" s="72" t="s">
        <v>15</v>
      </c>
      <c r="H152" s="54">
        <v>3.08</v>
      </c>
      <c r="I152" s="19">
        <v>5</v>
      </c>
      <c r="J152" s="25">
        <f t="shared" si="4"/>
        <v>5</v>
      </c>
      <c r="K152" s="26" t="str">
        <f t="shared" si="5"/>
        <v>OK</v>
      </c>
      <c r="L152" s="150"/>
      <c r="M152" s="150"/>
      <c r="N152" s="150"/>
      <c r="O152" s="150"/>
      <c r="P152" s="150"/>
      <c r="Q152" s="150"/>
      <c r="R152" s="150"/>
      <c r="S152" s="150"/>
      <c r="T152" s="150"/>
      <c r="U152" s="150"/>
      <c r="V152" s="150"/>
      <c r="W152" s="150"/>
      <c r="X152" s="32"/>
      <c r="Y152" s="32"/>
      <c r="Z152" s="32"/>
      <c r="AA152" s="32"/>
      <c r="AB152" s="32"/>
      <c r="AC152" s="32"/>
    </row>
    <row r="153" spans="1:29" ht="39.950000000000003" customHeight="1" x14ac:dyDescent="0.25">
      <c r="A153" s="169"/>
      <c r="B153" s="171"/>
      <c r="C153" s="48">
        <v>298</v>
      </c>
      <c r="D153" s="80" t="s">
        <v>341</v>
      </c>
      <c r="E153" s="111" t="s">
        <v>606</v>
      </c>
      <c r="F153" s="72" t="s">
        <v>59</v>
      </c>
      <c r="G153" s="72" t="s">
        <v>15</v>
      </c>
      <c r="H153" s="54">
        <v>27.31</v>
      </c>
      <c r="I153" s="19"/>
      <c r="J153" s="25">
        <f t="shared" si="4"/>
        <v>0</v>
      </c>
      <c r="K153" s="26" t="str">
        <f t="shared" si="5"/>
        <v>OK</v>
      </c>
      <c r="L153" s="150"/>
      <c r="M153" s="150"/>
      <c r="N153" s="150"/>
      <c r="O153" s="150"/>
      <c r="P153" s="150"/>
      <c r="Q153" s="150"/>
      <c r="R153" s="150"/>
      <c r="S153" s="150"/>
      <c r="T153" s="150"/>
      <c r="U153" s="150"/>
      <c r="V153" s="150"/>
      <c r="W153" s="150"/>
      <c r="X153" s="32"/>
      <c r="Y153" s="32"/>
      <c r="Z153" s="32"/>
      <c r="AA153" s="32"/>
      <c r="AB153" s="32"/>
      <c r="AC153" s="32"/>
    </row>
    <row r="154" spans="1:29" ht="39.950000000000003" customHeight="1" x14ac:dyDescent="0.25">
      <c r="A154" s="169"/>
      <c r="B154" s="171"/>
      <c r="C154" s="48">
        <v>299</v>
      </c>
      <c r="D154" s="71" t="s">
        <v>342</v>
      </c>
      <c r="E154" s="111" t="s">
        <v>606</v>
      </c>
      <c r="F154" s="96" t="s">
        <v>13</v>
      </c>
      <c r="G154" s="96" t="s">
        <v>15</v>
      </c>
      <c r="H154" s="54">
        <v>15.72</v>
      </c>
      <c r="I154" s="19"/>
      <c r="J154" s="25">
        <f t="shared" si="4"/>
        <v>0</v>
      </c>
      <c r="K154" s="26" t="str">
        <f t="shared" si="5"/>
        <v>OK</v>
      </c>
      <c r="L154" s="150"/>
      <c r="M154" s="150"/>
      <c r="N154" s="150"/>
      <c r="O154" s="150"/>
      <c r="P154" s="150"/>
      <c r="Q154" s="150"/>
      <c r="R154" s="150"/>
      <c r="S154" s="150"/>
      <c r="T154" s="150"/>
      <c r="U154" s="150"/>
      <c r="V154" s="150"/>
      <c r="W154" s="150"/>
      <c r="X154" s="32"/>
      <c r="Y154" s="32"/>
      <c r="Z154" s="32"/>
      <c r="AA154" s="32"/>
      <c r="AB154" s="32"/>
      <c r="AC154" s="32"/>
    </row>
    <row r="155" spans="1:29" ht="39.950000000000003" customHeight="1" x14ac:dyDescent="0.25">
      <c r="A155" s="169"/>
      <c r="B155" s="171"/>
      <c r="C155" s="48">
        <v>300</v>
      </c>
      <c r="D155" s="71" t="s">
        <v>343</v>
      </c>
      <c r="E155" s="111" t="s">
        <v>606</v>
      </c>
      <c r="F155" s="72" t="s">
        <v>13</v>
      </c>
      <c r="G155" s="72" t="s">
        <v>15</v>
      </c>
      <c r="H155" s="54">
        <v>12.39</v>
      </c>
      <c r="I155" s="19">
        <v>5</v>
      </c>
      <c r="J155" s="25">
        <f t="shared" si="4"/>
        <v>5</v>
      </c>
      <c r="K155" s="26" t="str">
        <f t="shared" si="5"/>
        <v>OK</v>
      </c>
      <c r="L155" s="150"/>
      <c r="M155" s="150"/>
      <c r="N155" s="150"/>
      <c r="O155" s="150"/>
      <c r="P155" s="150"/>
      <c r="Q155" s="150"/>
      <c r="R155" s="150"/>
      <c r="S155" s="150"/>
      <c r="T155" s="150"/>
      <c r="U155" s="150"/>
      <c r="V155" s="150"/>
      <c r="W155" s="150"/>
      <c r="X155" s="32"/>
      <c r="Y155" s="32"/>
      <c r="Z155" s="32"/>
      <c r="AA155" s="32"/>
      <c r="AB155" s="32"/>
      <c r="AC155" s="32"/>
    </row>
    <row r="156" spans="1:29" ht="39.950000000000003" customHeight="1" x14ac:dyDescent="0.25">
      <c r="A156" s="169"/>
      <c r="B156" s="171"/>
      <c r="C156" s="48">
        <v>301</v>
      </c>
      <c r="D156" s="71" t="s">
        <v>344</v>
      </c>
      <c r="E156" s="111" t="s">
        <v>606</v>
      </c>
      <c r="F156" s="72" t="s">
        <v>13</v>
      </c>
      <c r="G156" s="72" t="s">
        <v>15</v>
      </c>
      <c r="H156" s="54">
        <v>9.15</v>
      </c>
      <c r="I156" s="19">
        <v>5</v>
      </c>
      <c r="J156" s="25">
        <f t="shared" si="4"/>
        <v>5</v>
      </c>
      <c r="K156" s="26" t="str">
        <f t="shared" si="5"/>
        <v>OK</v>
      </c>
      <c r="L156" s="150"/>
      <c r="M156" s="150"/>
      <c r="N156" s="150"/>
      <c r="O156" s="150"/>
      <c r="P156" s="150"/>
      <c r="Q156" s="150"/>
      <c r="R156" s="150"/>
      <c r="S156" s="150"/>
      <c r="T156" s="150"/>
      <c r="U156" s="150"/>
      <c r="V156" s="150"/>
      <c r="W156" s="150"/>
      <c r="X156" s="32"/>
      <c r="Y156" s="32"/>
      <c r="Z156" s="32"/>
      <c r="AA156" s="32"/>
      <c r="AB156" s="32"/>
      <c r="AC156" s="32"/>
    </row>
    <row r="157" spans="1:29" ht="39.950000000000003" customHeight="1" x14ac:dyDescent="0.25">
      <c r="A157" s="169"/>
      <c r="B157" s="171"/>
      <c r="C157" s="48">
        <v>302</v>
      </c>
      <c r="D157" s="71" t="s">
        <v>345</v>
      </c>
      <c r="E157" s="111" t="s">
        <v>606</v>
      </c>
      <c r="F157" s="72" t="s">
        <v>13</v>
      </c>
      <c r="G157" s="72" t="s">
        <v>15</v>
      </c>
      <c r="H157" s="54">
        <v>11.33</v>
      </c>
      <c r="I157" s="19">
        <v>5</v>
      </c>
      <c r="J157" s="25">
        <f t="shared" si="4"/>
        <v>5</v>
      </c>
      <c r="K157" s="26" t="str">
        <f t="shared" si="5"/>
        <v>OK</v>
      </c>
      <c r="L157" s="150"/>
      <c r="M157" s="150"/>
      <c r="N157" s="150"/>
      <c r="O157" s="150"/>
      <c r="P157" s="150"/>
      <c r="Q157" s="150"/>
      <c r="R157" s="150"/>
      <c r="S157" s="150"/>
      <c r="T157" s="150"/>
      <c r="U157" s="150"/>
      <c r="V157" s="150"/>
      <c r="W157" s="150"/>
      <c r="X157" s="32"/>
      <c r="Y157" s="32"/>
      <c r="Z157" s="32"/>
      <c r="AA157" s="32"/>
      <c r="AB157" s="32"/>
      <c r="AC157" s="32"/>
    </row>
    <row r="158" spans="1:29" ht="39.950000000000003" customHeight="1" x14ac:dyDescent="0.25">
      <c r="A158" s="169"/>
      <c r="B158" s="171"/>
      <c r="C158" s="48">
        <v>303</v>
      </c>
      <c r="D158" s="80" t="s">
        <v>346</v>
      </c>
      <c r="E158" s="111" t="s">
        <v>606</v>
      </c>
      <c r="F158" s="72" t="s">
        <v>59</v>
      </c>
      <c r="G158" s="72" t="s">
        <v>15</v>
      </c>
      <c r="H158" s="54">
        <v>38.75</v>
      </c>
      <c r="I158" s="19"/>
      <c r="J158" s="25">
        <f t="shared" si="4"/>
        <v>0</v>
      </c>
      <c r="K158" s="26" t="str">
        <f t="shared" si="5"/>
        <v>OK</v>
      </c>
      <c r="L158" s="150"/>
      <c r="M158" s="150"/>
      <c r="N158" s="150"/>
      <c r="O158" s="150"/>
      <c r="P158" s="150"/>
      <c r="Q158" s="150"/>
      <c r="R158" s="150"/>
      <c r="S158" s="150"/>
      <c r="T158" s="150"/>
      <c r="U158" s="150"/>
      <c r="V158" s="150"/>
      <c r="W158" s="150"/>
      <c r="X158" s="32"/>
      <c r="Y158" s="32"/>
      <c r="Z158" s="32"/>
      <c r="AA158" s="32"/>
      <c r="AB158" s="32"/>
      <c r="AC158" s="32"/>
    </row>
    <row r="159" spans="1:29" ht="39.950000000000003" customHeight="1" x14ac:dyDescent="0.25">
      <c r="A159" s="169"/>
      <c r="B159" s="171"/>
      <c r="C159" s="48">
        <v>304</v>
      </c>
      <c r="D159" s="80" t="s">
        <v>347</v>
      </c>
      <c r="E159" s="111" t="s">
        <v>606</v>
      </c>
      <c r="F159" s="72" t="s">
        <v>59</v>
      </c>
      <c r="G159" s="72" t="s">
        <v>15</v>
      </c>
      <c r="H159" s="54">
        <v>16.28</v>
      </c>
      <c r="I159" s="19"/>
      <c r="J159" s="25">
        <f t="shared" si="4"/>
        <v>0</v>
      </c>
      <c r="K159" s="26" t="str">
        <f t="shared" si="5"/>
        <v>OK</v>
      </c>
      <c r="L159" s="150"/>
      <c r="M159" s="150"/>
      <c r="N159" s="150"/>
      <c r="O159" s="150"/>
      <c r="P159" s="150"/>
      <c r="Q159" s="150"/>
      <c r="R159" s="150"/>
      <c r="S159" s="150"/>
      <c r="T159" s="150"/>
      <c r="U159" s="150"/>
      <c r="V159" s="150"/>
      <c r="W159" s="150"/>
      <c r="X159" s="32"/>
      <c r="Y159" s="32"/>
      <c r="Z159" s="32"/>
      <c r="AA159" s="32"/>
      <c r="AB159" s="32"/>
      <c r="AC159" s="32"/>
    </row>
    <row r="160" spans="1:29" ht="39.950000000000003" customHeight="1" x14ac:dyDescent="0.25">
      <c r="A160" s="169"/>
      <c r="B160" s="171"/>
      <c r="C160" s="49">
        <v>305</v>
      </c>
      <c r="D160" s="71" t="s">
        <v>348</v>
      </c>
      <c r="E160" s="111" t="s">
        <v>606</v>
      </c>
      <c r="F160" s="72" t="s">
        <v>13</v>
      </c>
      <c r="G160" s="72" t="s">
        <v>15</v>
      </c>
      <c r="H160" s="54">
        <v>1.61</v>
      </c>
      <c r="I160" s="19">
        <v>5</v>
      </c>
      <c r="J160" s="25">
        <f t="shared" si="4"/>
        <v>5</v>
      </c>
      <c r="K160" s="26" t="str">
        <f t="shared" si="5"/>
        <v>OK</v>
      </c>
      <c r="L160" s="150"/>
      <c r="M160" s="150"/>
      <c r="N160" s="150"/>
      <c r="O160" s="150"/>
      <c r="P160" s="150"/>
      <c r="Q160" s="150"/>
      <c r="R160" s="150"/>
      <c r="S160" s="150"/>
      <c r="T160" s="150"/>
      <c r="U160" s="150"/>
      <c r="V160" s="150"/>
      <c r="W160" s="150"/>
      <c r="X160" s="32"/>
      <c r="Y160" s="32"/>
      <c r="Z160" s="32"/>
      <c r="AA160" s="32"/>
      <c r="AB160" s="32"/>
      <c r="AC160" s="32"/>
    </row>
    <row r="161" spans="1:29" ht="39.950000000000003" customHeight="1" x14ac:dyDescent="0.25">
      <c r="A161" s="169"/>
      <c r="B161" s="171"/>
      <c r="C161" s="49">
        <v>306</v>
      </c>
      <c r="D161" s="71" t="s">
        <v>349</v>
      </c>
      <c r="E161" s="111" t="s">
        <v>606</v>
      </c>
      <c r="F161" s="72" t="s">
        <v>13</v>
      </c>
      <c r="G161" s="72" t="s">
        <v>15</v>
      </c>
      <c r="H161" s="54">
        <v>2.25</v>
      </c>
      <c r="I161" s="19">
        <v>5</v>
      </c>
      <c r="J161" s="25">
        <f t="shared" si="4"/>
        <v>5</v>
      </c>
      <c r="K161" s="26" t="str">
        <f t="shared" si="5"/>
        <v>OK</v>
      </c>
      <c r="L161" s="150"/>
      <c r="M161" s="150"/>
      <c r="N161" s="150"/>
      <c r="O161" s="150"/>
      <c r="P161" s="150"/>
      <c r="Q161" s="150"/>
      <c r="R161" s="150"/>
      <c r="S161" s="150"/>
      <c r="T161" s="150"/>
      <c r="U161" s="150"/>
      <c r="V161" s="150"/>
      <c r="W161" s="150"/>
      <c r="X161" s="32"/>
      <c r="Y161" s="32"/>
      <c r="Z161" s="32"/>
      <c r="AA161" s="32"/>
      <c r="AB161" s="32"/>
      <c r="AC161" s="32"/>
    </row>
    <row r="162" spans="1:29" ht="39.950000000000003" customHeight="1" x14ac:dyDescent="0.25">
      <c r="A162" s="169"/>
      <c r="B162" s="171"/>
      <c r="C162" s="48">
        <v>307</v>
      </c>
      <c r="D162" s="71" t="s">
        <v>350</v>
      </c>
      <c r="E162" s="111" t="s">
        <v>606</v>
      </c>
      <c r="F162" s="72" t="s">
        <v>13</v>
      </c>
      <c r="G162" s="72" t="s">
        <v>15</v>
      </c>
      <c r="H162" s="54">
        <v>8.58</v>
      </c>
      <c r="I162" s="19">
        <v>5</v>
      </c>
      <c r="J162" s="25">
        <f t="shared" si="4"/>
        <v>5</v>
      </c>
      <c r="K162" s="26" t="str">
        <f t="shared" si="5"/>
        <v>OK</v>
      </c>
      <c r="L162" s="150"/>
      <c r="M162" s="150"/>
      <c r="N162" s="150"/>
      <c r="O162" s="150"/>
      <c r="P162" s="150"/>
      <c r="Q162" s="150"/>
      <c r="R162" s="150"/>
      <c r="S162" s="150"/>
      <c r="T162" s="150"/>
      <c r="U162" s="150"/>
      <c r="V162" s="150"/>
      <c r="W162" s="150"/>
      <c r="X162" s="32"/>
      <c r="Y162" s="32"/>
      <c r="Z162" s="32"/>
      <c r="AA162" s="32"/>
      <c r="AB162" s="32"/>
      <c r="AC162" s="32"/>
    </row>
    <row r="163" spans="1:29" ht="39.950000000000003" customHeight="1" x14ac:dyDescent="0.25">
      <c r="A163" s="169"/>
      <c r="B163" s="171"/>
      <c r="C163" s="48">
        <v>308</v>
      </c>
      <c r="D163" s="71" t="s">
        <v>351</v>
      </c>
      <c r="E163" s="111" t="s">
        <v>606</v>
      </c>
      <c r="F163" s="72" t="s">
        <v>13</v>
      </c>
      <c r="G163" s="72" t="s">
        <v>15</v>
      </c>
      <c r="H163" s="54">
        <v>1.48</v>
      </c>
      <c r="I163" s="19">
        <v>5</v>
      </c>
      <c r="J163" s="25">
        <f t="shared" si="4"/>
        <v>5</v>
      </c>
      <c r="K163" s="26" t="str">
        <f t="shared" si="5"/>
        <v>OK</v>
      </c>
      <c r="L163" s="150"/>
      <c r="M163" s="150"/>
      <c r="N163" s="150"/>
      <c r="O163" s="150"/>
      <c r="P163" s="150"/>
      <c r="Q163" s="150"/>
      <c r="R163" s="150"/>
      <c r="S163" s="150"/>
      <c r="T163" s="150"/>
      <c r="U163" s="150"/>
      <c r="V163" s="150"/>
      <c r="W163" s="150"/>
      <c r="X163" s="32"/>
      <c r="Y163" s="32"/>
      <c r="Z163" s="32"/>
      <c r="AA163" s="32"/>
      <c r="AB163" s="32"/>
      <c r="AC163" s="32"/>
    </row>
    <row r="164" spans="1:29" ht="39.950000000000003" customHeight="1" x14ac:dyDescent="0.25">
      <c r="A164" s="169"/>
      <c r="B164" s="171"/>
      <c r="C164" s="48">
        <v>309</v>
      </c>
      <c r="D164" s="71" t="s">
        <v>352</v>
      </c>
      <c r="E164" s="111" t="s">
        <v>606</v>
      </c>
      <c r="F164" s="72" t="s">
        <v>13</v>
      </c>
      <c r="G164" s="72" t="s">
        <v>15</v>
      </c>
      <c r="H164" s="54">
        <v>1.3</v>
      </c>
      <c r="I164" s="19">
        <v>5</v>
      </c>
      <c r="J164" s="25">
        <f t="shared" si="4"/>
        <v>5</v>
      </c>
      <c r="K164" s="26" t="str">
        <f t="shared" si="5"/>
        <v>OK</v>
      </c>
      <c r="L164" s="150"/>
      <c r="M164" s="150"/>
      <c r="N164" s="150"/>
      <c r="O164" s="150"/>
      <c r="P164" s="150"/>
      <c r="Q164" s="150"/>
      <c r="R164" s="150"/>
      <c r="S164" s="150"/>
      <c r="T164" s="150"/>
      <c r="U164" s="150"/>
      <c r="V164" s="150"/>
      <c r="W164" s="150"/>
      <c r="X164" s="32"/>
      <c r="Y164" s="32"/>
      <c r="Z164" s="32"/>
      <c r="AA164" s="32"/>
      <c r="AB164" s="32"/>
      <c r="AC164" s="32"/>
    </row>
    <row r="165" spans="1:29" ht="39.950000000000003" customHeight="1" x14ac:dyDescent="0.25">
      <c r="A165" s="169"/>
      <c r="B165" s="171"/>
      <c r="C165" s="48">
        <v>310</v>
      </c>
      <c r="D165" s="71" t="s">
        <v>353</v>
      </c>
      <c r="E165" s="111" t="s">
        <v>606</v>
      </c>
      <c r="F165" s="72" t="s">
        <v>13</v>
      </c>
      <c r="G165" s="72" t="s">
        <v>15</v>
      </c>
      <c r="H165" s="54">
        <v>1.68</v>
      </c>
      <c r="I165" s="19">
        <v>5</v>
      </c>
      <c r="J165" s="25">
        <f t="shared" si="4"/>
        <v>5</v>
      </c>
      <c r="K165" s="26" t="str">
        <f t="shared" si="5"/>
        <v>OK</v>
      </c>
      <c r="L165" s="150"/>
      <c r="M165" s="150"/>
      <c r="N165" s="150"/>
      <c r="O165" s="150"/>
      <c r="P165" s="150"/>
      <c r="Q165" s="150"/>
      <c r="R165" s="150"/>
      <c r="S165" s="150"/>
      <c r="T165" s="150"/>
      <c r="U165" s="150"/>
      <c r="V165" s="150"/>
      <c r="W165" s="150"/>
      <c r="X165" s="32"/>
      <c r="Y165" s="32"/>
      <c r="Z165" s="32"/>
      <c r="AA165" s="32"/>
      <c r="AB165" s="32"/>
      <c r="AC165" s="32"/>
    </row>
    <row r="166" spans="1:29" ht="39.950000000000003" customHeight="1" x14ac:dyDescent="0.25">
      <c r="A166" s="169"/>
      <c r="B166" s="171"/>
      <c r="C166" s="48">
        <v>311</v>
      </c>
      <c r="D166" s="71" t="s">
        <v>354</v>
      </c>
      <c r="E166" s="111" t="s">
        <v>606</v>
      </c>
      <c r="F166" s="72" t="s">
        <v>13</v>
      </c>
      <c r="G166" s="72" t="s">
        <v>15</v>
      </c>
      <c r="H166" s="54">
        <v>3.31</v>
      </c>
      <c r="I166" s="19">
        <v>5</v>
      </c>
      <c r="J166" s="25">
        <f t="shared" si="4"/>
        <v>5</v>
      </c>
      <c r="K166" s="26" t="str">
        <f t="shared" si="5"/>
        <v>OK</v>
      </c>
      <c r="L166" s="150"/>
      <c r="M166" s="150"/>
      <c r="N166" s="150"/>
      <c r="O166" s="150"/>
      <c r="P166" s="150"/>
      <c r="Q166" s="150"/>
      <c r="R166" s="150"/>
      <c r="S166" s="150"/>
      <c r="T166" s="150"/>
      <c r="U166" s="150"/>
      <c r="V166" s="150"/>
      <c r="W166" s="150"/>
      <c r="X166" s="32"/>
      <c r="Y166" s="32"/>
      <c r="Z166" s="32"/>
      <c r="AA166" s="32"/>
      <c r="AB166" s="32"/>
      <c r="AC166" s="32"/>
    </row>
    <row r="167" spans="1:29" ht="39.950000000000003" customHeight="1" x14ac:dyDescent="0.25">
      <c r="A167" s="169"/>
      <c r="B167" s="171"/>
      <c r="C167" s="48">
        <v>312</v>
      </c>
      <c r="D167" s="71" t="s">
        <v>355</v>
      </c>
      <c r="E167" s="111" t="s">
        <v>606</v>
      </c>
      <c r="F167" s="72" t="s">
        <v>13</v>
      </c>
      <c r="G167" s="72" t="s">
        <v>15</v>
      </c>
      <c r="H167" s="54">
        <v>6.22</v>
      </c>
      <c r="I167" s="19">
        <v>5</v>
      </c>
      <c r="J167" s="25">
        <f t="shared" si="4"/>
        <v>5</v>
      </c>
      <c r="K167" s="26" t="str">
        <f t="shared" si="5"/>
        <v>OK</v>
      </c>
      <c r="L167" s="150"/>
      <c r="M167" s="150"/>
      <c r="N167" s="150"/>
      <c r="O167" s="150"/>
      <c r="P167" s="150"/>
      <c r="Q167" s="150"/>
      <c r="R167" s="150"/>
      <c r="S167" s="150"/>
      <c r="T167" s="150"/>
      <c r="U167" s="150"/>
      <c r="V167" s="150"/>
      <c r="W167" s="150"/>
      <c r="X167" s="32"/>
      <c r="Y167" s="32"/>
      <c r="Z167" s="32"/>
      <c r="AA167" s="32"/>
      <c r="AB167" s="32"/>
      <c r="AC167" s="32"/>
    </row>
    <row r="168" spans="1:29" ht="39.950000000000003" customHeight="1" x14ac:dyDescent="0.25">
      <c r="A168" s="169"/>
      <c r="B168" s="171"/>
      <c r="C168" s="48">
        <v>313</v>
      </c>
      <c r="D168" s="71" t="s">
        <v>356</v>
      </c>
      <c r="E168" s="111" t="s">
        <v>606</v>
      </c>
      <c r="F168" s="72" t="s">
        <v>13</v>
      </c>
      <c r="G168" s="72" t="s">
        <v>15</v>
      </c>
      <c r="H168" s="54">
        <v>0.8</v>
      </c>
      <c r="I168" s="19">
        <v>5</v>
      </c>
      <c r="J168" s="25">
        <f t="shared" si="4"/>
        <v>5</v>
      </c>
      <c r="K168" s="26" t="str">
        <f t="shared" si="5"/>
        <v>OK</v>
      </c>
      <c r="L168" s="150"/>
      <c r="M168" s="150"/>
      <c r="N168" s="150"/>
      <c r="O168" s="150"/>
      <c r="P168" s="150"/>
      <c r="Q168" s="150"/>
      <c r="R168" s="150"/>
      <c r="S168" s="150"/>
      <c r="T168" s="150"/>
      <c r="U168" s="150"/>
      <c r="V168" s="150"/>
      <c r="W168" s="150"/>
      <c r="X168" s="32"/>
      <c r="Y168" s="32"/>
      <c r="Z168" s="32"/>
      <c r="AA168" s="32"/>
      <c r="AB168" s="32"/>
      <c r="AC168" s="32"/>
    </row>
    <row r="169" spans="1:29" ht="39.950000000000003" customHeight="1" x14ac:dyDescent="0.25">
      <c r="A169" s="169"/>
      <c r="B169" s="171"/>
      <c r="C169" s="48">
        <v>314</v>
      </c>
      <c r="D169" s="80" t="s">
        <v>357</v>
      </c>
      <c r="E169" s="111" t="s">
        <v>606</v>
      </c>
      <c r="F169" s="72" t="s">
        <v>59</v>
      </c>
      <c r="G169" s="72" t="s">
        <v>15</v>
      </c>
      <c r="H169" s="54">
        <v>12.93</v>
      </c>
      <c r="I169" s="19"/>
      <c r="J169" s="25">
        <f t="shared" si="4"/>
        <v>0</v>
      </c>
      <c r="K169" s="26" t="str">
        <f t="shared" si="5"/>
        <v>OK</v>
      </c>
      <c r="L169" s="150"/>
      <c r="M169" s="150"/>
      <c r="N169" s="150"/>
      <c r="O169" s="150"/>
      <c r="P169" s="150"/>
      <c r="Q169" s="150"/>
      <c r="R169" s="150"/>
      <c r="S169" s="150"/>
      <c r="T169" s="150"/>
      <c r="U169" s="150"/>
      <c r="V169" s="150"/>
      <c r="W169" s="150"/>
      <c r="X169" s="32"/>
      <c r="Y169" s="32"/>
      <c r="Z169" s="32"/>
      <c r="AA169" s="32"/>
      <c r="AB169" s="32"/>
      <c r="AC169" s="32"/>
    </row>
    <row r="170" spans="1:29" ht="39.950000000000003" customHeight="1" x14ac:dyDescent="0.25">
      <c r="A170" s="169"/>
      <c r="B170" s="171"/>
      <c r="C170" s="48">
        <v>315</v>
      </c>
      <c r="D170" s="71" t="s">
        <v>358</v>
      </c>
      <c r="E170" s="111" t="s">
        <v>606</v>
      </c>
      <c r="F170" s="72" t="s">
        <v>13</v>
      </c>
      <c r="G170" s="72" t="s">
        <v>15</v>
      </c>
      <c r="H170" s="54">
        <v>7.03</v>
      </c>
      <c r="I170" s="19">
        <v>5</v>
      </c>
      <c r="J170" s="25">
        <f t="shared" si="4"/>
        <v>5</v>
      </c>
      <c r="K170" s="26" t="str">
        <f t="shared" si="5"/>
        <v>OK</v>
      </c>
      <c r="L170" s="150"/>
      <c r="M170" s="150"/>
      <c r="N170" s="150"/>
      <c r="O170" s="150"/>
      <c r="P170" s="150"/>
      <c r="Q170" s="150"/>
      <c r="R170" s="150"/>
      <c r="S170" s="150"/>
      <c r="T170" s="150"/>
      <c r="U170" s="150"/>
      <c r="V170" s="150"/>
      <c r="W170" s="150"/>
      <c r="X170" s="32"/>
      <c r="Y170" s="32"/>
      <c r="Z170" s="32"/>
      <c r="AA170" s="32"/>
      <c r="AB170" s="32"/>
      <c r="AC170" s="32"/>
    </row>
    <row r="171" spans="1:29" ht="39.950000000000003" customHeight="1" x14ac:dyDescent="0.25">
      <c r="A171" s="169"/>
      <c r="B171" s="171"/>
      <c r="C171" s="48">
        <v>316</v>
      </c>
      <c r="D171" s="71" t="s">
        <v>359</v>
      </c>
      <c r="E171" s="111" t="s">
        <v>606</v>
      </c>
      <c r="F171" s="72" t="s">
        <v>13</v>
      </c>
      <c r="G171" s="72" t="s">
        <v>15</v>
      </c>
      <c r="H171" s="54">
        <v>5.83</v>
      </c>
      <c r="I171" s="19">
        <v>5</v>
      </c>
      <c r="J171" s="25">
        <f t="shared" si="4"/>
        <v>5</v>
      </c>
      <c r="K171" s="26" t="str">
        <f t="shared" si="5"/>
        <v>OK</v>
      </c>
      <c r="L171" s="150"/>
      <c r="M171" s="150"/>
      <c r="N171" s="150"/>
      <c r="O171" s="150"/>
      <c r="P171" s="150"/>
      <c r="Q171" s="150"/>
      <c r="R171" s="150"/>
      <c r="S171" s="150"/>
      <c r="T171" s="150"/>
      <c r="U171" s="150"/>
      <c r="V171" s="150"/>
      <c r="W171" s="150"/>
      <c r="X171" s="32"/>
      <c r="Y171" s="32"/>
      <c r="Z171" s="32"/>
      <c r="AA171" s="32"/>
      <c r="AB171" s="32"/>
      <c r="AC171" s="32"/>
    </row>
    <row r="172" spans="1:29" ht="39.950000000000003" customHeight="1" x14ac:dyDescent="0.25">
      <c r="A172" s="169"/>
      <c r="B172" s="171"/>
      <c r="C172" s="48">
        <v>317</v>
      </c>
      <c r="D172" s="71" t="s">
        <v>360</v>
      </c>
      <c r="E172" s="111" t="s">
        <v>606</v>
      </c>
      <c r="F172" s="72" t="s">
        <v>13</v>
      </c>
      <c r="G172" s="72" t="s">
        <v>15</v>
      </c>
      <c r="H172" s="54">
        <v>6.02</v>
      </c>
      <c r="I172" s="19">
        <v>5</v>
      </c>
      <c r="J172" s="25">
        <f t="shared" si="4"/>
        <v>5</v>
      </c>
      <c r="K172" s="26" t="str">
        <f t="shared" si="5"/>
        <v>OK</v>
      </c>
      <c r="L172" s="150"/>
      <c r="M172" s="150"/>
      <c r="N172" s="150"/>
      <c r="O172" s="150"/>
      <c r="P172" s="150"/>
      <c r="Q172" s="150"/>
      <c r="R172" s="150"/>
      <c r="S172" s="150"/>
      <c r="T172" s="150"/>
      <c r="U172" s="150"/>
      <c r="V172" s="150"/>
      <c r="W172" s="150"/>
      <c r="X172" s="32"/>
      <c r="Y172" s="32"/>
      <c r="Z172" s="32"/>
      <c r="AA172" s="32"/>
      <c r="AB172" s="32"/>
      <c r="AC172" s="32"/>
    </row>
    <row r="173" spans="1:29" ht="39.950000000000003" customHeight="1" x14ac:dyDescent="0.25">
      <c r="A173" s="169"/>
      <c r="B173" s="171"/>
      <c r="C173" s="48">
        <v>318</v>
      </c>
      <c r="D173" s="71" t="s">
        <v>361</v>
      </c>
      <c r="E173" s="111" t="s">
        <v>606</v>
      </c>
      <c r="F173" s="72" t="s">
        <v>13</v>
      </c>
      <c r="G173" s="72" t="s">
        <v>15</v>
      </c>
      <c r="H173" s="54">
        <v>1.6</v>
      </c>
      <c r="I173" s="19">
        <v>5</v>
      </c>
      <c r="J173" s="25">
        <f t="shared" si="4"/>
        <v>5</v>
      </c>
      <c r="K173" s="26" t="str">
        <f t="shared" si="5"/>
        <v>OK</v>
      </c>
      <c r="L173" s="150"/>
      <c r="M173" s="150"/>
      <c r="N173" s="150"/>
      <c r="O173" s="150"/>
      <c r="P173" s="150"/>
      <c r="Q173" s="150"/>
      <c r="R173" s="150"/>
      <c r="S173" s="150"/>
      <c r="T173" s="150"/>
      <c r="U173" s="150"/>
      <c r="V173" s="150"/>
      <c r="W173" s="150"/>
      <c r="X173" s="32"/>
      <c r="Y173" s="32"/>
      <c r="Z173" s="32"/>
      <c r="AA173" s="32"/>
      <c r="AB173" s="32"/>
      <c r="AC173" s="32"/>
    </row>
    <row r="174" spans="1:29" ht="39.950000000000003" customHeight="1" x14ac:dyDescent="0.25">
      <c r="A174" s="169"/>
      <c r="B174" s="171"/>
      <c r="C174" s="48">
        <v>319</v>
      </c>
      <c r="D174" s="71" t="s">
        <v>362</v>
      </c>
      <c r="E174" s="111" t="s">
        <v>606</v>
      </c>
      <c r="F174" s="72" t="s">
        <v>13</v>
      </c>
      <c r="G174" s="72" t="s">
        <v>15</v>
      </c>
      <c r="H174" s="54">
        <v>2.11</v>
      </c>
      <c r="I174" s="19">
        <v>5</v>
      </c>
      <c r="J174" s="25">
        <f t="shared" si="4"/>
        <v>5</v>
      </c>
      <c r="K174" s="26" t="str">
        <f t="shared" si="5"/>
        <v>OK</v>
      </c>
      <c r="L174" s="150"/>
      <c r="M174" s="150"/>
      <c r="N174" s="150"/>
      <c r="O174" s="150"/>
      <c r="P174" s="150"/>
      <c r="Q174" s="150"/>
      <c r="R174" s="150"/>
      <c r="S174" s="150"/>
      <c r="T174" s="150"/>
      <c r="U174" s="150"/>
      <c r="V174" s="150"/>
      <c r="W174" s="150"/>
      <c r="X174" s="32"/>
      <c r="Y174" s="32"/>
      <c r="Z174" s="32"/>
      <c r="AA174" s="32"/>
      <c r="AB174" s="32"/>
      <c r="AC174" s="32"/>
    </row>
    <row r="175" spans="1:29" ht="39.950000000000003" customHeight="1" x14ac:dyDescent="0.25">
      <c r="A175" s="169"/>
      <c r="B175" s="171"/>
      <c r="C175" s="48">
        <v>320</v>
      </c>
      <c r="D175" s="71" t="s">
        <v>363</v>
      </c>
      <c r="E175" s="111" t="s">
        <v>606</v>
      </c>
      <c r="F175" s="72" t="s">
        <v>13</v>
      </c>
      <c r="G175" s="72" t="s">
        <v>15</v>
      </c>
      <c r="H175" s="54">
        <v>2.04</v>
      </c>
      <c r="I175" s="19">
        <v>5</v>
      </c>
      <c r="J175" s="25">
        <f t="shared" si="4"/>
        <v>5</v>
      </c>
      <c r="K175" s="26" t="str">
        <f t="shared" si="5"/>
        <v>OK</v>
      </c>
      <c r="L175" s="150"/>
      <c r="M175" s="150"/>
      <c r="N175" s="150"/>
      <c r="O175" s="150"/>
      <c r="P175" s="150"/>
      <c r="Q175" s="150"/>
      <c r="R175" s="150"/>
      <c r="S175" s="150"/>
      <c r="T175" s="150"/>
      <c r="U175" s="150"/>
      <c r="V175" s="150"/>
      <c r="W175" s="150"/>
      <c r="X175" s="32"/>
      <c r="Y175" s="32"/>
      <c r="Z175" s="32"/>
      <c r="AA175" s="32"/>
      <c r="AB175" s="32"/>
      <c r="AC175" s="32"/>
    </row>
    <row r="176" spans="1:29" ht="39.950000000000003" customHeight="1" x14ac:dyDescent="0.25">
      <c r="A176" s="169"/>
      <c r="B176" s="171"/>
      <c r="C176" s="48">
        <v>321</v>
      </c>
      <c r="D176" s="71" t="s">
        <v>364</v>
      </c>
      <c r="E176" s="111" t="s">
        <v>606</v>
      </c>
      <c r="F176" s="72" t="s">
        <v>13</v>
      </c>
      <c r="G176" s="72" t="s">
        <v>15</v>
      </c>
      <c r="H176" s="54">
        <v>1.56</v>
      </c>
      <c r="I176" s="19">
        <v>5</v>
      </c>
      <c r="J176" s="25">
        <f t="shared" si="4"/>
        <v>5</v>
      </c>
      <c r="K176" s="26" t="str">
        <f t="shared" si="5"/>
        <v>OK</v>
      </c>
      <c r="L176" s="150"/>
      <c r="M176" s="150"/>
      <c r="N176" s="150"/>
      <c r="O176" s="150"/>
      <c r="P176" s="150"/>
      <c r="Q176" s="150"/>
      <c r="R176" s="150"/>
      <c r="S176" s="150"/>
      <c r="T176" s="150"/>
      <c r="U176" s="150"/>
      <c r="V176" s="150"/>
      <c r="W176" s="150"/>
      <c r="X176" s="32"/>
      <c r="Y176" s="32"/>
      <c r="Z176" s="32"/>
      <c r="AA176" s="32"/>
      <c r="AB176" s="32"/>
      <c r="AC176" s="32"/>
    </row>
    <row r="177" spans="1:29" ht="39.950000000000003" customHeight="1" x14ac:dyDescent="0.25">
      <c r="A177" s="169"/>
      <c r="B177" s="171"/>
      <c r="C177" s="48">
        <v>322</v>
      </c>
      <c r="D177" s="71" t="s">
        <v>365</v>
      </c>
      <c r="E177" s="111" t="s">
        <v>606</v>
      </c>
      <c r="F177" s="72" t="s">
        <v>13</v>
      </c>
      <c r="G177" s="72" t="s">
        <v>15</v>
      </c>
      <c r="H177" s="54">
        <v>1.82</v>
      </c>
      <c r="I177" s="19">
        <v>5</v>
      </c>
      <c r="J177" s="25">
        <f t="shared" si="4"/>
        <v>5</v>
      </c>
      <c r="K177" s="26" t="str">
        <f t="shared" si="5"/>
        <v>OK</v>
      </c>
      <c r="L177" s="150"/>
      <c r="M177" s="150"/>
      <c r="N177" s="150"/>
      <c r="O177" s="150"/>
      <c r="P177" s="150"/>
      <c r="Q177" s="150"/>
      <c r="R177" s="150"/>
      <c r="S177" s="150"/>
      <c r="T177" s="150"/>
      <c r="U177" s="150"/>
      <c r="V177" s="150"/>
      <c r="W177" s="150"/>
      <c r="X177" s="32"/>
      <c r="Y177" s="32"/>
      <c r="Z177" s="32"/>
      <c r="AA177" s="32"/>
      <c r="AB177" s="32"/>
      <c r="AC177" s="32"/>
    </row>
    <row r="178" spans="1:29" ht="39.950000000000003" customHeight="1" x14ac:dyDescent="0.25">
      <c r="A178" s="169"/>
      <c r="B178" s="171"/>
      <c r="C178" s="48">
        <v>323</v>
      </c>
      <c r="D178" s="71" t="s">
        <v>366</v>
      </c>
      <c r="E178" s="111" t="s">
        <v>606</v>
      </c>
      <c r="F178" s="72" t="s">
        <v>13</v>
      </c>
      <c r="G178" s="72" t="s">
        <v>15</v>
      </c>
      <c r="H178" s="54">
        <v>8.18</v>
      </c>
      <c r="I178" s="19">
        <v>5</v>
      </c>
      <c r="J178" s="25">
        <f t="shared" si="4"/>
        <v>5</v>
      </c>
      <c r="K178" s="26" t="str">
        <f t="shared" si="5"/>
        <v>OK</v>
      </c>
      <c r="L178" s="150"/>
      <c r="M178" s="150"/>
      <c r="N178" s="150"/>
      <c r="O178" s="150"/>
      <c r="P178" s="150"/>
      <c r="Q178" s="150"/>
      <c r="R178" s="150"/>
      <c r="S178" s="150"/>
      <c r="T178" s="150"/>
      <c r="U178" s="150"/>
      <c r="V178" s="150"/>
      <c r="W178" s="150"/>
      <c r="X178" s="32"/>
      <c r="Y178" s="32"/>
      <c r="Z178" s="32"/>
      <c r="AA178" s="32"/>
      <c r="AB178" s="32"/>
      <c r="AC178" s="32"/>
    </row>
    <row r="179" spans="1:29" ht="39.950000000000003" customHeight="1" x14ac:dyDescent="0.25">
      <c r="A179" s="169"/>
      <c r="B179" s="171"/>
      <c r="C179" s="48">
        <v>324</v>
      </c>
      <c r="D179" s="71" t="s">
        <v>367</v>
      </c>
      <c r="E179" s="109" t="s">
        <v>609</v>
      </c>
      <c r="F179" s="98" t="s">
        <v>13</v>
      </c>
      <c r="G179" s="72" t="s">
        <v>15</v>
      </c>
      <c r="H179" s="54">
        <v>59.41</v>
      </c>
      <c r="I179" s="19">
        <v>5</v>
      </c>
      <c r="J179" s="25">
        <f t="shared" si="4"/>
        <v>5</v>
      </c>
      <c r="K179" s="26" t="str">
        <f t="shared" si="5"/>
        <v>OK</v>
      </c>
      <c r="L179" s="150"/>
      <c r="M179" s="150"/>
      <c r="N179" s="150"/>
      <c r="O179" s="150"/>
      <c r="P179" s="150"/>
      <c r="Q179" s="150"/>
      <c r="R179" s="150"/>
      <c r="S179" s="150"/>
      <c r="T179" s="150"/>
      <c r="U179" s="150"/>
      <c r="V179" s="150"/>
      <c r="W179" s="150"/>
      <c r="X179" s="32"/>
      <c r="Y179" s="32"/>
      <c r="Z179" s="32"/>
      <c r="AA179" s="32"/>
      <c r="AB179" s="32"/>
      <c r="AC179" s="32"/>
    </row>
    <row r="180" spans="1:29" ht="39.950000000000003" customHeight="1" x14ac:dyDescent="0.25">
      <c r="A180" s="169"/>
      <c r="B180" s="171"/>
      <c r="C180" s="48">
        <v>325</v>
      </c>
      <c r="D180" s="71" t="s">
        <v>368</v>
      </c>
      <c r="E180" s="110" t="s">
        <v>608</v>
      </c>
      <c r="F180" s="96" t="s">
        <v>13</v>
      </c>
      <c r="G180" s="96" t="s">
        <v>15</v>
      </c>
      <c r="H180" s="54">
        <v>86.81</v>
      </c>
      <c r="I180" s="19"/>
      <c r="J180" s="25">
        <f t="shared" si="4"/>
        <v>0</v>
      </c>
      <c r="K180" s="26" t="str">
        <f t="shared" si="5"/>
        <v>OK</v>
      </c>
      <c r="L180" s="150"/>
      <c r="M180" s="150"/>
      <c r="N180" s="150"/>
      <c r="O180" s="150"/>
      <c r="P180" s="150"/>
      <c r="Q180" s="150"/>
      <c r="R180" s="150"/>
      <c r="S180" s="150"/>
      <c r="T180" s="150"/>
      <c r="U180" s="150"/>
      <c r="V180" s="150"/>
      <c r="W180" s="150"/>
      <c r="X180" s="32"/>
      <c r="Y180" s="32"/>
      <c r="Z180" s="32"/>
      <c r="AA180" s="32"/>
      <c r="AB180" s="32"/>
      <c r="AC180" s="32"/>
    </row>
    <row r="181" spans="1:29" ht="39.950000000000003" customHeight="1" x14ac:dyDescent="0.25">
      <c r="A181" s="169"/>
      <c r="B181" s="171"/>
      <c r="C181" s="48">
        <v>326</v>
      </c>
      <c r="D181" s="71" t="s">
        <v>369</v>
      </c>
      <c r="E181" s="110" t="s">
        <v>608</v>
      </c>
      <c r="F181" s="72" t="s">
        <v>13</v>
      </c>
      <c r="G181" s="72" t="s">
        <v>15</v>
      </c>
      <c r="H181" s="54">
        <v>15.09</v>
      </c>
      <c r="I181" s="19">
        <v>5</v>
      </c>
      <c r="J181" s="25">
        <f t="shared" si="4"/>
        <v>5</v>
      </c>
      <c r="K181" s="26" t="str">
        <f t="shared" si="5"/>
        <v>OK</v>
      </c>
      <c r="L181" s="150"/>
      <c r="M181" s="150"/>
      <c r="N181" s="150"/>
      <c r="O181" s="150"/>
      <c r="P181" s="150"/>
      <c r="Q181" s="150"/>
      <c r="R181" s="150"/>
      <c r="S181" s="150"/>
      <c r="T181" s="150"/>
      <c r="U181" s="150"/>
      <c r="V181" s="150"/>
      <c r="W181" s="150"/>
      <c r="X181" s="32"/>
      <c r="Y181" s="32"/>
      <c r="Z181" s="32"/>
      <c r="AA181" s="32"/>
      <c r="AB181" s="32"/>
      <c r="AC181" s="32"/>
    </row>
    <row r="182" spans="1:29" ht="39.950000000000003" customHeight="1" x14ac:dyDescent="0.25">
      <c r="A182" s="169"/>
      <c r="B182" s="171"/>
      <c r="C182" s="48">
        <v>327</v>
      </c>
      <c r="D182" s="71" t="s">
        <v>370</v>
      </c>
      <c r="E182" s="110" t="s">
        <v>608</v>
      </c>
      <c r="F182" s="72" t="s">
        <v>13</v>
      </c>
      <c r="G182" s="72" t="s">
        <v>15</v>
      </c>
      <c r="H182" s="54">
        <v>25.35</v>
      </c>
      <c r="I182" s="19">
        <v>5</v>
      </c>
      <c r="J182" s="25">
        <f t="shared" si="4"/>
        <v>5</v>
      </c>
      <c r="K182" s="26" t="str">
        <f t="shared" si="5"/>
        <v>OK</v>
      </c>
      <c r="L182" s="150"/>
      <c r="M182" s="150"/>
      <c r="N182" s="150"/>
      <c r="O182" s="150"/>
      <c r="P182" s="150"/>
      <c r="Q182" s="150"/>
      <c r="R182" s="150"/>
      <c r="S182" s="150"/>
      <c r="T182" s="150"/>
      <c r="U182" s="150"/>
      <c r="V182" s="150"/>
      <c r="W182" s="150"/>
      <c r="X182" s="32"/>
      <c r="Y182" s="32"/>
      <c r="Z182" s="32"/>
      <c r="AA182" s="32"/>
      <c r="AB182" s="32"/>
      <c r="AC182" s="32"/>
    </row>
    <row r="183" spans="1:29" ht="39.950000000000003" customHeight="1" x14ac:dyDescent="0.25">
      <c r="A183" s="169"/>
      <c r="B183" s="171"/>
      <c r="C183" s="48">
        <v>328</v>
      </c>
      <c r="D183" s="71" t="s">
        <v>371</v>
      </c>
      <c r="E183" s="110" t="s">
        <v>608</v>
      </c>
      <c r="F183" s="72" t="s">
        <v>13</v>
      </c>
      <c r="G183" s="72" t="s">
        <v>15</v>
      </c>
      <c r="H183" s="54">
        <v>7.56</v>
      </c>
      <c r="I183" s="19">
        <v>5</v>
      </c>
      <c r="J183" s="25">
        <f t="shared" si="4"/>
        <v>5</v>
      </c>
      <c r="K183" s="26" t="str">
        <f t="shared" si="5"/>
        <v>OK</v>
      </c>
      <c r="L183" s="150"/>
      <c r="M183" s="150"/>
      <c r="N183" s="150"/>
      <c r="O183" s="150"/>
      <c r="P183" s="150"/>
      <c r="Q183" s="150"/>
      <c r="R183" s="150"/>
      <c r="S183" s="150"/>
      <c r="T183" s="150"/>
      <c r="U183" s="150"/>
      <c r="V183" s="150"/>
      <c r="W183" s="150"/>
      <c r="X183" s="32"/>
      <c r="Y183" s="32"/>
      <c r="Z183" s="32"/>
      <c r="AA183" s="32"/>
      <c r="AB183" s="32"/>
      <c r="AC183" s="32"/>
    </row>
    <row r="184" spans="1:29" ht="39.950000000000003" customHeight="1" x14ac:dyDescent="0.25">
      <c r="A184" s="169"/>
      <c r="B184" s="171"/>
      <c r="C184" s="48">
        <v>329</v>
      </c>
      <c r="D184" s="71" t="s">
        <v>372</v>
      </c>
      <c r="E184" s="110" t="s">
        <v>608</v>
      </c>
      <c r="F184" s="72" t="s">
        <v>13</v>
      </c>
      <c r="G184" s="72" t="s">
        <v>15</v>
      </c>
      <c r="H184" s="54">
        <v>18</v>
      </c>
      <c r="I184" s="19">
        <v>5</v>
      </c>
      <c r="J184" s="25">
        <f t="shared" si="4"/>
        <v>5</v>
      </c>
      <c r="K184" s="26" t="str">
        <f t="shared" si="5"/>
        <v>OK</v>
      </c>
      <c r="L184" s="150"/>
      <c r="M184" s="150"/>
      <c r="N184" s="150"/>
      <c r="O184" s="150"/>
      <c r="P184" s="150"/>
      <c r="Q184" s="150"/>
      <c r="R184" s="150"/>
      <c r="S184" s="150"/>
      <c r="T184" s="150"/>
      <c r="U184" s="150"/>
      <c r="V184" s="150"/>
      <c r="W184" s="150"/>
      <c r="X184" s="32"/>
      <c r="Y184" s="32"/>
      <c r="Z184" s="32"/>
      <c r="AA184" s="32"/>
      <c r="AB184" s="32"/>
      <c r="AC184" s="32"/>
    </row>
    <row r="185" spans="1:29" ht="39.950000000000003" customHeight="1" x14ac:dyDescent="0.25">
      <c r="A185" s="169"/>
      <c r="B185" s="171"/>
      <c r="C185" s="48">
        <v>330</v>
      </c>
      <c r="D185" s="71" t="s">
        <v>373</v>
      </c>
      <c r="E185" s="110" t="s">
        <v>608</v>
      </c>
      <c r="F185" s="72" t="s">
        <v>13</v>
      </c>
      <c r="G185" s="72" t="s">
        <v>15</v>
      </c>
      <c r="H185" s="54">
        <v>10.67</v>
      </c>
      <c r="I185" s="19">
        <v>5</v>
      </c>
      <c r="J185" s="25">
        <f t="shared" si="4"/>
        <v>5</v>
      </c>
      <c r="K185" s="26" t="str">
        <f t="shared" si="5"/>
        <v>OK</v>
      </c>
      <c r="L185" s="150"/>
      <c r="M185" s="150"/>
      <c r="N185" s="150"/>
      <c r="O185" s="150"/>
      <c r="P185" s="150"/>
      <c r="Q185" s="150"/>
      <c r="R185" s="150"/>
      <c r="S185" s="150"/>
      <c r="T185" s="150"/>
      <c r="U185" s="150"/>
      <c r="V185" s="150"/>
      <c r="W185" s="150"/>
      <c r="X185" s="32"/>
      <c r="Y185" s="32"/>
      <c r="Z185" s="32"/>
      <c r="AA185" s="32"/>
      <c r="AB185" s="32"/>
      <c r="AC185" s="32"/>
    </row>
    <row r="186" spans="1:29" ht="39.950000000000003" customHeight="1" x14ac:dyDescent="0.25">
      <c r="A186" s="169"/>
      <c r="B186" s="171"/>
      <c r="C186" s="48">
        <v>331</v>
      </c>
      <c r="D186" s="71" t="s">
        <v>374</v>
      </c>
      <c r="E186" s="110" t="s">
        <v>608</v>
      </c>
      <c r="F186" s="72" t="s">
        <v>13</v>
      </c>
      <c r="G186" s="72" t="s">
        <v>15</v>
      </c>
      <c r="H186" s="54">
        <v>19.41</v>
      </c>
      <c r="I186" s="19">
        <v>5</v>
      </c>
      <c r="J186" s="25">
        <f t="shared" si="4"/>
        <v>5</v>
      </c>
      <c r="K186" s="26" t="str">
        <f t="shared" si="5"/>
        <v>OK</v>
      </c>
      <c r="L186" s="150"/>
      <c r="M186" s="150"/>
      <c r="N186" s="150"/>
      <c r="O186" s="150"/>
      <c r="P186" s="150"/>
      <c r="Q186" s="150"/>
      <c r="R186" s="150"/>
      <c r="S186" s="150"/>
      <c r="T186" s="150"/>
      <c r="U186" s="150"/>
      <c r="V186" s="150"/>
      <c r="W186" s="150"/>
      <c r="X186" s="32"/>
      <c r="Y186" s="32"/>
      <c r="Z186" s="32"/>
      <c r="AA186" s="32"/>
      <c r="AB186" s="32"/>
      <c r="AC186" s="32"/>
    </row>
    <row r="187" spans="1:29" ht="39.950000000000003" customHeight="1" x14ac:dyDescent="0.25">
      <c r="A187" s="169"/>
      <c r="B187" s="171"/>
      <c r="C187" s="48">
        <v>332</v>
      </c>
      <c r="D187" s="71" t="s">
        <v>375</v>
      </c>
      <c r="E187" s="110" t="s">
        <v>608</v>
      </c>
      <c r="F187" s="72" t="s">
        <v>13</v>
      </c>
      <c r="G187" s="72" t="s">
        <v>15</v>
      </c>
      <c r="H187" s="54">
        <v>21.09</v>
      </c>
      <c r="I187" s="19">
        <v>5</v>
      </c>
      <c r="J187" s="25">
        <f t="shared" si="4"/>
        <v>5</v>
      </c>
      <c r="K187" s="26" t="str">
        <f t="shared" si="5"/>
        <v>OK</v>
      </c>
      <c r="L187" s="150"/>
      <c r="M187" s="150"/>
      <c r="N187" s="150"/>
      <c r="O187" s="150"/>
      <c r="P187" s="150"/>
      <c r="Q187" s="150"/>
      <c r="R187" s="150"/>
      <c r="S187" s="150"/>
      <c r="T187" s="150"/>
      <c r="U187" s="150"/>
      <c r="V187" s="150"/>
      <c r="W187" s="150"/>
      <c r="X187" s="32"/>
      <c r="Y187" s="32"/>
      <c r="Z187" s="32"/>
      <c r="AA187" s="32"/>
      <c r="AB187" s="32"/>
      <c r="AC187" s="32"/>
    </row>
    <row r="188" spans="1:29" ht="39.950000000000003" customHeight="1" x14ac:dyDescent="0.25">
      <c r="A188" s="169"/>
      <c r="B188" s="171"/>
      <c r="C188" s="48">
        <v>333</v>
      </c>
      <c r="D188" s="71" t="s">
        <v>376</v>
      </c>
      <c r="E188" s="110" t="s">
        <v>610</v>
      </c>
      <c r="F188" s="72" t="s">
        <v>13</v>
      </c>
      <c r="G188" s="72" t="s">
        <v>15</v>
      </c>
      <c r="H188" s="54">
        <v>42.23</v>
      </c>
      <c r="I188" s="19">
        <v>5</v>
      </c>
      <c r="J188" s="25">
        <f t="shared" si="4"/>
        <v>5</v>
      </c>
      <c r="K188" s="26" t="str">
        <f t="shared" si="5"/>
        <v>OK</v>
      </c>
      <c r="L188" s="150"/>
      <c r="M188" s="150"/>
      <c r="N188" s="150"/>
      <c r="O188" s="150"/>
      <c r="P188" s="150"/>
      <c r="Q188" s="150"/>
      <c r="R188" s="150"/>
      <c r="S188" s="150"/>
      <c r="T188" s="150"/>
      <c r="U188" s="150"/>
      <c r="V188" s="150"/>
      <c r="W188" s="150"/>
      <c r="X188" s="32"/>
      <c r="Y188" s="32"/>
      <c r="Z188" s="32"/>
      <c r="AA188" s="32"/>
      <c r="AB188" s="32"/>
      <c r="AC188" s="32"/>
    </row>
    <row r="189" spans="1:29" ht="39.950000000000003" customHeight="1" x14ac:dyDescent="0.25">
      <c r="A189" s="169"/>
      <c r="B189" s="171"/>
      <c r="C189" s="48">
        <v>334</v>
      </c>
      <c r="D189" s="71" t="s">
        <v>377</v>
      </c>
      <c r="E189" s="110" t="s">
        <v>610</v>
      </c>
      <c r="F189" s="72" t="s">
        <v>13</v>
      </c>
      <c r="G189" s="72" t="s">
        <v>15</v>
      </c>
      <c r="H189" s="54">
        <v>35.26</v>
      </c>
      <c r="I189" s="19">
        <v>5</v>
      </c>
      <c r="J189" s="25">
        <f t="shared" si="4"/>
        <v>5</v>
      </c>
      <c r="K189" s="26" t="str">
        <f t="shared" si="5"/>
        <v>OK</v>
      </c>
      <c r="L189" s="150"/>
      <c r="M189" s="150"/>
      <c r="N189" s="150"/>
      <c r="O189" s="150"/>
      <c r="P189" s="150"/>
      <c r="Q189" s="150"/>
      <c r="R189" s="150"/>
      <c r="S189" s="150"/>
      <c r="T189" s="150"/>
      <c r="U189" s="150"/>
      <c r="V189" s="150"/>
      <c r="W189" s="150"/>
      <c r="X189" s="32"/>
      <c r="Y189" s="32"/>
      <c r="Z189" s="32"/>
      <c r="AA189" s="32"/>
      <c r="AB189" s="32"/>
      <c r="AC189" s="32"/>
    </row>
    <row r="190" spans="1:29" ht="39.950000000000003" customHeight="1" x14ac:dyDescent="0.25">
      <c r="A190" s="169"/>
      <c r="B190" s="171"/>
      <c r="C190" s="48">
        <v>335</v>
      </c>
      <c r="D190" s="81" t="s">
        <v>378</v>
      </c>
      <c r="E190" s="110" t="s">
        <v>607</v>
      </c>
      <c r="F190" s="72" t="s">
        <v>13</v>
      </c>
      <c r="G190" s="72" t="s">
        <v>15</v>
      </c>
      <c r="H190" s="54">
        <v>36.33</v>
      </c>
      <c r="I190" s="19">
        <v>5</v>
      </c>
      <c r="J190" s="25">
        <f t="shared" si="4"/>
        <v>5</v>
      </c>
      <c r="K190" s="26" t="str">
        <f t="shared" si="5"/>
        <v>OK</v>
      </c>
      <c r="L190" s="150"/>
      <c r="M190" s="150"/>
      <c r="N190" s="150"/>
      <c r="O190" s="150"/>
      <c r="P190" s="150"/>
      <c r="Q190" s="150"/>
      <c r="R190" s="150"/>
      <c r="S190" s="150"/>
      <c r="T190" s="150"/>
      <c r="U190" s="150"/>
      <c r="V190" s="150"/>
      <c r="W190" s="150"/>
      <c r="X190" s="32"/>
      <c r="Y190" s="32"/>
      <c r="Z190" s="32"/>
      <c r="AA190" s="32"/>
      <c r="AB190" s="32"/>
      <c r="AC190" s="32"/>
    </row>
    <row r="191" spans="1:29" ht="39.950000000000003" customHeight="1" x14ac:dyDescent="0.25">
      <c r="A191" s="169"/>
      <c r="B191" s="171"/>
      <c r="C191" s="48">
        <v>336</v>
      </c>
      <c r="D191" s="81" t="s">
        <v>379</v>
      </c>
      <c r="E191" s="110" t="s">
        <v>607</v>
      </c>
      <c r="F191" s="72" t="s">
        <v>13</v>
      </c>
      <c r="G191" s="72" t="s">
        <v>15</v>
      </c>
      <c r="H191" s="54">
        <v>33.840000000000003</v>
      </c>
      <c r="I191" s="19">
        <v>5</v>
      </c>
      <c r="J191" s="25">
        <f t="shared" si="4"/>
        <v>5</v>
      </c>
      <c r="K191" s="26" t="str">
        <f t="shared" si="5"/>
        <v>OK</v>
      </c>
      <c r="L191" s="150"/>
      <c r="M191" s="150"/>
      <c r="N191" s="150"/>
      <c r="O191" s="150"/>
      <c r="P191" s="150"/>
      <c r="Q191" s="150"/>
      <c r="R191" s="150"/>
      <c r="S191" s="150"/>
      <c r="T191" s="150"/>
      <c r="U191" s="150"/>
      <c r="V191" s="150"/>
      <c r="W191" s="150"/>
      <c r="X191" s="32"/>
      <c r="Y191" s="32"/>
      <c r="Z191" s="32"/>
      <c r="AA191" s="32"/>
      <c r="AB191" s="32"/>
      <c r="AC191" s="32"/>
    </row>
    <row r="192" spans="1:29" ht="39.950000000000003" customHeight="1" x14ac:dyDescent="0.25">
      <c r="A192" s="169"/>
      <c r="B192" s="171"/>
      <c r="C192" s="48">
        <v>337</v>
      </c>
      <c r="D192" s="71" t="s">
        <v>380</v>
      </c>
      <c r="E192" s="110" t="s">
        <v>607</v>
      </c>
      <c r="F192" s="72" t="s">
        <v>13</v>
      </c>
      <c r="G192" s="72" t="s">
        <v>15</v>
      </c>
      <c r="H192" s="54">
        <v>118.96</v>
      </c>
      <c r="I192" s="19">
        <v>5</v>
      </c>
      <c r="J192" s="25">
        <f t="shared" si="4"/>
        <v>5</v>
      </c>
      <c r="K192" s="26" t="str">
        <f t="shared" si="5"/>
        <v>OK</v>
      </c>
      <c r="L192" s="150"/>
      <c r="M192" s="150"/>
      <c r="N192" s="150"/>
      <c r="O192" s="150"/>
      <c r="P192" s="150"/>
      <c r="Q192" s="150"/>
      <c r="R192" s="150"/>
      <c r="S192" s="150"/>
      <c r="T192" s="150"/>
      <c r="U192" s="150"/>
      <c r="V192" s="150"/>
      <c r="W192" s="150"/>
      <c r="X192" s="32"/>
      <c r="Y192" s="32"/>
      <c r="Z192" s="32"/>
      <c r="AA192" s="32"/>
      <c r="AB192" s="32"/>
      <c r="AC192" s="32"/>
    </row>
    <row r="193" spans="1:29" ht="39.950000000000003" customHeight="1" x14ac:dyDescent="0.25">
      <c r="A193" s="169"/>
      <c r="B193" s="171"/>
      <c r="C193" s="48">
        <v>338</v>
      </c>
      <c r="D193" s="71" t="s">
        <v>381</v>
      </c>
      <c r="E193" s="110" t="s">
        <v>611</v>
      </c>
      <c r="F193" s="72" t="s">
        <v>13</v>
      </c>
      <c r="G193" s="72" t="s">
        <v>15</v>
      </c>
      <c r="H193" s="54">
        <v>67.12</v>
      </c>
      <c r="I193" s="19">
        <v>5</v>
      </c>
      <c r="J193" s="25">
        <f t="shared" si="4"/>
        <v>5</v>
      </c>
      <c r="K193" s="26" t="str">
        <f t="shared" si="5"/>
        <v>OK</v>
      </c>
      <c r="L193" s="150"/>
      <c r="M193" s="150"/>
      <c r="N193" s="150"/>
      <c r="O193" s="150"/>
      <c r="P193" s="150"/>
      <c r="Q193" s="150"/>
      <c r="R193" s="150"/>
      <c r="S193" s="150"/>
      <c r="T193" s="150"/>
      <c r="U193" s="150"/>
      <c r="V193" s="150"/>
      <c r="W193" s="150"/>
      <c r="X193" s="32"/>
      <c r="Y193" s="32"/>
      <c r="Z193" s="32"/>
      <c r="AA193" s="32"/>
      <c r="AB193" s="32"/>
      <c r="AC193" s="32"/>
    </row>
    <row r="194" spans="1:29" ht="39.950000000000003" customHeight="1" x14ac:dyDescent="0.25">
      <c r="A194" s="169"/>
      <c r="B194" s="171"/>
      <c r="C194" s="48">
        <v>339</v>
      </c>
      <c r="D194" s="71" t="s">
        <v>382</v>
      </c>
      <c r="E194" s="110" t="s">
        <v>607</v>
      </c>
      <c r="F194" s="72"/>
      <c r="G194" s="72" t="s">
        <v>15</v>
      </c>
      <c r="H194" s="54">
        <v>19.84</v>
      </c>
      <c r="I194" s="19">
        <v>5</v>
      </c>
      <c r="J194" s="25">
        <f t="shared" si="4"/>
        <v>5</v>
      </c>
      <c r="K194" s="26" t="str">
        <f t="shared" si="5"/>
        <v>OK</v>
      </c>
      <c r="L194" s="150"/>
      <c r="M194" s="150"/>
      <c r="N194" s="150"/>
      <c r="O194" s="150"/>
      <c r="P194" s="150"/>
      <c r="Q194" s="150"/>
      <c r="R194" s="150"/>
      <c r="S194" s="150"/>
      <c r="T194" s="150"/>
      <c r="U194" s="150"/>
      <c r="V194" s="150"/>
      <c r="W194" s="150"/>
      <c r="X194" s="32"/>
      <c r="Y194" s="32"/>
      <c r="Z194" s="32"/>
      <c r="AA194" s="32"/>
      <c r="AB194" s="32"/>
      <c r="AC194" s="32"/>
    </row>
    <row r="195" spans="1:29" ht="39.950000000000003" customHeight="1" x14ac:dyDescent="0.25">
      <c r="A195" s="169"/>
      <c r="B195" s="171"/>
      <c r="C195" s="48">
        <v>340</v>
      </c>
      <c r="D195" s="71" t="s">
        <v>383</v>
      </c>
      <c r="E195" s="110" t="s">
        <v>607</v>
      </c>
      <c r="F195" s="72" t="s">
        <v>13</v>
      </c>
      <c r="G195" s="72" t="s">
        <v>15</v>
      </c>
      <c r="H195" s="54">
        <v>51.59</v>
      </c>
      <c r="I195" s="19">
        <v>5</v>
      </c>
      <c r="J195" s="25">
        <f t="shared" si="4"/>
        <v>5</v>
      </c>
      <c r="K195" s="26" t="str">
        <f t="shared" si="5"/>
        <v>OK</v>
      </c>
      <c r="L195" s="150"/>
      <c r="M195" s="150"/>
      <c r="N195" s="150"/>
      <c r="O195" s="150"/>
      <c r="P195" s="150"/>
      <c r="Q195" s="150"/>
      <c r="R195" s="150"/>
      <c r="S195" s="150"/>
      <c r="T195" s="150"/>
      <c r="U195" s="150"/>
      <c r="V195" s="150"/>
      <c r="W195" s="150"/>
      <c r="X195" s="32"/>
      <c r="Y195" s="32"/>
      <c r="Z195" s="32"/>
      <c r="AA195" s="32"/>
      <c r="AB195" s="32"/>
      <c r="AC195" s="32"/>
    </row>
    <row r="196" spans="1:29" ht="39.950000000000003" customHeight="1" x14ac:dyDescent="0.25">
      <c r="A196" s="169"/>
      <c r="B196" s="171"/>
      <c r="C196" s="48">
        <v>341</v>
      </c>
      <c r="D196" s="71" t="s">
        <v>384</v>
      </c>
      <c r="E196" s="111" t="s">
        <v>606</v>
      </c>
      <c r="F196" s="72" t="s">
        <v>13</v>
      </c>
      <c r="G196" s="72" t="s">
        <v>15</v>
      </c>
      <c r="H196" s="54">
        <v>5.69</v>
      </c>
      <c r="I196" s="19">
        <v>5</v>
      </c>
      <c r="J196" s="25">
        <f t="shared" si="4"/>
        <v>5</v>
      </c>
      <c r="K196" s="26" t="str">
        <f t="shared" si="5"/>
        <v>OK</v>
      </c>
      <c r="L196" s="150"/>
      <c r="M196" s="150"/>
      <c r="N196" s="150"/>
      <c r="O196" s="150"/>
      <c r="P196" s="150"/>
      <c r="Q196" s="150"/>
      <c r="R196" s="150"/>
      <c r="S196" s="150"/>
      <c r="T196" s="150"/>
      <c r="U196" s="150"/>
      <c r="V196" s="150"/>
      <c r="W196" s="150"/>
      <c r="X196" s="32"/>
      <c r="Y196" s="32"/>
      <c r="Z196" s="32"/>
      <c r="AA196" s="32"/>
      <c r="AB196" s="32"/>
      <c r="AC196" s="32"/>
    </row>
    <row r="197" spans="1:29" ht="39.950000000000003" customHeight="1" x14ac:dyDescent="0.25">
      <c r="A197" s="169"/>
      <c r="B197" s="171"/>
      <c r="C197" s="48">
        <v>342</v>
      </c>
      <c r="D197" s="71" t="s">
        <v>385</v>
      </c>
      <c r="E197" s="111" t="s">
        <v>606</v>
      </c>
      <c r="F197" s="72" t="s">
        <v>13</v>
      </c>
      <c r="G197" s="72" t="s">
        <v>15</v>
      </c>
      <c r="H197" s="54">
        <v>9.73</v>
      </c>
      <c r="I197" s="19">
        <v>5</v>
      </c>
      <c r="J197" s="25">
        <f t="shared" si="4"/>
        <v>5</v>
      </c>
      <c r="K197" s="26" t="str">
        <f t="shared" si="5"/>
        <v>OK</v>
      </c>
      <c r="L197" s="150"/>
      <c r="M197" s="150"/>
      <c r="N197" s="150"/>
      <c r="O197" s="150"/>
      <c r="P197" s="150"/>
      <c r="Q197" s="150"/>
      <c r="R197" s="150"/>
      <c r="S197" s="150"/>
      <c r="T197" s="150"/>
      <c r="U197" s="150"/>
      <c r="V197" s="150"/>
      <c r="W197" s="150"/>
      <c r="X197" s="32"/>
      <c r="Y197" s="32"/>
      <c r="Z197" s="32"/>
      <c r="AA197" s="32"/>
      <c r="AB197" s="32"/>
      <c r="AC197" s="32"/>
    </row>
    <row r="198" spans="1:29" ht="39.950000000000003" customHeight="1" x14ac:dyDescent="0.25">
      <c r="A198" s="169"/>
      <c r="B198" s="171"/>
      <c r="C198" s="48">
        <v>343</v>
      </c>
      <c r="D198" s="71" t="s">
        <v>386</v>
      </c>
      <c r="E198" s="111" t="s">
        <v>606</v>
      </c>
      <c r="F198" s="72" t="s">
        <v>13</v>
      </c>
      <c r="G198" s="72" t="s">
        <v>15</v>
      </c>
      <c r="H198" s="54">
        <v>11.65</v>
      </c>
      <c r="I198" s="19">
        <v>5</v>
      </c>
      <c r="J198" s="25">
        <f t="shared" si="4"/>
        <v>5</v>
      </c>
      <c r="K198" s="26" t="str">
        <f t="shared" si="5"/>
        <v>OK</v>
      </c>
      <c r="L198" s="150"/>
      <c r="M198" s="150"/>
      <c r="N198" s="150"/>
      <c r="O198" s="150"/>
      <c r="P198" s="150"/>
      <c r="Q198" s="150"/>
      <c r="R198" s="150"/>
      <c r="S198" s="150"/>
      <c r="T198" s="150"/>
      <c r="U198" s="150"/>
      <c r="V198" s="150"/>
      <c r="W198" s="150"/>
      <c r="X198" s="32"/>
      <c r="Y198" s="32"/>
      <c r="Z198" s="32"/>
      <c r="AA198" s="32"/>
      <c r="AB198" s="32"/>
      <c r="AC198" s="32"/>
    </row>
    <row r="199" spans="1:29" ht="39.950000000000003" customHeight="1" x14ac:dyDescent="0.25">
      <c r="A199" s="169"/>
      <c r="B199" s="171"/>
      <c r="C199" s="48">
        <v>344</v>
      </c>
      <c r="D199" s="71" t="s">
        <v>387</v>
      </c>
      <c r="E199" s="111" t="s">
        <v>606</v>
      </c>
      <c r="F199" s="72" t="s">
        <v>13</v>
      </c>
      <c r="G199" s="72" t="s">
        <v>15</v>
      </c>
      <c r="H199" s="54">
        <v>4.68</v>
      </c>
      <c r="I199" s="19">
        <v>5</v>
      </c>
      <c r="J199" s="25">
        <f t="shared" si="4"/>
        <v>5</v>
      </c>
      <c r="K199" s="26" t="str">
        <f t="shared" si="5"/>
        <v>OK</v>
      </c>
      <c r="L199" s="150"/>
      <c r="M199" s="150"/>
      <c r="N199" s="150"/>
      <c r="O199" s="150"/>
      <c r="P199" s="150"/>
      <c r="Q199" s="150"/>
      <c r="R199" s="150"/>
      <c r="S199" s="150"/>
      <c r="T199" s="150"/>
      <c r="U199" s="150"/>
      <c r="V199" s="150"/>
      <c r="W199" s="150"/>
      <c r="X199" s="32"/>
      <c r="Y199" s="32"/>
      <c r="Z199" s="32"/>
      <c r="AA199" s="32"/>
      <c r="AB199" s="32"/>
      <c r="AC199" s="32"/>
    </row>
    <row r="200" spans="1:29" ht="39.950000000000003" customHeight="1" x14ac:dyDescent="0.25">
      <c r="A200" s="169"/>
      <c r="B200" s="171"/>
      <c r="C200" s="48">
        <v>345</v>
      </c>
      <c r="D200" s="71" t="s">
        <v>388</v>
      </c>
      <c r="E200" s="111" t="s">
        <v>606</v>
      </c>
      <c r="F200" s="72" t="s">
        <v>13</v>
      </c>
      <c r="G200" s="72" t="s">
        <v>15</v>
      </c>
      <c r="H200" s="54">
        <v>2.72</v>
      </c>
      <c r="I200" s="19">
        <v>5</v>
      </c>
      <c r="J200" s="25">
        <f t="shared" si="4"/>
        <v>5</v>
      </c>
      <c r="K200" s="26" t="str">
        <f t="shared" si="5"/>
        <v>OK</v>
      </c>
      <c r="L200" s="150"/>
      <c r="M200" s="150"/>
      <c r="N200" s="150"/>
      <c r="O200" s="150"/>
      <c r="P200" s="150"/>
      <c r="Q200" s="150"/>
      <c r="R200" s="150"/>
      <c r="S200" s="150"/>
      <c r="T200" s="150"/>
      <c r="U200" s="150"/>
      <c r="V200" s="150"/>
      <c r="W200" s="150"/>
      <c r="X200" s="32"/>
      <c r="Y200" s="32"/>
      <c r="Z200" s="32"/>
      <c r="AA200" s="32"/>
      <c r="AB200" s="32"/>
      <c r="AC200" s="32"/>
    </row>
    <row r="201" spans="1:29" ht="39.950000000000003" customHeight="1" x14ac:dyDescent="0.25">
      <c r="A201" s="169"/>
      <c r="B201" s="171"/>
      <c r="C201" s="48">
        <v>346</v>
      </c>
      <c r="D201" s="71" t="s">
        <v>389</v>
      </c>
      <c r="E201" s="111" t="s">
        <v>606</v>
      </c>
      <c r="F201" s="72" t="s">
        <v>13</v>
      </c>
      <c r="G201" s="72" t="s">
        <v>15</v>
      </c>
      <c r="H201" s="54">
        <v>6.19</v>
      </c>
      <c r="I201" s="19">
        <v>5</v>
      </c>
      <c r="J201" s="25">
        <f t="shared" si="4"/>
        <v>5</v>
      </c>
      <c r="K201" s="26" t="str">
        <f t="shared" si="5"/>
        <v>OK</v>
      </c>
      <c r="L201" s="150"/>
      <c r="M201" s="150"/>
      <c r="N201" s="150"/>
      <c r="O201" s="150"/>
      <c r="P201" s="150"/>
      <c r="Q201" s="150"/>
      <c r="R201" s="150"/>
      <c r="S201" s="150"/>
      <c r="T201" s="150"/>
      <c r="U201" s="150"/>
      <c r="V201" s="150"/>
      <c r="W201" s="150"/>
      <c r="X201" s="32"/>
      <c r="Y201" s="32"/>
      <c r="Z201" s="32"/>
      <c r="AA201" s="32"/>
      <c r="AB201" s="32"/>
      <c r="AC201" s="32"/>
    </row>
    <row r="202" spans="1:29" ht="39.950000000000003" customHeight="1" x14ac:dyDescent="0.25">
      <c r="A202" s="169"/>
      <c r="B202" s="171"/>
      <c r="C202" s="48">
        <v>347</v>
      </c>
      <c r="D202" s="71" t="s">
        <v>390</v>
      </c>
      <c r="E202" s="111" t="s">
        <v>606</v>
      </c>
      <c r="F202" s="72" t="s">
        <v>13</v>
      </c>
      <c r="G202" s="72" t="s">
        <v>15</v>
      </c>
      <c r="H202" s="54">
        <v>10.49</v>
      </c>
      <c r="I202" s="19">
        <v>5</v>
      </c>
      <c r="J202" s="25">
        <f t="shared" si="4"/>
        <v>5</v>
      </c>
      <c r="K202" s="26" t="str">
        <f t="shared" si="5"/>
        <v>OK</v>
      </c>
      <c r="L202" s="150"/>
      <c r="M202" s="150"/>
      <c r="N202" s="150"/>
      <c r="O202" s="150"/>
      <c r="P202" s="150"/>
      <c r="Q202" s="150"/>
      <c r="R202" s="150"/>
      <c r="S202" s="150"/>
      <c r="T202" s="150"/>
      <c r="U202" s="150"/>
      <c r="V202" s="150"/>
      <c r="W202" s="150"/>
      <c r="X202" s="32"/>
      <c r="Y202" s="32"/>
      <c r="Z202" s="32"/>
      <c r="AA202" s="32"/>
      <c r="AB202" s="32"/>
      <c r="AC202" s="32"/>
    </row>
    <row r="203" spans="1:29" ht="39.950000000000003" customHeight="1" x14ac:dyDescent="0.25">
      <c r="A203" s="169"/>
      <c r="B203" s="171"/>
      <c r="C203" s="48">
        <v>348</v>
      </c>
      <c r="D203" s="71" t="s">
        <v>391</v>
      </c>
      <c r="E203" s="111" t="s">
        <v>606</v>
      </c>
      <c r="F203" s="72" t="s">
        <v>13</v>
      </c>
      <c r="G203" s="72" t="s">
        <v>15</v>
      </c>
      <c r="H203" s="54">
        <v>6.39</v>
      </c>
      <c r="I203" s="19">
        <v>5</v>
      </c>
      <c r="J203" s="25">
        <f t="shared" si="4"/>
        <v>5</v>
      </c>
      <c r="K203" s="26" t="str">
        <f t="shared" si="5"/>
        <v>OK</v>
      </c>
      <c r="L203" s="150"/>
      <c r="M203" s="150"/>
      <c r="N203" s="150"/>
      <c r="O203" s="150"/>
      <c r="P203" s="150"/>
      <c r="Q203" s="150"/>
      <c r="R203" s="150"/>
      <c r="S203" s="150"/>
      <c r="T203" s="150"/>
      <c r="U203" s="150"/>
      <c r="V203" s="150"/>
      <c r="W203" s="150"/>
      <c r="X203" s="32"/>
      <c r="Y203" s="32"/>
      <c r="Z203" s="32"/>
      <c r="AA203" s="32"/>
      <c r="AB203" s="32"/>
      <c r="AC203" s="32"/>
    </row>
    <row r="204" spans="1:29" ht="39.950000000000003" customHeight="1" x14ac:dyDescent="0.25">
      <c r="A204" s="169"/>
      <c r="B204" s="171"/>
      <c r="C204" s="48">
        <v>349</v>
      </c>
      <c r="D204" s="71" t="s">
        <v>392</v>
      </c>
      <c r="E204" s="111" t="s">
        <v>606</v>
      </c>
      <c r="F204" s="72" t="s">
        <v>13</v>
      </c>
      <c r="G204" s="72" t="s">
        <v>15</v>
      </c>
      <c r="H204" s="54">
        <v>9.56</v>
      </c>
      <c r="I204" s="19">
        <v>5</v>
      </c>
      <c r="J204" s="25">
        <f t="shared" si="4"/>
        <v>5</v>
      </c>
      <c r="K204" s="26" t="str">
        <f t="shared" si="5"/>
        <v>OK</v>
      </c>
      <c r="L204" s="150"/>
      <c r="M204" s="150"/>
      <c r="N204" s="150"/>
      <c r="O204" s="150"/>
      <c r="P204" s="150"/>
      <c r="Q204" s="150"/>
      <c r="R204" s="150"/>
      <c r="S204" s="150"/>
      <c r="T204" s="150"/>
      <c r="U204" s="150"/>
      <c r="V204" s="150"/>
      <c r="W204" s="150"/>
      <c r="X204" s="32"/>
      <c r="Y204" s="32"/>
      <c r="Z204" s="32"/>
      <c r="AA204" s="32"/>
      <c r="AB204" s="32"/>
      <c r="AC204" s="32"/>
    </row>
    <row r="205" spans="1:29" ht="39.950000000000003" customHeight="1" x14ac:dyDescent="0.25">
      <c r="A205" s="169"/>
      <c r="B205" s="171"/>
      <c r="C205" s="48">
        <v>350</v>
      </c>
      <c r="D205" s="71" t="s">
        <v>393</v>
      </c>
      <c r="E205" s="111" t="s">
        <v>606</v>
      </c>
      <c r="F205" s="72" t="s">
        <v>13</v>
      </c>
      <c r="G205" s="72" t="s">
        <v>15</v>
      </c>
      <c r="H205" s="54">
        <v>3.88</v>
      </c>
      <c r="I205" s="19">
        <v>5</v>
      </c>
      <c r="J205" s="25">
        <f t="shared" si="4"/>
        <v>5</v>
      </c>
      <c r="K205" s="26" t="str">
        <f t="shared" si="5"/>
        <v>OK</v>
      </c>
      <c r="L205" s="150"/>
      <c r="M205" s="150"/>
      <c r="N205" s="150"/>
      <c r="O205" s="150"/>
      <c r="P205" s="150"/>
      <c r="Q205" s="150"/>
      <c r="R205" s="150"/>
      <c r="S205" s="150"/>
      <c r="T205" s="150"/>
      <c r="U205" s="150"/>
      <c r="V205" s="150"/>
      <c r="W205" s="150"/>
      <c r="X205" s="32"/>
      <c r="Y205" s="32"/>
      <c r="Z205" s="32"/>
      <c r="AA205" s="32"/>
      <c r="AB205" s="32"/>
      <c r="AC205" s="32"/>
    </row>
    <row r="206" spans="1:29" ht="39.950000000000003" customHeight="1" x14ac:dyDescent="0.25">
      <c r="A206" s="169"/>
      <c r="B206" s="171"/>
      <c r="C206" s="48">
        <v>351</v>
      </c>
      <c r="D206" s="71" t="s">
        <v>394</v>
      </c>
      <c r="E206" s="111" t="s">
        <v>606</v>
      </c>
      <c r="F206" s="72" t="s">
        <v>13</v>
      </c>
      <c r="G206" s="72" t="s">
        <v>15</v>
      </c>
      <c r="H206" s="54">
        <v>8.5399999999999991</v>
      </c>
      <c r="I206" s="19">
        <v>5</v>
      </c>
      <c r="J206" s="25">
        <f t="shared" si="4"/>
        <v>5</v>
      </c>
      <c r="K206" s="26" t="str">
        <f t="shared" si="5"/>
        <v>OK</v>
      </c>
      <c r="L206" s="150"/>
      <c r="M206" s="150"/>
      <c r="N206" s="150"/>
      <c r="O206" s="150"/>
      <c r="P206" s="150"/>
      <c r="Q206" s="150"/>
      <c r="R206" s="150"/>
      <c r="S206" s="150"/>
      <c r="T206" s="150"/>
      <c r="U206" s="150"/>
      <c r="V206" s="150"/>
      <c r="W206" s="150"/>
      <c r="X206" s="32"/>
      <c r="Y206" s="32"/>
      <c r="Z206" s="32"/>
      <c r="AA206" s="32"/>
      <c r="AB206" s="32"/>
      <c r="AC206" s="32"/>
    </row>
    <row r="207" spans="1:29" ht="39.950000000000003" customHeight="1" x14ac:dyDescent="0.25">
      <c r="A207" s="169"/>
      <c r="B207" s="171"/>
      <c r="C207" s="48">
        <v>352</v>
      </c>
      <c r="D207" s="71" t="s">
        <v>395</v>
      </c>
      <c r="E207" s="111" t="s">
        <v>606</v>
      </c>
      <c r="F207" s="72" t="s">
        <v>13</v>
      </c>
      <c r="G207" s="72" t="s">
        <v>15</v>
      </c>
      <c r="H207" s="54">
        <v>1.36</v>
      </c>
      <c r="I207" s="19">
        <v>5</v>
      </c>
      <c r="J207" s="25">
        <f t="shared" si="4"/>
        <v>5</v>
      </c>
      <c r="K207" s="26" t="str">
        <f t="shared" si="5"/>
        <v>OK</v>
      </c>
      <c r="L207" s="150"/>
      <c r="M207" s="150"/>
      <c r="N207" s="150"/>
      <c r="O207" s="150"/>
      <c r="P207" s="150"/>
      <c r="Q207" s="150"/>
      <c r="R207" s="150"/>
      <c r="S207" s="150"/>
      <c r="T207" s="150"/>
      <c r="U207" s="150"/>
      <c r="V207" s="150"/>
      <c r="W207" s="150"/>
      <c r="X207" s="32"/>
      <c r="Y207" s="32"/>
      <c r="Z207" s="32"/>
      <c r="AA207" s="32"/>
      <c r="AB207" s="32"/>
      <c r="AC207" s="32"/>
    </row>
    <row r="208" spans="1:29" ht="39.950000000000003" customHeight="1" x14ac:dyDescent="0.25">
      <c r="A208" s="169"/>
      <c r="B208" s="171"/>
      <c r="C208" s="49">
        <v>353</v>
      </c>
      <c r="D208" s="82" t="s">
        <v>396</v>
      </c>
      <c r="E208" s="111" t="s">
        <v>606</v>
      </c>
      <c r="F208" s="97" t="s">
        <v>59</v>
      </c>
      <c r="G208" s="97" t="s">
        <v>15</v>
      </c>
      <c r="H208" s="54">
        <v>29.07</v>
      </c>
      <c r="I208" s="19"/>
      <c r="J208" s="25">
        <f t="shared" si="4"/>
        <v>0</v>
      </c>
      <c r="K208" s="26" t="str">
        <f t="shared" si="5"/>
        <v>OK</v>
      </c>
      <c r="L208" s="150"/>
      <c r="M208" s="150"/>
      <c r="N208" s="150"/>
      <c r="O208" s="150"/>
      <c r="P208" s="150"/>
      <c r="Q208" s="150"/>
      <c r="R208" s="150"/>
      <c r="S208" s="150"/>
      <c r="T208" s="150"/>
      <c r="U208" s="150"/>
      <c r="V208" s="150"/>
      <c r="W208" s="150"/>
      <c r="X208" s="32"/>
      <c r="Y208" s="32"/>
      <c r="Z208" s="32"/>
      <c r="AA208" s="32"/>
      <c r="AB208" s="32"/>
      <c r="AC208" s="32"/>
    </row>
    <row r="209" spans="1:29" ht="39.950000000000003" customHeight="1" x14ac:dyDescent="0.25">
      <c r="A209" s="169"/>
      <c r="B209" s="171"/>
      <c r="C209" s="49">
        <v>354</v>
      </c>
      <c r="D209" s="71" t="s">
        <v>397</v>
      </c>
      <c r="E209" s="111" t="s">
        <v>606</v>
      </c>
      <c r="F209" s="72" t="s">
        <v>13</v>
      </c>
      <c r="G209" s="72" t="s">
        <v>15</v>
      </c>
      <c r="H209" s="54">
        <v>33.86</v>
      </c>
      <c r="I209" s="19">
        <v>5</v>
      </c>
      <c r="J209" s="25">
        <f t="shared" si="4"/>
        <v>4</v>
      </c>
      <c r="K209" s="26" t="str">
        <f t="shared" si="5"/>
        <v>OK</v>
      </c>
      <c r="L209" s="150">
        <v>1</v>
      </c>
      <c r="M209" s="150"/>
      <c r="N209" s="150"/>
      <c r="O209" s="150"/>
      <c r="P209" s="150"/>
      <c r="Q209" s="150"/>
      <c r="R209" s="150"/>
      <c r="S209" s="150"/>
      <c r="T209" s="150"/>
      <c r="U209" s="150"/>
      <c r="V209" s="150"/>
      <c r="W209" s="150"/>
      <c r="X209" s="32"/>
      <c r="Y209" s="32"/>
      <c r="Z209" s="32"/>
      <c r="AA209" s="32"/>
      <c r="AB209" s="32"/>
      <c r="AC209" s="32"/>
    </row>
    <row r="210" spans="1:29" ht="39.950000000000003" customHeight="1" x14ac:dyDescent="0.25">
      <c r="A210" s="169"/>
      <c r="B210" s="171"/>
      <c r="C210" s="48">
        <v>355</v>
      </c>
      <c r="D210" s="71" t="s">
        <v>398</v>
      </c>
      <c r="E210" s="111" t="s">
        <v>606</v>
      </c>
      <c r="F210" s="72" t="s">
        <v>13</v>
      </c>
      <c r="G210" s="72" t="s">
        <v>15</v>
      </c>
      <c r="H210" s="54">
        <v>16.34</v>
      </c>
      <c r="I210" s="19">
        <v>5</v>
      </c>
      <c r="J210" s="25">
        <f t="shared" si="4"/>
        <v>5</v>
      </c>
      <c r="K210" s="26" t="str">
        <f t="shared" si="5"/>
        <v>OK</v>
      </c>
      <c r="L210" s="150"/>
      <c r="M210" s="150"/>
      <c r="N210" s="150"/>
      <c r="O210" s="150"/>
      <c r="P210" s="150"/>
      <c r="Q210" s="150"/>
      <c r="R210" s="150"/>
      <c r="S210" s="150"/>
      <c r="T210" s="150"/>
      <c r="U210" s="150"/>
      <c r="V210" s="150"/>
      <c r="W210" s="150"/>
      <c r="X210" s="32"/>
      <c r="Y210" s="32"/>
      <c r="Z210" s="32"/>
      <c r="AA210" s="32"/>
      <c r="AB210" s="32"/>
      <c r="AC210" s="32"/>
    </row>
    <row r="211" spans="1:29" ht="39.950000000000003" customHeight="1" x14ac:dyDescent="0.25">
      <c r="A211" s="169"/>
      <c r="B211" s="171"/>
      <c r="C211" s="48">
        <v>356</v>
      </c>
      <c r="D211" s="71" t="s">
        <v>399</v>
      </c>
      <c r="E211" s="111" t="s">
        <v>606</v>
      </c>
      <c r="F211" s="72" t="s">
        <v>13</v>
      </c>
      <c r="G211" s="72" t="s">
        <v>15</v>
      </c>
      <c r="H211" s="54">
        <v>50.61</v>
      </c>
      <c r="I211" s="19">
        <v>5</v>
      </c>
      <c r="J211" s="25">
        <f t="shared" si="4"/>
        <v>5</v>
      </c>
      <c r="K211" s="26" t="str">
        <f t="shared" si="5"/>
        <v>OK</v>
      </c>
      <c r="L211" s="150"/>
      <c r="M211" s="150"/>
      <c r="N211" s="150"/>
      <c r="O211" s="150"/>
      <c r="P211" s="150"/>
      <c r="Q211" s="150"/>
      <c r="R211" s="150"/>
      <c r="S211" s="150"/>
      <c r="T211" s="150"/>
      <c r="U211" s="150"/>
      <c r="V211" s="150"/>
      <c r="W211" s="150"/>
      <c r="X211" s="32"/>
      <c r="Y211" s="32"/>
      <c r="Z211" s="32"/>
      <c r="AA211" s="32"/>
      <c r="AB211" s="32"/>
      <c r="AC211" s="32"/>
    </row>
    <row r="212" spans="1:29" ht="39.950000000000003" customHeight="1" x14ac:dyDescent="0.25">
      <c r="A212" s="169"/>
      <c r="B212" s="171"/>
      <c r="C212" s="48">
        <v>357</v>
      </c>
      <c r="D212" s="71" t="s">
        <v>400</v>
      </c>
      <c r="E212" s="111" t="s">
        <v>606</v>
      </c>
      <c r="F212" s="72" t="s">
        <v>13</v>
      </c>
      <c r="G212" s="72" t="s">
        <v>15</v>
      </c>
      <c r="H212" s="54">
        <v>20.77</v>
      </c>
      <c r="I212" s="19">
        <v>5</v>
      </c>
      <c r="J212" s="25">
        <f t="shared" si="4"/>
        <v>5</v>
      </c>
      <c r="K212" s="26" t="str">
        <f t="shared" si="5"/>
        <v>OK</v>
      </c>
      <c r="L212" s="150"/>
      <c r="M212" s="150"/>
      <c r="N212" s="150"/>
      <c r="O212" s="150"/>
      <c r="P212" s="150"/>
      <c r="Q212" s="150"/>
      <c r="R212" s="150"/>
      <c r="S212" s="150"/>
      <c r="T212" s="150"/>
      <c r="U212" s="150"/>
      <c r="V212" s="150"/>
      <c r="W212" s="150"/>
      <c r="X212" s="32"/>
      <c r="Y212" s="32"/>
      <c r="Z212" s="32"/>
      <c r="AA212" s="32"/>
      <c r="AB212" s="32"/>
      <c r="AC212" s="32"/>
    </row>
    <row r="213" spans="1:29" ht="39.950000000000003" customHeight="1" x14ac:dyDescent="0.25">
      <c r="A213" s="169"/>
      <c r="B213" s="171"/>
      <c r="C213" s="48">
        <v>358</v>
      </c>
      <c r="D213" s="71" t="s">
        <v>401</v>
      </c>
      <c r="E213" s="111" t="s">
        <v>606</v>
      </c>
      <c r="F213" s="72" t="s">
        <v>13</v>
      </c>
      <c r="G213" s="72" t="s">
        <v>15</v>
      </c>
      <c r="H213" s="54">
        <v>30.55</v>
      </c>
      <c r="I213" s="19">
        <v>5</v>
      </c>
      <c r="J213" s="25">
        <f t="shared" si="4"/>
        <v>5</v>
      </c>
      <c r="K213" s="26" t="str">
        <f t="shared" si="5"/>
        <v>OK</v>
      </c>
      <c r="L213" s="150"/>
      <c r="M213" s="150"/>
      <c r="N213" s="150"/>
      <c r="O213" s="150"/>
      <c r="P213" s="150"/>
      <c r="Q213" s="150"/>
      <c r="R213" s="150"/>
      <c r="S213" s="150"/>
      <c r="T213" s="150"/>
      <c r="U213" s="150"/>
      <c r="V213" s="150"/>
      <c r="W213" s="150"/>
      <c r="X213" s="32"/>
      <c r="Y213" s="32"/>
      <c r="Z213" s="32"/>
      <c r="AA213" s="32"/>
      <c r="AB213" s="32"/>
      <c r="AC213" s="32"/>
    </row>
    <row r="214" spans="1:29" ht="39.950000000000003" customHeight="1" x14ac:dyDescent="0.25">
      <c r="A214" s="169"/>
      <c r="B214" s="171"/>
      <c r="C214" s="48">
        <v>359</v>
      </c>
      <c r="D214" s="71" t="s">
        <v>402</v>
      </c>
      <c r="E214" s="111" t="s">
        <v>606</v>
      </c>
      <c r="F214" s="72" t="s">
        <v>13</v>
      </c>
      <c r="G214" s="72" t="s">
        <v>15</v>
      </c>
      <c r="H214" s="54">
        <v>121.43</v>
      </c>
      <c r="I214" s="19">
        <v>5</v>
      </c>
      <c r="J214" s="25">
        <f t="shared" si="4"/>
        <v>5</v>
      </c>
      <c r="K214" s="26" t="str">
        <f t="shared" si="5"/>
        <v>OK</v>
      </c>
      <c r="L214" s="150"/>
      <c r="M214" s="150"/>
      <c r="N214" s="150"/>
      <c r="O214" s="150"/>
      <c r="P214" s="150"/>
      <c r="Q214" s="150"/>
      <c r="R214" s="150"/>
      <c r="S214" s="150"/>
      <c r="T214" s="150"/>
      <c r="U214" s="150"/>
      <c r="V214" s="150"/>
      <c r="W214" s="150"/>
      <c r="X214" s="32"/>
      <c r="Y214" s="32"/>
      <c r="Z214" s="32"/>
      <c r="AA214" s="32"/>
      <c r="AB214" s="32"/>
      <c r="AC214" s="32"/>
    </row>
    <row r="215" spans="1:29" ht="39.950000000000003" customHeight="1" x14ac:dyDescent="0.25">
      <c r="A215" s="169"/>
      <c r="B215" s="171"/>
      <c r="C215" s="48">
        <v>360</v>
      </c>
      <c r="D215" s="80" t="s">
        <v>403</v>
      </c>
      <c r="E215" s="111" t="s">
        <v>606</v>
      </c>
      <c r="F215" s="72" t="s">
        <v>59</v>
      </c>
      <c r="G215" s="72" t="s">
        <v>15</v>
      </c>
      <c r="H215" s="54">
        <v>1.78</v>
      </c>
      <c r="I215" s="19"/>
      <c r="J215" s="25">
        <f t="shared" si="4"/>
        <v>0</v>
      </c>
      <c r="K215" s="26" t="str">
        <f t="shared" si="5"/>
        <v>OK</v>
      </c>
      <c r="L215" s="150"/>
      <c r="M215" s="150"/>
      <c r="N215" s="150"/>
      <c r="O215" s="150"/>
      <c r="P215" s="150"/>
      <c r="Q215" s="150"/>
      <c r="R215" s="150"/>
      <c r="S215" s="150"/>
      <c r="T215" s="150"/>
      <c r="U215" s="150"/>
      <c r="V215" s="150"/>
      <c r="W215" s="150"/>
      <c r="X215" s="32"/>
      <c r="Y215" s="32"/>
      <c r="Z215" s="32"/>
      <c r="AA215" s="32"/>
      <c r="AB215" s="32"/>
      <c r="AC215" s="32"/>
    </row>
    <row r="216" spans="1:29" ht="39.950000000000003" customHeight="1" x14ac:dyDescent="0.25">
      <c r="A216" s="169"/>
      <c r="B216" s="171"/>
      <c r="C216" s="48">
        <v>361</v>
      </c>
      <c r="D216" s="80" t="s">
        <v>404</v>
      </c>
      <c r="E216" s="111" t="s">
        <v>606</v>
      </c>
      <c r="F216" s="72" t="s">
        <v>59</v>
      </c>
      <c r="G216" s="72" t="s">
        <v>15</v>
      </c>
      <c r="H216" s="54">
        <v>4.28</v>
      </c>
      <c r="I216" s="19"/>
      <c r="J216" s="25">
        <f t="shared" si="4"/>
        <v>0</v>
      </c>
      <c r="K216" s="26" t="str">
        <f t="shared" si="5"/>
        <v>OK</v>
      </c>
      <c r="L216" s="150"/>
      <c r="M216" s="150"/>
      <c r="N216" s="150"/>
      <c r="O216" s="150"/>
      <c r="P216" s="150"/>
      <c r="Q216" s="150"/>
      <c r="R216" s="150"/>
      <c r="S216" s="150"/>
      <c r="T216" s="150"/>
      <c r="U216" s="150"/>
      <c r="V216" s="150"/>
      <c r="W216" s="150"/>
      <c r="X216" s="32"/>
      <c r="Y216" s="32"/>
      <c r="Z216" s="32"/>
      <c r="AA216" s="32"/>
      <c r="AB216" s="32"/>
      <c r="AC216" s="32"/>
    </row>
    <row r="217" spans="1:29" ht="39.950000000000003" customHeight="1" x14ac:dyDescent="0.25">
      <c r="A217" s="169"/>
      <c r="B217" s="171"/>
      <c r="C217" s="48">
        <v>362</v>
      </c>
      <c r="D217" s="80" t="s">
        <v>405</v>
      </c>
      <c r="E217" s="111" t="s">
        <v>606</v>
      </c>
      <c r="F217" s="72" t="s">
        <v>59</v>
      </c>
      <c r="G217" s="72" t="s">
        <v>15</v>
      </c>
      <c r="H217" s="54">
        <v>0.89</v>
      </c>
      <c r="I217" s="19"/>
      <c r="J217" s="25">
        <f t="shared" si="4"/>
        <v>0</v>
      </c>
      <c r="K217" s="26" t="str">
        <f t="shared" si="5"/>
        <v>OK</v>
      </c>
      <c r="L217" s="150"/>
      <c r="M217" s="150"/>
      <c r="N217" s="150"/>
      <c r="O217" s="150"/>
      <c r="P217" s="150"/>
      <c r="Q217" s="150"/>
      <c r="R217" s="150"/>
      <c r="S217" s="150"/>
      <c r="T217" s="150"/>
      <c r="U217" s="150"/>
      <c r="V217" s="150"/>
      <c r="W217" s="150"/>
      <c r="X217" s="32"/>
      <c r="Y217" s="32"/>
      <c r="Z217" s="32"/>
      <c r="AA217" s="32"/>
      <c r="AB217" s="32"/>
      <c r="AC217" s="32"/>
    </row>
    <row r="218" spans="1:29" ht="39.950000000000003" customHeight="1" x14ac:dyDescent="0.25">
      <c r="A218" s="169"/>
      <c r="B218" s="171"/>
      <c r="C218" s="48">
        <v>363</v>
      </c>
      <c r="D218" s="80" t="s">
        <v>406</v>
      </c>
      <c r="E218" s="111" t="s">
        <v>606</v>
      </c>
      <c r="F218" s="72" t="s">
        <v>59</v>
      </c>
      <c r="G218" s="72" t="s">
        <v>15</v>
      </c>
      <c r="H218" s="54">
        <v>1.77</v>
      </c>
      <c r="I218" s="19"/>
      <c r="J218" s="25">
        <f t="shared" si="4"/>
        <v>0</v>
      </c>
      <c r="K218" s="26" t="str">
        <f t="shared" si="5"/>
        <v>OK</v>
      </c>
      <c r="L218" s="150"/>
      <c r="M218" s="150"/>
      <c r="N218" s="150"/>
      <c r="O218" s="150"/>
      <c r="P218" s="150"/>
      <c r="Q218" s="150"/>
      <c r="R218" s="150"/>
      <c r="S218" s="150"/>
      <c r="T218" s="150"/>
      <c r="U218" s="150"/>
      <c r="V218" s="150"/>
      <c r="W218" s="150"/>
      <c r="X218" s="32"/>
      <c r="Y218" s="32"/>
      <c r="Z218" s="32"/>
      <c r="AA218" s="32"/>
      <c r="AB218" s="32"/>
      <c r="AC218" s="32"/>
    </row>
    <row r="219" spans="1:29" ht="39.950000000000003" customHeight="1" x14ac:dyDescent="0.25">
      <c r="A219" s="169"/>
      <c r="B219" s="171"/>
      <c r="C219" s="48">
        <v>364</v>
      </c>
      <c r="D219" s="80" t="s">
        <v>407</v>
      </c>
      <c r="E219" s="111" t="s">
        <v>606</v>
      </c>
      <c r="F219" s="72" t="s">
        <v>59</v>
      </c>
      <c r="G219" s="72" t="s">
        <v>15</v>
      </c>
      <c r="H219" s="54">
        <v>0.99</v>
      </c>
      <c r="I219" s="19"/>
      <c r="J219" s="25">
        <f t="shared" si="4"/>
        <v>0</v>
      </c>
      <c r="K219" s="26" t="str">
        <f t="shared" si="5"/>
        <v>OK</v>
      </c>
      <c r="L219" s="150"/>
      <c r="M219" s="150"/>
      <c r="N219" s="150"/>
      <c r="O219" s="150"/>
      <c r="P219" s="150"/>
      <c r="Q219" s="150"/>
      <c r="R219" s="150"/>
      <c r="S219" s="150"/>
      <c r="T219" s="150"/>
      <c r="U219" s="150"/>
      <c r="V219" s="150"/>
      <c r="W219" s="150"/>
      <c r="X219" s="32"/>
      <c r="Y219" s="32"/>
      <c r="Z219" s="32"/>
      <c r="AA219" s="32"/>
      <c r="AB219" s="32"/>
      <c r="AC219" s="32"/>
    </row>
    <row r="220" spans="1:29" ht="39.950000000000003" customHeight="1" x14ac:dyDescent="0.25">
      <c r="A220" s="169"/>
      <c r="B220" s="171"/>
      <c r="C220" s="48">
        <v>365</v>
      </c>
      <c r="D220" s="80" t="s">
        <v>408</v>
      </c>
      <c r="E220" s="111" t="s">
        <v>606</v>
      </c>
      <c r="F220" s="72" t="s">
        <v>59</v>
      </c>
      <c r="G220" s="72" t="s">
        <v>15</v>
      </c>
      <c r="H220" s="54">
        <v>12.83</v>
      </c>
      <c r="I220" s="19"/>
      <c r="J220" s="25">
        <f t="shared" si="4"/>
        <v>0</v>
      </c>
      <c r="K220" s="26" t="str">
        <f t="shared" si="5"/>
        <v>OK</v>
      </c>
      <c r="L220" s="150"/>
      <c r="M220" s="150"/>
      <c r="N220" s="150"/>
      <c r="O220" s="150"/>
      <c r="P220" s="150"/>
      <c r="Q220" s="150"/>
      <c r="R220" s="150"/>
      <c r="S220" s="150"/>
      <c r="T220" s="150"/>
      <c r="U220" s="150"/>
      <c r="V220" s="150"/>
      <c r="W220" s="150"/>
      <c r="X220" s="32"/>
      <c r="Y220" s="32"/>
      <c r="Z220" s="32"/>
      <c r="AA220" s="32"/>
      <c r="AB220" s="32"/>
      <c r="AC220" s="32"/>
    </row>
    <row r="221" spans="1:29" ht="39.950000000000003" customHeight="1" x14ac:dyDescent="0.25">
      <c r="A221" s="169"/>
      <c r="B221" s="171"/>
      <c r="C221" s="48">
        <v>366</v>
      </c>
      <c r="D221" s="71" t="s">
        <v>409</v>
      </c>
      <c r="E221" s="111" t="s">
        <v>606</v>
      </c>
      <c r="F221" s="96" t="s">
        <v>13</v>
      </c>
      <c r="G221" s="96" t="s">
        <v>15</v>
      </c>
      <c r="H221" s="54">
        <v>6.87</v>
      </c>
      <c r="I221" s="19">
        <f>2</f>
        <v>2</v>
      </c>
      <c r="J221" s="25">
        <f t="shared" si="4"/>
        <v>0</v>
      </c>
      <c r="K221" s="26" t="str">
        <f t="shared" si="5"/>
        <v>OK</v>
      </c>
      <c r="L221" s="150"/>
      <c r="M221" s="150"/>
      <c r="N221" s="150">
        <v>2</v>
      </c>
      <c r="O221" s="150"/>
      <c r="P221" s="150"/>
      <c r="Q221" s="150"/>
      <c r="R221" s="150"/>
      <c r="S221" s="150"/>
      <c r="T221" s="150"/>
      <c r="U221" s="150"/>
      <c r="V221" s="150"/>
      <c r="W221" s="150"/>
      <c r="X221" s="32"/>
      <c r="Y221" s="32"/>
      <c r="Z221" s="32"/>
      <c r="AA221" s="32"/>
      <c r="AB221" s="32"/>
      <c r="AC221" s="32"/>
    </row>
    <row r="222" spans="1:29" ht="39.950000000000003" customHeight="1" x14ac:dyDescent="0.25">
      <c r="A222" s="169"/>
      <c r="B222" s="171"/>
      <c r="C222" s="48">
        <v>367</v>
      </c>
      <c r="D222" s="71" t="s">
        <v>83</v>
      </c>
      <c r="E222" s="111" t="s">
        <v>606</v>
      </c>
      <c r="F222" s="72" t="s">
        <v>59</v>
      </c>
      <c r="G222" s="72" t="s">
        <v>15</v>
      </c>
      <c r="H222" s="54">
        <v>1.96</v>
      </c>
      <c r="I222" s="19"/>
      <c r="J222" s="25">
        <f t="shared" si="4"/>
        <v>0</v>
      </c>
      <c r="K222" s="26" t="str">
        <f t="shared" si="5"/>
        <v>OK</v>
      </c>
      <c r="L222" s="150"/>
      <c r="M222" s="150"/>
      <c r="N222" s="150"/>
      <c r="O222" s="150"/>
      <c r="P222" s="150"/>
      <c r="Q222" s="150"/>
      <c r="R222" s="150"/>
      <c r="S222" s="150"/>
      <c r="T222" s="150"/>
      <c r="U222" s="150"/>
      <c r="V222" s="150"/>
      <c r="W222" s="150"/>
      <c r="X222" s="32"/>
      <c r="Y222" s="32"/>
      <c r="Z222" s="32"/>
      <c r="AA222" s="32"/>
      <c r="AB222" s="32"/>
      <c r="AC222" s="32"/>
    </row>
    <row r="223" spans="1:29" ht="39.950000000000003" customHeight="1" x14ac:dyDescent="0.25">
      <c r="A223" s="169"/>
      <c r="B223" s="171"/>
      <c r="C223" s="48">
        <v>368</v>
      </c>
      <c r="D223" s="71" t="s">
        <v>410</v>
      </c>
      <c r="E223" s="111" t="s">
        <v>606</v>
      </c>
      <c r="F223" s="72" t="s">
        <v>59</v>
      </c>
      <c r="G223" s="72" t="s">
        <v>15</v>
      </c>
      <c r="H223" s="54">
        <v>1.43</v>
      </c>
      <c r="I223" s="19"/>
      <c r="J223" s="25">
        <f t="shared" si="4"/>
        <v>0</v>
      </c>
      <c r="K223" s="26" t="str">
        <f t="shared" si="5"/>
        <v>OK</v>
      </c>
      <c r="L223" s="150"/>
      <c r="M223" s="150"/>
      <c r="N223" s="150"/>
      <c r="O223" s="150"/>
      <c r="P223" s="150"/>
      <c r="Q223" s="150"/>
      <c r="R223" s="150"/>
      <c r="S223" s="150"/>
      <c r="T223" s="150"/>
      <c r="U223" s="150"/>
      <c r="V223" s="150"/>
      <c r="W223" s="150"/>
      <c r="X223" s="32"/>
      <c r="Y223" s="32"/>
      <c r="Z223" s="32"/>
      <c r="AA223" s="32"/>
      <c r="AB223" s="32"/>
      <c r="AC223" s="32"/>
    </row>
    <row r="224" spans="1:29" ht="39.950000000000003" customHeight="1" x14ac:dyDescent="0.25">
      <c r="A224" s="169"/>
      <c r="B224" s="171"/>
      <c r="C224" s="48">
        <v>369</v>
      </c>
      <c r="D224" s="71" t="s">
        <v>71</v>
      </c>
      <c r="E224" s="110" t="s">
        <v>608</v>
      </c>
      <c r="F224" s="72" t="s">
        <v>59</v>
      </c>
      <c r="G224" s="72" t="s">
        <v>15</v>
      </c>
      <c r="H224" s="54">
        <v>9.01</v>
      </c>
      <c r="I224" s="19"/>
      <c r="J224" s="25">
        <f t="shared" si="4"/>
        <v>0</v>
      </c>
      <c r="K224" s="26" t="str">
        <f t="shared" si="5"/>
        <v>OK</v>
      </c>
      <c r="L224" s="150"/>
      <c r="M224" s="150"/>
      <c r="N224" s="150"/>
      <c r="O224" s="150"/>
      <c r="P224" s="150"/>
      <c r="Q224" s="150"/>
      <c r="R224" s="150"/>
      <c r="S224" s="150"/>
      <c r="T224" s="150"/>
      <c r="U224" s="150"/>
      <c r="V224" s="150"/>
      <c r="W224" s="150"/>
      <c r="X224" s="32"/>
      <c r="Y224" s="32"/>
      <c r="Z224" s="32"/>
      <c r="AA224" s="32"/>
      <c r="AB224" s="32"/>
      <c r="AC224" s="32"/>
    </row>
    <row r="225" spans="1:29" ht="39.950000000000003" customHeight="1" x14ac:dyDescent="0.25">
      <c r="A225" s="169"/>
      <c r="B225" s="171"/>
      <c r="C225" s="48">
        <v>370</v>
      </c>
      <c r="D225" s="71" t="s">
        <v>70</v>
      </c>
      <c r="E225" s="110" t="s">
        <v>608</v>
      </c>
      <c r="F225" s="72" t="s">
        <v>59</v>
      </c>
      <c r="G225" s="72" t="s">
        <v>15</v>
      </c>
      <c r="H225" s="54">
        <v>19.96</v>
      </c>
      <c r="I225" s="19"/>
      <c r="J225" s="25">
        <f t="shared" si="4"/>
        <v>0</v>
      </c>
      <c r="K225" s="26" t="str">
        <f t="shared" si="5"/>
        <v>OK</v>
      </c>
      <c r="L225" s="150"/>
      <c r="M225" s="150"/>
      <c r="N225" s="150"/>
      <c r="O225" s="150"/>
      <c r="P225" s="150"/>
      <c r="Q225" s="150"/>
      <c r="R225" s="150"/>
      <c r="S225" s="150"/>
      <c r="T225" s="150"/>
      <c r="U225" s="150"/>
      <c r="V225" s="150"/>
      <c r="W225" s="150"/>
      <c r="X225" s="32"/>
      <c r="Y225" s="32"/>
      <c r="Z225" s="32"/>
      <c r="AA225" s="32"/>
      <c r="AB225" s="32"/>
      <c r="AC225" s="32"/>
    </row>
    <row r="226" spans="1:29" ht="39.950000000000003" customHeight="1" x14ac:dyDescent="0.25">
      <c r="A226" s="169"/>
      <c r="B226" s="171"/>
      <c r="C226" s="48">
        <v>371</v>
      </c>
      <c r="D226" s="71" t="s">
        <v>137</v>
      </c>
      <c r="E226" s="110" t="s">
        <v>607</v>
      </c>
      <c r="F226" s="72" t="s">
        <v>59</v>
      </c>
      <c r="G226" s="72" t="s">
        <v>15</v>
      </c>
      <c r="H226" s="54">
        <v>41.67</v>
      </c>
      <c r="I226" s="19"/>
      <c r="J226" s="25">
        <f t="shared" si="4"/>
        <v>0</v>
      </c>
      <c r="K226" s="26" t="str">
        <f t="shared" si="5"/>
        <v>OK</v>
      </c>
      <c r="L226" s="150"/>
      <c r="M226" s="150"/>
      <c r="N226" s="150"/>
      <c r="O226" s="150"/>
      <c r="P226" s="150"/>
      <c r="Q226" s="150"/>
      <c r="R226" s="150"/>
      <c r="S226" s="150"/>
      <c r="T226" s="150"/>
      <c r="U226" s="150"/>
      <c r="V226" s="150"/>
      <c r="W226" s="150"/>
      <c r="X226" s="32"/>
      <c r="Y226" s="32"/>
      <c r="Z226" s="32"/>
      <c r="AA226" s="32"/>
      <c r="AB226" s="32"/>
      <c r="AC226" s="32"/>
    </row>
    <row r="227" spans="1:29" ht="39.950000000000003" customHeight="1" x14ac:dyDescent="0.25">
      <c r="A227" s="169"/>
      <c r="B227" s="171"/>
      <c r="C227" s="48">
        <v>372</v>
      </c>
      <c r="D227" s="71" t="s">
        <v>136</v>
      </c>
      <c r="E227" s="110" t="s">
        <v>607</v>
      </c>
      <c r="F227" s="72" t="s">
        <v>59</v>
      </c>
      <c r="G227" s="72" t="s">
        <v>15</v>
      </c>
      <c r="H227" s="54">
        <v>58.02</v>
      </c>
      <c r="I227" s="19"/>
      <c r="J227" s="25">
        <f t="shared" si="4"/>
        <v>0</v>
      </c>
      <c r="K227" s="26" t="str">
        <f t="shared" si="5"/>
        <v>OK</v>
      </c>
      <c r="L227" s="150"/>
      <c r="M227" s="150"/>
      <c r="N227" s="150"/>
      <c r="O227" s="150"/>
      <c r="P227" s="150"/>
      <c r="Q227" s="150"/>
      <c r="R227" s="150"/>
      <c r="S227" s="150"/>
      <c r="T227" s="150"/>
      <c r="U227" s="150"/>
      <c r="V227" s="150"/>
      <c r="W227" s="150"/>
      <c r="X227" s="32"/>
      <c r="Y227" s="32"/>
      <c r="Z227" s="32"/>
      <c r="AA227" s="32"/>
      <c r="AB227" s="32"/>
      <c r="AC227" s="32"/>
    </row>
    <row r="228" spans="1:29" ht="39.950000000000003" customHeight="1" x14ac:dyDescent="0.25">
      <c r="A228" s="169"/>
      <c r="B228" s="171"/>
      <c r="C228" s="48">
        <v>373</v>
      </c>
      <c r="D228" s="71" t="s">
        <v>84</v>
      </c>
      <c r="E228" s="111" t="s">
        <v>606</v>
      </c>
      <c r="F228" s="72" t="s">
        <v>59</v>
      </c>
      <c r="G228" s="72" t="s">
        <v>15</v>
      </c>
      <c r="H228" s="54">
        <v>3.69</v>
      </c>
      <c r="I228" s="19"/>
      <c r="J228" s="25">
        <f t="shared" si="4"/>
        <v>0</v>
      </c>
      <c r="K228" s="26" t="str">
        <f t="shared" si="5"/>
        <v>OK</v>
      </c>
      <c r="L228" s="150"/>
      <c r="M228" s="150"/>
      <c r="N228" s="150"/>
      <c r="O228" s="150"/>
      <c r="P228" s="150"/>
      <c r="Q228" s="150"/>
      <c r="R228" s="150"/>
      <c r="S228" s="150"/>
      <c r="T228" s="150"/>
      <c r="U228" s="150"/>
      <c r="V228" s="150"/>
      <c r="W228" s="150"/>
      <c r="X228" s="32"/>
      <c r="Y228" s="32"/>
      <c r="Z228" s="32"/>
      <c r="AA228" s="32"/>
      <c r="AB228" s="32"/>
      <c r="AC228" s="32"/>
    </row>
    <row r="229" spans="1:29" ht="39.950000000000003" customHeight="1" x14ac:dyDescent="0.25">
      <c r="A229" s="169"/>
      <c r="B229" s="171"/>
      <c r="C229" s="48">
        <v>374</v>
      </c>
      <c r="D229" s="71" t="s">
        <v>72</v>
      </c>
      <c r="E229" s="111" t="s">
        <v>606</v>
      </c>
      <c r="F229" s="72" t="s">
        <v>59</v>
      </c>
      <c r="G229" s="72" t="s">
        <v>15</v>
      </c>
      <c r="H229" s="54">
        <v>3.96</v>
      </c>
      <c r="I229" s="19"/>
      <c r="J229" s="25">
        <f t="shared" si="4"/>
        <v>0</v>
      </c>
      <c r="K229" s="26" t="str">
        <f t="shared" si="5"/>
        <v>OK</v>
      </c>
      <c r="L229" s="150"/>
      <c r="M229" s="150"/>
      <c r="N229" s="150"/>
      <c r="O229" s="150"/>
      <c r="P229" s="150"/>
      <c r="Q229" s="150"/>
      <c r="R229" s="150"/>
      <c r="S229" s="150"/>
      <c r="T229" s="150"/>
      <c r="U229" s="150"/>
      <c r="V229" s="150"/>
      <c r="W229" s="150"/>
      <c r="X229" s="32"/>
      <c r="Y229" s="32"/>
      <c r="Z229" s="32"/>
      <c r="AA229" s="32"/>
      <c r="AB229" s="32"/>
      <c r="AC229" s="32"/>
    </row>
    <row r="230" spans="1:29" ht="39.950000000000003" customHeight="1" x14ac:dyDescent="0.25">
      <c r="A230" s="169"/>
      <c r="B230" s="171"/>
      <c r="C230" s="48">
        <v>375</v>
      </c>
      <c r="D230" s="71" t="s">
        <v>73</v>
      </c>
      <c r="E230" s="111" t="s">
        <v>606</v>
      </c>
      <c r="F230" s="72" t="s">
        <v>59</v>
      </c>
      <c r="G230" s="72" t="s">
        <v>15</v>
      </c>
      <c r="H230" s="54">
        <v>7.01</v>
      </c>
      <c r="I230" s="19"/>
      <c r="J230" s="25">
        <f t="shared" si="4"/>
        <v>0</v>
      </c>
      <c r="K230" s="26" t="str">
        <f t="shared" si="5"/>
        <v>OK</v>
      </c>
      <c r="L230" s="150"/>
      <c r="M230" s="150"/>
      <c r="N230" s="150"/>
      <c r="O230" s="150"/>
      <c r="P230" s="150"/>
      <c r="Q230" s="150"/>
      <c r="R230" s="150"/>
      <c r="S230" s="150"/>
      <c r="T230" s="150"/>
      <c r="U230" s="150"/>
      <c r="V230" s="150"/>
      <c r="W230" s="150"/>
      <c r="X230" s="32"/>
      <c r="Y230" s="32"/>
      <c r="Z230" s="32"/>
      <c r="AA230" s="32"/>
      <c r="AB230" s="32"/>
      <c r="AC230" s="32"/>
    </row>
    <row r="231" spans="1:29" ht="39.950000000000003" customHeight="1" x14ac:dyDescent="0.25">
      <c r="A231" s="169"/>
      <c r="B231" s="171"/>
      <c r="C231" s="48">
        <v>376</v>
      </c>
      <c r="D231" s="71" t="s">
        <v>85</v>
      </c>
      <c r="E231" s="110" t="s">
        <v>612</v>
      </c>
      <c r="F231" s="72" t="s">
        <v>59</v>
      </c>
      <c r="G231" s="72" t="s">
        <v>15</v>
      </c>
      <c r="H231" s="54">
        <v>39.83</v>
      </c>
      <c r="I231" s="19"/>
      <c r="J231" s="25">
        <f t="shared" si="4"/>
        <v>0</v>
      </c>
      <c r="K231" s="26" t="str">
        <f t="shared" si="5"/>
        <v>OK</v>
      </c>
      <c r="L231" s="150"/>
      <c r="M231" s="150"/>
      <c r="N231" s="150"/>
      <c r="O231" s="150"/>
      <c r="P231" s="150"/>
      <c r="Q231" s="150"/>
      <c r="R231" s="150"/>
      <c r="S231" s="150"/>
      <c r="T231" s="150"/>
      <c r="U231" s="150"/>
      <c r="V231" s="150"/>
      <c r="W231" s="150"/>
      <c r="X231" s="32"/>
      <c r="Y231" s="32"/>
      <c r="Z231" s="32"/>
      <c r="AA231" s="32"/>
      <c r="AB231" s="32"/>
      <c r="AC231" s="32"/>
    </row>
    <row r="232" spans="1:29" ht="39.950000000000003" customHeight="1" x14ac:dyDescent="0.25">
      <c r="A232" s="169"/>
      <c r="B232" s="171"/>
      <c r="C232" s="48">
        <v>377</v>
      </c>
      <c r="D232" s="71" t="s">
        <v>74</v>
      </c>
      <c r="E232" s="111" t="s">
        <v>606</v>
      </c>
      <c r="F232" s="72" t="s">
        <v>59</v>
      </c>
      <c r="G232" s="72" t="s">
        <v>15</v>
      </c>
      <c r="H232" s="54">
        <v>9.58</v>
      </c>
      <c r="I232" s="19"/>
      <c r="J232" s="25">
        <f t="shared" si="4"/>
        <v>0</v>
      </c>
      <c r="K232" s="26" t="str">
        <f t="shared" si="5"/>
        <v>OK</v>
      </c>
      <c r="L232" s="150"/>
      <c r="M232" s="150"/>
      <c r="N232" s="150"/>
      <c r="O232" s="150"/>
      <c r="P232" s="150"/>
      <c r="Q232" s="150"/>
      <c r="R232" s="150"/>
      <c r="S232" s="150"/>
      <c r="T232" s="150"/>
      <c r="U232" s="150"/>
      <c r="V232" s="150"/>
      <c r="W232" s="150"/>
      <c r="X232" s="32"/>
      <c r="Y232" s="32"/>
      <c r="Z232" s="32"/>
      <c r="AA232" s="32"/>
      <c r="AB232" s="32"/>
      <c r="AC232" s="32"/>
    </row>
    <row r="233" spans="1:29" ht="39.950000000000003" customHeight="1" x14ac:dyDescent="0.25">
      <c r="A233" s="169"/>
      <c r="B233" s="171"/>
      <c r="C233" s="48">
        <v>378</v>
      </c>
      <c r="D233" s="71" t="s">
        <v>75</v>
      </c>
      <c r="E233" s="111" t="s">
        <v>606</v>
      </c>
      <c r="F233" s="72" t="s">
        <v>59</v>
      </c>
      <c r="G233" s="72" t="s">
        <v>15</v>
      </c>
      <c r="H233" s="54">
        <v>11.51</v>
      </c>
      <c r="I233" s="19"/>
      <c r="J233" s="25">
        <f t="shared" si="4"/>
        <v>0</v>
      </c>
      <c r="K233" s="26" t="str">
        <f t="shared" si="5"/>
        <v>OK</v>
      </c>
      <c r="L233" s="150"/>
      <c r="M233" s="150"/>
      <c r="N233" s="150"/>
      <c r="O233" s="150"/>
      <c r="P233" s="150"/>
      <c r="Q233" s="150"/>
      <c r="R233" s="150"/>
      <c r="S233" s="150"/>
      <c r="T233" s="150"/>
      <c r="U233" s="150"/>
      <c r="V233" s="150"/>
      <c r="W233" s="150"/>
      <c r="X233" s="32"/>
      <c r="Y233" s="32"/>
      <c r="Z233" s="32"/>
      <c r="AA233" s="32"/>
      <c r="AB233" s="32"/>
      <c r="AC233" s="32"/>
    </row>
    <row r="234" spans="1:29" ht="39.950000000000003" customHeight="1" x14ac:dyDescent="0.25">
      <c r="A234" s="169"/>
      <c r="B234" s="171"/>
      <c r="C234" s="48">
        <v>379</v>
      </c>
      <c r="D234" s="71" t="s">
        <v>76</v>
      </c>
      <c r="E234" s="111" t="s">
        <v>606</v>
      </c>
      <c r="F234" s="72" t="s">
        <v>59</v>
      </c>
      <c r="G234" s="72" t="s">
        <v>15</v>
      </c>
      <c r="H234" s="54">
        <v>13.93</v>
      </c>
      <c r="I234" s="19"/>
      <c r="J234" s="25">
        <f t="shared" si="4"/>
        <v>0</v>
      </c>
      <c r="K234" s="26" t="str">
        <f t="shared" si="5"/>
        <v>OK</v>
      </c>
      <c r="L234" s="150"/>
      <c r="M234" s="150"/>
      <c r="N234" s="150"/>
      <c r="O234" s="150"/>
      <c r="P234" s="150"/>
      <c r="Q234" s="150"/>
      <c r="R234" s="150"/>
      <c r="S234" s="150"/>
      <c r="T234" s="150"/>
      <c r="U234" s="150"/>
      <c r="V234" s="150"/>
      <c r="W234" s="150"/>
      <c r="X234" s="32"/>
      <c r="Y234" s="32"/>
      <c r="Z234" s="32"/>
      <c r="AA234" s="32"/>
      <c r="AB234" s="32"/>
      <c r="AC234" s="32"/>
    </row>
    <row r="235" spans="1:29" ht="39.950000000000003" customHeight="1" x14ac:dyDescent="0.25">
      <c r="A235" s="169"/>
      <c r="B235" s="171"/>
      <c r="C235" s="48">
        <v>380</v>
      </c>
      <c r="D235" s="71" t="s">
        <v>77</v>
      </c>
      <c r="E235" s="111" t="s">
        <v>606</v>
      </c>
      <c r="F235" s="72" t="s">
        <v>59</v>
      </c>
      <c r="G235" s="72" t="s">
        <v>15</v>
      </c>
      <c r="H235" s="54">
        <v>2.95</v>
      </c>
      <c r="I235" s="19"/>
      <c r="J235" s="25">
        <f t="shared" si="4"/>
        <v>0</v>
      </c>
      <c r="K235" s="26" t="str">
        <f t="shared" si="5"/>
        <v>OK</v>
      </c>
      <c r="L235" s="150"/>
      <c r="M235" s="150"/>
      <c r="N235" s="150"/>
      <c r="O235" s="150"/>
      <c r="P235" s="150"/>
      <c r="Q235" s="150"/>
      <c r="R235" s="150"/>
      <c r="S235" s="150"/>
      <c r="T235" s="150"/>
      <c r="U235" s="150"/>
      <c r="V235" s="150"/>
      <c r="W235" s="150"/>
      <c r="X235" s="32"/>
      <c r="Y235" s="32"/>
      <c r="Z235" s="32"/>
      <c r="AA235" s="32"/>
      <c r="AB235" s="32"/>
      <c r="AC235" s="32"/>
    </row>
    <row r="236" spans="1:29" ht="39.950000000000003" customHeight="1" x14ac:dyDescent="0.25">
      <c r="A236" s="169"/>
      <c r="B236" s="171"/>
      <c r="C236" s="48">
        <v>381</v>
      </c>
      <c r="D236" s="71" t="s">
        <v>78</v>
      </c>
      <c r="E236" s="111" t="s">
        <v>606</v>
      </c>
      <c r="F236" s="72" t="s">
        <v>59</v>
      </c>
      <c r="G236" s="72" t="s">
        <v>15</v>
      </c>
      <c r="H236" s="54">
        <v>7.63</v>
      </c>
      <c r="I236" s="19"/>
      <c r="J236" s="25">
        <f t="shared" si="4"/>
        <v>0</v>
      </c>
      <c r="K236" s="26" t="str">
        <f t="shared" si="5"/>
        <v>OK</v>
      </c>
      <c r="L236" s="150"/>
      <c r="M236" s="150"/>
      <c r="N236" s="150"/>
      <c r="O236" s="150"/>
      <c r="P236" s="150"/>
      <c r="Q236" s="150"/>
      <c r="R236" s="150"/>
      <c r="S236" s="150"/>
      <c r="T236" s="150"/>
      <c r="U236" s="150"/>
      <c r="V236" s="150"/>
      <c r="W236" s="150"/>
      <c r="X236" s="32"/>
      <c r="Y236" s="32"/>
      <c r="Z236" s="32"/>
      <c r="AA236" s="32"/>
      <c r="AB236" s="32"/>
      <c r="AC236" s="32"/>
    </row>
    <row r="237" spans="1:29" ht="39.950000000000003" customHeight="1" x14ac:dyDescent="0.25">
      <c r="A237" s="169"/>
      <c r="B237" s="171"/>
      <c r="C237" s="48">
        <v>382</v>
      </c>
      <c r="D237" s="71" t="s">
        <v>79</v>
      </c>
      <c r="E237" s="111" t="s">
        <v>606</v>
      </c>
      <c r="F237" s="72" t="s">
        <v>59</v>
      </c>
      <c r="G237" s="72" t="s">
        <v>15</v>
      </c>
      <c r="H237" s="54">
        <v>3</v>
      </c>
      <c r="I237" s="19"/>
      <c r="J237" s="25">
        <f t="shared" si="4"/>
        <v>0</v>
      </c>
      <c r="K237" s="26" t="str">
        <f t="shared" si="5"/>
        <v>OK</v>
      </c>
      <c r="L237" s="150"/>
      <c r="M237" s="150"/>
      <c r="N237" s="150"/>
      <c r="O237" s="150"/>
      <c r="P237" s="150"/>
      <c r="Q237" s="150"/>
      <c r="R237" s="150"/>
      <c r="S237" s="150"/>
      <c r="T237" s="150"/>
      <c r="U237" s="150"/>
      <c r="V237" s="150"/>
      <c r="W237" s="150"/>
      <c r="X237" s="32"/>
      <c r="Y237" s="32"/>
      <c r="Z237" s="32"/>
      <c r="AA237" s="32"/>
      <c r="AB237" s="32"/>
      <c r="AC237" s="32"/>
    </row>
    <row r="238" spans="1:29" ht="39.950000000000003" customHeight="1" x14ac:dyDescent="0.25">
      <c r="A238" s="169"/>
      <c r="B238" s="171"/>
      <c r="C238" s="48">
        <v>383</v>
      </c>
      <c r="D238" s="71" t="s">
        <v>80</v>
      </c>
      <c r="E238" s="111" t="s">
        <v>606</v>
      </c>
      <c r="F238" s="72" t="s">
        <v>59</v>
      </c>
      <c r="G238" s="72" t="s">
        <v>15</v>
      </c>
      <c r="H238" s="54">
        <v>28.66</v>
      </c>
      <c r="I238" s="19"/>
      <c r="J238" s="25">
        <f t="shared" si="4"/>
        <v>0</v>
      </c>
      <c r="K238" s="26" t="str">
        <f t="shared" si="5"/>
        <v>OK</v>
      </c>
      <c r="L238" s="150"/>
      <c r="M238" s="150"/>
      <c r="N238" s="150"/>
      <c r="O238" s="150"/>
      <c r="P238" s="150"/>
      <c r="Q238" s="150"/>
      <c r="R238" s="150"/>
      <c r="S238" s="150"/>
      <c r="T238" s="150"/>
      <c r="U238" s="150"/>
      <c r="V238" s="150"/>
      <c r="W238" s="150"/>
      <c r="X238" s="32"/>
      <c r="Y238" s="32"/>
      <c r="Z238" s="32"/>
      <c r="AA238" s="32"/>
      <c r="AB238" s="32"/>
      <c r="AC238" s="32"/>
    </row>
    <row r="239" spans="1:29" ht="39.950000000000003" customHeight="1" x14ac:dyDescent="0.25">
      <c r="A239" s="169"/>
      <c r="B239" s="171"/>
      <c r="C239" s="48">
        <v>384</v>
      </c>
      <c r="D239" s="71" t="s">
        <v>81</v>
      </c>
      <c r="E239" s="111" t="s">
        <v>606</v>
      </c>
      <c r="F239" s="72" t="s">
        <v>59</v>
      </c>
      <c r="G239" s="72" t="s">
        <v>15</v>
      </c>
      <c r="H239" s="54">
        <v>34.65</v>
      </c>
      <c r="I239" s="19"/>
      <c r="J239" s="25">
        <f t="shared" si="4"/>
        <v>0</v>
      </c>
      <c r="K239" s="26" t="str">
        <f t="shared" si="5"/>
        <v>OK</v>
      </c>
      <c r="L239" s="150"/>
      <c r="M239" s="150"/>
      <c r="N239" s="150"/>
      <c r="O239" s="150"/>
      <c r="P239" s="150"/>
      <c r="Q239" s="150"/>
      <c r="R239" s="150"/>
      <c r="S239" s="150"/>
      <c r="T239" s="150"/>
      <c r="U239" s="150"/>
      <c r="V239" s="150"/>
      <c r="W239" s="150"/>
      <c r="X239" s="32"/>
      <c r="Y239" s="32"/>
      <c r="Z239" s="32"/>
      <c r="AA239" s="32"/>
      <c r="AB239" s="32"/>
      <c r="AC239" s="32"/>
    </row>
    <row r="240" spans="1:29" ht="39.950000000000003" customHeight="1" x14ac:dyDescent="0.25">
      <c r="A240" s="169"/>
      <c r="B240" s="171"/>
      <c r="C240" s="48">
        <v>385</v>
      </c>
      <c r="D240" s="71" t="s">
        <v>82</v>
      </c>
      <c r="E240" s="111" t="s">
        <v>606</v>
      </c>
      <c r="F240" s="72" t="s">
        <v>59</v>
      </c>
      <c r="G240" s="72" t="s">
        <v>15</v>
      </c>
      <c r="H240" s="54">
        <v>14.94</v>
      </c>
      <c r="I240" s="19"/>
      <c r="J240" s="25">
        <f t="shared" si="4"/>
        <v>0</v>
      </c>
      <c r="K240" s="26" t="str">
        <f t="shared" si="5"/>
        <v>OK</v>
      </c>
      <c r="L240" s="150"/>
      <c r="M240" s="150"/>
      <c r="N240" s="150"/>
      <c r="O240" s="150"/>
      <c r="P240" s="150"/>
      <c r="Q240" s="150"/>
      <c r="R240" s="150"/>
      <c r="S240" s="150"/>
      <c r="T240" s="150"/>
      <c r="U240" s="150"/>
      <c r="V240" s="150"/>
      <c r="W240" s="150"/>
      <c r="X240" s="32"/>
      <c r="Y240" s="32"/>
      <c r="Z240" s="32"/>
      <c r="AA240" s="32"/>
      <c r="AB240" s="32"/>
      <c r="AC240" s="32"/>
    </row>
    <row r="241" spans="1:29" ht="39.950000000000003" customHeight="1" x14ac:dyDescent="0.25">
      <c r="A241" s="169"/>
      <c r="B241" s="171"/>
      <c r="C241" s="48">
        <v>386</v>
      </c>
      <c r="D241" s="71" t="s">
        <v>67</v>
      </c>
      <c r="E241" s="111" t="s">
        <v>606</v>
      </c>
      <c r="F241" s="72" t="s">
        <v>59</v>
      </c>
      <c r="G241" s="72" t="s">
        <v>15</v>
      </c>
      <c r="H241" s="55">
        <v>17.73</v>
      </c>
      <c r="I241" s="19"/>
      <c r="J241" s="25">
        <f t="shared" si="4"/>
        <v>0</v>
      </c>
      <c r="K241" s="26" t="str">
        <f t="shared" si="5"/>
        <v>OK</v>
      </c>
      <c r="L241" s="150"/>
      <c r="M241" s="150"/>
      <c r="N241" s="150"/>
      <c r="O241" s="150"/>
      <c r="P241" s="150"/>
      <c r="Q241" s="150"/>
      <c r="R241" s="150"/>
      <c r="S241" s="150"/>
      <c r="T241" s="150"/>
      <c r="U241" s="150"/>
      <c r="V241" s="150"/>
      <c r="W241" s="150"/>
      <c r="X241" s="32"/>
      <c r="Y241" s="32"/>
      <c r="Z241" s="32"/>
      <c r="AA241" s="32"/>
      <c r="AB241" s="32"/>
      <c r="AC241" s="32"/>
    </row>
    <row r="242" spans="1:29" ht="39.950000000000003" customHeight="1" x14ac:dyDescent="0.25">
      <c r="A242" s="169"/>
      <c r="B242" s="171"/>
      <c r="C242" s="48">
        <v>387</v>
      </c>
      <c r="D242" s="71" t="s">
        <v>68</v>
      </c>
      <c r="E242" s="111" t="s">
        <v>606</v>
      </c>
      <c r="F242" s="72" t="s">
        <v>59</v>
      </c>
      <c r="G242" s="72" t="s">
        <v>15</v>
      </c>
      <c r="H242" s="55">
        <v>83.09</v>
      </c>
      <c r="I242" s="19"/>
      <c r="J242" s="25">
        <f t="shared" si="4"/>
        <v>0</v>
      </c>
      <c r="K242" s="26" t="str">
        <f t="shared" si="5"/>
        <v>OK</v>
      </c>
      <c r="L242" s="150"/>
      <c r="M242" s="150"/>
      <c r="N242" s="150"/>
      <c r="O242" s="150"/>
      <c r="P242" s="150"/>
      <c r="Q242" s="150"/>
      <c r="R242" s="150"/>
      <c r="S242" s="150"/>
      <c r="T242" s="150"/>
      <c r="U242" s="150"/>
      <c r="V242" s="150"/>
      <c r="W242" s="150"/>
      <c r="X242" s="32"/>
      <c r="Y242" s="32"/>
      <c r="Z242" s="32"/>
      <c r="AA242" s="32"/>
      <c r="AB242" s="32"/>
      <c r="AC242" s="32"/>
    </row>
    <row r="243" spans="1:29" ht="39.950000000000003" customHeight="1" x14ac:dyDescent="0.25">
      <c r="A243" s="169"/>
      <c r="B243" s="171"/>
      <c r="C243" s="48">
        <v>388</v>
      </c>
      <c r="D243" s="71" t="s">
        <v>135</v>
      </c>
      <c r="E243" s="111" t="s">
        <v>606</v>
      </c>
      <c r="F243" s="72" t="s">
        <v>59</v>
      </c>
      <c r="G243" s="72" t="s">
        <v>15</v>
      </c>
      <c r="H243" s="55">
        <v>35.4</v>
      </c>
      <c r="I243" s="19"/>
      <c r="J243" s="25">
        <f t="shared" si="4"/>
        <v>0</v>
      </c>
      <c r="K243" s="26" t="str">
        <f t="shared" si="5"/>
        <v>OK</v>
      </c>
      <c r="L243" s="150"/>
      <c r="M243" s="150"/>
      <c r="N243" s="150"/>
      <c r="O243" s="150"/>
      <c r="P243" s="150"/>
      <c r="Q243" s="150"/>
      <c r="R243" s="150"/>
      <c r="S243" s="150"/>
      <c r="T243" s="150"/>
      <c r="U243" s="150"/>
      <c r="V243" s="150"/>
      <c r="W243" s="150"/>
      <c r="X243" s="32"/>
      <c r="Y243" s="32"/>
      <c r="Z243" s="32"/>
      <c r="AA243" s="32"/>
      <c r="AB243" s="32"/>
      <c r="AC243" s="32"/>
    </row>
    <row r="244" spans="1:29" ht="39.950000000000003" customHeight="1" x14ac:dyDescent="0.25">
      <c r="A244" s="169"/>
      <c r="B244" s="171"/>
      <c r="C244" s="49">
        <v>389</v>
      </c>
      <c r="D244" s="71" t="s">
        <v>186</v>
      </c>
      <c r="E244" s="111" t="s">
        <v>606</v>
      </c>
      <c r="F244" s="72" t="s">
        <v>59</v>
      </c>
      <c r="G244" s="72" t="s">
        <v>15</v>
      </c>
      <c r="H244" s="55">
        <v>44.03</v>
      </c>
      <c r="I244" s="19"/>
      <c r="J244" s="25">
        <f t="shared" si="4"/>
        <v>0</v>
      </c>
      <c r="K244" s="26" t="str">
        <f t="shared" si="5"/>
        <v>OK</v>
      </c>
      <c r="L244" s="150"/>
      <c r="M244" s="150"/>
      <c r="N244" s="150"/>
      <c r="O244" s="150"/>
      <c r="P244" s="150"/>
      <c r="Q244" s="150"/>
      <c r="R244" s="150"/>
      <c r="S244" s="150"/>
      <c r="T244" s="150"/>
      <c r="U244" s="150"/>
      <c r="V244" s="150"/>
      <c r="W244" s="150"/>
      <c r="X244" s="32"/>
      <c r="Y244" s="32"/>
      <c r="Z244" s="32"/>
      <c r="AA244" s="32"/>
      <c r="AB244" s="32"/>
      <c r="AC244" s="32"/>
    </row>
    <row r="245" spans="1:29" ht="39.950000000000003" customHeight="1" x14ac:dyDescent="0.25">
      <c r="A245" s="169"/>
      <c r="B245" s="171"/>
      <c r="C245" s="49">
        <v>390</v>
      </c>
      <c r="D245" s="71" t="s">
        <v>69</v>
      </c>
      <c r="E245" s="111" t="s">
        <v>606</v>
      </c>
      <c r="F245" s="72" t="s">
        <v>59</v>
      </c>
      <c r="G245" s="72" t="s">
        <v>15</v>
      </c>
      <c r="H245" s="55">
        <v>87.8</v>
      </c>
      <c r="I245" s="19"/>
      <c r="J245" s="25">
        <f t="shared" si="4"/>
        <v>0</v>
      </c>
      <c r="K245" s="26" t="str">
        <f t="shared" si="5"/>
        <v>OK</v>
      </c>
      <c r="L245" s="150"/>
      <c r="M245" s="150"/>
      <c r="N245" s="150"/>
      <c r="O245" s="150"/>
      <c r="P245" s="150"/>
      <c r="Q245" s="150"/>
      <c r="R245" s="150"/>
      <c r="S245" s="150"/>
      <c r="T245" s="150"/>
      <c r="U245" s="150"/>
      <c r="V245" s="150"/>
      <c r="W245" s="150"/>
      <c r="X245" s="32"/>
      <c r="Y245" s="32"/>
      <c r="Z245" s="32"/>
      <c r="AA245" s="32"/>
      <c r="AB245" s="32"/>
      <c r="AC245" s="32"/>
    </row>
    <row r="246" spans="1:29" ht="39.950000000000003" customHeight="1" x14ac:dyDescent="0.25">
      <c r="A246" s="169"/>
      <c r="B246" s="171"/>
      <c r="C246" s="48">
        <v>391</v>
      </c>
      <c r="D246" s="71" t="s">
        <v>411</v>
      </c>
      <c r="E246" s="111" t="s">
        <v>606</v>
      </c>
      <c r="F246" s="72" t="s">
        <v>59</v>
      </c>
      <c r="G246" s="72" t="s">
        <v>15</v>
      </c>
      <c r="H246" s="55">
        <v>106.28</v>
      </c>
      <c r="I246" s="19"/>
      <c r="J246" s="25">
        <f t="shared" si="4"/>
        <v>0</v>
      </c>
      <c r="K246" s="26" t="str">
        <f t="shared" si="5"/>
        <v>OK</v>
      </c>
      <c r="L246" s="150"/>
      <c r="M246" s="150"/>
      <c r="N246" s="150"/>
      <c r="O246" s="150"/>
      <c r="P246" s="150"/>
      <c r="Q246" s="150"/>
      <c r="R246" s="150"/>
      <c r="S246" s="150"/>
      <c r="T246" s="150"/>
      <c r="U246" s="150"/>
      <c r="V246" s="150"/>
      <c r="W246" s="150"/>
      <c r="X246" s="32"/>
      <c r="Y246" s="32"/>
      <c r="Z246" s="32"/>
      <c r="AA246" s="32"/>
      <c r="AB246" s="32"/>
      <c r="AC246" s="32"/>
    </row>
    <row r="247" spans="1:29" ht="39.950000000000003" customHeight="1" x14ac:dyDescent="0.25">
      <c r="A247" s="172"/>
      <c r="B247" s="173"/>
      <c r="C247" s="48">
        <v>392</v>
      </c>
      <c r="D247" s="71" t="s">
        <v>86</v>
      </c>
      <c r="E247" s="110" t="s">
        <v>612</v>
      </c>
      <c r="F247" s="72" t="s">
        <v>59</v>
      </c>
      <c r="G247" s="72" t="s">
        <v>15</v>
      </c>
      <c r="H247" s="55">
        <v>46.93</v>
      </c>
      <c r="I247" s="19"/>
      <c r="J247" s="25">
        <f t="shared" si="4"/>
        <v>0</v>
      </c>
      <c r="K247" s="26" t="str">
        <f t="shared" si="5"/>
        <v>OK</v>
      </c>
      <c r="L247" s="150"/>
      <c r="M247" s="150"/>
      <c r="N247" s="150"/>
      <c r="O247" s="150"/>
      <c r="P247" s="150"/>
      <c r="Q247" s="150"/>
      <c r="R247" s="150"/>
      <c r="S247" s="150"/>
      <c r="T247" s="150"/>
      <c r="U247" s="150"/>
      <c r="V247" s="150"/>
      <c r="W247" s="150"/>
      <c r="X247" s="32"/>
      <c r="Y247" s="32"/>
      <c r="Z247" s="32"/>
      <c r="AA247" s="32"/>
      <c r="AB247" s="32"/>
      <c r="AC247" s="32"/>
    </row>
    <row r="248" spans="1:29" ht="39.950000000000003" customHeight="1" x14ac:dyDescent="0.25">
      <c r="A248" s="160">
        <v>7</v>
      </c>
      <c r="B248" s="162" t="s">
        <v>216</v>
      </c>
      <c r="C248" s="47">
        <v>393</v>
      </c>
      <c r="D248" s="66" t="s">
        <v>412</v>
      </c>
      <c r="E248" s="106" t="s">
        <v>613</v>
      </c>
      <c r="F248" s="34" t="s">
        <v>13</v>
      </c>
      <c r="G248" s="34" t="s">
        <v>15</v>
      </c>
      <c r="H248" s="53">
        <v>35.880000000000003</v>
      </c>
      <c r="I248" s="19">
        <v>15</v>
      </c>
      <c r="J248" s="25">
        <f t="shared" si="4"/>
        <v>0</v>
      </c>
      <c r="K248" s="26" t="str">
        <f t="shared" si="5"/>
        <v>OK</v>
      </c>
      <c r="L248" s="150">
        <v>9</v>
      </c>
      <c r="M248" s="150"/>
      <c r="N248" s="150"/>
      <c r="O248" s="150"/>
      <c r="P248" s="150"/>
      <c r="Q248" s="150"/>
      <c r="R248" s="150"/>
      <c r="S248" s="150"/>
      <c r="T248" s="150"/>
      <c r="U248" s="150"/>
      <c r="V248" s="150"/>
      <c r="W248" s="150">
        <v>6</v>
      </c>
      <c r="X248" s="32"/>
      <c r="Y248" s="32"/>
      <c r="Z248" s="32"/>
      <c r="AA248" s="32"/>
      <c r="AB248" s="32"/>
      <c r="AC248" s="32"/>
    </row>
    <row r="249" spans="1:29" ht="39.950000000000003" customHeight="1" x14ac:dyDescent="0.25">
      <c r="A249" s="161"/>
      <c r="B249" s="163"/>
      <c r="C249" s="47">
        <v>394</v>
      </c>
      <c r="D249" s="66" t="s">
        <v>413</v>
      </c>
      <c r="E249" s="106" t="s">
        <v>614</v>
      </c>
      <c r="F249" s="34" t="s">
        <v>13</v>
      </c>
      <c r="G249" s="34" t="s">
        <v>15</v>
      </c>
      <c r="H249" s="53">
        <v>76.27</v>
      </c>
      <c r="I249" s="19">
        <v>15</v>
      </c>
      <c r="J249" s="25">
        <f t="shared" si="4"/>
        <v>15</v>
      </c>
      <c r="K249" s="26" t="str">
        <f t="shared" si="5"/>
        <v>OK</v>
      </c>
      <c r="L249" s="150"/>
      <c r="M249" s="150"/>
      <c r="N249" s="150"/>
      <c r="O249" s="150"/>
      <c r="P249" s="150"/>
      <c r="Q249" s="150"/>
      <c r="R249" s="150"/>
      <c r="S249" s="150"/>
      <c r="T249" s="150"/>
      <c r="U249" s="150"/>
      <c r="V249" s="150"/>
      <c r="W249" s="150"/>
      <c r="X249" s="32"/>
      <c r="Y249" s="32"/>
      <c r="Z249" s="32"/>
      <c r="AA249" s="32"/>
      <c r="AB249" s="32"/>
      <c r="AC249" s="32"/>
    </row>
    <row r="250" spans="1:29" ht="39.950000000000003" customHeight="1" x14ac:dyDescent="0.25">
      <c r="A250" s="161"/>
      <c r="B250" s="163"/>
      <c r="C250" s="47">
        <v>395</v>
      </c>
      <c r="D250" s="66" t="s">
        <v>189</v>
      </c>
      <c r="E250" s="106" t="s">
        <v>615</v>
      </c>
      <c r="F250" s="35" t="s">
        <v>59</v>
      </c>
      <c r="G250" s="35" t="s">
        <v>15</v>
      </c>
      <c r="H250" s="53">
        <v>38</v>
      </c>
      <c r="I250" s="19">
        <v>3</v>
      </c>
      <c r="J250" s="25">
        <f t="shared" si="4"/>
        <v>2</v>
      </c>
      <c r="K250" s="26" t="str">
        <f t="shared" si="5"/>
        <v>OK</v>
      </c>
      <c r="L250" s="150">
        <v>1</v>
      </c>
      <c r="M250" s="150"/>
      <c r="N250" s="150"/>
      <c r="O250" s="150"/>
      <c r="P250" s="150"/>
      <c r="Q250" s="150"/>
      <c r="R250" s="150"/>
      <c r="S250" s="150"/>
      <c r="T250" s="150"/>
      <c r="U250" s="150"/>
      <c r="V250" s="150"/>
      <c r="W250" s="150"/>
      <c r="X250" s="32"/>
      <c r="Y250" s="32"/>
      <c r="Z250" s="32"/>
      <c r="AA250" s="32"/>
      <c r="AB250" s="32"/>
      <c r="AC250" s="32"/>
    </row>
    <row r="251" spans="1:29" ht="39.950000000000003" customHeight="1" x14ac:dyDescent="0.25">
      <c r="A251" s="161"/>
      <c r="B251" s="163"/>
      <c r="C251" s="47">
        <v>396</v>
      </c>
      <c r="D251" s="83" t="s">
        <v>190</v>
      </c>
      <c r="E251" s="106" t="s">
        <v>616</v>
      </c>
      <c r="F251" s="35" t="s">
        <v>59</v>
      </c>
      <c r="G251" s="35" t="s">
        <v>15</v>
      </c>
      <c r="H251" s="53">
        <v>74</v>
      </c>
      <c r="I251" s="19">
        <v>3</v>
      </c>
      <c r="J251" s="25">
        <f t="shared" si="4"/>
        <v>2</v>
      </c>
      <c r="K251" s="26" t="str">
        <f t="shared" si="5"/>
        <v>OK</v>
      </c>
      <c r="L251" s="150">
        <v>1</v>
      </c>
      <c r="M251" s="150"/>
      <c r="N251" s="150"/>
      <c r="O251" s="150"/>
      <c r="P251" s="150"/>
      <c r="Q251" s="150"/>
      <c r="R251" s="150"/>
      <c r="S251" s="150"/>
      <c r="T251" s="150"/>
      <c r="U251" s="150"/>
      <c r="V251" s="150"/>
      <c r="W251" s="150"/>
      <c r="X251" s="32"/>
      <c r="Y251" s="32"/>
      <c r="Z251" s="32"/>
      <c r="AA251" s="32"/>
      <c r="AB251" s="32"/>
      <c r="AC251" s="32"/>
    </row>
    <row r="252" spans="1:29" ht="39.950000000000003" customHeight="1" x14ac:dyDescent="0.25">
      <c r="A252" s="161"/>
      <c r="B252" s="163"/>
      <c r="C252" s="47">
        <v>397</v>
      </c>
      <c r="D252" s="83" t="s">
        <v>191</v>
      </c>
      <c r="E252" s="106" t="s">
        <v>617</v>
      </c>
      <c r="F252" s="35" t="s">
        <v>59</v>
      </c>
      <c r="G252" s="35" t="s">
        <v>15</v>
      </c>
      <c r="H252" s="53">
        <v>21</v>
      </c>
      <c r="I252" s="19">
        <v>3</v>
      </c>
      <c r="J252" s="25">
        <f t="shared" si="4"/>
        <v>2</v>
      </c>
      <c r="K252" s="26" t="str">
        <f t="shared" si="5"/>
        <v>OK</v>
      </c>
      <c r="L252" s="150">
        <v>1</v>
      </c>
      <c r="M252" s="150"/>
      <c r="N252" s="150"/>
      <c r="O252" s="150"/>
      <c r="P252" s="150"/>
      <c r="Q252" s="150"/>
      <c r="R252" s="150"/>
      <c r="S252" s="150"/>
      <c r="T252" s="150"/>
      <c r="U252" s="150"/>
      <c r="V252" s="150"/>
      <c r="W252" s="150"/>
      <c r="X252" s="32"/>
      <c r="Y252" s="32"/>
      <c r="Z252" s="32"/>
      <c r="AA252" s="32"/>
      <c r="AB252" s="32"/>
      <c r="AC252" s="32"/>
    </row>
    <row r="253" spans="1:29" ht="39.950000000000003" customHeight="1" x14ac:dyDescent="0.25">
      <c r="A253" s="161"/>
      <c r="B253" s="163"/>
      <c r="C253" s="47">
        <v>398</v>
      </c>
      <c r="D253" s="66" t="s">
        <v>414</v>
      </c>
      <c r="E253" s="106" t="s">
        <v>187</v>
      </c>
      <c r="F253" s="34" t="s">
        <v>13</v>
      </c>
      <c r="G253" s="34" t="s">
        <v>771</v>
      </c>
      <c r="H253" s="53">
        <v>2.58</v>
      </c>
      <c r="I253" s="19">
        <v>2</v>
      </c>
      <c r="J253" s="25">
        <f t="shared" si="4"/>
        <v>2</v>
      </c>
      <c r="K253" s="26" t="str">
        <f t="shared" si="5"/>
        <v>OK</v>
      </c>
      <c r="L253" s="150"/>
      <c r="M253" s="150"/>
      <c r="N253" s="150"/>
      <c r="O253" s="150"/>
      <c r="P253" s="150"/>
      <c r="Q253" s="150"/>
      <c r="R253" s="150"/>
      <c r="S253" s="150"/>
      <c r="T253" s="150"/>
      <c r="U253" s="150"/>
      <c r="V253" s="150"/>
      <c r="W253" s="150"/>
      <c r="X253" s="32"/>
      <c r="Y253" s="32"/>
      <c r="Z253" s="32"/>
      <c r="AA253" s="32"/>
      <c r="AB253" s="32"/>
      <c r="AC253" s="32"/>
    </row>
    <row r="254" spans="1:29" ht="39.950000000000003" customHeight="1" x14ac:dyDescent="0.25">
      <c r="A254" s="161"/>
      <c r="B254" s="163"/>
      <c r="C254" s="47">
        <v>399</v>
      </c>
      <c r="D254" s="66" t="s">
        <v>415</v>
      </c>
      <c r="E254" s="106" t="s">
        <v>188</v>
      </c>
      <c r="F254" s="34" t="s">
        <v>13</v>
      </c>
      <c r="G254" s="34" t="s">
        <v>771</v>
      </c>
      <c r="H254" s="53">
        <v>3.7</v>
      </c>
      <c r="I254" s="19">
        <v>2</v>
      </c>
      <c r="J254" s="25">
        <f t="shared" si="4"/>
        <v>2</v>
      </c>
      <c r="K254" s="26" t="str">
        <f t="shared" si="5"/>
        <v>OK</v>
      </c>
      <c r="L254" s="150"/>
      <c r="M254" s="150"/>
      <c r="N254" s="150"/>
      <c r="O254" s="150"/>
      <c r="P254" s="150"/>
      <c r="Q254" s="150"/>
      <c r="R254" s="150"/>
      <c r="S254" s="150"/>
      <c r="T254" s="150"/>
      <c r="U254" s="150"/>
      <c r="V254" s="150"/>
      <c r="W254" s="150"/>
      <c r="X254" s="32"/>
      <c r="Y254" s="32"/>
      <c r="Z254" s="32"/>
      <c r="AA254" s="32"/>
      <c r="AB254" s="32"/>
      <c r="AC254" s="32"/>
    </row>
    <row r="255" spans="1:29" ht="39.950000000000003" customHeight="1" x14ac:dyDescent="0.25">
      <c r="A255" s="161"/>
      <c r="B255" s="163"/>
      <c r="C255" s="47">
        <v>400</v>
      </c>
      <c r="D255" s="66" t="s">
        <v>416</v>
      </c>
      <c r="E255" s="106" t="s">
        <v>618</v>
      </c>
      <c r="F255" s="34" t="s">
        <v>18</v>
      </c>
      <c r="G255" s="34" t="s">
        <v>15</v>
      </c>
      <c r="H255" s="53">
        <v>91</v>
      </c>
      <c r="I255" s="19">
        <v>2</v>
      </c>
      <c r="J255" s="25">
        <f t="shared" si="4"/>
        <v>2</v>
      </c>
      <c r="K255" s="26" t="str">
        <f t="shared" si="5"/>
        <v>OK</v>
      </c>
      <c r="L255" s="150"/>
      <c r="M255" s="150"/>
      <c r="N255" s="150"/>
      <c r="O255" s="150"/>
      <c r="P255" s="150"/>
      <c r="Q255" s="150"/>
      <c r="R255" s="150"/>
      <c r="S255" s="150"/>
      <c r="T255" s="150"/>
      <c r="U255" s="150"/>
      <c r="V255" s="150"/>
      <c r="W255" s="150"/>
      <c r="X255" s="32"/>
      <c r="Y255" s="32"/>
      <c r="Z255" s="32"/>
      <c r="AA255" s="32"/>
      <c r="AB255" s="32"/>
      <c r="AC255" s="32"/>
    </row>
    <row r="256" spans="1:29" ht="39.950000000000003" customHeight="1" x14ac:dyDescent="0.25">
      <c r="A256" s="161"/>
      <c r="B256" s="163"/>
      <c r="C256" s="47">
        <v>401</v>
      </c>
      <c r="D256" s="66" t="s">
        <v>417</v>
      </c>
      <c r="E256" s="106" t="s">
        <v>185</v>
      </c>
      <c r="F256" s="34" t="s">
        <v>18</v>
      </c>
      <c r="G256" s="34" t="s">
        <v>15</v>
      </c>
      <c r="H256" s="53">
        <v>77</v>
      </c>
      <c r="I256" s="19">
        <v>2</v>
      </c>
      <c r="J256" s="25">
        <f t="shared" si="4"/>
        <v>2</v>
      </c>
      <c r="K256" s="26" t="str">
        <f t="shared" si="5"/>
        <v>OK</v>
      </c>
      <c r="L256" s="150"/>
      <c r="M256" s="150"/>
      <c r="N256" s="150"/>
      <c r="O256" s="150"/>
      <c r="P256" s="150"/>
      <c r="Q256" s="150"/>
      <c r="R256" s="150"/>
      <c r="S256" s="150"/>
      <c r="T256" s="150"/>
      <c r="U256" s="150"/>
      <c r="V256" s="150"/>
      <c r="W256" s="150"/>
      <c r="X256" s="32"/>
      <c r="Y256" s="32"/>
      <c r="Z256" s="32"/>
      <c r="AA256" s="32"/>
      <c r="AB256" s="32"/>
      <c r="AC256" s="32"/>
    </row>
    <row r="257" spans="1:29" ht="39.950000000000003" customHeight="1" x14ac:dyDescent="0.25">
      <c r="A257" s="161"/>
      <c r="B257" s="163"/>
      <c r="C257" s="47">
        <v>402</v>
      </c>
      <c r="D257" s="66" t="s">
        <v>192</v>
      </c>
      <c r="E257" s="106" t="s">
        <v>619</v>
      </c>
      <c r="F257" s="34" t="s">
        <v>59</v>
      </c>
      <c r="G257" s="34" t="s">
        <v>15</v>
      </c>
      <c r="H257" s="53">
        <v>8</v>
      </c>
      <c r="I257" s="19"/>
      <c r="J257" s="25">
        <f t="shared" si="4"/>
        <v>0</v>
      </c>
      <c r="K257" s="26" t="str">
        <f t="shared" si="5"/>
        <v>OK</v>
      </c>
      <c r="L257" s="150"/>
      <c r="M257" s="150"/>
      <c r="N257" s="150"/>
      <c r="O257" s="150"/>
      <c r="P257" s="150"/>
      <c r="Q257" s="150"/>
      <c r="R257" s="150"/>
      <c r="S257" s="150"/>
      <c r="T257" s="150"/>
      <c r="U257" s="150"/>
      <c r="V257" s="150"/>
      <c r="W257" s="150"/>
      <c r="X257" s="32"/>
      <c r="Y257" s="32"/>
      <c r="Z257" s="32"/>
      <c r="AA257" s="32"/>
      <c r="AB257" s="32"/>
      <c r="AC257" s="32"/>
    </row>
    <row r="258" spans="1:29" ht="39.950000000000003" customHeight="1" x14ac:dyDescent="0.25">
      <c r="A258" s="161"/>
      <c r="B258" s="163"/>
      <c r="C258" s="47">
        <v>403</v>
      </c>
      <c r="D258" s="66" t="s">
        <v>418</v>
      </c>
      <c r="E258" s="106" t="s">
        <v>620</v>
      </c>
      <c r="F258" s="34" t="s">
        <v>59</v>
      </c>
      <c r="G258" s="34" t="s">
        <v>15</v>
      </c>
      <c r="H258" s="53">
        <v>5</v>
      </c>
      <c r="I258" s="19"/>
      <c r="J258" s="25">
        <f t="shared" si="4"/>
        <v>0</v>
      </c>
      <c r="K258" s="26" t="str">
        <f t="shared" si="5"/>
        <v>OK</v>
      </c>
      <c r="L258" s="150"/>
      <c r="M258" s="150"/>
      <c r="N258" s="150"/>
      <c r="O258" s="150"/>
      <c r="P258" s="150"/>
      <c r="Q258" s="150"/>
      <c r="R258" s="150"/>
      <c r="S258" s="150"/>
      <c r="T258" s="150"/>
      <c r="U258" s="150"/>
      <c r="V258" s="150"/>
      <c r="W258" s="150"/>
      <c r="X258" s="32"/>
      <c r="Y258" s="32"/>
      <c r="Z258" s="32"/>
      <c r="AA258" s="32"/>
      <c r="AB258" s="32"/>
      <c r="AC258" s="32"/>
    </row>
    <row r="259" spans="1:29" ht="39.950000000000003" customHeight="1" x14ac:dyDescent="0.25">
      <c r="A259" s="161"/>
      <c r="B259" s="163"/>
      <c r="C259" s="47">
        <v>404</v>
      </c>
      <c r="D259" s="66" t="s">
        <v>193</v>
      </c>
      <c r="E259" s="106" t="s">
        <v>620</v>
      </c>
      <c r="F259" s="34" t="s">
        <v>59</v>
      </c>
      <c r="G259" s="34" t="s">
        <v>15</v>
      </c>
      <c r="H259" s="53">
        <v>4.4000000000000004</v>
      </c>
      <c r="I259" s="19"/>
      <c r="J259" s="25">
        <f t="shared" si="4"/>
        <v>0</v>
      </c>
      <c r="K259" s="26" t="str">
        <f t="shared" si="5"/>
        <v>OK</v>
      </c>
      <c r="L259" s="150"/>
      <c r="M259" s="150"/>
      <c r="N259" s="150"/>
      <c r="O259" s="150"/>
      <c r="P259" s="150"/>
      <c r="Q259" s="150"/>
      <c r="R259" s="150"/>
      <c r="S259" s="150"/>
      <c r="T259" s="150"/>
      <c r="U259" s="150"/>
      <c r="V259" s="150"/>
      <c r="W259" s="150"/>
      <c r="X259" s="32"/>
      <c r="Y259" s="32"/>
      <c r="Z259" s="32"/>
      <c r="AA259" s="32"/>
      <c r="AB259" s="32"/>
      <c r="AC259" s="32"/>
    </row>
    <row r="260" spans="1:29" ht="39.950000000000003" customHeight="1" x14ac:dyDescent="0.25">
      <c r="A260" s="161"/>
      <c r="B260" s="163"/>
      <c r="C260" s="47">
        <v>405</v>
      </c>
      <c r="D260" s="66" t="s">
        <v>419</v>
      </c>
      <c r="E260" s="106" t="s">
        <v>621</v>
      </c>
      <c r="F260" s="34" t="s">
        <v>13</v>
      </c>
      <c r="G260" s="34" t="s">
        <v>15</v>
      </c>
      <c r="H260" s="53">
        <v>1.64</v>
      </c>
      <c r="I260" s="19">
        <v>10</v>
      </c>
      <c r="J260" s="25">
        <f t="shared" si="4"/>
        <v>10</v>
      </c>
      <c r="K260" s="26" t="str">
        <f t="shared" si="5"/>
        <v>OK</v>
      </c>
      <c r="L260" s="150"/>
      <c r="M260" s="150"/>
      <c r="N260" s="150"/>
      <c r="O260" s="150"/>
      <c r="P260" s="150"/>
      <c r="Q260" s="150"/>
      <c r="R260" s="150"/>
      <c r="S260" s="150"/>
      <c r="T260" s="150"/>
      <c r="U260" s="150"/>
      <c r="V260" s="150"/>
      <c r="W260" s="150"/>
      <c r="X260" s="32"/>
      <c r="Y260" s="32"/>
      <c r="Z260" s="32"/>
      <c r="AA260" s="32"/>
      <c r="AB260" s="32"/>
      <c r="AC260" s="32"/>
    </row>
    <row r="261" spans="1:29" ht="39.950000000000003" customHeight="1" x14ac:dyDescent="0.25">
      <c r="A261" s="161"/>
      <c r="B261" s="163"/>
      <c r="C261" s="47">
        <v>406</v>
      </c>
      <c r="D261" s="66" t="s">
        <v>420</v>
      </c>
      <c r="E261" s="106" t="s">
        <v>180</v>
      </c>
      <c r="F261" s="34" t="s">
        <v>13</v>
      </c>
      <c r="G261" s="34" t="s">
        <v>15</v>
      </c>
      <c r="H261" s="53">
        <v>70</v>
      </c>
      <c r="I261" s="19">
        <v>2</v>
      </c>
      <c r="J261" s="25">
        <f t="shared" si="4"/>
        <v>2</v>
      </c>
      <c r="K261" s="26" t="str">
        <f t="shared" si="5"/>
        <v>OK</v>
      </c>
      <c r="L261" s="150"/>
      <c r="M261" s="150"/>
      <c r="N261" s="150"/>
      <c r="O261" s="150"/>
      <c r="P261" s="150"/>
      <c r="Q261" s="150"/>
      <c r="R261" s="150"/>
      <c r="S261" s="150"/>
      <c r="T261" s="150"/>
      <c r="U261" s="150"/>
      <c r="V261" s="150"/>
      <c r="W261" s="150"/>
      <c r="X261" s="32"/>
      <c r="Y261" s="32"/>
      <c r="Z261" s="32"/>
      <c r="AA261" s="32"/>
      <c r="AB261" s="32"/>
      <c r="AC261" s="32"/>
    </row>
    <row r="262" spans="1:29" ht="39.950000000000003" customHeight="1" x14ac:dyDescent="0.25">
      <c r="A262" s="161"/>
      <c r="B262" s="163"/>
      <c r="C262" s="47">
        <v>407</v>
      </c>
      <c r="D262" s="66" t="s">
        <v>421</v>
      </c>
      <c r="E262" s="106" t="s">
        <v>181</v>
      </c>
      <c r="F262" s="34" t="s">
        <v>13</v>
      </c>
      <c r="G262" s="34" t="s">
        <v>15</v>
      </c>
      <c r="H262" s="53">
        <v>24.13</v>
      </c>
      <c r="I262" s="19">
        <v>2</v>
      </c>
      <c r="J262" s="25">
        <f t="shared" si="4"/>
        <v>2</v>
      </c>
      <c r="K262" s="26" t="str">
        <f t="shared" si="5"/>
        <v>OK</v>
      </c>
      <c r="L262" s="150"/>
      <c r="M262" s="150"/>
      <c r="N262" s="150"/>
      <c r="O262" s="150"/>
      <c r="P262" s="150"/>
      <c r="Q262" s="150"/>
      <c r="R262" s="150"/>
      <c r="S262" s="150"/>
      <c r="T262" s="150"/>
      <c r="U262" s="150"/>
      <c r="V262" s="150"/>
      <c r="W262" s="150"/>
      <c r="X262" s="32"/>
      <c r="Y262" s="32"/>
      <c r="Z262" s="32"/>
      <c r="AA262" s="32"/>
      <c r="AB262" s="32"/>
      <c r="AC262" s="32"/>
    </row>
    <row r="263" spans="1:29" ht="39.950000000000003" customHeight="1" x14ac:dyDescent="0.25">
      <c r="A263" s="161"/>
      <c r="B263" s="163"/>
      <c r="C263" s="47">
        <v>408</v>
      </c>
      <c r="D263" s="66" t="s">
        <v>422</v>
      </c>
      <c r="E263" s="106" t="s">
        <v>182</v>
      </c>
      <c r="F263" s="34" t="s">
        <v>13</v>
      </c>
      <c r="G263" s="34" t="s">
        <v>15</v>
      </c>
      <c r="H263" s="53">
        <v>72.739999999999995</v>
      </c>
      <c r="I263" s="19">
        <v>2</v>
      </c>
      <c r="J263" s="25">
        <f t="shared" si="4"/>
        <v>2</v>
      </c>
      <c r="K263" s="26" t="str">
        <f t="shared" si="5"/>
        <v>OK</v>
      </c>
      <c r="L263" s="150"/>
      <c r="M263" s="150"/>
      <c r="N263" s="150"/>
      <c r="O263" s="150"/>
      <c r="P263" s="150"/>
      <c r="Q263" s="150"/>
      <c r="R263" s="150"/>
      <c r="S263" s="150"/>
      <c r="T263" s="150"/>
      <c r="U263" s="150"/>
      <c r="V263" s="150"/>
      <c r="W263" s="150"/>
      <c r="X263" s="32"/>
      <c r="Y263" s="32"/>
      <c r="Z263" s="32"/>
      <c r="AA263" s="32"/>
      <c r="AB263" s="32"/>
      <c r="AC263" s="32"/>
    </row>
    <row r="264" spans="1:29" ht="39.950000000000003" customHeight="1" x14ac:dyDescent="0.25">
      <c r="A264" s="161"/>
      <c r="B264" s="163"/>
      <c r="C264" s="47">
        <v>409</v>
      </c>
      <c r="D264" s="66" t="s">
        <v>63</v>
      </c>
      <c r="E264" s="106" t="s">
        <v>622</v>
      </c>
      <c r="F264" s="34" t="s">
        <v>59</v>
      </c>
      <c r="G264" s="34" t="s">
        <v>15</v>
      </c>
      <c r="H264" s="53">
        <v>80</v>
      </c>
      <c r="I264" s="19"/>
      <c r="J264" s="25">
        <f t="shared" si="4"/>
        <v>0</v>
      </c>
      <c r="K264" s="26" t="str">
        <f t="shared" si="5"/>
        <v>OK</v>
      </c>
      <c r="L264" s="150"/>
      <c r="M264" s="150"/>
      <c r="N264" s="150"/>
      <c r="O264" s="150"/>
      <c r="P264" s="150"/>
      <c r="Q264" s="150"/>
      <c r="R264" s="150"/>
      <c r="S264" s="150"/>
      <c r="T264" s="150"/>
      <c r="U264" s="150"/>
      <c r="V264" s="150"/>
      <c r="W264" s="150"/>
      <c r="X264" s="32"/>
      <c r="Y264" s="32"/>
      <c r="Z264" s="32"/>
      <c r="AA264" s="32"/>
      <c r="AB264" s="32"/>
      <c r="AC264" s="32"/>
    </row>
    <row r="265" spans="1:29" ht="39.950000000000003" customHeight="1" x14ac:dyDescent="0.25">
      <c r="A265" s="161"/>
      <c r="B265" s="163"/>
      <c r="C265" s="47">
        <v>410</v>
      </c>
      <c r="D265" s="66" t="s">
        <v>62</v>
      </c>
      <c r="E265" s="106" t="s">
        <v>623</v>
      </c>
      <c r="F265" s="34" t="s">
        <v>59</v>
      </c>
      <c r="G265" s="34" t="s">
        <v>15</v>
      </c>
      <c r="H265" s="53">
        <v>98.15</v>
      </c>
      <c r="I265" s="19"/>
      <c r="J265" s="25">
        <f t="shared" si="4"/>
        <v>0</v>
      </c>
      <c r="K265" s="26" t="str">
        <f t="shared" si="5"/>
        <v>OK</v>
      </c>
      <c r="L265" s="150"/>
      <c r="M265" s="150"/>
      <c r="N265" s="150"/>
      <c r="O265" s="150"/>
      <c r="P265" s="150"/>
      <c r="Q265" s="150"/>
      <c r="R265" s="150"/>
      <c r="S265" s="150"/>
      <c r="T265" s="150"/>
      <c r="U265" s="150"/>
      <c r="V265" s="150"/>
      <c r="W265" s="150"/>
      <c r="X265" s="32"/>
      <c r="Y265" s="32"/>
      <c r="Z265" s="32"/>
      <c r="AA265" s="32"/>
      <c r="AB265" s="32"/>
      <c r="AC265" s="32"/>
    </row>
    <row r="266" spans="1:29" ht="39.950000000000003" customHeight="1" x14ac:dyDescent="0.25">
      <c r="A266" s="161"/>
      <c r="B266" s="163"/>
      <c r="C266" s="47">
        <v>411</v>
      </c>
      <c r="D266" s="66" t="s">
        <v>64</v>
      </c>
      <c r="E266" s="106" t="s">
        <v>624</v>
      </c>
      <c r="F266" s="34" t="s">
        <v>59</v>
      </c>
      <c r="G266" s="34" t="s">
        <v>15</v>
      </c>
      <c r="H266" s="53">
        <v>50</v>
      </c>
      <c r="I266" s="19"/>
      <c r="J266" s="25">
        <f t="shared" si="4"/>
        <v>0</v>
      </c>
      <c r="K266" s="26" t="str">
        <f t="shared" si="5"/>
        <v>OK</v>
      </c>
      <c r="L266" s="150"/>
      <c r="M266" s="150"/>
      <c r="N266" s="150"/>
      <c r="O266" s="150"/>
      <c r="P266" s="150"/>
      <c r="Q266" s="150"/>
      <c r="R266" s="150"/>
      <c r="S266" s="150"/>
      <c r="T266" s="150"/>
      <c r="U266" s="150"/>
      <c r="V266" s="150"/>
      <c r="W266" s="150"/>
      <c r="X266" s="32"/>
      <c r="Y266" s="32"/>
      <c r="Z266" s="32"/>
      <c r="AA266" s="32"/>
      <c r="AB266" s="32"/>
      <c r="AC266" s="32"/>
    </row>
    <row r="267" spans="1:29" ht="39.950000000000003" customHeight="1" x14ac:dyDescent="0.25">
      <c r="A267" s="161"/>
      <c r="B267" s="163"/>
      <c r="C267" s="47">
        <v>412</v>
      </c>
      <c r="D267" s="66" t="s">
        <v>65</v>
      </c>
      <c r="E267" s="106" t="s">
        <v>182</v>
      </c>
      <c r="F267" s="34" t="s">
        <v>59</v>
      </c>
      <c r="G267" s="34" t="s">
        <v>15</v>
      </c>
      <c r="H267" s="53">
        <v>99.96</v>
      </c>
      <c r="I267" s="19"/>
      <c r="J267" s="25">
        <f t="shared" si="4"/>
        <v>0</v>
      </c>
      <c r="K267" s="26" t="str">
        <f t="shared" si="5"/>
        <v>OK</v>
      </c>
      <c r="L267" s="150"/>
      <c r="M267" s="150"/>
      <c r="N267" s="150"/>
      <c r="O267" s="150"/>
      <c r="P267" s="150"/>
      <c r="Q267" s="150"/>
      <c r="R267" s="150"/>
      <c r="S267" s="150"/>
      <c r="T267" s="150"/>
      <c r="U267" s="150"/>
      <c r="V267" s="150"/>
      <c r="W267" s="150"/>
      <c r="X267" s="32"/>
      <c r="Y267" s="32"/>
      <c r="Z267" s="32"/>
      <c r="AA267" s="32"/>
      <c r="AB267" s="32"/>
      <c r="AC267" s="32"/>
    </row>
    <row r="268" spans="1:29" ht="39.950000000000003" customHeight="1" x14ac:dyDescent="0.25">
      <c r="A268" s="161"/>
      <c r="B268" s="163"/>
      <c r="C268" s="47">
        <v>413</v>
      </c>
      <c r="D268" s="66" t="s">
        <v>66</v>
      </c>
      <c r="E268" s="106" t="s">
        <v>625</v>
      </c>
      <c r="F268" s="34" t="s">
        <v>13</v>
      </c>
      <c r="G268" s="34" t="s">
        <v>15</v>
      </c>
      <c r="H268" s="53">
        <v>9.25</v>
      </c>
      <c r="I268" s="19">
        <v>15</v>
      </c>
      <c r="J268" s="25">
        <f t="shared" si="4"/>
        <v>15</v>
      </c>
      <c r="K268" s="26" t="str">
        <f t="shared" si="5"/>
        <v>OK</v>
      </c>
      <c r="L268" s="150"/>
      <c r="M268" s="150"/>
      <c r="N268" s="150"/>
      <c r="O268" s="150"/>
      <c r="P268" s="150"/>
      <c r="Q268" s="150"/>
      <c r="R268" s="150"/>
      <c r="S268" s="150"/>
      <c r="T268" s="150"/>
      <c r="U268" s="150"/>
      <c r="V268" s="150"/>
      <c r="W268" s="150"/>
      <c r="X268" s="32"/>
      <c r="Y268" s="32"/>
      <c r="Z268" s="32"/>
      <c r="AA268" s="32"/>
      <c r="AB268" s="32"/>
      <c r="AC268" s="32"/>
    </row>
    <row r="269" spans="1:29" ht="39.950000000000003" customHeight="1" x14ac:dyDescent="0.25">
      <c r="A269" s="161"/>
      <c r="B269" s="163"/>
      <c r="C269" s="47">
        <v>414</v>
      </c>
      <c r="D269" s="66" t="s">
        <v>134</v>
      </c>
      <c r="E269" s="106" t="s">
        <v>183</v>
      </c>
      <c r="F269" s="34" t="s">
        <v>13</v>
      </c>
      <c r="G269" s="34" t="s">
        <v>15</v>
      </c>
      <c r="H269" s="53">
        <v>56</v>
      </c>
      <c r="I269" s="19">
        <v>10</v>
      </c>
      <c r="J269" s="25">
        <f t="shared" si="4"/>
        <v>10</v>
      </c>
      <c r="K269" s="26" t="str">
        <f t="shared" si="5"/>
        <v>OK</v>
      </c>
      <c r="L269" s="150"/>
      <c r="M269" s="150"/>
      <c r="N269" s="150"/>
      <c r="O269" s="150"/>
      <c r="P269" s="150"/>
      <c r="Q269" s="150"/>
      <c r="R269" s="150"/>
      <c r="S269" s="150"/>
      <c r="T269" s="150"/>
      <c r="U269" s="150"/>
      <c r="V269" s="150"/>
      <c r="W269" s="150"/>
      <c r="X269" s="32"/>
      <c r="Y269" s="32"/>
      <c r="Z269" s="32"/>
      <c r="AA269" s="32"/>
      <c r="AB269" s="32"/>
      <c r="AC269" s="32"/>
    </row>
    <row r="270" spans="1:29" ht="39.950000000000003" customHeight="1" x14ac:dyDescent="0.25">
      <c r="A270" s="161"/>
      <c r="B270" s="163"/>
      <c r="C270" s="47">
        <v>415</v>
      </c>
      <c r="D270" s="66" t="s">
        <v>423</v>
      </c>
      <c r="E270" s="106" t="s">
        <v>626</v>
      </c>
      <c r="F270" s="34" t="s">
        <v>13</v>
      </c>
      <c r="G270" s="34" t="s">
        <v>15</v>
      </c>
      <c r="H270" s="53">
        <v>93</v>
      </c>
      <c r="I270" s="19">
        <v>30</v>
      </c>
      <c r="J270" s="25">
        <f t="shared" si="4"/>
        <v>30</v>
      </c>
      <c r="K270" s="26" t="str">
        <f t="shared" si="5"/>
        <v>OK</v>
      </c>
      <c r="L270" s="150"/>
      <c r="M270" s="150"/>
      <c r="N270" s="150"/>
      <c r="O270" s="150"/>
      <c r="P270" s="150"/>
      <c r="Q270" s="150"/>
      <c r="R270" s="150"/>
      <c r="S270" s="150"/>
      <c r="T270" s="150"/>
      <c r="U270" s="150"/>
      <c r="V270" s="150"/>
      <c r="W270" s="150"/>
      <c r="X270" s="32"/>
      <c r="Y270" s="32"/>
      <c r="Z270" s="32"/>
      <c r="AA270" s="32"/>
      <c r="AB270" s="32"/>
      <c r="AC270" s="32"/>
    </row>
    <row r="271" spans="1:29" ht="39.950000000000003" customHeight="1" x14ac:dyDescent="0.25">
      <c r="A271" s="161"/>
      <c r="B271" s="163"/>
      <c r="C271" s="47">
        <v>416</v>
      </c>
      <c r="D271" s="66" t="s">
        <v>424</v>
      </c>
      <c r="E271" s="106" t="s">
        <v>626</v>
      </c>
      <c r="F271" s="34" t="s">
        <v>13</v>
      </c>
      <c r="G271" s="34" t="s">
        <v>15</v>
      </c>
      <c r="H271" s="53">
        <v>93</v>
      </c>
      <c r="I271" s="19">
        <v>20</v>
      </c>
      <c r="J271" s="25">
        <f t="shared" si="4"/>
        <v>20</v>
      </c>
      <c r="K271" s="26" t="str">
        <f t="shared" si="5"/>
        <v>OK</v>
      </c>
      <c r="L271" s="150"/>
      <c r="M271" s="150"/>
      <c r="N271" s="150"/>
      <c r="O271" s="150"/>
      <c r="P271" s="150"/>
      <c r="Q271" s="150"/>
      <c r="R271" s="150"/>
      <c r="S271" s="150"/>
      <c r="T271" s="150"/>
      <c r="U271" s="150"/>
      <c r="V271" s="150"/>
      <c r="W271" s="150"/>
      <c r="X271" s="32"/>
      <c r="Y271" s="32"/>
      <c r="Z271" s="32"/>
      <c r="AA271" s="32"/>
      <c r="AB271" s="32"/>
      <c r="AC271" s="32"/>
    </row>
    <row r="272" spans="1:29" ht="39.950000000000003" customHeight="1" x14ac:dyDescent="0.25">
      <c r="A272" s="161"/>
      <c r="B272" s="163"/>
      <c r="C272" s="47">
        <v>417</v>
      </c>
      <c r="D272" s="66" t="s">
        <v>425</v>
      </c>
      <c r="E272" s="106" t="s">
        <v>627</v>
      </c>
      <c r="F272" s="34" t="s">
        <v>13</v>
      </c>
      <c r="G272" s="34" t="s">
        <v>15</v>
      </c>
      <c r="H272" s="53">
        <v>60.83</v>
      </c>
      <c r="I272" s="19">
        <v>20</v>
      </c>
      <c r="J272" s="25">
        <f t="shared" si="4"/>
        <v>20</v>
      </c>
      <c r="K272" s="26" t="str">
        <f t="shared" si="5"/>
        <v>OK</v>
      </c>
      <c r="L272" s="150"/>
      <c r="M272" s="150"/>
      <c r="N272" s="150"/>
      <c r="O272" s="150"/>
      <c r="P272" s="150"/>
      <c r="Q272" s="150"/>
      <c r="R272" s="150"/>
      <c r="S272" s="150"/>
      <c r="T272" s="150"/>
      <c r="U272" s="150"/>
      <c r="V272" s="150"/>
      <c r="W272" s="150"/>
      <c r="X272" s="32"/>
      <c r="Y272" s="32"/>
      <c r="Z272" s="32"/>
      <c r="AA272" s="32"/>
      <c r="AB272" s="32"/>
      <c r="AC272" s="32"/>
    </row>
    <row r="273" spans="1:29" ht="39.950000000000003" customHeight="1" x14ac:dyDescent="0.25">
      <c r="A273" s="161"/>
      <c r="B273" s="163"/>
      <c r="C273" s="47">
        <v>418</v>
      </c>
      <c r="D273" s="66" t="s">
        <v>426</v>
      </c>
      <c r="E273" s="106" t="s">
        <v>184</v>
      </c>
      <c r="F273" s="34" t="s">
        <v>13</v>
      </c>
      <c r="G273" s="34" t="s">
        <v>15</v>
      </c>
      <c r="H273" s="53">
        <v>8.6999999999999993</v>
      </c>
      <c r="I273" s="19">
        <v>10</v>
      </c>
      <c r="J273" s="25">
        <f t="shared" si="4"/>
        <v>10</v>
      </c>
      <c r="K273" s="26" t="str">
        <f t="shared" si="5"/>
        <v>OK</v>
      </c>
      <c r="L273" s="150"/>
      <c r="M273" s="150"/>
      <c r="N273" s="150"/>
      <c r="O273" s="150"/>
      <c r="P273" s="150"/>
      <c r="Q273" s="150"/>
      <c r="R273" s="150"/>
      <c r="S273" s="150"/>
      <c r="T273" s="150"/>
      <c r="U273" s="150"/>
      <c r="V273" s="150"/>
      <c r="W273" s="150"/>
      <c r="X273" s="32"/>
      <c r="Y273" s="32"/>
      <c r="Z273" s="32"/>
      <c r="AA273" s="32"/>
      <c r="AB273" s="32"/>
      <c r="AC273" s="32"/>
    </row>
    <row r="274" spans="1:29" ht="39.950000000000003" customHeight="1" x14ac:dyDescent="0.25">
      <c r="A274" s="161"/>
      <c r="B274" s="163"/>
      <c r="C274" s="47">
        <v>419</v>
      </c>
      <c r="D274" s="66" t="s">
        <v>427</v>
      </c>
      <c r="E274" s="106" t="s">
        <v>628</v>
      </c>
      <c r="F274" s="34" t="s">
        <v>13</v>
      </c>
      <c r="G274" s="34" t="s">
        <v>15</v>
      </c>
      <c r="H274" s="53">
        <v>5.83</v>
      </c>
      <c r="I274" s="19">
        <v>5</v>
      </c>
      <c r="J274" s="25">
        <f t="shared" si="4"/>
        <v>5</v>
      </c>
      <c r="K274" s="26" t="str">
        <f t="shared" si="5"/>
        <v>OK</v>
      </c>
      <c r="L274" s="150"/>
      <c r="M274" s="150"/>
      <c r="N274" s="150"/>
      <c r="O274" s="150"/>
      <c r="P274" s="150"/>
      <c r="Q274" s="150"/>
      <c r="R274" s="150"/>
      <c r="S274" s="150"/>
      <c r="T274" s="150"/>
      <c r="U274" s="150"/>
      <c r="V274" s="150"/>
      <c r="W274" s="150"/>
      <c r="X274" s="32"/>
      <c r="Y274" s="32"/>
      <c r="Z274" s="32"/>
      <c r="AA274" s="32"/>
      <c r="AB274" s="32"/>
      <c r="AC274" s="32"/>
    </row>
    <row r="275" spans="1:29" ht="39.950000000000003" customHeight="1" x14ac:dyDescent="0.25">
      <c r="A275" s="161"/>
      <c r="B275" s="163"/>
      <c r="C275" s="47">
        <v>420</v>
      </c>
      <c r="D275" s="66" t="s">
        <v>428</v>
      </c>
      <c r="E275" s="106" t="s">
        <v>629</v>
      </c>
      <c r="F275" s="34" t="s">
        <v>13</v>
      </c>
      <c r="G275" s="34" t="s">
        <v>15</v>
      </c>
      <c r="H275" s="53">
        <v>4.3499999999999996</v>
      </c>
      <c r="I275" s="19">
        <v>5</v>
      </c>
      <c r="J275" s="25">
        <f t="shared" si="4"/>
        <v>5</v>
      </c>
      <c r="K275" s="26" t="str">
        <f t="shared" si="5"/>
        <v>OK</v>
      </c>
      <c r="L275" s="150"/>
      <c r="M275" s="150"/>
      <c r="N275" s="150"/>
      <c r="O275" s="150"/>
      <c r="P275" s="150"/>
      <c r="Q275" s="150"/>
      <c r="R275" s="150"/>
      <c r="S275" s="150"/>
      <c r="T275" s="150"/>
      <c r="U275" s="150"/>
      <c r="V275" s="150"/>
      <c r="W275" s="150"/>
      <c r="X275" s="32"/>
      <c r="Y275" s="32"/>
      <c r="Z275" s="32"/>
      <c r="AA275" s="32"/>
      <c r="AB275" s="32"/>
      <c r="AC275" s="32"/>
    </row>
    <row r="276" spans="1:29" ht="39.950000000000003" customHeight="1" x14ac:dyDescent="0.25">
      <c r="A276" s="161"/>
      <c r="B276" s="163"/>
      <c r="C276" s="47">
        <v>421</v>
      </c>
      <c r="D276" s="66" t="s">
        <v>126</v>
      </c>
      <c r="E276" s="106" t="s">
        <v>630</v>
      </c>
      <c r="F276" s="34" t="s">
        <v>59</v>
      </c>
      <c r="G276" s="35" t="s">
        <v>15</v>
      </c>
      <c r="H276" s="53">
        <v>11.97</v>
      </c>
      <c r="I276" s="19">
        <v>1</v>
      </c>
      <c r="J276" s="25">
        <f t="shared" si="4"/>
        <v>1</v>
      </c>
      <c r="K276" s="26" t="str">
        <f t="shared" si="5"/>
        <v>OK</v>
      </c>
      <c r="L276" s="150"/>
      <c r="M276" s="150"/>
      <c r="N276" s="150"/>
      <c r="O276" s="150"/>
      <c r="P276" s="150"/>
      <c r="Q276" s="150"/>
      <c r="R276" s="150"/>
      <c r="S276" s="150"/>
      <c r="T276" s="150"/>
      <c r="U276" s="150"/>
      <c r="V276" s="150"/>
      <c r="W276" s="150"/>
      <c r="X276" s="32"/>
      <c r="Y276" s="32"/>
      <c r="Z276" s="32"/>
      <c r="AA276" s="32"/>
      <c r="AB276" s="32"/>
      <c r="AC276" s="32"/>
    </row>
    <row r="277" spans="1:29" ht="39.950000000000003" customHeight="1" x14ac:dyDescent="0.25">
      <c r="A277" s="161"/>
      <c r="B277" s="163"/>
      <c r="C277" s="47">
        <v>422</v>
      </c>
      <c r="D277" s="66" t="s">
        <v>429</v>
      </c>
      <c r="E277" s="106" t="s">
        <v>631</v>
      </c>
      <c r="F277" s="34" t="s">
        <v>13</v>
      </c>
      <c r="G277" s="34" t="s">
        <v>15</v>
      </c>
      <c r="H277" s="53">
        <v>65.010000000000005</v>
      </c>
      <c r="I277" s="19">
        <v>10</v>
      </c>
      <c r="J277" s="25">
        <f t="shared" si="4"/>
        <v>0</v>
      </c>
      <c r="K277" s="26" t="str">
        <f t="shared" si="5"/>
        <v>OK</v>
      </c>
      <c r="L277" s="150">
        <v>10</v>
      </c>
      <c r="M277" s="150"/>
      <c r="N277" s="150"/>
      <c r="O277" s="150"/>
      <c r="P277" s="150"/>
      <c r="Q277" s="150"/>
      <c r="R277" s="150"/>
      <c r="S277" s="150"/>
      <c r="T277" s="150"/>
      <c r="U277" s="150"/>
      <c r="V277" s="150"/>
      <c r="W277" s="150"/>
      <c r="X277" s="32"/>
      <c r="Y277" s="32"/>
      <c r="Z277" s="32"/>
      <c r="AA277" s="32"/>
      <c r="AB277" s="32"/>
      <c r="AC277" s="32"/>
    </row>
    <row r="278" spans="1:29" ht="39.950000000000003" customHeight="1" x14ac:dyDescent="0.25">
      <c r="A278" s="161"/>
      <c r="B278" s="163"/>
      <c r="C278" s="47">
        <v>423</v>
      </c>
      <c r="D278" s="66" t="s">
        <v>430</v>
      </c>
      <c r="E278" s="106" t="s">
        <v>632</v>
      </c>
      <c r="F278" s="34" t="s">
        <v>18</v>
      </c>
      <c r="G278" s="34" t="s">
        <v>15</v>
      </c>
      <c r="H278" s="53">
        <v>6.63</v>
      </c>
      <c r="I278" s="19">
        <v>10</v>
      </c>
      <c r="J278" s="25">
        <f t="shared" si="4"/>
        <v>10</v>
      </c>
      <c r="K278" s="26" t="str">
        <f t="shared" si="5"/>
        <v>OK</v>
      </c>
      <c r="L278" s="150"/>
      <c r="M278" s="150"/>
      <c r="N278" s="150"/>
      <c r="O278" s="150"/>
      <c r="P278" s="150"/>
      <c r="Q278" s="150"/>
      <c r="R278" s="150"/>
      <c r="S278" s="150"/>
      <c r="T278" s="150"/>
      <c r="U278" s="150"/>
      <c r="V278" s="150"/>
      <c r="W278" s="150"/>
      <c r="X278" s="32"/>
      <c r="Y278" s="32"/>
      <c r="Z278" s="32"/>
      <c r="AA278" s="32"/>
      <c r="AB278" s="32"/>
      <c r="AC278" s="32"/>
    </row>
    <row r="279" spans="1:29" ht="39.950000000000003" customHeight="1" x14ac:dyDescent="0.25">
      <c r="A279" s="161"/>
      <c r="B279" s="163"/>
      <c r="C279" s="47">
        <v>424</v>
      </c>
      <c r="D279" s="66" t="s">
        <v>431</v>
      </c>
      <c r="E279" s="106" t="s">
        <v>633</v>
      </c>
      <c r="F279" s="34" t="s">
        <v>18</v>
      </c>
      <c r="G279" s="34" t="s">
        <v>15</v>
      </c>
      <c r="H279" s="53">
        <v>24.05</v>
      </c>
      <c r="I279" s="19">
        <v>10</v>
      </c>
      <c r="J279" s="25">
        <f t="shared" si="4"/>
        <v>10</v>
      </c>
      <c r="K279" s="26" t="str">
        <f t="shared" si="5"/>
        <v>OK</v>
      </c>
      <c r="L279" s="150"/>
      <c r="M279" s="150"/>
      <c r="N279" s="150"/>
      <c r="O279" s="150"/>
      <c r="P279" s="150"/>
      <c r="Q279" s="150"/>
      <c r="R279" s="150"/>
      <c r="S279" s="150"/>
      <c r="T279" s="150"/>
      <c r="U279" s="150"/>
      <c r="V279" s="150"/>
      <c r="W279" s="150"/>
      <c r="X279" s="32"/>
      <c r="Y279" s="32"/>
      <c r="Z279" s="32"/>
      <c r="AA279" s="32"/>
      <c r="AB279" s="32"/>
      <c r="AC279" s="32"/>
    </row>
    <row r="280" spans="1:29" ht="39.950000000000003" customHeight="1" x14ac:dyDescent="0.25">
      <c r="A280" s="168">
        <v>8</v>
      </c>
      <c r="B280" s="170" t="s">
        <v>216</v>
      </c>
      <c r="C280" s="48">
        <v>425</v>
      </c>
      <c r="D280" s="71" t="s">
        <v>432</v>
      </c>
      <c r="E280" s="108" t="s">
        <v>634</v>
      </c>
      <c r="F280" s="72" t="s">
        <v>13</v>
      </c>
      <c r="G280" s="72" t="s">
        <v>35</v>
      </c>
      <c r="H280" s="54">
        <v>19.71</v>
      </c>
      <c r="I280" s="19">
        <v>2</v>
      </c>
      <c r="J280" s="25">
        <f t="shared" si="4"/>
        <v>0</v>
      </c>
      <c r="K280" s="26" t="str">
        <f t="shared" si="5"/>
        <v>OK</v>
      </c>
      <c r="L280" s="150">
        <v>1</v>
      </c>
      <c r="M280" s="150"/>
      <c r="N280" s="150"/>
      <c r="O280" s="150"/>
      <c r="P280" s="150"/>
      <c r="Q280" s="150"/>
      <c r="R280" s="150"/>
      <c r="S280" s="150"/>
      <c r="T280" s="150"/>
      <c r="U280" s="150"/>
      <c r="V280" s="150"/>
      <c r="W280" s="150"/>
      <c r="X280" s="32"/>
      <c r="Y280" s="19">
        <v>1</v>
      </c>
      <c r="Z280" s="32"/>
      <c r="AA280" s="32"/>
      <c r="AB280" s="32"/>
      <c r="AC280" s="32"/>
    </row>
    <row r="281" spans="1:29" ht="39.950000000000003" customHeight="1" x14ac:dyDescent="0.25">
      <c r="A281" s="169"/>
      <c r="B281" s="171"/>
      <c r="C281" s="48">
        <v>426</v>
      </c>
      <c r="D281" s="71" t="s">
        <v>433</v>
      </c>
      <c r="E281" s="108" t="s">
        <v>635</v>
      </c>
      <c r="F281" s="72" t="s">
        <v>13</v>
      </c>
      <c r="G281" s="72" t="s">
        <v>35</v>
      </c>
      <c r="H281" s="54">
        <v>13.8</v>
      </c>
      <c r="I281" s="19">
        <v>2</v>
      </c>
      <c r="J281" s="25">
        <f t="shared" si="4"/>
        <v>2</v>
      </c>
      <c r="K281" s="26" t="str">
        <f t="shared" si="5"/>
        <v>OK</v>
      </c>
      <c r="L281" s="150"/>
      <c r="M281" s="150"/>
      <c r="N281" s="150"/>
      <c r="O281" s="150"/>
      <c r="P281" s="63"/>
      <c r="Q281" s="150"/>
      <c r="R281" s="150"/>
      <c r="S281" s="150"/>
      <c r="T281" s="150"/>
      <c r="U281" s="150"/>
      <c r="V281" s="150"/>
      <c r="W281" s="150"/>
      <c r="X281" s="32"/>
      <c r="Y281" s="32"/>
      <c r="Z281" s="32"/>
      <c r="AA281" s="32"/>
      <c r="AB281" s="32"/>
      <c r="AC281" s="32"/>
    </row>
    <row r="282" spans="1:29" ht="39.950000000000003" customHeight="1" x14ac:dyDescent="0.25">
      <c r="A282" s="169"/>
      <c r="B282" s="171"/>
      <c r="C282" s="48">
        <v>427</v>
      </c>
      <c r="D282" s="71" t="s">
        <v>434</v>
      </c>
      <c r="E282" s="108" t="s">
        <v>636</v>
      </c>
      <c r="F282" s="72" t="s">
        <v>13</v>
      </c>
      <c r="G282" s="72" t="s">
        <v>35</v>
      </c>
      <c r="H282" s="54">
        <v>8.32</v>
      </c>
      <c r="I282" s="19">
        <v>2</v>
      </c>
      <c r="J282" s="25">
        <f t="shared" si="4"/>
        <v>2</v>
      </c>
      <c r="K282" s="26" t="str">
        <f t="shared" si="5"/>
        <v>OK</v>
      </c>
      <c r="L282" s="150"/>
      <c r="M282" s="150"/>
      <c r="N282" s="150"/>
      <c r="O282" s="150"/>
      <c r="P282" s="150"/>
      <c r="Q282" s="150"/>
      <c r="R282" s="150"/>
      <c r="S282" s="150"/>
      <c r="T282" s="150"/>
      <c r="U282" s="150"/>
      <c r="V282" s="150"/>
      <c r="W282" s="150"/>
      <c r="X282" s="32"/>
      <c r="Y282" s="32"/>
      <c r="Z282" s="32"/>
      <c r="AA282" s="32"/>
      <c r="AB282" s="32"/>
      <c r="AC282" s="32"/>
    </row>
    <row r="283" spans="1:29" ht="39.950000000000003" customHeight="1" x14ac:dyDescent="0.25">
      <c r="A283" s="169"/>
      <c r="B283" s="171"/>
      <c r="C283" s="48">
        <v>428</v>
      </c>
      <c r="D283" s="71" t="s">
        <v>435</v>
      </c>
      <c r="E283" s="108" t="s">
        <v>637</v>
      </c>
      <c r="F283" s="72" t="s">
        <v>13</v>
      </c>
      <c r="G283" s="72" t="s">
        <v>35</v>
      </c>
      <c r="H283" s="54">
        <v>10.35</v>
      </c>
      <c r="I283" s="19">
        <v>2</v>
      </c>
      <c r="J283" s="25">
        <f t="shared" si="4"/>
        <v>0</v>
      </c>
      <c r="K283" s="26" t="str">
        <f t="shared" si="5"/>
        <v>OK</v>
      </c>
      <c r="L283" s="150"/>
      <c r="M283" s="150"/>
      <c r="N283" s="150"/>
      <c r="O283" s="150"/>
      <c r="P283" s="150"/>
      <c r="Q283" s="150"/>
      <c r="R283" s="150"/>
      <c r="S283" s="150">
        <v>1</v>
      </c>
      <c r="T283" s="150"/>
      <c r="U283" s="150"/>
      <c r="V283" s="150"/>
      <c r="W283" s="150">
        <v>1</v>
      </c>
      <c r="X283" s="32"/>
      <c r="Y283" s="32"/>
      <c r="Z283" s="32"/>
      <c r="AA283" s="32"/>
      <c r="AB283" s="32"/>
      <c r="AC283" s="32"/>
    </row>
    <row r="284" spans="1:29" ht="39.950000000000003" customHeight="1" x14ac:dyDescent="0.25">
      <c r="A284" s="169"/>
      <c r="B284" s="171"/>
      <c r="C284" s="48">
        <v>429</v>
      </c>
      <c r="D284" s="71" t="s">
        <v>436</v>
      </c>
      <c r="E284" s="108" t="s">
        <v>637</v>
      </c>
      <c r="F284" s="72" t="s">
        <v>13</v>
      </c>
      <c r="G284" s="72" t="s">
        <v>35</v>
      </c>
      <c r="H284" s="54">
        <v>2.59</v>
      </c>
      <c r="I284" s="19">
        <v>2</v>
      </c>
      <c r="J284" s="25">
        <f t="shared" si="4"/>
        <v>0</v>
      </c>
      <c r="K284" s="26" t="str">
        <f t="shared" si="5"/>
        <v>OK</v>
      </c>
      <c r="L284" s="150"/>
      <c r="M284" s="150"/>
      <c r="N284" s="150"/>
      <c r="O284" s="150"/>
      <c r="P284" s="150"/>
      <c r="Q284" s="150"/>
      <c r="R284" s="150"/>
      <c r="S284" s="150">
        <v>1</v>
      </c>
      <c r="T284" s="150"/>
      <c r="U284" s="150"/>
      <c r="V284" s="150"/>
      <c r="W284" s="150">
        <v>1</v>
      </c>
      <c r="X284" s="32"/>
      <c r="Y284" s="32"/>
      <c r="Z284" s="32"/>
      <c r="AA284" s="32"/>
      <c r="AB284" s="32"/>
      <c r="AC284" s="32"/>
    </row>
    <row r="285" spans="1:29" ht="39.950000000000003" customHeight="1" x14ac:dyDescent="0.25">
      <c r="A285" s="169"/>
      <c r="B285" s="171"/>
      <c r="C285" s="48">
        <v>430</v>
      </c>
      <c r="D285" s="71" t="s">
        <v>437</v>
      </c>
      <c r="E285" s="108" t="s">
        <v>637</v>
      </c>
      <c r="F285" s="72" t="s">
        <v>13</v>
      </c>
      <c r="G285" s="72" t="s">
        <v>35</v>
      </c>
      <c r="H285" s="54">
        <v>2.5</v>
      </c>
      <c r="I285" s="19">
        <v>2</v>
      </c>
      <c r="J285" s="25">
        <f t="shared" si="4"/>
        <v>0</v>
      </c>
      <c r="K285" s="26" t="str">
        <f t="shared" si="5"/>
        <v>OK</v>
      </c>
      <c r="L285" s="150"/>
      <c r="M285" s="150"/>
      <c r="N285" s="150"/>
      <c r="O285" s="150"/>
      <c r="P285" s="150"/>
      <c r="Q285" s="150"/>
      <c r="R285" s="150"/>
      <c r="S285" s="150">
        <v>1</v>
      </c>
      <c r="T285" s="150"/>
      <c r="U285" s="150"/>
      <c r="V285" s="150"/>
      <c r="W285" s="150">
        <v>1</v>
      </c>
      <c r="X285" s="32"/>
      <c r="Y285" s="32"/>
      <c r="Z285" s="32"/>
      <c r="AA285" s="32"/>
      <c r="AB285" s="32"/>
      <c r="AC285" s="32"/>
    </row>
    <row r="286" spans="1:29" ht="39.950000000000003" customHeight="1" x14ac:dyDescent="0.25">
      <c r="A286" s="169"/>
      <c r="B286" s="171"/>
      <c r="C286" s="48">
        <v>431</v>
      </c>
      <c r="D286" s="71" t="s">
        <v>438</v>
      </c>
      <c r="E286" s="108" t="s">
        <v>637</v>
      </c>
      <c r="F286" s="72" t="s">
        <v>13</v>
      </c>
      <c r="G286" s="72" t="s">
        <v>35</v>
      </c>
      <c r="H286" s="54">
        <v>4.88</v>
      </c>
      <c r="I286" s="19">
        <v>2</v>
      </c>
      <c r="J286" s="25">
        <f t="shared" si="4"/>
        <v>0</v>
      </c>
      <c r="K286" s="26" t="str">
        <f t="shared" si="5"/>
        <v>OK</v>
      </c>
      <c r="L286" s="150"/>
      <c r="M286" s="150"/>
      <c r="N286" s="150"/>
      <c r="O286" s="150"/>
      <c r="P286" s="150"/>
      <c r="Q286" s="150"/>
      <c r="R286" s="150"/>
      <c r="S286" s="150">
        <v>1</v>
      </c>
      <c r="T286" s="150"/>
      <c r="U286" s="150"/>
      <c r="V286" s="150"/>
      <c r="W286" s="150">
        <v>1</v>
      </c>
      <c r="X286" s="32"/>
      <c r="Y286" s="32"/>
      <c r="Z286" s="32"/>
      <c r="AA286" s="32"/>
      <c r="AB286" s="32"/>
      <c r="AC286" s="32"/>
    </row>
    <row r="287" spans="1:29" ht="39.950000000000003" customHeight="1" x14ac:dyDescent="0.25">
      <c r="A287" s="169"/>
      <c r="B287" s="171"/>
      <c r="C287" s="48">
        <v>432</v>
      </c>
      <c r="D287" s="71" t="s">
        <v>439</v>
      </c>
      <c r="E287" s="108" t="s">
        <v>637</v>
      </c>
      <c r="F287" s="72" t="s">
        <v>13</v>
      </c>
      <c r="G287" s="72" t="s">
        <v>35</v>
      </c>
      <c r="H287" s="54">
        <v>4.6399999999999997</v>
      </c>
      <c r="I287" s="19">
        <v>2</v>
      </c>
      <c r="J287" s="25">
        <f t="shared" si="4"/>
        <v>0</v>
      </c>
      <c r="K287" s="26" t="str">
        <f t="shared" si="5"/>
        <v>OK</v>
      </c>
      <c r="L287" s="150"/>
      <c r="M287" s="150"/>
      <c r="N287" s="150"/>
      <c r="O287" s="150"/>
      <c r="P287" s="150"/>
      <c r="Q287" s="150"/>
      <c r="R287" s="150"/>
      <c r="S287" s="150">
        <v>1</v>
      </c>
      <c r="T287" s="150"/>
      <c r="U287" s="150"/>
      <c r="V287" s="150"/>
      <c r="W287" s="150">
        <v>1</v>
      </c>
      <c r="X287" s="32"/>
      <c r="Y287" s="32"/>
      <c r="Z287" s="32"/>
      <c r="AA287" s="32"/>
      <c r="AB287" s="32"/>
      <c r="AC287" s="32"/>
    </row>
    <row r="288" spans="1:29" ht="39.950000000000003" customHeight="1" x14ac:dyDescent="0.25">
      <c r="A288" s="169"/>
      <c r="B288" s="171"/>
      <c r="C288" s="48">
        <v>433</v>
      </c>
      <c r="D288" s="71" t="s">
        <v>440</v>
      </c>
      <c r="E288" s="108" t="s">
        <v>637</v>
      </c>
      <c r="F288" s="72" t="s">
        <v>13</v>
      </c>
      <c r="G288" s="72" t="s">
        <v>35</v>
      </c>
      <c r="H288" s="54">
        <v>6.75</v>
      </c>
      <c r="I288" s="19">
        <v>2</v>
      </c>
      <c r="J288" s="25">
        <f t="shared" ref="J288:J391" si="6">I288-(SUM(L288:AC288))</f>
        <v>0</v>
      </c>
      <c r="K288" s="26" t="str">
        <f t="shared" ref="K288:K391" si="7">IF(J288&lt;0,"ATENÇÃO","OK")</f>
        <v>OK</v>
      </c>
      <c r="L288" s="150"/>
      <c r="M288" s="150"/>
      <c r="N288" s="150"/>
      <c r="O288" s="150"/>
      <c r="P288" s="150"/>
      <c r="Q288" s="150"/>
      <c r="R288" s="150"/>
      <c r="S288" s="150">
        <v>1</v>
      </c>
      <c r="T288" s="150"/>
      <c r="U288" s="150"/>
      <c r="V288" s="150"/>
      <c r="W288" s="150">
        <v>1</v>
      </c>
      <c r="X288" s="32"/>
      <c r="Y288" s="32"/>
      <c r="Z288" s="32"/>
      <c r="AA288" s="32"/>
      <c r="AB288" s="32"/>
      <c r="AC288" s="32"/>
    </row>
    <row r="289" spans="1:29" ht="39.950000000000003" customHeight="1" x14ac:dyDescent="0.25">
      <c r="A289" s="169"/>
      <c r="B289" s="171"/>
      <c r="C289" s="48">
        <v>434</v>
      </c>
      <c r="D289" s="71" t="s">
        <v>441</v>
      </c>
      <c r="E289" s="108" t="s">
        <v>637</v>
      </c>
      <c r="F289" s="72" t="s">
        <v>13</v>
      </c>
      <c r="G289" s="72" t="s">
        <v>35</v>
      </c>
      <c r="H289" s="54">
        <v>10.84</v>
      </c>
      <c r="I289" s="19">
        <v>2</v>
      </c>
      <c r="J289" s="25">
        <f t="shared" si="6"/>
        <v>0</v>
      </c>
      <c r="K289" s="26" t="str">
        <f t="shared" si="7"/>
        <v>OK</v>
      </c>
      <c r="L289" s="150"/>
      <c r="M289" s="150"/>
      <c r="N289" s="150"/>
      <c r="O289" s="150"/>
      <c r="P289" s="150"/>
      <c r="Q289" s="150"/>
      <c r="R289" s="150"/>
      <c r="S289" s="150">
        <v>1</v>
      </c>
      <c r="T289" s="150"/>
      <c r="U289" s="150"/>
      <c r="V289" s="150"/>
      <c r="W289" s="150">
        <v>1</v>
      </c>
      <c r="X289" s="32"/>
      <c r="Y289" s="32"/>
      <c r="Z289" s="32"/>
      <c r="AA289" s="32"/>
      <c r="AB289" s="32"/>
      <c r="AC289" s="32"/>
    </row>
    <row r="290" spans="1:29" ht="39.950000000000003" customHeight="1" x14ac:dyDescent="0.25">
      <c r="A290" s="169"/>
      <c r="B290" s="171"/>
      <c r="C290" s="48">
        <v>435</v>
      </c>
      <c r="D290" s="71" t="s">
        <v>442</v>
      </c>
      <c r="E290" s="108" t="s">
        <v>638</v>
      </c>
      <c r="F290" s="72" t="s">
        <v>13</v>
      </c>
      <c r="G290" s="72" t="s">
        <v>35</v>
      </c>
      <c r="H290" s="54">
        <v>9.06</v>
      </c>
      <c r="I290" s="19">
        <v>2</v>
      </c>
      <c r="J290" s="25">
        <f t="shared" si="6"/>
        <v>0</v>
      </c>
      <c r="K290" s="26" t="str">
        <f t="shared" si="7"/>
        <v>OK</v>
      </c>
      <c r="L290" s="150"/>
      <c r="M290" s="150"/>
      <c r="N290" s="150"/>
      <c r="O290" s="150"/>
      <c r="P290" s="150"/>
      <c r="Q290" s="150"/>
      <c r="R290" s="150"/>
      <c r="S290" s="150">
        <v>1</v>
      </c>
      <c r="T290" s="150"/>
      <c r="U290" s="150"/>
      <c r="V290" s="150">
        <v>1</v>
      </c>
      <c r="W290" s="150"/>
      <c r="X290" s="32"/>
      <c r="Y290" s="32"/>
      <c r="Z290" s="32"/>
      <c r="AA290" s="32"/>
      <c r="AB290" s="32"/>
      <c r="AC290" s="32"/>
    </row>
    <row r="291" spans="1:29" ht="39.950000000000003" customHeight="1" x14ac:dyDescent="0.25">
      <c r="A291" s="169"/>
      <c r="B291" s="171"/>
      <c r="C291" s="48">
        <v>436</v>
      </c>
      <c r="D291" s="71" t="s">
        <v>443</v>
      </c>
      <c r="E291" s="108" t="s">
        <v>638</v>
      </c>
      <c r="F291" s="72" t="s">
        <v>13</v>
      </c>
      <c r="G291" s="72" t="s">
        <v>35</v>
      </c>
      <c r="H291" s="54">
        <v>4.9400000000000004</v>
      </c>
      <c r="I291" s="19">
        <v>2</v>
      </c>
      <c r="J291" s="25">
        <f t="shared" si="6"/>
        <v>0</v>
      </c>
      <c r="K291" s="26" t="str">
        <f t="shared" si="7"/>
        <v>OK</v>
      </c>
      <c r="L291" s="150"/>
      <c r="M291" s="150"/>
      <c r="N291" s="150"/>
      <c r="O291" s="150"/>
      <c r="P291" s="150"/>
      <c r="Q291" s="150"/>
      <c r="R291" s="150"/>
      <c r="S291" s="150">
        <v>1</v>
      </c>
      <c r="T291" s="150"/>
      <c r="U291" s="150"/>
      <c r="V291" s="150">
        <v>1</v>
      </c>
      <c r="W291" s="150"/>
      <c r="X291" s="32"/>
      <c r="Y291" s="32"/>
      <c r="Z291" s="32"/>
      <c r="AA291" s="32"/>
      <c r="AB291" s="32"/>
      <c r="AC291" s="32"/>
    </row>
    <row r="292" spans="1:29" ht="39.950000000000003" customHeight="1" x14ac:dyDescent="0.25">
      <c r="A292" s="169"/>
      <c r="B292" s="171"/>
      <c r="C292" s="48">
        <v>437</v>
      </c>
      <c r="D292" s="71" t="s">
        <v>444</v>
      </c>
      <c r="E292" s="108" t="s">
        <v>638</v>
      </c>
      <c r="F292" s="72" t="s">
        <v>13</v>
      </c>
      <c r="G292" s="72" t="s">
        <v>35</v>
      </c>
      <c r="H292" s="54">
        <v>6.3</v>
      </c>
      <c r="I292" s="19">
        <v>2</v>
      </c>
      <c r="J292" s="25">
        <f t="shared" si="6"/>
        <v>0</v>
      </c>
      <c r="K292" s="26" t="str">
        <f t="shared" si="7"/>
        <v>OK</v>
      </c>
      <c r="L292" s="150"/>
      <c r="M292" s="150"/>
      <c r="N292" s="150"/>
      <c r="O292" s="150"/>
      <c r="P292" s="150"/>
      <c r="Q292" s="150"/>
      <c r="R292" s="150"/>
      <c r="S292" s="150">
        <v>1</v>
      </c>
      <c r="T292" s="150"/>
      <c r="U292" s="150"/>
      <c r="V292" s="150">
        <v>1</v>
      </c>
      <c r="W292" s="150"/>
      <c r="X292" s="32"/>
      <c r="Y292" s="32"/>
      <c r="Z292" s="32"/>
      <c r="AA292" s="32"/>
      <c r="AB292" s="32"/>
      <c r="AC292" s="32"/>
    </row>
    <row r="293" spans="1:29" ht="39.950000000000003" customHeight="1" x14ac:dyDescent="0.25">
      <c r="A293" s="169"/>
      <c r="B293" s="171"/>
      <c r="C293" s="48">
        <v>438</v>
      </c>
      <c r="D293" s="78" t="s">
        <v>445</v>
      </c>
      <c r="E293" s="108" t="s">
        <v>638</v>
      </c>
      <c r="F293" s="95" t="s">
        <v>13</v>
      </c>
      <c r="G293" s="95" t="s">
        <v>35</v>
      </c>
      <c r="H293" s="54">
        <v>7.28</v>
      </c>
      <c r="I293" s="19">
        <v>2</v>
      </c>
      <c r="J293" s="25">
        <f t="shared" si="6"/>
        <v>0</v>
      </c>
      <c r="K293" s="26" t="str">
        <f t="shared" si="7"/>
        <v>OK</v>
      </c>
      <c r="L293" s="150"/>
      <c r="M293" s="150"/>
      <c r="N293" s="150"/>
      <c r="O293" s="150"/>
      <c r="P293" s="150"/>
      <c r="Q293" s="150"/>
      <c r="R293" s="150"/>
      <c r="S293" s="150">
        <v>1</v>
      </c>
      <c r="T293" s="150"/>
      <c r="U293" s="150"/>
      <c r="V293" s="150">
        <v>1</v>
      </c>
      <c r="W293" s="150"/>
      <c r="X293" s="32"/>
      <c r="Y293" s="32"/>
      <c r="Z293" s="32"/>
      <c r="AA293" s="32"/>
      <c r="AB293" s="32"/>
      <c r="AC293" s="32"/>
    </row>
    <row r="294" spans="1:29" ht="39.950000000000003" customHeight="1" x14ac:dyDescent="0.25">
      <c r="A294" s="169"/>
      <c r="B294" s="171"/>
      <c r="C294" s="48">
        <v>439</v>
      </c>
      <c r="D294" s="71" t="s">
        <v>446</v>
      </c>
      <c r="E294" s="108" t="s">
        <v>638</v>
      </c>
      <c r="F294" s="72" t="s">
        <v>13</v>
      </c>
      <c r="G294" s="72" t="s">
        <v>35</v>
      </c>
      <c r="H294" s="54">
        <v>6.12</v>
      </c>
      <c r="I294" s="19">
        <v>2</v>
      </c>
      <c r="J294" s="25">
        <f t="shared" si="6"/>
        <v>0</v>
      </c>
      <c r="K294" s="26" t="str">
        <f t="shared" si="7"/>
        <v>OK</v>
      </c>
      <c r="L294" s="150"/>
      <c r="M294" s="150"/>
      <c r="N294" s="150"/>
      <c r="O294" s="150"/>
      <c r="P294" s="150"/>
      <c r="Q294" s="150"/>
      <c r="R294" s="150"/>
      <c r="S294" s="150">
        <v>1</v>
      </c>
      <c r="T294" s="150"/>
      <c r="U294" s="150"/>
      <c r="V294" s="150">
        <v>1</v>
      </c>
      <c r="W294" s="150"/>
      <c r="X294" s="32"/>
      <c r="Y294" s="32"/>
      <c r="Z294" s="32"/>
      <c r="AA294" s="32"/>
      <c r="AB294" s="32"/>
      <c r="AC294" s="32"/>
    </row>
    <row r="295" spans="1:29" ht="39.950000000000003" customHeight="1" x14ac:dyDescent="0.25">
      <c r="A295" s="169"/>
      <c r="B295" s="171"/>
      <c r="C295" s="48">
        <v>440</v>
      </c>
      <c r="D295" s="71" t="s">
        <v>447</v>
      </c>
      <c r="E295" s="108" t="s">
        <v>638</v>
      </c>
      <c r="F295" s="72" t="s">
        <v>13</v>
      </c>
      <c r="G295" s="72" t="s">
        <v>35</v>
      </c>
      <c r="H295" s="54">
        <v>9.34</v>
      </c>
      <c r="I295" s="19">
        <v>2</v>
      </c>
      <c r="J295" s="25">
        <f t="shared" si="6"/>
        <v>0</v>
      </c>
      <c r="K295" s="26" t="str">
        <f t="shared" si="7"/>
        <v>OK</v>
      </c>
      <c r="L295" s="150"/>
      <c r="M295" s="150"/>
      <c r="N295" s="150"/>
      <c r="O295" s="150"/>
      <c r="P295" s="150"/>
      <c r="Q295" s="150"/>
      <c r="R295" s="150"/>
      <c r="S295" s="150">
        <v>1</v>
      </c>
      <c r="T295" s="150"/>
      <c r="U295" s="150"/>
      <c r="V295" s="150">
        <v>1</v>
      </c>
      <c r="W295" s="150"/>
      <c r="X295" s="32"/>
      <c r="Y295" s="32"/>
      <c r="Z295" s="32"/>
      <c r="AA295" s="32"/>
      <c r="AB295" s="32"/>
      <c r="AC295" s="32"/>
    </row>
    <row r="296" spans="1:29" ht="39.950000000000003" customHeight="1" x14ac:dyDescent="0.25">
      <c r="A296" s="169"/>
      <c r="B296" s="171"/>
      <c r="C296" s="48">
        <v>441</v>
      </c>
      <c r="D296" s="71" t="s">
        <v>88</v>
      </c>
      <c r="E296" s="108" t="s">
        <v>639</v>
      </c>
      <c r="F296" s="72" t="s">
        <v>13</v>
      </c>
      <c r="G296" s="72" t="s">
        <v>35</v>
      </c>
      <c r="H296" s="54">
        <v>156.86000000000001</v>
      </c>
      <c r="I296" s="19">
        <v>5</v>
      </c>
      <c r="J296" s="25">
        <f t="shared" si="6"/>
        <v>4</v>
      </c>
      <c r="K296" s="26" t="str">
        <f t="shared" si="7"/>
        <v>OK</v>
      </c>
      <c r="L296" s="150"/>
      <c r="M296" s="150"/>
      <c r="N296" s="150"/>
      <c r="O296" s="150"/>
      <c r="P296" s="150"/>
      <c r="Q296" s="150"/>
      <c r="R296" s="150"/>
      <c r="S296" s="150">
        <v>1</v>
      </c>
      <c r="T296" s="150"/>
      <c r="U296" s="150"/>
      <c r="V296" s="150"/>
      <c r="W296" s="150"/>
      <c r="X296" s="32"/>
      <c r="Y296" s="32"/>
      <c r="Z296" s="32"/>
      <c r="AA296" s="32"/>
      <c r="AB296" s="32"/>
      <c r="AC296" s="32"/>
    </row>
    <row r="297" spans="1:29" ht="39.950000000000003" customHeight="1" x14ac:dyDescent="0.25">
      <c r="A297" s="169"/>
      <c r="B297" s="171"/>
      <c r="C297" s="48">
        <v>442</v>
      </c>
      <c r="D297" s="71" t="s">
        <v>91</v>
      </c>
      <c r="E297" s="108" t="s">
        <v>640</v>
      </c>
      <c r="F297" s="72" t="s">
        <v>13</v>
      </c>
      <c r="G297" s="72" t="s">
        <v>35</v>
      </c>
      <c r="H297" s="54">
        <v>24.06</v>
      </c>
      <c r="I297" s="19">
        <v>1</v>
      </c>
      <c r="J297" s="25">
        <f t="shared" si="6"/>
        <v>0</v>
      </c>
      <c r="K297" s="26" t="str">
        <f t="shared" si="7"/>
        <v>OK</v>
      </c>
      <c r="L297" s="150"/>
      <c r="M297" s="150"/>
      <c r="N297" s="150"/>
      <c r="O297" s="150"/>
      <c r="P297" s="150"/>
      <c r="Q297" s="150"/>
      <c r="R297" s="150"/>
      <c r="S297" s="150">
        <v>1</v>
      </c>
      <c r="T297" s="150"/>
      <c r="U297" s="150"/>
      <c r="V297" s="150"/>
      <c r="W297" s="150"/>
      <c r="X297" s="32"/>
      <c r="Y297" s="32"/>
      <c r="Z297" s="32"/>
      <c r="AA297" s="32"/>
      <c r="AB297" s="32"/>
      <c r="AC297" s="32"/>
    </row>
    <row r="298" spans="1:29" ht="39.950000000000003" customHeight="1" x14ac:dyDescent="0.25">
      <c r="A298" s="169"/>
      <c r="B298" s="171"/>
      <c r="C298" s="48">
        <v>443</v>
      </c>
      <c r="D298" s="71" t="s">
        <v>195</v>
      </c>
      <c r="E298" s="108" t="s">
        <v>641</v>
      </c>
      <c r="F298" s="72" t="s">
        <v>59</v>
      </c>
      <c r="G298" s="72" t="s">
        <v>35</v>
      </c>
      <c r="H298" s="54">
        <v>12.02</v>
      </c>
      <c r="I298" s="19"/>
      <c r="J298" s="25">
        <f t="shared" si="6"/>
        <v>0</v>
      </c>
      <c r="K298" s="26" t="str">
        <f t="shared" si="7"/>
        <v>OK</v>
      </c>
      <c r="L298" s="150"/>
      <c r="M298" s="150"/>
      <c r="N298" s="150"/>
      <c r="O298" s="150"/>
      <c r="P298" s="150"/>
      <c r="Q298" s="150"/>
      <c r="R298" s="150"/>
      <c r="S298" s="150"/>
      <c r="T298" s="150"/>
      <c r="U298" s="150"/>
      <c r="V298" s="150"/>
      <c r="W298" s="150"/>
      <c r="X298" s="32"/>
      <c r="Y298" s="32"/>
      <c r="Z298" s="32"/>
      <c r="AA298" s="32"/>
      <c r="AB298" s="32"/>
      <c r="AC298" s="32"/>
    </row>
    <row r="299" spans="1:29" ht="39.950000000000003" customHeight="1" x14ac:dyDescent="0.25">
      <c r="A299" s="169"/>
      <c r="B299" s="171"/>
      <c r="C299" s="48">
        <v>444</v>
      </c>
      <c r="D299" s="71" t="s">
        <v>140</v>
      </c>
      <c r="E299" s="108" t="s">
        <v>642</v>
      </c>
      <c r="F299" s="96" t="s">
        <v>59</v>
      </c>
      <c r="G299" s="72" t="s">
        <v>35</v>
      </c>
      <c r="H299" s="54">
        <v>7.53</v>
      </c>
      <c r="I299" s="19">
        <v>1</v>
      </c>
      <c r="J299" s="25">
        <f t="shared" si="6"/>
        <v>0</v>
      </c>
      <c r="K299" s="26" t="str">
        <f t="shared" si="7"/>
        <v>OK</v>
      </c>
      <c r="L299" s="150"/>
      <c r="M299" s="150"/>
      <c r="N299" s="150"/>
      <c r="O299" s="150"/>
      <c r="P299" s="150"/>
      <c r="Q299" s="150"/>
      <c r="R299" s="150"/>
      <c r="S299" s="150">
        <v>1</v>
      </c>
      <c r="T299" s="150"/>
      <c r="U299" s="150"/>
      <c r="V299" s="150"/>
      <c r="W299" s="150"/>
      <c r="X299" s="32"/>
      <c r="Y299" s="32"/>
      <c r="Z299" s="32"/>
      <c r="AA299" s="32"/>
      <c r="AB299" s="32"/>
      <c r="AC299" s="32"/>
    </row>
    <row r="300" spans="1:29" ht="39.950000000000003" customHeight="1" x14ac:dyDescent="0.25">
      <c r="A300" s="169"/>
      <c r="B300" s="171"/>
      <c r="C300" s="48">
        <v>445</v>
      </c>
      <c r="D300" s="71" t="s">
        <v>140</v>
      </c>
      <c r="E300" s="108" t="s">
        <v>642</v>
      </c>
      <c r="F300" s="72" t="s">
        <v>59</v>
      </c>
      <c r="G300" s="72" t="s">
        <v>35</v>
      </c>
      <c r="H300" s="54">
        <v>12.23</v>
      </c>
      <c r="I300" s="19"/>
      <c r="J300" s="25">
        <f t="shared" si="6"/>
        <v>0</v>
      </c>
      <c r="K300" s="26" t="str">
        <f t="shared" si="7"/>
        <v>OK</v>
      </c>
      <c r="L300" s="150"/>
      <c r="M300" s="150"/>
      <c r="N300" s="150"/>
      <c r="O300" s="150"/>
      <c r="P300" s="150"/>
      <c r="Q300" s="150"/>
      <c r="R300" s="150"/>
      <c r="S300" s="150"/>
      <c r="T300" s="150"/>
      <c r="U300" s="150"/>
      <c r="V300" s="150"/>
      <c r="W300" s="150"/>
      <c r="X300" s="32"/>
      <c r="Y300" s="32"/>
      <c r="Z300" s="32"/>
      <c r="AA300" s="32"/>
      <c r="AB300" s="32"/>
      <c r="AC300" s="32"/>
    </row>
    <row r="301" spans="1:29" ht="39.950000000000003" customHeight="1" x14ac:dyDescent="0.25">
      <c r="A301" s="169"/>
      <c r="B301" s="171"/>
      <c r="C301" s="48">
        <v>446</v>
      </c>
      <c r="D301" s="71" t="s">
        <v>196</v>
      </c>
      <c r="E301" s="108" t="s">
        <v>643</v>
      </c>
      <c r="F301" s="72" t="s">
        <v>59</v>
      </c>
      <c r="G301" s="72" t="s">
        <v>35</v>
      </c>
      <c r="H301" s="54">
        <v>1.7</v>
      </c>
      <c r="I301" s="19"/>
      <c r="J301" s="25">
        <f t="shared" si="6"/>
        <v>0</v>
      </c>
      <c r="K301" s="26" t="str">
        <f t="shared" si="7"/>
        <v>OK</v>
      </c>
      <c r="L301" s="150"/>
      <c r="M301" s="150"/>
      <c r="N301" s="150"/>
      <c r="O301" s="150"/>
      <c r="P301" s="150"/>
      <c r="Q301" s="150"/>
      <c r="R301" s="150"/>
      <c r="S301" s="150"/>
      <c r="T301" s="150"/>
      <c r="U301" s="150"/>
      <c r="V301" s="150"/>
      <c r="W301" s="150"/>
      <c r="X301" s="32"/>
      <c r="Y301" s="32"/>
      <c r="Z301" s="32"/>
      <c r="AA301" s="32"/>
      <c r="AB301" s="32"/>
      <c r="AC301" s="32"/>
    </row>
    <row r="302" spans="1:29" ht="39.950000000000003" customHeight="1" x14ac:dyDescent="0.25">
      <c r="A302" s="169"/>
      <c r="B302" s="171"/>
      <c r="C302" s="48">
        <v>447</v>
      </c>
      <c r="D302" s="71" t="s">
        <v>197</v>
      </c>
      <c r="E302" s="108" t="s">
        <v>644</v>
      </c>
      <c r="F302" s="72" t="s">
        <v>59</v>
      </c>
      <c r="G302" s="72" t="s">
        <v>35</v>
      </c>
      <c r="H302" s="54">
        <v>202.9</v>
      </c>
      <c r="I302" s="19"/>
      <c r="J302" s="25">
        <f t="shared" si="6"/>
        <v>0</v>
      </c>
      <c r="K302" s="26" t="str">
        <f t="shared" si="7"/>
        <v>OK</v>
      </c>
      <c r="L302" s="150"/>
      <c r="M302" s="150"/>
      <c r="N302" s="150"/>
      <c r="O302" s="150"/>
      <c r="P302" s="150"/>
      <c r="Q302" s="150"/>
      <c r="R302" s="150"/>
      <c r="S302" s="150"/>
      <c r="T302" s="150"/>
      <c r="U302" s="150"/>
      <c r="V302" s="150"/>
      <c r="W302" s="150"/>
      <c r="X302" s="32"/>
      <c r="Y302" s="32"/>
      <c r="Z302" s="32"/>
      <c r="AA302" s="32"/>
      <c r="AB302" s="32"/>
      <c r="AC302" s="32"/>
    </row>
    <row r="303" spans="1:29" ht="39.950000000000003" customHeight="1" x14ac:dyDescent="0.25">
      <c r="A303" s="169"/>
      <c r="B303" s="171"/>
      <c r="C303" s="48">
        <v>448</v>
      </c>
      <c r="D303" s="71" t="s">
        <v>198</v>
      </c>
      <c r="E303" s="108" t="s">
        <v>645</v>
      </c>
      <c r="F303" s="72" t="s">
        <v>59</v>
      </c>
      <c r="G303" s="72" t="s">
        <v>35</v>
      </c>
      <c r="H303" s="54">
        <v>15.59</v>
      </c>
      <c r="I303" s="19"/>
      <c r="J303" s="25">
        <f t="shared" si="6"/>
        <v>0</v>
      </c>
      <c r="K303" s="26" t="str">
        <f t="shared" si="7"/>
        <v>OK</v>
      </c>
      <c r="L303" s="150"/>
      <c r="M303" s="150"/>
      <c r="N303" s="150"/>
      <c r="O303" s="150"/>
      <c r="P303" s="150"/>
      <c r="Q303" s="150"/>
      <c r="R303" s="150"/>
      <c r="S303" s="150"/>
      <c r="T303" s="150"/>
      <c r="U303" s="150"/>
      <c r="V303" s="150"/>
      <c r="W303" s="150"/>
      <c r="X303" s="32"/>
      <c r="Y303" s="32"/>
      <c r="Z303" s="32"/>
      <c r="AA303" s="32"/>
      <c r="AB303" s="32"/>
      <c r="AC303" s="32"/>
    </row>
    <row r="304" spans="1:29" ht="39.950000000000003" customHeight="1" x14ac:dyDescent="0.25">
      <c r="A304" s="169"/>
      <c r="B304" s="171"/>
      <c r="C304" s="48">
        <v>449</v>
      </c>
      <c r="D304" s="71" t="s">
        <v>448</v>
      </c>
      <c r="E304" s="108" t="s">
        <v>646</v>
      </c>
      <c r="F304" s="72" t="s">
        <v>13</v>
      </c>
      <c r="G304" s="72" t="s">
        <v>35</v>
      </c>
      <c r="H304" s="54">
        <v>30.77</v>
      </c>
      <c r="I304" s="19">
        <v>1</v>
      </c>
      <c r="J304" s="25">
        <f t="shared" si="6"/>
        <v>0</v>
      </c>
      <c r="K304" s="26" t="str">
        <f t="shared" si="7"/>
        <v>OK</v>
      </c>
      <c r="L304" s="150"/>
      <c r="M304" s="150"/>
      <c r="N304" s="150"/>
      <c r="O304" s="150"/>
      <c r="P304" s="150"/>
      <c r="Q304" s="150"/>
      <c r="R304" s="150"/>
      <c r="S304" s="150">
        <v>1</v>
      </c>
      <c r="T304" s="150"/>
      <c r="U304" s="150"/>
      <c r="V304" s="150"/>
      <c r="W304" s="150"/>
      <c r="X304" s="32"/>
      <c r="Y304" s="32"/>
      <c r="Z304" s="32"/>
      <c r="AA304" s="32"/>
      <c r="AB304" s="32"/>
      <c r="AC304" s="32"/>
    </row>
    <row r="305" spans="1:29" ht="39.950000000000003" customHeight="1" x14ac:dyDescent="0.25">
      <c r="A305" s="169"/>
      <c r="B305" s="171"/>
      <c r="C305" s="48">
        <v>450</v>
      </c>
      <c r="D305" s="71" t="s">
        <v>449</v>
      </c>
      <c r="E305" s="108" t="s">
        <v>647</v>
      </c>
      <c r="F305" s="72" t="s">
        <v>13</v>
      </c>
      <c r="G305" s="72" t="s">
        <v>35</v>
      </c>
      <c r="H305" s="54">
        <v>6.28</v>
      </c>
      <c r="I305" s="19">
        <v>1</v>
      </c>
      <c r="J305" s="25">
        <f t="shared" si="6"/>
        <v>0</v>
      </c>
      <c r="K305" s="26" t="str">
        <f t="shared" si="7"/>
        <v>OK</v>
      </c>
      <c r="L305" s="150"/>
      <c r="M305" s="150"/>
      <c r="N305" s="150"/>
      <c r="O305" s="150"/>
      <c r="P305" s="150"/>
      <c r="Q305" s="150"/>
      <c r="R305" s="150"/>
      <c r="S305" s="150">
        <v>1</v>
      </c>
      <c r="T305" s="150"/>
      <c r="U305" s="150"/>
      <c r="V305" s="150"/>
      <c r="W305" s="150"/>
      <c r="X305" s="32"/>
      <c r="Y305" s="32"/>
      <c r="Z305" s="32"/>
      <c r="AA305" s="32"/>
      <c r="AB305" s="32"/>
      <c r="AC305" s="32"/>
    </row>
    <row r="306" spans="1:29" ht="39.950000000000003" customHeight="1" x14ac:dyDescent="0.25">
      <c r="A306" s="169"/>
      <c r="B306" s="171"/>
      <c r="C306" s="48">
        <v>451</v>
      </c>
      <c r="D306" s="79" t="s">
        <v>199</v>
      </c>
      <c r="E306" s="108" t="s">
        <v>647</v>
      </c>
      <c r="F306" s="97" t="s">
        <v>59</v>
      </c>
      <c r="G306" s="97" t="s">
        <v>35</v>
      </c>
      <c r="H306" s="54">
        <v>7.77</v>
      </c>
      <c r="I306" s="19"/>
      <c r="J306" s="25">
        <f t="shared" si="6"/>
        <v>0</v>
      </c>
      <c r="K306" s="26" t="str">
        <f t="shared" si="7"/>
        <v>OK</v>
      </c>
      <c r="L306" s="150"/>
      <c r="M306" s="150"/>
      <c r="N306" s="150"/>
      <c r="O306" s="150"/>
      <c r="P306" s="150"/>
      <c r="Q306" s="150"/>
      <c r="R306" s="150"/>
      <c r="S306" s="150"/>
      <c r="T306" s="150"/>
      <c r="U306" s="150"/>
      <c r="V306" s="150"/>
      <c r="W306" s="150"/>
      <c r="X306" s="32"/>
      <c r="Y306" s="32"/>
      <c r="Z306" s="32"/>
      <c r="AA306" s="32"/>
      <c r="AB306" s="32"/>
      <c r="AC306" s="32"/>
    </row>
    <row r="307" spans="1:29" ht="39.950000000000003" customHeight="1" x14ac:dyDescent="0.25">
      <c r="A307" s="169"/>
      <c r="B307" s="171"/>
      <c r="C307" s="48">
        <v>452</v>
      </c>
      <c r="D307" s="84" t="s">
        <v>141</v>
      </c>
      <c r="E307" s="108" t="s">
        <v>648</v>
      </c>
      <c r="F307" s="99" t="s">
        <v>59</v>
      </c>
      <c r="G307" s="95" t="s">
        <v>35</v>
      </c>
      <c r="H307" s="54">
        <v>13.35</v>
      </c>
      <c r="I307" s="19">
        <v>1</v>
      </c>
      <c r="J307" s="25">
        <f t="shared" si="6"/>
        <v>0</v>
      </c>
      <c r="K307" s="26" t="str">
        <f t="shared" si="7"/>
        <v>OK</v>
      </c>
      <c r="L307" s="150"/>
      <c r="M307" s="150"/>
      <c r="N307" s="150"/>
      <c r="O307" s="150"/>
      <c r="P307" s="150"/>
      <c r="Q307" s="150"/>
      <c r="R307" s="150"/>
      <c r="S307" s="150">
        <v>1</v>
      </c>
      <c r="T307" s="150"/>
      <c r="U307" s="150"/>
      <c r="V307" s="150"/>
      <c r="W307" s="150"/>
      <c r="X307" s="32"/>
      <c r="Y307" s="32"/>
      <c r="Z307" s="32"/>
      <c r="AA307" s="32"/>
      <c r="AB307" s="32"/>
      <c r="AC307" s="32"/>
    </row>
    <row r="308" spans="1:29" ht="39.950000000000003" customHeight="1" x14ac:dyDescent="0.25">
      <c r="A308" s="169"/>
      <c r="B308" s="171"/>
      <c r="C308" s="48">
        <v>453</v>
      </c>
      <c r="D308" s="71" t="s">
        <v>200</v>
      </c>
      <c r="E308" s="108" t="s">
        <v>649</v>
      </c>
      <c r="F308" s="72" t="s">
        <v>59</v>
      </c>
      <c r="G308" s="72" t="s">
        <v>35</v>
      </c>
      <c r="H308" s="54">
        <v>14.59</v>
      </c>
      <c r="I308" s="19"/>
      <c r="J308" s="25">
        <f t="shared" si="6"/>
        <v>0</v>
      </c>
      <c r="K308" s="26" t="str">
        <f t="shared" si="7"/>
        <v>OK</v>
      </c>
      <c r="L308" s="150"/>
      <c r="M308" s="150"/>
      <c r="N308" s="150"/>
      <c r="O308" s="150"/>
      <c r="P308" s="150"/>
      <c r="Q308" s="150"/>
      <c r="R308" s="150"/>
      <c r="S308" s="150"/>
      <c r="T308" s="150"/>
      <c r="U308" s="150"/>
      <c r="V308" s="150"/>
      <c r="W308" s="150"/>
      <c r="X308" s="32"/>
      <c r="Y308" s="32"/>
      <c r="Z308" s="32"/>
      <c r="AA308" s="32"/>
      <c r="AB308" s="32"/>
      <c r="AC308" s="32"/>
    </row>
    <row r="309" spans="1:29" ht="39.950000000000003" customHeight="1" x14ac:dyDescent="0.25">
      <c r="A309" s="169"/>
      <c r="B309" s="171"/>
      <c r="C309" s="48">
        <v>454</v>
      </c>
      <c r="D309" s="71" t="s">
        <v>87</v>
      </c>
      <c r="E309" s="108" t="s">
        <v>650</v>
      </c>
      <c r="F309" s="72" t="s">
        <v>13</v>
      </c>
      <c r="G309" s="72" t="s">
        <v>35</v>
      </c>
      <c r="H309" s="54">
        <v>35.04</v>
      </c>
      <c r="I309" s="19">
        <v>1</v>
      </c>
      <c r="J309" s="25">
        <f t="shared" si="6"/>
        <v>0</v>
      </c>
      <c r="K309" s="26" t="str">
        <f t="shared" si="7"/>
        <v>OK</v>
      </c>
      <c r="L309" s="150"/>
      <c r="M309" s="150"/>
      <c r="N309" s="150"/>
      <c r="O309" s="150"/>
      <c r="P309" s="150"/>
      <c r="Q309" s="150"/>
      <c r="R309" s="150"/>
      <c r="S309" s="150">
        <v>1</v>
      </c>
      <c r="T309" s="150"/>
      <c r="U309" s="150"/>
      <c r="V309" s="150"/>
      <c r="W309" s="150"/>
      <c r="X309" s="32"/>
      <c r="Y309" s="32"/>
      <c r="Z309" s="32"/>
      <c r="AA309" s="32"/>
      <c r="AB309" s="32"/>
      <c r="AC309" s="32"/>
    </row>
    <row r="310" spans="1:29" ht="39.950000000000003" customHeight="1" x14ac:dyDescent="0.25">
      <c r="A310" s="169"/>
      <c r="B310" s="171"/>
      <c r="C310" s="48">
        <v>455</v>
      </c>
      <c r="D310" s="71" t="s">
        <v>139</v>
      </c>
      <c r="E310" s="108" t="s">
        <v>651</v>
      </c>
      <c r="F310" s="96" t="s">
        <v>59</v>
      </c>
      <c r="G310" s="72" t="s">
        <v>35</v>
      </c>
      <c r="H310" s="54">
        <v>11.4</v>
      </c>
      <c r="I310" s="19">
        <v>1</v>
      </c>
      <c r="J310" s="25">
        <f t="shared" si="6"/>
        <v>0</v>
      </c>
      <c r="K310" s="26" t="str">
        <f t="shared" si="7"/>
        <v>OK</v>
      </c>
      <c r="L310" s="150"/>
      <c r="M310" s="150"/>
      <c r="N310" s="150"/>
      <c r="O310" s="150"/>
      <c r="P310" s="150"/>
      <c r="Q310" s="150"/>
      <c r="R310" s="150"/>
      <c r="S310" s="150">
        <v>1</v>
      </c>
      <c r="T310" s="150"/>
      <c r="U310" s="150"/>
      <c r="V310" s="150"/>
      <c r="W310" s="150"/>
      <c r="X310" s="32"/>
      <c r="Y310" s="32"/>
      <c r="Z310" s="32"/>
      <c r="AA310" s="32"/>
      <c r="AB310" s="32"/>
      <c r="AC310" s="32"/>
    </row>
    <row r="311" spans="1:29" ht="39.950000000000003" customHeight="1" x14ac:dyDescent="0.25">
      <c r="A311" s="169"/>
      <c r="B311" s="171"/>
      <c r="C311" s="48">
        <v>456</v>
      </c>
      <c r="D311" s="71" t="s">
        <v>138</v>
      </c>
      <c r="E311" s="108" t="s">
        <v>651</v>
      </c>
      <c r="F311" s="96" t="s">
        <v>59</v>
      </c>
      <c r="G311" s="72" t="s">
        <v>35</v>
      </c>
      <c r="H311" s="54">
        <v>25.32</v>
      </c>
      <c r="I311" s="19">
        <v>1</v>
      </c>
      <c r="J311" s="25">
        <f t="shared" si="6"/>
        <v>0</v>
      </c>
      <c r="K311" s="26" t="str">
        <f t="shared" si="7"/>
        <v>OK</v>
      </c>
      <c r="L311" s="150"/>
      <c r="M311" s="150"/>
      <c r="N311" s="150"/>
      <c r="O311" s="150"/>
      <c r="P311" s="150"/>
      <c r="Q311" s="150"/>
      <c r="R311" s="150"/>
      <c r="S311" s="150">
        <v>1</v>
      </c>
      <c r="T311" s="150"/>
      <c r="U311" s="150"/>
      <c r="V311" s="150"/>
      <c r="W311" s="150"/>
      <c r="X311" s="32"/>
      <c r="Y311" s="32"/>
      <c r="Z311" s="32"/>
      <c r="AA311" s="32"/>
      <c r="AB311" s="32"/>
      <c r="AC311" s="32"/>
    </row>
    <row r="312" spans="1:29" ht="39.950000000000003" customHeight="1" x14ac:dyDescent="0.25">
      <c r="A312" s="169"/>
      <c r="B312" s="171"/>
      <c r="C312" s="48">
        <v>457</v>
      </c>
      <c r="D312" s="71" t="s">
        <v>93</v>
      </c>
      <c r="E312" s="108" t="s">
        <v>652</v>
      </c>
      <c r="F312" s="72" t="s">
        <v>13</v>
      </c>
      <c r="G312" s="72" t="s">
        <v>35</v>
      </c>
      <c r="H312" s="54">
        <v>20.95</v>
      </c>
      <c r="I312" s="19">
        <v>1</v>
      </c>
      <c r="J312" s="25">
        <f t="shared" si="6"/>
        <v>0</v>
      </c>
      <c r="K312" s="26" t="str">
        <f t="shared" si="7"/>
        <v>OK</v>
      </c>
      <c r="L312" s="150"/>
      <c r="M312" s="150"/>
      <c r="N312" s="150"/>
      <c r="O312" s="150"/>
      <c r="P312" s="150"/>
      <c r="Q312" s="150"/>
      <c r="R312" s="150"/>
      <c r="S312" s="150">
        <v>1</v>
      </c>
      <c r="T312" s="150"/>
      <c r="U312" s="150"/>
      <c r="V312" s="150"/>
      <c r="W312" s="150"/>
      <c r="X312" s="32"/>
      <c r="Y312" s="32"/>
      <c r="Z312" s="32"/>
      <c r="AA312" s="32"/>
      <c r="AB312" s="32"/>
      <c r="AC312" s="32"/>
    </row>
    <row r="313" spans="1:29" ht="39.950000000000003" customHeight="1" x14ac:dyDescent="0.25">
      <c r="A313" s="169"/>
      <c r="B313" s="171"/>
      <c r="C313" s="48">
        <v>458</v>
      </c>
      <c r="D313" s="71" t="s">
        <v>450</v>
      </c>
      <c r="E313" s="108" t="s">
        <v>653</v>
      </c>
      <c r="F313" s="72" t="s">
        <v>59</v>
      </c>
      <c r="G313" s="72" t="s">
        <v>35</v>
      </c>
      <c r="H313" s="54">
        <v>32.46</v>
      </c>
      <c r="I313" s="19">
        <v>2</v>
      </c>
      <c r="J313" s="25">
        <f t="shared" si="6"/>
        <v>0</v>
      </c>
      <c r="K313" s="26" t="str">
        <f t="shared" si="7"/>
        <v>OK</v>
      </c>
      <c r="L313" s="150"/>
      <c r="M313" s="150"/>
      <c r="N313" s="150"/>
      <c r="O313" s="150"/>
      <c r="P313" s="150"/>
      <c r="Q313" s="150"/>
      <c r="R313" s="150"/>
      <c r="S313" s="150"/>
      <c r="T313" s="150"/>
      <c r="U313" s="150"/>
      <c r="V313" s="150"/>
      <c r="W313" s="150"/>
      <c r="X313" s="32"/>
      <c r="Y313" s="19">
        <v>2</v>
      </c>
      <c r="Z313" s="32"/>
      <c r="AA313" s="32"/>
      <c r="AB313" s="32"/>
      <c r="AC313" s="32"/>
    </row>
    <row r="314" spans="1:29" ht="39.950000000000003" customHeight="1" x14ac:dyDescent="0.25">
      <c r="A314" s="169"/>
      <c r="B314" s="171"/>
      <c r="C314" s="48">
        <v>459</v>
      </c>
      <c r="D314" s="71" t="s">
        <v>207</v>
      </c>
      <c r="E314" s="108" t="s">
        <v>654</v>
      </c>
      <c r="F314" s="72" t="s">
        <v>13</v>
      </c>
      <c r="G314" s="72" t="s">
        <v>35</v>
      </c>
      <c r="H314" s="54">
        <v>204.15</v>
      </c>
      <c r="I314" s="19">
        <v>2</v>
      </c>
      <c r="J314" s="25">
        <f t="shared" si="6"/>
        <v>1</v>
      </c>
      <c r="K314" s="26" t="str">
        <f t="shared" si="7"/>
        <v>OK</v>
      </c>
      <c r="L314" s="150"/>
      <c r="M314" s="150"/>
      <c r="N314" s="150"/>
      <c r="O314" s="150"/>
      <c r="P314" s="150"/>
      <c r="Q314" s="150"/>
      <c r="R314" s="150"/>
      <c r="S314" s="150">
        <v>1</v>
      </c>
      <c r="T314" s="150"/>
      <c r="U314" s="150"/>
      <c r="V314" s="150"/>
      <c r="W314" s="150"/>
      <c r="X314" s="32"/>
      <c r="Y314" s="32"/>
      <c r="Z314" s="32"/>
      <c r="AA314" s="32"/>
      <c r="AB314" s="32"/>
      <c r="AC314" s="32"/>
    </row>
    <row r="315" spans="1:29" ht="39.950000000000003" customHeight="1" x14ac:dyDescent="0.25">
      <c r="A315" s="169"/>
      <c r="B315" s="171"/>
      <c r="C315" s="48">
        <v>460</v>
      </c>
      <c r="D315" s="71" t="s">
        <v>208</v>
      </c>
      <c r="E315" s="108" t="s">
        <v>654</v>
      </c>
      <c r="F315" s="72" t="s">
        <v>59</v>
      </c>
      <c r="G315" s="72" t="s">
        <v>117</v>
      </c>
      <c r="H315" s="54">
        <v>862.93</v>
      </c>
      <c r="I315" s="19">
        <v>2</v>
      </c>
      <c r="J315" s="25">
        <f t="shared" si="6"/>
        <v>1</v>
      </c>
      <c r="K315" s="26" t="str">
        <f t="shared" si="7"/>
        <v>OK</v>
      </c>
      <c r="L315" s="150">
        <v>1</v>
      </c>
      <c r="M315" s="150"/>
      <c r="N315" s="150"/>
      <c r="O315" s="150"/>
      <c r="P315" s="150"/>
      <c r="Q315" s="150"/>
      <c r="R315" s="150"/>
      <c r="S315" s="150"/>
      <c r="T315" s="150"/>
      <c r="U315" s="150"/>
      <c r="V315" s="150"/>
      <c r="W315" s="150"/>
      <c r="X315" s="32"/>
      <c r="Y315" s="32"/>
      <c r="Z315" s="32"/>
      <c r="AA315" s="32"/>
      <c r="AB315" s="32"/>
      <c r="AC315" s="32"/>
    </row>
    <row r="316" spans="1:29" ht="39.950000000000003" customHeight="1" x14ac:dyDescent="0.25">
      <c r="A316" s="169"/>
      <c r="B316" s="171"/>
      <c r="C316" s="48">
        <v>461</v>
      </c>
      <c r="D316" s="71" t="s">
        <v>38</v>
      </c>
      <c r="E316" s="108" t="s">
        <v>655</v>
      </c>
      <c r="F316" s="72" t="s">
        <v>13</v>
      </c>
      <c r="G316" s="72" t="s">
        <v>15</v>
      </c>
      <c r="H316" s="54">
        <v>6.46</v>
      </c>
      <c r="I316" s="19">
        <v>1</v>
      </c>
      <c r="J316" s="25">
        <f t="shared" si="6"/>
        <v>0</v>
      </c>
      <c r="K316" s="26" t="str">
        <f t="shared" si="7"/>
        <v>OK</v>
      </c>
      <c r="L316" s="150"/>
      <c r="M316" s="150"/>
      <c r="N316" s="150"/>
      <c r="O316" s="150"/>
      <c r="P316" s="150"/>
      <c r="Q316" s="150"/>
      <c r="R316" s="150">
        <v>1</v>
      </c>
      <c r="S316" s="150"/>
      <c r="T316" s="150"/>
      <c r="U316" s="150"/>
      <c r="V316" s="150"/>
      <c r="W316" s="150"/>
      <c r="X316" s="32"/>
      <c r="Y316" s="32"/>
      <c r="Z316" s="32"/>
      <c r="AA316" s="32"/>
      <c r="AB316" s="32"/>
      <c r="AC316" s="32"/>
    </row>
    <row r="317" spans="1:29" ht="39.950000000000003" customHeight="1" x14ac:dyDescent="0.25">
      <c r="A317" s="169"/>
      <c r="B317" s="171"/>
      <c r="C317" s="48">
        <v>462</v>
      </c>
      <c r="D317" s="71" t="s">
        <v>451</v>
      </c>
      <c r="E317" s="108" t="s">
        <v>656</v>
      </c>
      <c r="F317" s="72" t="s">
        <v>13</v>
      </c>
      <c r="G317" s="72" t="s">
        <v>35</v>
      </c>
      <c r="H317" s="54">
        <v>16.03</v>
      </c>
      <c r="I317" s="19">
        <v>2</v>
      </c>
      <c r="J317" s="25">
        <f t="shared" si="6"/>
        <v>2</v>
      </c>
      <c r="K317" s="26" t="str">
        <f t="shared" si="7"/>
        <v>OK</v>
      </c>
      <c r="L317" s="150"/>
      <c r="M317" s="150"/>
      <c r="N317" s="150"/>
      <c r="O317" s="150"/>
      <c r="P317" s="150"/>
      <c r="Q317" s="150"/>
      <c r="R317" s="150"/>
      <c r="S317" s="150"/>
      <c r="T317" s="150"/>
      <c r="U317" s="150"/>
      <c r="V317" s="150"/>
      <c r="W317" s="150"/>
      <c r="X317" s="32"/>
      <c r="Y317" s="32"/>
      <c r="Z317" s="32"/>
      <c r="AA317" s="32"/>
      <c r="AB317" s="32"/>
      <c r="AC317" s="32"/>
    </row>
    <row r="318" spans="1:29" ht="39.950000000000003" customHeight="1" x14ac:dyDescent="0.25">
      <c r="A318" s="169"/>
      <c r="B318" s="171"/>
      <c r="C318" s="48">
        <v>463</v>
      </c>
      <c r="D318" s="71" t="s">
        <v>452</v>
      </c>
      <c r="E318" s="108" t="s">
        <v>657</v>
      </c>
      <c r="F318" s="72" t="s">
        <v>12</v>
      </c>
      <c r="G318" s="72" t="s">
        <v>15</v>
      </c>
      <c r="H318" s="54">
        <v>18.5</v>
      </c>
      <c r="I318" s="19">
        <v>2</v>
      </c>
      <c r="J318" s="25">
        <f t="shared" si="6"/>
        <v>0</v>
      </c>
      <c r="K318" s="26" t="str">
        <f t="shared" si="7"/>
        <v>OK</v>
      </c>
      <c r="L318" s="150"/>
      <c r="M318" s="150"/>
      <c r="N318" s="150"/>
      <c r="O318" s="150"/>
      <c r="P318" s="150"/>
      <c r="Q318" s="150"/>
      <c r="R318" s="150"/>
      <c r="S318" s="150"/>
      <c r="T318" s="150"/>
      <c r="U318" s="150"/>
      <c r="V318" s="150"/>
      <c r="W318" s="150">
        <v>2</v>
      </c>
      <c r="X318" s="32"/>
      <c r="Y318" s="32"/>
      <c r="Z318" s="32"/>
      <c r="AA318" s="32"/>
      <c r="AB318" s="32"/>
      <c r="AC318" s="32"/>
    </row>
    <row r="319" spans="1:29" ht="39.950000000000003" customHeight="1" x14ac:dyDescent="0.25">
      <c r="A319" s="169"/>
      <c r="B319" s="171"/>
      <c r="C319" s="48">
        <v>464</v>
      </c>
      <c r="D319" s="71" t="s">
        <v>39</v>
      </c>
      <c r="E319" s="108" t="s">
        <v>658</v>
      </c>
      <c r="F319" s="72" t="s">
        <v>13</v>
      </c>
      <c r="G319" s="72" t="s">
        <v>35</v>
      </c>
      <c r="H319" s="54">
        <v>19.09</v>
      </c>
      <c r="I319" s="19">
        <v>2</v>
      </c>
      <c r="J319" s="25">
        <f t="shared" si="6"/>
        <v>0</v>
      </c>
      <c r="K319" s="26" t="str">
        <f t="shared" si="7"/>
        <v>OK</v>
      </c>
      <c r="L319" s="150"/>
      <c r="M319" s="150"/>
      <c r="N319" s="150"/>
      <c r="O319" s="150"/>
      <c r="P319" s="150"/>
      <c r="Q319" s="150"/>
      <c r="R319" s="150"/>
      <c r="S319" s="150">
        <v>2</v>
      </c>
      <c r="T319" s="150"/>
      <c r="U319" s="150"/>
      <c r="V319" s="150"/>
      <c r="W319" s="150"/>
      <c r="X319" s="32"/>
      <c r="Y319" s="32"/>
      <c r="Z319" s="32"/>
      <c r="AA319" s="32"/>
      <c r="AB319" s="32"/>
      <c r="AC319" s="32"/>
    </row>
    <row r="320" spans="1:29" ht="39.950000000000003" customHeight="1" x14ac:dyDescent="0.25">
      <c r="A320" s="169"/>
      <c r="B320" s="171"/>
      <c r="C320" s="48">
        <v>465</v>
      </c>
      <c r="D320" s="71" t="s">
        <v>40</v>
      </c>
      <c r="E320" s="108" t="s">
        <v>659</v>
      </c>
      <c r="F320" s="72" t="s">
        <v>13</v>
      </c>
      <c r="G320" s="72" t="s">
        <v>35</v>
      </c>
      <c r="H320" s="54">
        <v>23.63</v>
      </c>
      <c r="I320" s="19">
        <v>2</v>
      </c>
      <c r="J320" s="25">
        <f t="shared" si="6"/>
        <v>0</v>
      </c>
      <c r="K320" s="26" t="str">
        <f t="shared" si="7"/>
        <v>OK</v>
      </c>
      <c r="L320" s="150"/>
      <c r="M320" s="150"/>
      <c r="N320" s="150"/>
      <c r="O320" s="150"/>
      <c r="P320" s="150"/>
      <c r="Q320" s="150"/>
      <c r="R320" s="150"/>
      <c r="S320" s="150">
        <v>2</v>
      </c>
      <c r="T320" s="150"/>
      <c r="U320" s="150"/>
      <c r="V320" s="150"/>
      <c r="W320" s="150"/>
      <c r="X320" s="32"/>
      <c r="Y320" s="32"/>
      <c r="Z320" s="32"/>
      <c r="AA320" s="32"/>
      <c r="AB320" s="32"/>
      <c r="AC320" s="32"/>
    </row>
    <row r="321" spans="1:29" ht="39.950000000000003" customHeight="1" x14ac:dyDescent="0.25">
      <c r="A321" s="169"/>
      <c r="B321" s="171"/>
      <c r="C321" s="48">
        <v>466</v>
      </c>
      <c r="D321" s="71" t="s">
        <v>41</v>
      </c>
      <c r="E321" s="108" t="s">
        <v>660</v>
      </c>
      <c r="F321" s="72" t="s">
        <v>13</v>
      </c>
      <c r="G321" s="72" t="s">
        <v>35</v>
      </c>
      <c r="H321" s="54">
        <v>19.559999999999999</v>
      </c>
      <c r="I321" s="19">
        <v>2</v>
      </c>
      <c r="J321" s="25">
        <f t="shared" si="6"/>
        <v>0</v>
      </c>
      <c r="K321" s="26" t="str">
        <f t="shared" si="7"/>
        <v>OK</v>
      </c>
      <c r="L321" s="150"/>
      <c r="M321" s="150"/>
      <c r="N321" s="150"/>
      <c r="O321" s="150"/>
      <c r="P321" s="150"/>
      <c r="Q321" s="150"/>
      <c r="R321" s="150"/>
      <c r="S321" s="150">
        <v>2</v>
      </c>
      <c r="T321" s="150"/>
      <c r="U321" s="150"/>
      <c r="V321" s="150"/>
      <c r="W321" s="150"/>
      <c r="X321" s="32"/>
      <c r="Y321" s="32"/>
      <c r="Z321" s="32"/>
      <c r="AA321" s="32"/>
      <c r="AB321" s="32"/>
      <c r="AC321" s="32"/>
    </row>
    <row r="322" spans="1:29" ht="39.950000000000003" customHeight="1" x14ac:dyDescent="0.25">
      <c r="A322" s="169"/>
      <c r="B322" s="171"/>
      <c r="C322" s="48">
        <v>467</v>
      </c>
      <c r="D322" s="71" t="s">
        <v>42</v>
      </c>
      <c r="E322" s="108" t="s">
        <v>661</v>
      </c>
      <c r="F322" s="72" t="s">
        <v>13</v>
      </c>
      <c r="G322" s="72" t="s">
        <v>35</v>
      </c>
      <c r="H322" s="54">
        <v>34.82</v>
      </c>
      <c r="I322" s="19">
        <v>2</v>
      </c>
      <c r="J322" s="25">
        <f t="shared" si="6"/>
        <v>0</v>
      </c>
      <c r="K322" s="26" t="str">
        <f t="shared" si="7"/>
        <v>OK</v>
      </c>
      <c r="L322" s="150"/>
      <c r="M322" s="150"/>
      <c r="N322" s="150"/>
      <c r="O322" s="150"/>
      <c r="P322" s="150"/>
      <c r="Q322" s="150"/>
      <c r="R322" s="150"/>
      <c r="S322" s="150">
        <v>2</v>
      </c>
      <c r="T322" s="150"/>
      <c r="U322" s="150"/>
      <c r="V322" s="150"/>
      <c r="W322" s="150"/>
      <c r="X322" s="32"/>
      <c r="Y322" s="32"/>
      <c r="Z322" s="32"/>
      <c r="AA322" s="32"/>
      <c r="AB322" s="32"/>
      <c r="AC322" s="32"/>
    </row>
    <row r="323" spans="1:29" ht="39.950000000000003" customHeight="1" x14ac:dyDescent="0.25">
      <c r="A323" s="169"/>
      <c r="B323" s="171"/>
      <c r="C323" s="48">
        <v>468</v>
      </c>
      <c r="D323" s="71" t="s">
        <v>43</v>
      </c>
      <c r="E323" s="108" t="s">
        <v>662</v>
      </c>
      <c r="F323" s="72" t="s">
        <v>13</v>
      </c>
      <c r="G323" s="72" t="s">
        <v>35</v>
      </c>
      <c r="H323" s="54">
        <v>26.03</v>
      </c>
      <c r="I323" s="19">
        <v>2</v>
      </c>
      <c r="J323" s="25">
        <f t="shared" si="6"/>
        <v>0</v>
      </c>
      <c r="K323" s="26" t="str">
        <f t="shared" si="7"/>
        <v>OK</v>
      </c>
      <c r="L323" s="150"/>
      <c r="M323" s="150"/>
      <c r="N323" s="150"/>
      <c r="O323" s="150"/>
      <c r="P323" s="150"/>
      <c r="Q323" s="150"/>
      <c r="R323" s="150"/>
      <c r="S323" s="150">
        <v>2</v>
      </c>
      <c r="T323" s="150"/>
      <c r="U323" s="150"/>
      <c r="V323" s="150"/>
      <c r="W323" s="150"/>
      <c r="X323" s="32"/>
      <c r="Y323" s="32"/>
      <c r="Z323" s="32"/>
      <c r="AA323" s="32"/>
      <c r="AB323" s="32"/>
      <c r="AC323" s="32"/>
    </row>
    <row r="324" spans="1:29" ht="39.950000000000003" customHeight="1" x14ac:dyDescent="0.25">
      <c r="A324" s="169"/>
      <c r="B324" s="171"/>
      <c r="C324" s="48">
        <v>469</v>
      </c>
      <c r="D324" s="71" t="s">
        <v>44</v>
      </c>
      <c r="E324" s="108" t="s">
        <v>663</v>
      </c>
      <c r="F324" s="72" t="s">
        <v>13</v>
      </c>
      <c r="G324" s="72" t="s">
        <v>35</v>
      </c>
      <c r="H324" s="54">
        <v>33.86</v>
      </c>
      <c r="I324" s="19">
        <v>2</v>
      </c>
      <c r="J324" s="25">
        <f t="shared" si="6"/>
        <v>0</v>
      </c>
      <c r="K324" s="26" t="str">
        <f t="shared" si="7"/>
        <v>OK</v>
      </c>
      <c r="L324" s="150"/>
      <c r="M324" s="150"/>
      <c r="N324" s="150"/>
      <c r="O324" s="150"/>
      <c r="P324" s="150"/>
      <c r="Q324" s="150"/>
      <c r="R324" s="150"/>
      <c r="S324" s="150">
        <v>2</v>
      </c>
      <c r="T324" s="150"/>
      <c r="U324" s="150"/>
      <c r="V324" s="150"/>
      <c r="W324" s="150"/>
      <c r="X324" s="32"/>
      <c r="Y324" s="32"/>
      <c r="Z324" s="32"/>
      <c r="AA324" s="32"/>
      <c r="AB324" s="32"/>
      <c r="AC324" s="32"/>
    </row>
    <row r="325" spans="1:29" ht="39.950000000000003" customHeight="1" x14ac:dyDescent="0.25">
      <c r="A325" s="169"/>
      <c r="B325" s="171"/>
      <c r="C325" s="48">
        <v>470</v>
      </c>
      <c r="D325" s="71" t="s">
        <v>453</v>
      </c>
      <c r="E325" s="108" t="s">
        <v>664</v>
      </c>
      <c r="F325" s="72" t="s">
        <v>133</v>
      </c>
      <c r="G325" s="72" t="s">
        <v>35</v>
      </c>
      <c r="H325" s="54">
        <v>156</v>
      </c>
      <c r="I325" s="19">
        <f>1</f>
        <v>1</v>
      </c>
      <c r="J325" s="25">
        <f t="shared" si="6"/>
        <v>0</v>
      </c>
      <c r="K325" s="26" t="str">
        <f t="shared" si="7"/>
        <v>OK</v>
      </c>
      <c r="L325" s="150"/>
      <c r="M325" s="150"/>
      <c r="N325" s="150"/>
      <c r="O325" s="150"/>
      <c r="P325" s="150"/>
      <c r="Q325" s="150"/>
      <c r="R325" s="150"/>
      <c r="S325" s="150">
        <v>1</v>
      </c>
      <c r="T325" s="150"/>
      <c r="U325" s="150"/>
      <c r="V325" s="150"/>
      <c r="W325" s="150"/>
      <c r="X325" s="32"/>
      <c r="Y325" s="32"/>
      <c r="Z325" s="32"/>
      <c r="AA325" s="32"/>
      <c r="AB325" s="32"/>
      <c r="AC325" s="32"/>
    </row>
    <row r="326" spans="1:29" ht="39.950000000000003" customHeight="1" x14ac:dyDescent="0.25">
      <c r="A326" s="169"/>
      <c r="B326" s="171"/>
      <c r="C326" s="48">
        <v>471</v>
      </c>
      <c r="D326" s="85" t="s">
        <v>454</v>
      </c>
      <c r="E326" s="108" t="s">
        <v>665</v>
      </c>
      <c r="F326" s="96" t="s">
        <v>133</v>
      </c>
      <c r="G326" s="72" t="s">
        <v>35</v>
      </c>
      <c r="H326" s="54">
        <v>136.63</v>
      </c>
      <c r="I326" s="19">
        <f>1</f>
        <v>1</v>
      </c>
      <c r="J326" s="25">
        <f t="shared" si="6"/>
        <v>0</v>
      </c>
      <c r="K326" s="26" t="str">
        <f t="shared" si="7"/>
        <v>OK</v>
      </c>
      <c r="L326" s="150"/>
      <c r="M326" s="150"/>
      <c r="N326" s="150"/>
      <c r="O326" s="150"/>
      <c r="P326" s="150"/>
      <c r="Q326" s="150"/>
      <c r="R326" s="150"/>
      <c r="S326" s="150">
        <v>1</v>
      </c>
      <c r="T326" s="150"/>
      <c r="U326" s="150"/>
      <c r="V326" s="150"/>
      <c r="W326" s="150"/>
      <c r="X326" s="32"/>
      <c r="Y326" s="32"/>
      <c r="Z326" s="32"/>
      <c r="AA326" s="32"/>
      <c r="AB326" s="32"/>
      <c r="AC326" s="32"/>
    </row>
    <row r="327" spans="1:29" ht="39.950000000000003" customHeight="1" x14ac:dyDescent="0.25">
      <c r="A327" s="169"/>
      <c r="B327" s="171"/>
      <c r="C327" s="48">
        <v>472</v>
      </c>
      <c r="D327" s="71" t="s">
        <v>455</v>
      </c>
      <c r="E327" s="108" t="s">
        <v>666</v>
      </c>
      <c r="F327" s="72" t="s">
        <v>13</v>
      </c>
      <c r="G327" s="72" t="s">
        <v>35</v>
      </c>
      <c r="H327" s="54">
        <v>21.04</v>
      </c>
      <c r="I327" s="19">
        <v>2</v>
      </c>
      <c r="J327" s="25">
        <f t="shared" si="6"/>
        <v>1</v>
      </c>
      <c r="K327" s="26" t="str">
        <f t="shared" si="7"/>
        <v>OK</v>
      </c>
      <c r="L327" s="150"/>
      <c r="M327" s="150"/>
      <c r="N327" s="150"/>
      <c r="O327" s="150"/>
      <c r="P327" s="150"/>
      <c r="Q327" s="150"/>
      <c r="R327" s="150"/>
      <c r="S327" s="150">
        <v>1</v>
      </c>
      <c r="T327" s="150"/>
      <c r="U327" s="150"/>
      <c r="V327" s="150"/>
      <c r="W327" s="150"/>
      <c r="X327" s="32"/>
      <c r="Y327" s="32"/>
      <c r="Z327" s="32"/>
      <c r="AA327" s="32"/>
      <c r="AB327" s="32"/>
      <c r="AC327" s="32"/>
    </row>
    <row r="328" spans="1:29" ht="39.950000000000003" customHeight="1" x14ac:dyDescent="0.25">
      <c r="A328" s="169"/>
      <c r="B328" s="171"/>
      <c r="C328" s="48">
        <v>473</v>
      </c>
      <c r="D328" s="71" t="s">
        <v>45</v>
      </c>
      <c r="E328" s="108" t="s">
        <v>666</v>
      </c>
      <c r="F328" s="72" t="s">
        <v>13</v>
      </c>
      <c r="G328" s="72" t="s">
        <v>35</v>
      </c>
      <c r="H328" s="54">
        <v>22.73</v>
      </c>
      <c r="I328" s="19">
        <v>2</v>
      </c>
      <c r="J328" s="25">
        <f t="shared" si="6"/>
        <v>1</v>
      </c>
      <c r="K328" s="26" t="str">
        <f t="shared" si="7"/>
        <v>OK</v>
      </c>
      <c r="L328" s="150"/>
      <c r="M328" s="150"/>
      <c r="N328" s="150"/>
      <c r="O328" s="150"/>
      <c r="P328" s="63"/>
      <c r="Q328" s="150"/>
      <c r="R328" s="150"/>
      <c r="S328" s="150">
        <v>1</v>
      </c>
      <c r="T328" s="150"/>
      <c r="U328" s="150"/>
      <c r="V328" s="150"/>
      <c r="W328" s="150"/>
      <c r="X328" s="32"/>
      <c r="Y328" s="32"/>
      <c r="Z328" s="32"/>
      <c r="AA328" s="32"/>
      <c r="AB328" s="32"/>
      <c r="AC328" s="32"/>
    </row>
    <row r="329" spans="1:29" ht="39.950000000000003" customHeight="1" x14ac:dyDescent="0.25">
      <c r="A329" s="169"/>
      <c r="B329" s="171"/>
      <c r="C329" s="48">
        <v>474</v>
      </c>
      <c r="D329" s="86" t="s">
        <v>456</v>
      </c>
      <c r="E329" s="108" t="s">
        <v>667</v>
      </c>
      <c r="F329" s="96" t="s">
        <v>515</v>
      </c>
      <c r="G329" s="72" t="s">
        <v>35</v>
      </c>
      <c r="H329" s="54">
        <v>197.2</v>
      </c>
      <c r="I329" s="19"/>
      <c r="J329" s="25">
        <f t="shared" si="6"/>
        <v>0</v>
      </c>
      <c r="K329" s="26" t="str">
        <f t="shared" si="7"/>
        <v>OK</v>
      </c>
      <c r="L329" s="150"/>
      <c r="M329" s="150"/>
      <c r="N329" s="150"/>
      <c r="O329" s="150"/>
      <c r="P329" s="63"/>
      <c r="Q329" s="150"/>
      <c r="R329" s="150"/>
      <c r="S329" s="150"/>
      <c r="T329" s="150"/>
      <c r="U329" s="150"/>
      <c r="V329" s="150"/>
      <c r="W329" s="150"/>
      <c r="X329" s="32"/>
      <c r="Y329" s="32"/>
      <c r="Z329" s="32"/>
      <c r="AA329" s="32"/>
      <c r="AB329" s="32"/>
      <c r="AC329" s="32"/>
    </row>
    <row r="330" spans="1:29" ht="39.950000000000003" customHeight="1" x14ac:dyDescent="0.25">
      <c r="A330" s="169"/>
      <c r="B330" s="171"/>
      <c r="C330" s="48">
        <v>475</v>
      </c>
      <c r="D330" s="71" t="s">
        <v>457</v>
      </c>
      <c r="E330" s="108" t="s">
        <v>668</v>
      </c>
      <c r="F330" s="96" t="s">
        <v>515</v>
      </c>
      <c r="G330" s="72" t="s">
        <v>35</v>
      </c>
      <c r="H330" s="54">
        <v>806.2</v>
      </c>
      <c r="I330" s="19"/>
      <c r="J330" s="25">
        <f t="shared" si="6"/>
        <v>0</v>
      </c>
      <c r="K330" s="26" t="str">
        <f t="shared" si="7"/>
        <v>OK</v>
      </c>
      <c r="L330" s="150"/>
      <c r="M330" s="150"/>
      <c r="N330" s="150"/>
      <c r="O330" s="150"/>
      <c r="P330" s="150"/>
      <c r="Q330" s="150"/>
      <c r="R330" s="150"/>
      <c r="S330" s="150"/>
      <c r="T330" s="150"/>
      <c r="U330" s="150"/>
      <c r="V330" s="150"/>
      <c r="W330" s="150"/>
      <c r="X330" s="32"/>
      <c r="Y330" s="32"/>
      <c r="Z330" s="32"/>
      <c r="AA330" s="32"/>
      <c r="AB330" s="32"/>
      <c r="AC330" s="32"/>
    </row>
    <row r="331" spans="1:29" ht="39.950000000000003" customHeight="1" x14ac:dyDescent="0.25">
      <c r="A331" s="169"/>
      <c r="B331" s="171"/>
      <c r="C331" s="48">
        <v>476</v>
      </c>
      <c r="D331" s="71" t="s">
        <v>46</v>
      </c>
      <c r="E331" s="108" t="s">
        <v>669</v>
      </c>
      <c r="F331" s="72" t="s">
        <v>13</v>
      </c>
      <c r="G331" s="72" t="s">
        <v>35</v>
      </c>
      <c r="H331" s="54">
        <v>8.1999999999999993</v>
      </c>
      <c r="I331" s="19">
        <v>2</v>
      </c>
      <c r="J331" s="25">
        <f t="shared" si="6"/>
        <v>0</v>
      </c>
      <c r="K331" s="26" t="str">
        <f t="shared" si="7"/>
        <v>OK</v>
      </c>
      <c r="L331" s="150"/>
      <c r="M331" s="150"/>
      <c r="N331" s="150"/>
      <c r="O331" s="150"/>
      <c r="P331" s="150"/>
      <c r="Q331" s="150"/>
      <c r="R331" s="150"/>
      <c r="S331" s="150">
        <v>2</v>
      </c>
      <c r="T331" s="150"/>
      <c r="U331" s="150"/>
      <c r="V331" s="150"/>
      <c r="W331" s="150"/>
      <c r="X331" s="32"/>
      <c r="Y331" s="32"/>
      <c r="Z331" s="32"/>
      <c r="AA331" s="32"/>
      <c r="AB331" s="32"/>
      <c r="AC331" s="32"/>
    </row>
    <row r="332" spans="1:29" ht="39.950000000000003" customHeight="1" x14ac:dyDescent="0.25">
      <c r="A332" s="169"/>
      <c r="B332" s="171"/>
      <c r="C332" s="48">
        <v>477</v>
      </c>
      <c r="D332" s="71" t="s">
        <v>47</v>
      </c>
      <c r="E332" s="109" t="s">
        <v>670</v>
      </c>
      <c r="F332" s="72" t="s">
        <v>13</v>
      </c>
      <c r="G332" s="72" t="s">
        <v>35</v>
      </c>
      <c r="H332" s="54">
        <v>10.029999999999999</v>
      </c>
      <c r="I332" s="19">
        <v>2</v>
      </c>
      <c r="J332" s="25">
        <f t="shared" si="6"/>
        <v>0</v>
      </c>
      <c r="K332" s="26" t="str">
        <f t="shared" si="7"/>
        <v>OK</v>
      </c>
      <c r="L332" s="150"/>
      <c r="M332" s="150"/>
      <c r="N332" s="150"/>
      <c r="O332" s="150"/>
      <c r="P332" s="150"/>
      <c r="Q332" s="150"/>
      <c r="R332" s="150"/>
      <c r="S332" s="150">
        <v>2</v>
      </c>
      <c r="T332" s="150"/>
      <c r="U332" s="150"/>
      <c r="V332" s="150"/>
      <c r="W332" s="150"/>
      <c r="X332" s="32"/>
      <c r="Y332" s="32"/>
      <c r="Z332" s="32"/>
      <c r="AA332" s="32"/>
      <c r="AB332" s="32"/>
      <c r="AC332" s="32"/>
    </row>
    <row r="333" spans="1:29" ht="39.950000000000003" customHeight="1" x14ac:dyDescent="0.25">
      <c r="A333" s="169"/>
      <c r="B333" s="171"/>
      <c r="C333" s="48">
        <v>478</v>
      </c>
      <c r="D333" s="71" t="s">
        <v>458</v>
      </c>
      <c r="E333" s="108" t="s">
        <v>669</v>
      </c>
      <c r="F333" s="72" t="s">
        <v>59</v>
      </c>
      <c r="G333" s="72" t="s">
        <v>35</v>
      </c>
      <c r="H333" s="54">
        <v>3.91</v>
      </c>
      <c r="I333" s="19">
        <v>2</v>
      </c>
      <c r="J333" s="25">
        <f t="shared" si="6"/>
        <v>0</v>
      </c>
      <c r="K333" s="26" t="str">
        <f t="shared" si="7"/>
        <v>OK</v>
      </c>
      <c r="L333" s="150"/>
      <c r="M333" s="150"/>
      <c r="N333" s="150"/>
      <c r="O333" s="150"/>
      <c r="P333" s="150"/>
      <c r="Q333" s="150"/>
      <c r="R333" s="150"/>
      <c r="S333" s="150">
        <v>2</v>
      </c>
      <c r="T333" s="150"/>
      <c r="U333" s="150"/>
      <c r="V333" s="150"/>
      <c r="W333" s="150"/>
      <c r="X333" s="32"/>
      <c r="Y333" s="32"/>
      <c r="Z333" s="32"/>
      <c r="AA333" s="32"/>
      <c r="AB333" s="32"/>
      <c r="AC333" s="32"/>
    </row>
    <row r="334" spans="1:29" ht="39.950000000000003" customHeight="1" x14ac:dyDescent="0.25">
      <c r="A334" s="169"/>
      <c r="B334" s="171"/>
      <c r="C334" s="48">
        <v>479</v>
      </c>
      <c r="D334" s="71" t="s">
        <v>36</v>
      </c>
      <c r="E334" s="108" t="s">
        <v>671</v>
      </c>
      <c r="F334" s="72" t="s">
        <v>13</v>
      </c>
      <c r="G334" s="72" t="s">
        <v>103</v>
      </c>
      <c r="H334" s="54">
        <v>1.21</v>
      </c>
      <c r="I334" s="19">
        <v>2</v>
      </c>
      <c r="J334" s="25">
        <f t="shared" si="6"/>
        <v>2</v>
      </c>
      <c r="K334" s="26" t="str">
        <f t="shared" si="7"/>
        <v>OK</v>
      </c>
      <c r="L334" s="150"/>
      <c r="M334" s="150"/>
      <c r="N334" s="150"/>
      <c r="O334" s="150"/>
      <c r="P334" s="150"/>
      <c r="Q334" s="150"/>
      <c r="R334" s="150"/>
      <c r="S334" s="150"/>
      <c r="T334" s="150"/>
      <c r="U334" s="150"/>
      <c r="V334" s="150"/>
      <c r="W334" s="150"/>
      <c r="X334" s="32"/>
      <c r="Y334" s="32"/>
      <c r="Z334" s="32"/>
      <c r="AA334" s="32"/>
      <c r="AB334" s="32"/>
      <c r="AC334" s="32"/>
    </row>
    <row r="335" spans="1:29" ht="39.950000000000003" customHeight="1" x14ac:dyDescent="0.25">
      <c r="A335" s="169"/>
      <c r="B335" s="171"/>
      <c r="C335" s="48">
        <v>480</v>
      </c>
      <c r="D335" s="71" t="s">
        <v>459</v>
      </c>
      <c r="E335" s="108" t="s">
        <v>672</v>
      </c>
      <c r="F335" s="72" t="s">
        <v>13</v>
      </c>
      <c r="G335" s="72" t="s">
        <v>35</v>
      </c>
      <c r="H335" s="54">
        <v>22.21</v>
      </c>
      <c r="I335" s="19">
        <v>2</v>
      </c>
      <c r="J335" s="25">
        <f t="shared" si="6"/>
        <v>0</v>
      </c>
      <c r="K335" s="26" t="str">
        <f t="shared" si="7"/>
        <v>OK</v>
      </c>
      <c r="L335" s="150"/>
      <c r="M335" s="150"/>
      <c r="N335" s="150"/>
      <c r="O335" s="150"/>
      <c r="P335" s="150"/>
      <c r="Q335" s="150"/>
      <c r="R335" s="150"/>
      <c r="S335" s="150">
        <v>2</v>
      </c>
      <c r="T335" s="150"/>
      <c r="U335" s="150"/>
      <c r="V335" s="150"/>
      <c r="W335" s="150"/>
      <c r="X335" s="32"/>
      <c r="Y335" s="32"/>
      <c r="Z335" s="32"/>
      <c r="AA335" s="32"/>
      <c r="AB335" s="32"/>
      <c r="AC335" s="32"/>
    </row>
    <row r="336" spans="1:29" ht="39.950000000000003" customHeight="1" x14ac:dyDescent="0.25">
      <c r="A336" s="169"/>
      <c r="B336" s="171"/>
      <c r="C336" s="48">
        <v>481</v>
      </c>
      <c r="D336" s="71" t="s">
        <v>57</v>
      </c>
      <c r="E336" s="108" t="s">
        <v>673</v>
      </c>
      <c r="F336" s="72" t="s">
        <v>13</v>
      </c>
      <c r="G336" s="72" t="s">
        <v>35</v>
      </c>
      <c r="H336" s="54">
        <v>44.17</v>
      </c>
      <c r="I336" s="19">
        <v>2</v>
      </c>
      <c r="J336" s="25">
        <f t="shared" si="6"/>
        <v>1</v>
      </c>
      <c r="K336" s="26" t="str">
        <f t="shared" si="7"/>
        <v>OK</v>
      </c>
      <c r="L336" s="150">
        <v>1</v>
      </c>
      <c r="M336" s="150"/>
      <c r="N336" s="150"/>
      <c r="O336" s="150"/>
      <c r="P336" s="150"/>
      <c r="Q336" s="150"/>
      <c r="R336" s="150"/>
      <c r="S336" s="150"/>
      <c r="T336" s="150"/>
      <c r="U336" s="150"/>
      <c r="V336" s="150"/>
      <c r="W336" s="150"/>
      <c r="X336" s="32"/>
      <c r="Y336" s="32"/>
      <c r="Z336" s="32"/>
      <c r="AA336" s="32"/>
      <c r="AB336" s="32"/>
      <c r="AC336" s="32"/>
    </row>
    <row r="337" spans="1:29" ht="39.950000000000003" customHeight="1" x14ac:dyDescent="0.25">
      <c r="A337" s="169"/>
      <c r="B337" s="171"/>
      <c r="C337" s="48">
        <v>482</v>
      </c>
      <c r="D337" s="71" t="s">
        <v>460</v>
      </c>
      <c r="E337" s="108" t="s">
        <v>674</v>
      </c>
      <c r="F337" s="72" t="s">
        <v>516</v>
      </c>
      <c r="G337" s="72" t="s">
        <v>35</v>
      </c>
      <c r="H337" s="54">
        <v>341.74</v>
      </c>
      <c r="I337" s="19"/>
      <c r="J337" s="25">
        <f t="shared" si="6"/>
        <v>0</v>
      </c>
      <c r="K337" s="26" t="str">
        <f t="shared" si="7"/>
        <v>OK</v>
      </c>
      <c r="L337" s="150"/>
      <c r="M337" s="150"/>
      <c r="N337" s="150"/>
      <c r="O337" s="150"/>
      <c r="P337" s="150"/>
      <c r="Q337" s="150"/>
      <c r="R337" s="150"/>
      <c r="S337" s="150"/>
      <c r="T337" s="150"/>
      <c r="U337" s="150"/>
      <c r="V337" s="150"/>
      <c r="W337" s="150"/>
      <c r="X337" s="32"/>
      <c r="Y337" s="32"/>
      <c r="Z337" s="32"/>
      <c r="AA337" s="32"/>
      <c r="AB337" s="32"/>
      <c r="AC337" s="32"/>
    </row>
    <row r="338" spans="1:29" ht="39.950000000000003" customHeight="1" x14ac:dyDescent="0.25">
      <c r="A338" s="169"/>
      <c r="B338" s="171"/>
      <c r="C338" s="48">
        <v>483</v>
      </c>
      <c r="D338" s="71" t="s">
        <v>48</v>
      </c>
      <c r="E338" s="108" t="s">
        <v>675</v>
      </c>
      <c r="F338" s="72" t="s">
        <v>13</v>
      </c>
      <c r="G338" s="72" t="s">
        <v>35</v>
      </c>
      <c r="H338" s="54">
        <v>52.27</v>
      </c>
      <c r="I338" s="19">
        <v>2</v>
      </c>
      <c r="J338" s="25">
        <f t="shared" si="6"/>
        <v>0</v>
      </c>
      <c r="K338" s="26" t="str">
        <f t="shared" si="7"/>
        <v>OK</v>
      </c>
      <c r="L338" s="150"/>
      <c r="M338" s="150"/>
      <c r="N338" s="150"/>
      <c r="O338" s="150"/>
      <c r="P338" s="150"/>
      <c r="Q338" s="150">
        <v>1</v>
      </c>
      <c r="R338" s="150"/>
      <c r="S338" s="150"/>
      <c r="T338" s="150"/>
      <c r="U338" s="150"/>
      <c r="V338" s="150"/>
      <c r="W338" s="150">
        <v>1</v>
      </c>
      <c r="X338" s="32"/>
      <c r="Y338" s="32"/>
      <c r="Z338" s="32"/>
      <c r="AA338" s="32"/>
      <c r="AB338" s="32"/>
      <c r="AC338" s="32"/>
    </row>
    <row r="339" spans="1:29" ht="39.950000000000003" customHeight="1" x14ac:dyDescent="0.25">
      <c r="A339" s="169"/>
      <c r="B339" s="171"/>
      <c r="C339" s="48">
        <v>484</v>
      </c>
      <c r="D339" s="71" t="s">
        <v>49</v>
      </c>
      <c r="E339" s="108" t="s">
        <v>676</v>
      </c>
      <c r="F339" s="72" t="s">
        <v>13</v>
      </c>
      <c r="G339" s="72" t="s">
        <v>15</v>
      </c>
      <c r="H339" s="54">
        <v>77.22</v>
      </c>
      <c r="I339" s="19">
        <v>2</v>
      </c>
      <c r="J339" s="25">
        <f t="shared" si="6"/>
        <v>2</v>
      </c>
      <c r="K339" s="26" t="str">
        <f t="shared" si="7"/>
        <v>OK</v>
      </c>
      <c r="L339" s="150"/>
      <c r="M339" s="150"/>
      <c r="N339" s="150"/>
      <c r="O339" s="150"/>
      <c r="P339" s="150"/>
      <c r="Q339" s="150"/>
      <c r="R339" s="150"/>
      <c r="S339" s="150"/>
      <c r="T339" s="150"/>
      <c r="U339" s="150"/>
      <c r="V339" s="150"/>
      <c r="W339" s="150"/>
      <c r="X339" s="32"/>
      <c r="Y339" s="32"/>
      <c r="Z339" s="32"/>
      <c r="AA339" s="32"/>
      <c r="AB339" s="32"/>
      <c r="AC339" s="32"/>
    </row>
    <row r="340" spans="1:29" ht="39.950000000000003" customHeight="1" x14ac:dyDescent="0.25">
      <c r="A340" s="169"/>
      <c r="B340" s="171"/>
      <c r="C340" s="48">
        <v>485</v>
      </c>
      <c r="D340" s="71" t="s">
        <v>50</v>
      </c>
      <c r="E340" s="108" t="s">
        <v>677</v>
      </c>
      <c r="F340" s="72" t="s">
        <v>13</v>
      </c>
      <c r="G340" s="72" t="s">
        <v>35</v>
      </c>
      <c r="H340" s="70">
        <v>19.09</v>
      </c>
      <c r="I340" s="19">
        <v>2</v>
      </c>
      <c r="J340" s="25">
        <f t="shared" si="6"/>
        <v>2</v>
      </c>
      <c r="K340" s="26" t="str">
        <f t="shared" si="7"/>
        <v>OK</v>
      </c>
      <c r="L340" s="150"/>
      <c r="M340" s="150"/>
      <c r="N340" s="150"/>
      <c r="O340" s="150"/>
      <c r="P340" s="150"/>
      <c r="Q340" s="150"/>
      <c r="R340" s="150"/>
      <c r="S340" s="150"/>
      <c r="T340" s="150"/>
      <c r="U340" s="150"/>
      <c r="V340" s="150"/>
      <c r="W340" s="150"/>
      <c r="X340" s="32"/>
      <c r="Y340" s="32"/>
      <c r="Z340" s="32"/>
      <c r="AA340" s="32"/>
      <c r="AB340" s="32"/>
      <c r="AC340" s="32"/>
    </row>
    <row r="341" spans="1:29" ht="39.950000000000003" customHeight="1" x14ac:dyDescent="0.25">
      <c r="A341" s="169"/>
      <c r="B341" s="171"/>
      <c r="C341" s="48">
        <v>486</v>
      </c>
      <c r="D341" s="71" t="s">
        <v>461</v>
      </c>
      <c r="E341" s="108" t="s">
        <v>678</v>
      </c>
      <c r="F341" s="72" t="s">
        <v>13</v>
      </c>
      <c r="G341" s="72" t="s">
        <v>35</v>
      </c>
      <c r="H341" s="54">
        <v>14.46</v>
      </c>
      <c r="I341" s="19">
        <v>2</v>
      </c>
      <c r="J341" s="25">
        <f t="shared" si="6"/>
        <v>2</v>
      </c>
      <c r="K341" s="26" t="str">
        <f t="shared" si="7"/>
        <v>OK</v>
      </c>
      <c r="L341" s="150"/>
      <c r="M341" s="150"/>
      <c r="N341" s="150"/>
      <c r="O341" s="150"/>
      <c r="P341" s="150"/>
      <c r="Q341" s="150"/>
      <c r="R341" s="150"/>
      <c r="S341" s="150"/>
      <c r="T341" s="150"/>
      <c r="U341" s="150"/>
      <c r="V341" s="150"/>
      <c r="W341" s="150"/>
      <c r="X341" s="32"/>
      <c r="Y341" s="32"/>
      <c r="Z341" s="32"/>
      <c r="AA341" s="32"/>
      <c r="AB341" s="32"/>
      <c r="AC341" s="32"/>
    </row>
    <row r="342" spans="1:29" ht="39.950000000000003" customHeight="1" x14ac:dyDescent="0.25">
      <c r="A342" s="169"/>
      <c r="B342" s="171"/>
      <c r="C342" s="48">
        <v>487</v>
      </c>
      <c r="D342" s="71" t="s">
        <v>51</v>
      </c>
      <c r="E342" s="108" t="s">
        <v>679</v>
      </c>
      <c r="F342" s="72" t="s">
        <v>13</v>
      </c>
      <c r="G342" s="72" t="s">
        <v>35</v>
      </c>
      <c r="H342" s="54">
        <v>15.29</v>
      </c>
      <c r="I342" s="19">
        <v>2</v>
      </c>
      <c r="J342" s="25">
        <f t="shared" si="6"/>
        <v>0</v>
      </c>
      <c r="K342" s="26" t="str">
        <f t="shared" si="7"/>
        <v>OK</v>
      </c>
      <c r="L342" s="150"/>
      <c r="M342" s="150"/>
      <c r="N342" s="150"/>
      <c r="O342" s="150"/>
      <c r="P342" s="150"/>
      <c r="Q342" s="150"/>
      <c r="R342" s="150"/>
      <c r="S342" s="150">
        <v>2</v>
      </c>
      <c r="T342" s="150"/>
      <c r="U342" s="150"/>
      <c r="V342" s="150"/>
      <c r="W342" s="150"/>
      <c r="X342" s="32"/>
      <c r="Y342" s="32"/>
      <c r="Z342" s="32"/>
      <c r="AA342" s="32"/>
      <c r="AB342" s="32"/>
      <c r="AC342" s="32"/>
    </row>
    <row r="343" spans="1:29" ht="39.950000000000003" customHeight="1" x14ac:dyDescent="0.25">
      <c r="A343" s="169"/>
      <c r="B343" s="171"/>
      <c r="C343" s="49">
        <v>488</v>
      </c>
      <c r="D343" s="71" t="s">
        <v>89</v>
      </c>
      <c r="E343" s="108" t="s">
        <v>680</v>
      </c>
      <c r="F343" s="72" t="s">
        <v>13</v>
      </c>
      <c r="G343" s="72" t="s">
        <v>35</v>
      </c>
      <c r="H343" s="54">
        <v>30.13</v>
      </c>
      <c r="I343" s="19">
        <v>1</v>
      </c>
      <c r="J343" s="25">
        <f t="shared" si="6"/>
        <v>0</v>
      </c>
      <c r="K343" s="26" t="str">
        <f t="shared" si="7"/>
        <v>OK</v>
      </c>
      <c r="L343" s="150"/>
      <c r="M343" s="150"/>
      <c r="N343" s="150"/>
      <c r="O343" s="150"/>
      <c r="P343" s="150"/>
      <c r="Q343" s="150"/>
      <c r="R343" s="150"/>
      <c r="S343" s="150">
        <v>1</v>
      </c>
      <c r="T343" s="150"/>
      <c r="U343" s="150"/>
      <c r="V343" s="150"/>
      <c r="W343" s="150"/>
      <c r="X343" s="32"/>
      <c r="Y343" s="32"/>
      <c r="Z343" s="32"/>
      <c r="AA343" s="32"/>
      <c r="AB343" s="32"/>
      <c r="AC343" s="32"/>
    </row>
    <row r="344" spans="1:29" ht="39.950000000000003" customHeight="1" x14ac:dyDescent="0.25">
      <c r="A344" s="169"/>
      <c r="B344" s="171"/>
      <c r="C344" s="49">
        <v>489</v>
      </c>
      <c r="D344" s="71" t="s">
        <v>115</v>
      </c>
      <c r="E344" s="108" t="s">
        <v>681</v>
      </c>
      <c r="F344" s="72" t="s">
        <v>59</v>
      </c>
      <c r="G344" s="72" t="s">
        <v>35</v>
      </c>
      <c r="H344" s="54">
        <v>26.33</v>
      </c>
      <c r="I344" s="19">
        <v>2</v>
      </c>
      <c r="J344" s="25">
        <f t="shared" si="6"/>
        <v>0</v>
      </c>
      <c r="K344" s="26" t="str">
        <f t="shared" si="7"/>
        <v>OK</v>
      </c>
      <c r="L344" s="150"/>
      <c r="M344" s="150"/>
      <c r="N344" s="150"/>
      <c r="O344" s="150"/>
      <c r="P344" s="150"/>
      <c r="Q344" s="150">
        <v>2</v>
      </c>
      <c r="R344" s="150"/>
      <c r="S344" s="150"/>
      <c r="T344" s="150"/>
      <c r="U344" s="150"/>
      <c r="V344" s="150"/>
      <c r="W344" s="150"/>
      <c r="X344" s="32"/>
      <c r="Y344" s="32"/>
      <c r="Z344" s="32"/>
      <c r="AA344" s="32"/>
      <c r="AB344" s="32"/>
      <c r="AC344" s="32"/>
    </row>
    <row r="345" spans="1:29" ht="39.950000000000003" customHeight="1" x14ac:dyDescent="0.25">
      <c r="A345" s="169"/>
      <c r="B345" s="171"/>
      <c r="C345" s="48">
        <v>490</v>
      </c>
      <c r="D345" s="71" t="s">
        <v>52</v>
      </c>
      <c r="E345" s="108" t="s">
        <v>682</v>
      </c>
      <c r="F345" s="72" t="s">
        <v>13</v>
      </c>
      <c r="G345" s="72" t="s">
        <v>35</v>
      </c>
      <c r="H345" s="54">
        <v>25.77</v>
      </c>
      <c r="I345" s="19">
        <v>2</v>
      </c>
      <c r="J345" s="25">
        <f t="shared" si="6"/>
        <v>0</v>
      </c>
      <c r="K345" s="26" t="str">
        <f t="shared" si="7"/>
        <v>OK</v>
      </c>
      <c r="L345" s="150"/>
      <c r="M345" s="150"/>
      <c r="N345" s="150"/>
      <c r="O345" s="150"/>
      <c r="P345" s="150"/>
      <c r="Q345" s="150">
        <v>2</v>
      </c>
      <c r="R345" s="150"/>
      <c r="S345" s="150"/>
      <c r="T345" s="150"/>
      <c r="U345" s="150"/>
      <c r="V345" s="150"/>
      <c r="W345" s="150"/>
      <c r="X345" s="32"/>
      <c r="Y345" s="32"/>
      <c r="Z345" s="32"/>
      <c r="AA345" s="32"/>
      <c r="AB345" s="32"/>
      <c r="AC345" s="32"/>
    </row>
    <row r="346" spans="1:29" ht="39.950000000000003" customHeight="1" x14ac:dyDescent="0.25">
      <c r="A346" s="169"/>
      <c r="B346" s="171"/>
      <c r="C346" s="48">
        <v>491</v>
      </c>
      <c r="D346" s="71" t="s">
        <v>462</v>
      </c>
      <c r="E346" s="108" t="s">
        <v>682</v>
      </c>
      <c r="F346" s="100" t="s">
        <v>59</v>
      </c>
      <c r="G346" s="72" t="s">
        <v>35</v>
      </c>
      <c r="H346" s="55">
        <v>30.36</v>
      </c>
      <c r="I346" s="19"/>
      <c r="J346" s="25">
        <f t="shared" si="6"/>
        <v>0</v>
      </c>
      <c r="K346" s="26" t="str">
        <f t="shared" si="7"/>
        <v>OK</v>
      </c>
      <c r="L346" s="150"/>
      <c r="M346" s="150"/>
      <c r="N346" s="150"/>
      <c r="O346" s="150"/>
      <c r="P346" s="150"/>
      <c r="Q346" s="150"/>
      <c r="R346" s="150"/>
      <c r="S346" s="150"/>
      <c r="T346" s="150"/>
      <c r="U346" s="150"/>
      <c r="V346" s="150"/>
      <c r="W346" s="150"/>
      <c r="X346" s="32"/>
      <c r="Y346" s="32"/>
      <c r="Z346" s="32"/>
      <c r="AA346" s="32"/>
      <c r="AB346" s="32"/>
      <c r="AC346" s="32"/>
    </row>
    <row r="347" spans="1:29" ht="39.950000000000003" customHeight="1" x14ac:dyDescent="0.25">
      <c r="A347" s="169"/>
      <c r="B347" s="171"/>
      <c r="C347" s="48">
        <v>492</v>
      </c>
      <c r="D347" s="71" t="s">
        <v>56</v>
      </c>
      <c r="E347" s="108" t="s">
        <v>683</v>
      </c>
      <c r="F347" s="100" t="s">
        <v>13</v>
      </c>
      <c r="G347" s="72" t="s">
        <v>35</v>
      </c>
      <c r="H347" s="55">
        <v>28.67</v>
      </c>
      <c r="I347" s="19">
        <v>2</v>
      </c>
      <c r="J347" s="25">
        <f t="shared" si="6"/>
        <v>2</v>
      </c>
      <c r="K347" s="26" t="str">
        <f t="shared" si="7"/>
        <v>OK</v>
      </c>
      <c r="L347" s="150"/>
      <c r="M347" s="150"/>
      <c r="N347" s="150"/>
      <c r="O347" s="150"/>
      <c r="P347" s="150"/>
      <c r="Q347" s="150"/>
      <c r="R347" s="150"/>
      <c r="S347" s="150"/>
      <c r="T347" s="150"/>
      <c r="U347" s="150"/>
      <c r="V347" s="150"/>
      <c r="W347" s="150"/>
      <c r="X347" s="32"/>
      <c r="Y347" s="32"/>
      <c r="Z347" s="32"/>
      <c r="AA347" s="32"/>
      <c r="AB347" s="32"/>
      <c r="AC347" s="32"/>
    </row>
    <row r="348" spans="1:29" ht="39.950000000000003" customHeight="1" x14ac:dyDescent="0.25">
      <c r="A348" s="169"/>
      <c r="B348" s="171"/>
      <c r="C348" s="48">
        <v>493</v>
      </c>
      <c r="D348" s="71" t="s">
        <v>53</v>
      </c>
      <c r="E348" s="108" t="s">
        <v>684</v>
      </c>
      <c r="F348" s="100" t="s">
        <v>13</v>
      </c>
      <c r="G348" s="72" t="s">
        <v>35</v>
      </c>
      <c r="H348" s="55">
        <v>54.7</v>
      </c>
      <c r="I348" s="19">
        <v>2</v>
      </c>
      <c r="J348" s="25">
        <f t="shared" si="6"/>
        <v>0</v>
      </c>
      <c r="K348" s="26" t="str">
        <f t="shared" si="7"/>
        <v>OK</v>
      </c>
      <c r="L348" s="150"/>
      <c r="M348" s="150"/>
      <c r="N348" s="150"/>
      <c r="O348" s="150"/>
      <c r="P348" s="150"/>
      <c r="Q348" s="150">
        <v>2</v>
      </c>
      <c r="R348" s="150"/>
      <c r="S348" s="150"/>
      <c r="T348" s="150"/>
      <c r="U348" s="150"/>
      <c r="V348" s="150"/>
      <c r="W348" s="150"/>
      <c r="X348" s="32"/>
      <c r="Y348" s="32"/>
      <c r="Z348" s="32"/>
      <c r="AA348" s="32"/>
      <c r="AB348" s="32"/>
      <c r="AC348" s="32"/>
    </row>
    <row r="349" spans="1:29" ht="39.950000000000003" customHeight="1" x14ac:dyDescent="0.25">
      <c r="A349" s="169"/>
      <c r="B349" s="171"/>
      <c r="C349" s="48">
        <v>494</v>
      </c>
      <c r="D349" s="71" t="s">
        <v>105</v>
      </c>
      <c r="E349" s="108" t="s">
        <v>685</v>
      </c>
      <c r="F349" s="100" t="s">
        <v>60</v>
      </c>
      <c r="G349" s="72" t="s">
        <v>15</v>
      </c>
      <c r="H349" s="55">
        <v>11.15</v>
      </c>
      <c r="I349" s="19">
        <v>20</v>
      </c>
      <c r="J349" s="25">
        <f t="shared" si="6"/>
        <v>20</v>
      </c>
      <c r="K349" s="26" t="str">
        <f t="shared" si="7"/>
        <v>OK</v>
      </c>
      <c r="L349" s="150"/>
      <c r="M349" s="150"/>
      <c r="N349" s="150"/>
      <c r="O349" s="150"/>
      <c r="P349" s="150"/>
      <c r="Q349" s="150"/>
      <c r="R349" s="150"/>
      <c r="S349" s="150"/>
      <c r="T349" s="150"/>
      <c r="U349" s="150"/>
      <c r="V349" s="150"/>
      <c r="W349" s="150"/>
      <c r="X349" s="32"/>
      <c r="Y349" s="32"/>
      <c r="Z349" s="32"/>
      <c r="AA349" s="32"/>
      <c r="AB349" s="32"/>
      <c r="AC349" s="32"/>
    </row>
    <row r="350" spans="1:29" ht="39.950000000000003" customHeight="1" x14ac:dyDescent="0.25">
      <c r="A350" s="169"/>
      <c r="B350" s="171"/>
      <c r="C350" s="48">
        <v>495</v>
      </c>
      <c r="D350" s="71" t="s">
        <v>31</v>
      </c>
      <c r="E350" s="108" t="s">
        <v>686</v>
      </c>
      <c r="F350" s="72" t="s">
        <v>13</v>
      </c>
      <c r="G350" s="72" t="s">
        <v>772</v>
      </c>
      <c r="H350" s="55">
        <v>1.27</v>
      </c>
      <c r="I350" s="19">
        <v>10</v>
      </c>
      <c r="J350" s="25">
        <f t="shared" si="6"/>
        <v>5</v>
      </c>
      <c r="K350" s="26" t="str">
        <f t="shared" si="7"/>
        <v>OK</v>
      </c>
      <c r="L350" s="150"/>
      <c r="M350" s="150"/>
      <c r="N350" s="150"/>
      <c r="O350" s="150"/>
      <c r="P350" s="150"/>
      <c r="Q350" s="150"/>
      <c r="R350" s="150"/>
      <c r="S350" s="150"/>
      <c r="T350" s="150">
        <v>5</v>
      </c>
      <c r="U350" s="150"/>
      <c r="V350" s="150"/>
      <c r="W350" s="150"/>
      <c r="X350" s="32"/>
      <c r="Y350" s="32"/>
      <c r="Z350" s="32"/>
      <c r="AA350" s="32"/>
      <c r="AB350" s="32"/>
      <c r="AC350" s="32"/>
    </row>
    <row r="351" spans="1:29" ht="39.950000000000003" customHeight="1" x14ac:dyDescent="0.25">
      <c r="A351" s="169"/>
      <c r="B351" s="171"/>
      <c r="C351" s="49">
        <v>496</v>
      </c>
      <c r="D351" s="71" t="s">
        <v>92</v>
      </c>
      <c r="E351" s="108" t="s">
        <v>687</v>
      </c>
      <c r="F351" s="72" t="s">
        <v>61</v>
      </c>
      <c r="G351" s="72" t="s">
        <v>35</v>
      </c>
      <c r="H351" s="55">
        <v>33.22</v>
      </c>
      <c r="I351" s="19">
        <v>1</v>
      </c>
      <c r="J351" s="25">
        <f t="shared" si="6"/>
        <v>0</v>
      </c>
      <c r="K351" s="26" t="str">
        <f t="shared" si="7"/>
        <v>OK</v>
      </c>
      <c r="L351" s="150">
        <v>1</v>
      </c>
      <c r="M351" s="150"/>
      <c r="N351" s="150"/>
      <c r="O351" s="150"/>
      <c r="P351" s="150"/>
      <c r="Q351" s="150"/>
      <c r="R351" s="150"/>
      <c r="S351" s="150"/>
      <c r="T351" s="150"/>
      <c r="U351" s="150"/>
      <c r="V351" s="150"/>
      <c r="W351" s="150"/>
      <c r="X351" s="32"/>
      <c r="Y351" s="32"/>
      <c r="Z351" s="32"/>
      <c r="AA351" s="32"/>
      <c r="AB351" s="32"/>
      <c r="AC351" s="32"/>
    </row>
    <row r="352" spans="1:29" ht="39.950000000000003" customHeight="1" x14ac:dyDescent="0.25">
      <c r="A352" s="169"/>
      <c r="B352" s="171"/>
      <c r="C352" s="48">
        <v>497</v>
      </c>
      <c r="D352" s="85" t="s">
        <v>463</v>
      </c>
      <c r="E352" s="108" t="s">
        <v>688</v>
      </c>
      <c r="F352" s="96" t="s">
        <v>133</v>
      </c>
      <c r="G352" s="96" t="s">
        <v>35</v>
      </c>
      <c r="H352" s="55">
        <v>261.44</v>
      </c>
      <c r="I352" s="19"/>
      <c r="J352" s="25">
        <f t="shared" si="6"/>
        <v>0</v>
      </c>
      <c r="K352" s="26" t="str">
        <f t="shared" si="7"/>
        <v>OK</v>
      </c>
      <c r="L352" s="150"/>
      <c r="M352" s="150"/>
      <c r="N352" s="150"/>
      <c r="O352" s="150"/>
      <c r="P352" s="150"/>
      <c r="Q352" s="150"/>
      <c r="R352" s="150"/>
      <c r="S352" s="150"/>
      <c r="T352" s="150"/>
      <c r="U352" s="150"/>
      <c r="V352" s="150"/>
      <c r="W352" s="150"/>
      <c r="X352" s="32"/>
      <c r="Y352" s="32"/>
      <c r="Z352" s="32"/>
      <c r="AA352" s="32"/>
      <c r="AB352" s="32"/>
      <c r="AC352" s="32"/>
    </row>
    <row r="353" spans="1:29" ht="39.950000000000003" customHeight="1" x14ac:dyDescent="0.25">
      <c r="A353" s="169"/>
      <c r="B353" s="171"/>
      <c r="C353" s="49">
        <v>498</v>
      </c>
      <c r="D353" s="85" t="s">
        <v>464</v>
      </c>
      <c r="E353" s="108" t="s">
        <v>689</v>
      </c>
      <c r="F353" s="96" t="s">
        <v>133</v>
      </c>
      <c r="G353" s="96" t="s">
        <v>35</v>
      </c>
      <c r="H353" s="55">
        <v>118.06</v>
      </c>
      <c r="I353" s="19"/>
      <c r="J353" s="25">
        <f t="shared" si="6"/>
        <v>0</v>
      </c>
      <c r="K353" s="26" t="str">
        <f t="shared" si="7"/>
        <v>OK</v>
      </c>
      <c r="L353" s="150"/>
      <c r="M353" s="150"/>
      <c r="N353" s="150"/>
      <c r="O353" s="150"/>
      <c r="P353" s="150"/>
      <c r="Q353" s="150"/>
      <c r="R353" s="150"/>
      <c r="S353" s="150"/>
      <c r="T353" s="150"/>
      <c r="U353" s="150"/>
      <c r="V353" s="150"/>
      <c r="W353" s="150"/>
      <c r="X353" s="32"/>
      <c r="Y353" s="32"/>
      <c r="Z353" s="32"/>
      <c r="AA353" s="32"/>
      <c r="AB353" s="32"/>
      <c r="AC353" s="32"/>
    </row>
    <row r="354" spans="1:29" ht="39.950000000000003" customHeight="1" x14ac:dyDescent="0.25">
      <c r="A354" s="169"/>
      <c r="B354" s="171"/>
      <c r="C354" s="49">
        <v>499</v>
      </c>
      <c r="D354" s="71" t="s">
        <v>465</v>
      </c>
      <c r="E354" s="108" t="s">
        <v>690</v>
      </c>
      <c r="F354" s="96" t="s">
        <v>133</v>
      </c>
      <c r="G354" s="96" t="s">
        <v>35</v>
      </c>
      <c r="H354" s="55">
        <v>391.68</v>
      </c>
      <c r="I354" s="19"/>
      <c r="J354" s="25">
        <f t="shared" si="6"/>
        <v>0</v>
      </c>
      <c r="K354" s="26" t="str">
        <f t="shared" si="7"/>
        <v>OK</v>
      </c>
      <c r="L354" s="150"/>
      <c r="M354" s="150"/>
      <c r="N354" s="150"/>
      <c r="O354" s="150"/>
      <c r="P354" s="150"/>
      <c r="Q354" s="150"/>
      <c r="R354" s="150"/>
      <c r="S354" s="150"/>
      <c r="T354" s="150"/>
      <c r="U354" s="150"/>
      <c r="V354" s="150"/>
      <c r="W354" s="150"/>
      <c r="X354" s="32"/>
      <c r="Y354" s="32"/>
      <c r="Z354" s="32"/>
      <c r="AA354" s="32"/>
      <c r="AB354" s="32"/>
      <c r="AC354" s="32"/>
    </row>
    <row r="355" spans="1:29" ht="39.950000000000003" customHeight="1" x14ac:dyDescent="0.25">
      <c r="A355" s="169"/>
      <c r="B355" s="171"/>
      <c r="C355" s="49">
        <v>500</v>
      </c>
      <c r="D355" s="71" t="s">
        <v>466</v>
      </c>
      <c r="E355" s="108" t="s">
        <v>691</v>
      </c>
      <c r="F355" s="96" t="s">
        <v>133</v>
      </c>
      <c r="G355" s="96" t="s">
        <v>35</v>
      </c>
      <c r="H355" s="55">
        <v>98</v>
      </c>
      <c r="I355" s="19"/>
      <c r="J355" s="25">
        <f t="shared" si="6"/>
        <v>0</v>
      </c>
      <c r="K355" s="26" t="str">
        <f t="shared" si="7"/>
        <v>OK</v>
      </c>
      <c r="L355" s="150"/>
      <c r="M355" s="150"/>
      <c r="N355" s="150"/>
      <c r="O355" s="150"/>
      <c r="P355" s="150"/>
      <c r="Q355" s="150"/>
      <c r="R355" s="150"/>
      <c r="S355" s="150"/>
      <c r="T355" s="150"/>
      <c r="U355" s="150"/>
      <c r="V355" s="150"/>
      <c r="W355" s="150"/>
      <c r="X355" s="32"/>
      <c r="Y355" s="32"/>
      <c r="Z355" s="32"/>
      <c r="AA355" s="32"/>
      <c r="AB355" s="32"/>
      <c r="AC355" s="32"/>
    </row>
    <row r="356" spans="1:29" ht="39.950000000000003" customHeight="1" x14ac:dyDescent="0.25">
      <c r="A356" s="169"/>
      <c r="B356" s="171"/>
      <c r="C356" s="49">
        <v>501</v>
      </c>
      <c r="D356" s="79" t="s">
        <v>130</v>
      </c>
      <c r="E356" s="108" t="s">
        <v>692</v>
      </c>
      <c r="F356" s="72" t="s">
        <v>59</v>
      </c>
      <c r="G356" s="72" t="s">
        <v>35</v>
      </c>
      <c r="H356" s="55">
        <v>29.09</v>
      </c>
      <c r="I356" s="19">
        <v>2</v>
      </c>
      <c r="J356" s="25">
        <f t="shared" si="6"/>
        <v>2</v>
      </c>
      <c r="K356" s="26" t="str">
        <f t="shared" si="7"/>
        <v>OK</v>
      </c>
      <c r="L356" s="150"/>
      <c r="M356" s="150"/>
      <c r="N356" s="150"/>
      <c r="O356" s="150"/>
      <c r="P356" s="150"/>
      <c r="Q356" s="150"/>
      <c r="R356" s="150"/>
      <c r="S356" s="150"/>
      <c r="T356" s="150"/>
      <c r="U356" s="150"/>
      <c r="V356" s="150"/>
      <c r="W356" s="150"/>
      <c r="X356" s="32"/>
      <c r="Y356" s="32"/>
      <c r="Z356" s="32"/>
      <c r="AA356" s="32"/>
      <c r="AB356" s="32"/>
      <c r="AC356" s="32"/>
    </row>
    <row r="357" spans="1:29" ht="39.950000000000003" customHeight="1" x14ac:dyDescent="0.25">
      <c r="A357" s="169"/>
      <c r="B357" s="171"/>
      <c r="C357" s="49">
        <v>502</v>
      </c>
      <c r="D357" s="71" t="s">
        <v>54</v>
      </c>
      <c r="E357" s="108" t="s">
        <v>693</v>
      </c>
      <c r="F357" s="100" t="s">
        <v>13</v>
      </c>
      <c r="G357" s="72" t="s">
        <v>35</v>
      </c>
      <c r="H357" s="55">
        <v>26.52</v>
      </c>
      <c r="I357" s="19">
        <v>2</v>
      </c>
      <c r="J357" s="25">
        <f t="shared" si="6"/>
        <v>1</v>
      </c>
      <c r="K357" s="26" t="str">
        <f t="shared" si="7"/>
        <v>OK</v>
      </c>
      <c r="L357" s="150"/>
      <c r="M357" s="150"/>
      <c r="N357" s="150"/>
      <c r="O357" s="150"/>
      <c r="P357" s="150"/>
      <c r="Q357" s="150"/>
      <c r="R357" s="150"/>
      <c r="S357" s="150">
        <v>1</v>
      </c>
      <c r="T357" s="150"/>
      <c r="U357" s="150"/>
      <c r="V357" s="150"/>
      <c r="W357" s="150"/>
      <c r="X357" s="32"/>
      <c r="Y357" s="32"/>
      <c r="Z357" s="32"/>
      <c r="AA357" s="32"/>
      <c r="AB357" s="32"/>
      <c r="AC357" s="32"/>
    </row>
    <row r="358" spans="1:29" ht="39.950000000000003" customHeight="1" x14ac:dyDescent="0.25">
      <c r="A358" s="169"/>
      <c r="B358" s="171"/>
      <c r="C358" s="49">
        <v>503</v>
      </c>
      <c r="D358" s="87" t="s">
        <v>467</v>
      </c>
      <c r="E358" s="108" t="s">
        <v>694</v>
      </c>
      <c r="F358" s="101" t="s">
        <v>13</v>
      </c>
      <c r="G358" s="72" t="s">
        <v>35</v>
      </c>
      <c r="H358" s="55">
        <v>38.549999999999997</v>
      </c>
      <c r="I358" s="19"/>
      <c r="J358" s="25">
        <f t="shared" si="6"/>
        <v>0</v>
      </c>
      <c r="K358" s="26" t="str">
        <f t="shared" si="7"/>
        <v>OK</v>
      </c>
      <c r="L358" s="150"/>
      <c r="M358" s="150"/>
      <c r="N358" s="150"/>
      <c r="O358" s="150"/>
      <c r="P358" s="150"/>
      <c r="Q358" s="150"/>
      <c r="R358" s="150"/>
      <c r="S358" s="150"/>
      <c r="T358" s="150"/>
      <c r="U358" s="150"/>
      <c r="V358" s="150"/>
      <c r="W358" s="150"/>
      <c r="X358" s="32"/>
      <c r="Y358" s="32"/>
      <c r="Z358" s="32"/>
      <c r="AA358" s="32"/>
      <c r="AB358" s="32"/>
      <c r="AC358" s="32"/>
    </row>
    <row r="359" spans="1:29" ht="39.950000000000003" customHeight="1" x14ac:dyDescent="0.25">
      <c r="A359" s="169"/>
      <c r="B359" s="171"/>
      <c r="C359" s="48">
        <v>504</v>
      </c>
      <c r="D359" s="71" t="s">
        <v>468</v>
      </c>
      <c r="E359" s="108" t="s">
        <v>695</v>
      </c>
      <c r="F359" s="96" t="s">
        <v>18</v>
      </c>
      <c r="G359" s="96" t="s">
        <v>103</v>
      </c>
      <c r="H359" s="55">
        <v>5.35</v>
      </c>
      <c r="I359" s="19"/>
      <c r="J359" s="25">
        <f t="shared" si="6"/>
        <v>0</v>
      </c>
      <c r="K359" s="26" t="str">
        <f t="shared" si="7"/>
        <v>OK</v>
      </c>
      <c r="L359" s="150"/>
      <c r="M359" s="150"/>
      <c r="N359" s="150"/>
      <c r="O359" s="150"/>
      <c r="P359" s="150"/>
      <c r="Q359" s="150"/>
      <c r="R359" s="150"/>
      <c r="S359" s="150"/>
      <c r="T359" s="150"/>
      <c r="U359" s="150"/>
      <c r="V359" s="150"/>
      <c r="W359" s="150"/>
      <c r="X359" s="32"/>
      <c r="Y359" s="32"/>
      <c r="Z359" s="32"/>
      <c r="AA359" s="32"/>
      <c r="AB359" s="32"/>
      <c r="AC359" s="32"/>
    </row>
    <row r="360" spans="1:29" ht="39.950000000000003" customHeight="1" x14ac:dyDescent="0.25">
      <c r="A360" s="169"/>
      <c r="B360" s="171"/>
      <c r="C360" s="48">
        <v>505</v>
      </c>
      <c r="D360" s="71" t="s">
        <v>159</v>
      </c>
      <c r="E360" s="108" t="s">
        <v>696</v>
      </c>
      <c r="F360" s="100" t="s">
        <v>59</v>
      </c>
      <c r="G360" s="72" t="s">
        <v>35</v>
      </c>
      <c r="H360" s="55">
        <v>65.03</v>
      </c>
      <c r="I360" s="19"/>
      <c r="J360" s="25">
        <f t="shared" si="6"/>
        <v>0</v>
      </c>
      <c r="K360" s="26" t="str">
        <f t="shared" si="7"/>
        <v>OK</v>
      </c>
      <c r="L360" s="150"/>
      <c r="M360" s="150"/>
      <c r="N360" s="150"/>
      <c r="O360" s="150"/>
      <c r="P360" s="150"/>
      <c r="Q360" s="150"/>
      <c r="R360" s="150"/>
      <c r="S360" s="150"/>
      <c r="T360" s="150"/>
      <c r="U360" s="150"/>
      <c r="V360" s="150"/>
      <c r="W360" s="150"/>
      <c r="X360" s="32"/>
      <c r="Y360" s="32"/>
      <c r="Z360" s="32"/>
      <c r="AA360" s="32"/>
      <c r="AB360" s="32"/>
      <c r="AC360" s="32"/>
    </row>
    <row r="361" spans="1:29" ht="39.950000000000003" customHeight="1" x14ac:dyDescent="0.25">
      <c r="A361" s="169"/>
      <c r="B361" s="171"/>
      <c r="C361" s="48">
        <v>506</v>
      </c>
      <c r="D361" s="71" t="s">
        <v>469</v>
      </c>
      <c r="E361" s="108" t="s">
        <v>697</v>
      </c>
      <c r="F361" s="100" t="s">
        <v>13</v>
      </c>
      <c r="G361" s="72" t="s">
        <v>35</v>
      </c>
      <c r="H361" s="55">
        <v>10.119999999999999</v>
      </c>
      <c r="I361" s="19">
        <v>1</v>
      </c>
      <c r="J361" s="25">
        <f t="shared" si="6"/>
        <v>0</v>
      </c>
      <c r="K361" s="26" t="str">
        <f t="shared" si="7"/>
        <v>OK</v>
      </c>
      <c r="L361" s="150"/>
      <c r="M361" s="150">
        <v>1</v>
      </c>
      <c r="N361" s="150"/>
      <c r="O361" s="150"/>
      <c r="P361" s="150"/>
      <c r="Q361" s="150"/>
      <c r="R361" s="150"/>
      <c r="S361" s="150"/>
      <c r="T361" s="150"/>
      <c r="U361" s="150"/>
      <c r="V361" s="150"/>
      <c r="W361" s="150"/>
      <c r="X361" s="32"/>
      <c r="Y361" s="32"/>
      <c r="Z361" s="32"/>
      <c r="AA361" s="32"/>
      <c r="AB361" s="32"/>
      <c r="AC361" s="32"/>
    </row>
    <row r="362" spans="1:29" ht="39.950000000000003" customHeight="1" x14ac:dyDescent="0.25">
      <c r="A362" s="169"/>
      <c r="B362" s="171"/>
      <c r="C362" s="49">
        <v>507</v>
      </c>
      <c r="D362" s="71" t="s">
        <v>470</v>
      </c>
      <c r="E362" s="108" t="s">
        <v>698</v>
      </c>
      <c r="F362" s="72" t="s">
        <v>13</v>
      </c>
      <c r="G362" s="72" t="s">
        <v>35</v>
      </c>
      <c r="H362" s="55">
        <v>48.76</v>
      </c>
      <c r="I362" s="19">
        <v>1</v>
      </c>
      <c r="J362" s="25">
        <f t="shared" si="6"/>
        <v>1</v>
      </c>
      <c r="K362" s="26" t="str">
        <f t="shared" si="7"/>
        <v>OK</v>
      </c>
      <c r="L362" s="150"/>
      <c r="M362" s="150"/>
      <c r="N362" s="150"/>
      <c r="O362" s="150"/>
      <c r="P362" s="150"/>
      <c r="Q362" s="150"/>
      <c r="R362" s="150"/>
      <c r="S362" s="150"/>
      <c r="T362" s="150"/>
      <c r="U362" s="150"/>
      <c r="V362" s="150"/>
      <c r="W362" s="150"/>
      <c r="X362" s="32"/>
      <c r="Y362" s="32"/>
      <c r="Z362" s="32"/>
      <c r="AA362" s="32"/>
      <c r="AB362" s="32"/>
      <c r="AC362" s="32"/>
    </row>
    <row r="363" spans="1:29" ht="39.950000000000003" customHeight="1" x14ac:dyDescent="0.25">
      <c r="A363" s="172"/>
      <c r="B363" s="173"/>
      <c r="C363" s="48">
        <v>508</v>
      </c>
      <c r="D363" s="71" t="s">
        <v>471</v>
      </c>
      <c r="E363" s="108" t="s">
        <v>699</v>
      </c>
      <c r="F363" s="72" t="s">
        <v>13</v>
      </c>
      <c r="G363" s="72" t="s">
        <v>35</v>
      </c>
      <c r="H363" s="55">
        <v>41.05</v>
      </c>
      <c r="I363" s="19">
        <v>1</v>
      </c>
      <c r="J363" s="25">
        <f t="shared" si="6"/>
        <v>1</v>
      </c>
      <c r="K363" s="26" t="str">
        <f t="shared" si="7"/>
        <v>OK</v>
      </c>
      <c r="L363" s="150"/>
      <c r="M363" s="150"/>
      <c r="N363" s="150"/>
      <c r="O363" s="150"/>
      <c r="P363" s="150"/>
      <c r="Q363" s="150"/>
      <c r="R363" s="150"/>
      <c r="S363" s="150"/>
      <c r="T363" s="150"/>
      <c r="U363" s="150"/>
      <c r="V363" s="150"/>
      <c r="W363" s="150"/>
      <c r="X363" s="32"/>
      <c r="Y363" s="32"/>
      <c r="Z363" s="32"/>
      <c r="AA363" s="32"/>
      <c r="AB363" s="32"/>
      <c r="AC363" s="32"/>
    </row>
    <row r="364" spans="1:29" ht="39.950000000000003" customHeight="1" x14ac:dyDescent="0.25">
      <c r="A364" s="160">
        <v>9</v>
      </c>
      <c r="B364" s="162" t="s">
        <v>223</v>
      </c>
      <c r="C364" s="47">
        <v>509</v>
      </c>
      <c r="D364" s="88" t="s">
        <v>472</v>
      </c>
      <c r="E364" s="106" t="s">
        <v>700</v>
      </c>
      <c r="F364" s="102" t="s">
        <v>13</v>
      </c>
      <c r="G364" s="34" t="s">
        <v>35</v>
      </c>
      <c r="H364" s="53">
        <v>406.56</v>
      </c>
      <c r="I364" s="19"/>
      <c r="J364" s="25">
        <f t="shared" si="6"/>
        <v>0</v>
      </c>
      <c r="K364" s="26" t="str">
        <f t="shared" si="7"/>
        <v>OK</v>
      </c>
      <c r="L364" s="150"/>
      <c r="M364" s="150"/>
      <c r="N364" s="150"/>
      <c r="O364" s="150"/>
      <c r="P364" s="150"/>
      <c r="Q364" s="150"/>
      <c r="R364" s="150"/>
      <c r="S364" s="150"/>
      <c r="T364" s="150"/>
      <c r="U364" s="150"/>
      <c r="V364" s="150"/>
      <c r="W364" s="150"/>
      <c r="X364" s="32"/>
      <c r="Y364" s="32"/>
      <c r="Z364" s="32"/>
      <c r="AA364" s="32"/>
      <c r="AB364" s="32"/>
      <c r="AC364" s="32"/>
    </row>
    <row r="365" spans="1:29" ht="39.950000000000003" customHeight="1" x14ac:dyDescent="0.25">
      <c r="A365" s="161"/>
      <c r="B365" s="163"/>
      <c r="C365" s="47">
        <v>510</v>
      </c>
      <c r="D365" s="77" t="s">
        <v>147</v>
      </c>
      <c r="E365" s="106" t="s">
        <v>701</v>
      </c>
      <c r="F365" s="94" t="s">
        <v>517</v>
      </c>
      <c r="G365" s="94" t="s">
        <v>15</v>
      </c>
      <c r="H365" s="53">
        <v>306.69</v>
      </c>
      <c r="I365" s="19"/>
      <c r="J365" s="25">
        <f t="shared" si="6"/>
        <v>0</v>
      </c>
      <c r="K365" s="26" t="str">
        <f t="shared" si="7"/>
        <v>OK</v>
      </c>
      <c r="L365" s="150"/>
      <c r="M365" s="150"/>
      <c r="N365" s="150"/>
      <c r="O365" s="150"/>
      <c r="P365" s="150"/>
      <c r="Q365" s="150"/>
      <c r="R365" s="150"/>
      <c r="S365" s="150"/>
      <c r="T365" s="150"/>
      <c r="U365" s="150"/>
      <c r="V365" s="150"/>
      <c r="W365" s="150"/>
      <c r="X365" s="32"/>
      <c r="Y365" s="32"/>
      <c r="Z365" s="32"/>
      <c r="AA365" s="32"/>
      <c r="AB365" s="32"/>
      <c r="AC365" s="32"/>
    </row>
    <row r="366" spans="1:29" ht="39.950000000000003" customHeight="1" x14ac:dyDescent="0.25">
      <c r="A366" s="161"/>
      <c r="B366" s="163"/>
      <c r="C366" s="47">
        <v>511</v>
      </c>
      <c r="D366" s="66" t="s">
        <v>473</v>
      </c>
      <c r="E366" s="106" t="s">
        <v>702</v>
      </c>
      <c r="F366" s="34" t="s">
        <v>13</v>
      </c>
      <c r="G366" s="34" t="s">
        <v>14</v>
      </c>
      <c r="H366" s="53">
        <v>20.3</v>
      </c>
      <c r="I366" s="19">
        <v>5</v>
      </c>
      <c r="J366" s="25">
        <f t="shared" si="6"/>
        <v>5</v>
      </c>
      <c r="K366" s="26" t="str">
        <f t="shared" si="7"/>
        <v>OK</v>
      </c>
      <c r="L366" s="150"/>
      <c r="M366" s="150"/>
      <c r="N366" s="150"/>
      <c r="O366" s="150"/>
      <c r="P366" s="150"/>
      <c r="Q366" s="150"/>
      <c r="R366" s="150"/>
      <c r="S366" s="150"/>
      <c r="T366" s="150"/>
      <c r="U366" s="150"/>
      <c r="V366" s="150"/>
      <c r="W366" s="150"/>
      <c r="X366" s="32"/>
      <c r="Y366" s="32"/>
      <c r="Z366" s="32"/>
      <c r="AA366" s="32"/>
      <c r="AB366" s="32"/>
      <c r="AC366" s="32"/>
    </row>
    <row r="367" spans="1:29" ht="39.950000000000003" customHeight="1" x14ac:dyDescent="0.25">
      <c r="A367" s="161"/>
      <c r="B367" s="163"/>
      <c r="C367" s="47">
        <v>512</v>
      </c>
      <c r="D367" s="66" t="s">
        <v>203</v>
      </c>
      <c r="E367" s="107" t="s">
        <v>703</v>
      </c>
      <c r="F367" s="34" t="s">
        <v>59</v>
      </c>
      <c r="G367" s="34" t="s">
        <v>14</v>
      </c>
      <c r="H367" s="53">
        <v>30.23</v>
      </c>
      <c r="I367" s="19"/>
      <c r="J367" s="25">
        <f t="shared" si="6"/>
        <v>0</v>
      </c>
      <c r="K367" s="26" t="str">
        <f t="shared" si="7"/>
        <v>OK</v>
      </c>
      <c r="L367" s="150"/>
      <c r="M367" s="150"/>
      <c r="N367" s="150"/>
      <c r="O367" s="150"/>
      <c r="P367" s="150"/>
      <c r="Q367" s="150"/>
      <c r="R367" s="150"/>
      <c r="S367" s="150"/>
      <c r="T367" s="150"/>
      <c r="U367" s="150"/>
      <c r="V367" s="150"/>
      <c r="W367" s="150"/>
      <c r="X367" s="32"/>
      <c r="Y367" s="32"/>
      <c r="Z367" s="32"/>
      <c r="AA367" s="32"/>
      <c r="AB367" s="32"/>
      <c r="AC367" s="32"/>
    </row>
    <row r="368" spans="1:29" ht="39.950000000000003" customHeight="1" x14ac:dyDescent="0.25">
      <c r="A368" s="161"/>
      <c r="B368" s="163"/>
      <c r="C368" s="47">
        <v>513</v>
      </c>
      <c r="D368" s="89" t="s">
        <v>474</v>
      </c>
      <c r="E368" s="106" t="s">
        <v>704</v>
      </c>
      <c r="F368" s="34" t="s">
        <v>13</v>
      </c>
      <c r="G368" s="34" t="s">
        <v>773</v>
      </c>
      <c r="H368" s="53">
        <v>30.42</v>
      </c>
      <c r="I368" s="19"/>
      <c r="J368" s="25">
        <f t="shared" si="6"/>
        <v>0</v>
      </c>
      <c r="K368" s="26" t="str">
        <f t="shared" si="7"/>
        <v>OK</v>
      </c>
      <c r="L368" s="150"/>
      <c r="M368" s="150"/>
      <c r="N368" s="150"/>
      <c r="O368" s="150"/>
      <c r="P368" s="150"/>
      <c r="Q368" s="150"/>
      <c r="R368" s="150"/>
      <c r="S368" s="150"/>
      <c r="T368" s="150"/>
      <c r="U368" s="150"/>
      <c r="V368" s="150"/>
      <c r="W368" s="150"/>
      <c r="X368" s="32"/>
      <c r="Y368" s="32"/>
      <c r="Z368" s="32"/>
      <c r="AA368" s="32"/>
      <c r="AB368" s="32"/>
      <c r="AC368" s="32"/>
    </row>
    <row r="369" spans="1:29" ht="39.950000000000003" customHeight="1" x14ac:dyDescent="0.25">
      <c r="A369" s="161"/>
      <c r="B369" s="163"/>
      <c r="C369" s="47">
        <v>514</v>
      </c>
      <c r="D369" s="89" t="s">
        <v>475</v>
      </c>
      <c r="E369" s="106" t="s">
        <v>704</v>
      </c>
      <c r="F369" s="34" t="s">
        <v>13</v>
      </c>
      <c r="G369" s="34" t="s">
        <v>773</v>
      </c>
      <c r="H369" s="53">
        <v>14.11</v>
      </c>
      <c r="I369" s="19"/>
      <c r="J369" s="25">
        <f t="shared" si="6"/>
        <v>0</v>
      </c>
      <c r="K369" s="26" t="str">
        <f t="shared" si="7"/>
        <v>OK</v>
      </c>
      <c r="L369" s="150"/>
      <c r="M369" s="150"/>
      <c r="N369" s="150"/>
      <c r="O369" s="150"/>
      <c r="P369" s="150"/>
      <c r="Q369" s="150"/>
      <c r="R369" s="150"/>
      <c r="S369" s="150"/>
      <c r="T369" s="150"/>
      <c r="U369" s="150"/>
      <c r="V369" s="150"/>
      <c r="W369" s="150"/>
      <c r="X369" s="32"/>
      <c r="Y369" s="32"/>
      <c r="Z369" s="32"/>
      <c r="AA369" s="32"/>
      <c r="AB369" s="32"/>
      <c r="AC369" s="32"/>
    </row>
    <row r="370" spans="1:29" ht="39.950000000000003" customHeight="1" x14ac:dyDescent="0.25">
      <c r="A370" s="161"/>
      <c r="B370" s="163"/>
      <c r="C370" s="47">
        <v>515</v>
      </c>
      <c r="D370" s="89" t="s">
        <v>476</v>
      </c>
      <c r="E370" s="106" t="s">
        <v>704</v>
      </c>
      <c r="F370" s="34" t="s">
        <v>13</v>
      </c>
      <c r="G370" s="34" t="s">
        <v>773</v>
      </c>
      <c r="H370" s="53">
        <v>19.59</v>
      </c>
      <c r="I370" s="19"/>
      <c r="J370" s="25">
        <f t="shared" si="6"/>
        <v>0</v>
      </c>
      <c r="K370" s="26" t="str">
        <f t="shared" si="7"/>
        <v>OK</v>
      </c>
      <c r="L370" s="150"/>
      <c r="M370" s="150"/>
      <c r="N370" s="150"/>
      <c r="O370" s="150"/>
      <c r="P370" s="150"/>
      <c r="Q370" s="150"/>
      <c r="R370" s="150"/>
      <c r="S370" s="150"/>
      <c r="T370" s="150"/>
      <c r="U370" s="150"/>
      <c r="V370" s="150"/>
      <c r="W370" s="150"/>
      <c r="X370" s="32"/>
      <c r="Y370" s="32"/>
      <c r="Z370" s="32"/>
      <c r="AA370" s="32"/>
      <c r="AB370" s="32"/>
      <c r="AC370" s="32"/>
    </row>
    <row r="371" spans="1:29" ht="39.950000000000003" customHeight="1" x14ac:dyDescent="0.25">
      <c r="A371" s="161"/>
      <c r="B371" s="163"/>
      <c r="C371" s="47">
        <v>516</v>
      </c>
      <c r="D371" s="66" t="s">
        <v>477</v>
      </c>
      <c r="E371" s="106" t="s">
        <v>705</v>
      </c>
      <c r="F371" s="34" t="s">
        <v>59</v>
      </c>
      <c r="G371" s="34" t="s">
        <v>117</v>
      </c>
      <c r="H371" s="53">
        <v>69.040000000000006</v>
      </c>
      <c r="I371" s="19"/>
      <c r="J371" s="25">
        <f t="shared" si="6"/>
        <v>0</v>
      </c>
      <c r="K371" s="26" t="str">
        <f t="shared" si="7"/>
        <v>OK</v>
      </c>
      <c r="L371" s="150"/>
      <c r="M371" s="150"/>
      <c r="N371" s="150"/>
      <c r="O371" s="150"/>
      <c r="P371" s="150"/>
      <c r="Q371" s="150"/>
      <c r="R371" s="150"/>
      <c r="S371" s="150"/>
      <c r="T371" s="150"/>
      <c r="U371" s="150"/>
      <c r="V371" s="150"/>
      <c r="W371" s="150"/>
      <c r="X371" s="32"/>
      <c r="Y371" s="32"/>
      <c r="Z371" s="32"/>
      <c r="AA371" s="32"/>
      <c r="AB371" s="32"/>
      <c r="AC371" s="32"/>
    </row>
    <row r="372" spans="1:29" ht="39.950000000000003" customHeight="1" x14ac:dyDescent="0.25">
      <c r="A372" s="161"/>
      <c r="B372" s="163"/>
      <c r="C372" s="47">
        <v>517</v>
      </c>
      <c r="D372" s="66" t="s">
        <v>478</v>
      </c>
      <c r="E372" s="106" t="s">
        <v>706</v>
      </c>
      <c r="F372" s="34" t="s">
        <v>59</v>
      </c>
      <c r="G372" s="34" t="s">
        <v>15</v>
      </c>
      <c r="H372" s="53">
        <v>391</v>
      </c>
      <c r="I372" s="19"/>
      <c r="J372" s="25">
        <f t="shared" si="6"/>
        <v>0</v>
      </c>
      <c r="K372" s="26" t="str">
        <f t="shared" si="7"/>
        <v>OK</v>
      </c>
      <c r="L372" s="150"/>
      <c r="M372" s="150"/>
      <c r="N372" s="150"/>
      <c r="O372" s="150"/>
      <c r="P372" s="150"/>
      <c r="Q372" s="150"/>
      <c r="R372" s="150"/>
      <c r="S372" s="150"/>
      <c r="T372" s="150"/>
      <c r="U372" s="150"/>
      <c r="V372" s="150"/>
      <c r="W372" s="150"/>
      <c r="X372" s="32"/>
      <c r="Y372" s="32"/>
      <c r="Z372" s="32"/>
      <c r="AA372" s="32"/>
      <c r="AB372" s="32"/>
      <c r="AC372" s="32"/>
    </row>
    <row r="373" spans="1:29" ht="39.950000000000003" customHeight="1" x14ac:dyDescent="0.25">
      <c r="A373" s="161"/>
      <c r="B373" s="163"/>
      <c r="C373" s="47">
        <v>518</v>
      </c>
      <c r="D373" s="66" t="s">
        <v>479</v>
      </c>
      <c r="E373" s="106" t="s">
        <v>707</v>
      </c>
      <c r="F373" s="34" t="s">
        <v>59</v>
      </c>
      <c r="G373" s="34" t="s">
        <v>108</v>
      </c>
      <c r="H373" s="53">
        <v>20.059999999999999</v>
      </c>
      <c r="I373" s="19"/>
      <c r="J373" s="25">
        <f t="shared" si="6"/>
        <v>0</v>
      </c>
      <c r="K373" s="26" t="str">
        <f t="shared" si="7"/>
        <v>OK</v>
      </c>
      <c r="L373" s="150"/>
      <c r="M373" s="150"/>
      <c r="N373" s="150"/>
      <c r="O373" s="150"/>
      <c r="P373" s="150"/>
      <c r="Q373" s="150"/>
      <c r="R373" s="150"/>
      <c r="S373" s="150"/>
      <c r="T373" s="150"/>
      <c r="U373" s="150"/>
      <c r="V373" s="150"/>
      <c r="W373" s="150"/>
      <c r="X373" s="32"/>
      <c r="Y373" s="32"/>
      <c r="Z373" s="32"/>
      <c r="AA373" s="32"/>
      <c r="AB373" s="32"/>
      <c r="AC373" s="32"/>
    </row>
    <row r="374" spans="1:29" ht="39.950000000000003" customHeight="1" x14ac:dyDescent="0.25">
      <c r="A374" s="161"/>
      <c r="B374" s="163"/>
      <c r="C374" s="47">
        <v>519</v>
      </c>
      <c r="D374" s="66" t="s">
        <v>206</v>
      </c>
      <c r="E374" s="106" t="s">
        <v>708</v>
      </c>
      <c r="F374" s="34" t="s">
        <v>59</v>
      </c>
      <c r="G374" s="34" t="s">
        <v>94</v>
      </c>
      <c r="H374" s="53">
        <v>480.3</v>
      </c>
      <c r="I374" s="19"/>
      <c r="J374" s="25">
        <f t="shared" si="6"/>
        <v>0</v>
      </c>
      <c r="K374" s="26" t="str">
        <f t="shared" si="7"/>
        <v>OK</v>
      </c>
      <c r="L374" s="150"/>
      <c r="M374" s="150"/>
      <c r="N374" s="150"/>
      <c r="O374" s="150"/>
      <c r="P374" s="150"/>
      <c r="Q374" s="150"/>
      <c r="R374" s="150"/>
      <c r="S374" s="150"/>
      <c r="T374" s="150"/>
      <c r="U374" s="150"/>
      <c r="V374" s="150"/>
      <c r="W374" s="150"/>
      <c r="X374" s="32"/>
      <c r="Y374" s="32"/>
      <c r="Z374" s="32"/>
      <c r="AA374" s="32"/>
      <c r="AB374" s="32"/>
      <c r="AC374" s="32"/>
    </row>
    <row r="375" spans="1:29" ht="39.950000000000003" customHeight="1" x14ac:dyDescent="0.25">
      <c r="A375" s="161"/>
      <c r="B375" s="163"/>
      <c r="C375" s="47">
        <v>520</v>
      </c>
      <c r="D375" s="66" t="s">
        <v>480</v>
      </c>
      <c r="E375" s="106" t="s">
        <v>709</v>
      </c>
      <c r="F375" s="34" t="s">
        <v>13</v>
      </c>
      <c r="G375" s="34" t="s">
        <v>14</v>
      </c>
      <c r="H375" s="53">
        <v>28.08</v>
      </c>
      <c r="I375" s="19">
        <v>5</v>
      </c>
      <c r="J375" s="25">
        <f t="shared" si="6"/>
        <v>5</v>
      </c>
      <c r="K375" s="26" t="str">
        <f t="shared" si="7"/>
        <v>OK</v>
      </c>
      <c r="L375" s="150"/>
      <c r="M375" s="150"/>
      <c r="N375" s="150"/>
      <c r="O375" s="150"/>
      <c r="P375" s="150"/>
      <c r="Q375" s="150"/>
      <c r="R375" s="150"/>
      <c r="S375" s="150"/>
      <c r="T375" s="150"/>
      <c r="U375" s="150"/>
      <c r="V375" s="150"/>
      <c r="W375" s="150"/>
      <c r="X375" s="32"/>
      <c r="Y375" s="32"/>
      <c r="Z375" s="32"/>
      <c r="AA375" s="32"/>
      <c r="AB375" s="32"/>
      <c r="AC375" s="32"/>
    </row>
    <row r="376" spans="1:29" ht="39.950000000000003" customHeight="1" x14ac:dyDescent="0.25">
      <c r="A376" s="161"/>
      <c r="B376" s="163"/>
      <c r="C376" s="47">
        <v>521</v>
      </c>
      <c r="D376" s="66" t="s">
        <v>481</v>
      </c>
      <c r="E376" s="106" t="s">
        <v>710</v>
      </c>
      <c r="F376" s="34" t="s">
        <v>13</v>
      </c>
      <c r="G376" s="34" t="s">
        <v>14</v>
      </c>
      <c r="H376" s="53">
        <v>22.78</v>
      </c>
      <c r="I376" s="19">
        <v>5</v>
      </c>
      <c r="J376" s="25">
        <f t="shared" si="6"/>
        <v>5</v>
      </c>
      <c r="K376" s="26" t="str">
        <f t="shared" si="7"/>
        <v>OK</v>
      </c>
      <c r="L376" s="150"/>
      <c r="M376" s="150"/>
      <c r="N376" s="150"/>
      <c r="O376" s="150"/>
      <c r="P376" s="150"/>
      <c r="Q376" s="150"/>
      <c r="R376" s="150"/>
      <c r="S376" s="150"/>
      <c r="T376" s="150"/>
      <c r="U376" s="150"/>
      <c r="V376" s="150"/>
      <c r="W376" s="150"/>
      <c r="X376" s="32"/>
      <c r="Y376" s="32"/>
      <c r="Z376" s="32"/>
      <c r="AA376" s="32"/>
      <c r="AB376" s="32"/>
      <c r="AC376" s="32"/>
    </row>
    <row r="377" spans="1:29" ht="39.950000000000003" customHeight="1" x14ac:dyDescent="0.25">
      <c r="A377" s="161"/>
      <c r="B377" s="163"/>
      <c r="C377" s="47">
        <v>522</v>
      </c>
      <c r="D377" s="66" t="s">
        <v>148</v>
      </c>
      <c r="E377" s="106" t="s">
        <v>711</v>
      </c>
      <c r="F377" s="34" t="s">
        <v>59</v>
      </c>
      <c r="G377" s="34" t="s">
        <v>15</v>
      </c>
      <c r="H377" s="53">
        <v>17.52</v>
      </c>
      <c r="I377" s="19"/>
      <c r="J377" s="25">
        <f t="shared" si="6"/>
        <v>0</v>
      </c>
      <c r="K377" s="26" t="str">
        <f t="shared" si="7"/>
        <v>OK</v>
      </c>
      <c r="L377" s="150"/>
      <c r="M377" s="150"/>
      <c r="N377" s="150"/>
      <c r="O377" s="150"/>
      <c r="P377" s="150"/>
      <c r="Q377" s="150"/>
      <c r="R377" s="150"/>
      <c r="S377" s="150"/>
      <c r="T377" s="150"/>
      <c r="U377" s="150"/>
      <c r="V377" s="150"/>
      <c r="W377" s="150"/>
      <c r="X377" s="32"/>
      <c r="Y377" s="32"/>
      <c r="Z377" s="32"/>
      <c r="AA377" s="32"/>
      <c r="AB377" s="32"/>
      <c r="AC377" s="32"/>
    </row>
    <row r="378" spans="1:29" ht="39.950000000000003" customHeight="1" x14ac:dyDescent="0.25">
      <c r="A378" s="161"/>
      <c r="B378" s="163"/>
      <c r="C378" s="47">
        <v>523</v>
      </c>
      <c r="D378" s="66" t="s">
        <v>149</v>
      </c>
      <c r="E378" s="106" t="s">
        <v>711</v>
      </c>
      <c r="F378" s="34" t="s">
        <v>13</v>
      </c>
      <c r="G378" s="34" t="s">
        <v>15</v>
      </c>
      <c r="H378" s="53">
        <v>40.299999999999997</v>
      </c>
      <c r="I378" s="19"/>
      <c r="J378" s="25">
        <f t="shared" si="6"/>
        <v>0</v>
      </c>
      <c r="K378" s="26" t="str">
        <f t="shared" si="7"/>
        <v>OK</v>
      </c>
      <c r="L378" s="150"/>
      <c r="M378" s="150"/>
      <c r="N378" s="150"/>
      <c r="O378" s="150"/>
      <c r="P378" s="150"/>
      <c r="Q378" s="150"/>
      <c r="R378" s="150"/>
      <c r="S378" s="150"/>
      <c r="T378" s="150"/>
      <c r="U378" s="150"/>
      <c r="V378" s="150"/>
      <c r="W378" s="150"/>
      <c r="X378" s="32"/>
      <c r="Y378" s="32"/>
      <c r="Z378" s="32"/>
      <c r="AA378" s="32"/>
      <c r="AB378" s="32"/>
      <c r="AC378" s="32"/>
    </row>
    <row r="379" spans="1:29" ht="39.950000000000003" customHeight="1" x14ac:dyDescent="0.25">
      <c r="A379" s="161"/>
      <c r="B379" s="163"/>
      <c r="C379" s="47">
        <v>524</v>
      </c>
      <c r="D379" s="66" t="s">
        <v>201</v>
      </c>
      <c r="E379" s="106" t="s">
        <v>712</v>
      </c>
      <c r="F379" s="34" t="s">
        <v>59</v>
      </c>
      <c r="G379" s="34" t="s">
        <v>103</v>
      </c>
      <c r="H379" s="53">
        <v>95.7</v>
      </c>
      <c r="I379" s="19"/>
      <c r="J379" s="25">
        <f t="shared" si="6"/>
        <v>0</v>
      </c>
      <c r="K379" s="26" t="str">
        <f t="shared" si="7"/>
        <v>OK</v>
      </c>
      <c r="L379" s="150"/>
      <c r="M379" s="150"/>
      <c r="N379" s="150"/>
      <c r="O379" s="150"/>
      <c r="P379" s="150"/>
      <c r="Q379" s="150"/>
      <c r="R379" s="150"/>
      <c r="S379" s="150"/>
      <c r="T379" s="150"/>
      <c r="U379" s="150"/>
      <c r="V379" s="150"/>
      <c r="W379" s="150"/>
      <c r="X379" s="32"/>
      <c r="Y379" s="32"/>
      <c r="Z379" s="32"/>
      <c r="AA379" s="32"/>
      <c r="AB379" s="32"/>
      <c r="AC379" s="32"/>
    </row>
    <row r="380" spans="1:29" ht="39.950000000000003" customHeight="1" x14ac:dyDescent="0.25">
      <c r="A380" s="161"/>
      <c r="B380" s="163"/>
      <c r="C380" s="47">
        <v>525</v>
      </c>
      <c r="D380" s="66" t="s">
        <v>37</v>
      </c>
      <c r="E380" s="106" t="s">
        <v>713</v>
      </c>
      <c r="F380" s="34" t="s">
        <v>59</v>
      </c>
      <c r="G380" s="34" t="s">
        <v>35</v>
      </c>
      <c r="H380" s="53">
        <v>39.96</v>
      </c>
      <c r="I380" s="19"/>
      <c r="J380" s="25">
        <f t="shared" si="6"/>
        <v>0</v>
      </c>
      <c r="K380" s="26" t="str">
        <f t="shared" si="7"/>
        <v>OK</v>
      </c>
      <c r="L380" s="150"/>
      <c r="M380" s="150"/>
      <c r="N380" s="150"/>
      <c r="O380" s="150"/>
      <c r="P380" s="150"/>
      <c r="Q380" s="150"/>
      <c r="R380" s="150"/>
      <c r="S380" s="150"/>
      <c r="T380" s="150"/>
      <c r="U380" s="150"/>
      <c r="V380" s="150"/>
      <c r="W380" s="150"/>
      <c r="X380" s="32"/>
      <c r="Y380" s="32"/>
      <c r="Z380" s="32"/>
      <c r="AA380" s="32"/>
      <c r="AB380" s="32"/>
      <c r="AC380" s="32"/>
    </row>
    <row r="381" spans="1:29" ht="39.950000000000003" customHeight="1" x14ac:dyDescent="0.25">
      <c r="A381" s="161"/>
      <c r="B381" s="163"/>
      <c r="C381" s="47">
        <v>526</v>
      </c>
      <c r="D381" s="66" t="s">
        <v>131</v>
      </c>
      <c r="E381" s="106" t="s">
        <v>653</v>
      </c>
      <c r="F381" s="34" t="s">
        <v>59</v>
      </c>
      <c r="G381" s="34" t="s">
        <v>35</v>
      </c>
      <c r="H381" s="53">
        <v>32.950000000000003</v>
      </c>
      <c r="I381" s="19"/>
      <c r="J381" s="25">
        <f t="shared" si="6"/>
        <v>0</v>
      </c>
      <c r="K381" s="26" t="str">
        <f t="shared" si="7"/>
        <v>OK</v>
      </c>
      <c r="L381" s="150"/>
      <c r="M381" s="150"/>
      <c r="N381" s="150"/>
      <c r="O381" s="150"/>
      <c r="P381" s="150"/>
      <c r="Q381" s="150"/>
      <c r="R381" s="150"/>
      <c r="S381" s="150"/>
      <c r="T381" s="150"/>
      <c r="U381" s="150"/>
      <c r="V381" s="150"/>
      <c r="W381" s="150"/>
      <c r="X381" s="32"/>
      <c r="Y381" s="32"/>
      <c r="Z381" s="32"/>
      <c r="AA381" s="32"/>
      <c r="AB381" s="32"/>
      <c r="AC381" s="32"/>
    </row>
    <row r="382" spans="1:29" ht="39.950000000000003" customHeight="1" x14ac:dyDescent="0.25">
      <c r="A382" s="161"/>
      <c r="B382" s="163"/>
      <c r="C382" s="47">
        <v>527</v>
      </c>
      <c r="D382" s="66" t="s">
        <v>209</v>
      </c>
      <c r="E382" s="107" t="s">
        <v>714</v>
      </c>
      <c r="F382" s="34" t="s">
        <v>59</v>
      </c>
      <c r="G382" s="34" t="s">
        <v>35</v>
      </c>
      <c r="H382" s="53">
        <v>582.23</v>
      </c>
      <c r="I382" s="19"/>
      <c r="J382" s="25">
        <f t="shared" si="6"/>
        <v>0</v>
      </c>
      <c r="K382" s="26" t="str">
        <f t="shared" si="7"/>
        <v>OK</v>
      </c>
      <c r="L382" s="150"/>
      <c r="M382" s="150"/>
      <c r="N382" s="150"/>
      <c r="O382" s="150"/>
      <c r="P382" s="150"/>
      <c r="Q382" s="150"/>
      <c r="R382" s="150"/>
      <c r="S382" s="150"/>
      <c r="T382" s="150"/>
      <c r="U382" s="150"/>
      <c r="V382" s="150"/>
      <c r="W382" s="150"/>
      <c r="X382" s="32"/>
      <c r="Y382" s="32"/>
      <c r="Z382" s="32"/>
      <c r="AA382" s="32"/>
      <c r="AB382" s="32"/>
      <c r="AC382" s="32"/>
    </row>
    <row r="383" spans="1:29" ht="39.950000000000003" customHeight="1" x14ac:dyDescent="0.25">
      <c r="A383" s="161"/>
      <c r="B383" s="163"/>
      <c r="C383" s="47">
        <v>528</v>
      </c>
      <c r="D383" s="66" t="s">
        <v>207</v>
      </c>
      <c r="E383" s="106" t="s">
        <v>715</v>
      </c>
      <c r="F383" s="34" t="s">
        <v>59</v>
      </c>
      <c r="G383" s="34" t="s">
        <v>35</v>
      </c>
      <c r="H383" s="53">
        <v>201.25</v>
      </c>
      <c r="I383" s="19"/>
      <c r="J383" s="25">
        <f t="shared" si="6"/>
        <v>0</v>
      </c>
      <c r="K383" s="26" t="str">
        <f t="shared" si="7"/>
        <v>OK</v>
      </c>
      <c r="L383" s="150"/>
      <c r="M383" s="150"/>
      <c r="N383" s="150"/>
      <c r="O383" s="150"/>
      <c r="P383" s="150"/>
      <c r="Q383" s="150"/>
      <c r="R383" s="150"/>
      <c r="S383" s="150"/>
      <c r="T383" s="150"/>
      <c r="U383" s="150"/>
      <c r="V383" s="150"/>
      <c r="W383" s="150"/>
      <c r="X383" s="32"/>
      <c r="Y383" s="32"/>
      <c r="Z383" s="32"/>
      <c r="AA383" s="32"/>
      <c r="AB383" s="32"/>
      <c r="AC383" s="32"/>
    </row>
    <row r="384" spans="1:29" ht="39.950000000000003" customHeight="1" x14ac:dyDescent="0.25">
      <c r="A384" s="161"/>
      <c r="B384" s="163"/>
      <c r="C384" s="47">
        <v>529</v>
      </c>
      <c r="D384" s="66" t="s">
        <v>210</v>
      </c>
      <c r="E384" s="106" t="s">
        <v>715</v>
      </c>
      <c r="F384" s="34" t="s">
        <v>59</v>
      </c>
      <c r="G384" s="34" t="s">
        <v>35</v>
      </c>
      <c r="H384" s="53">
        <v>125.56</v>
      </c>
      <c r="I384" s="19"/>
      <c r="J384" s="25">
        <f t="shared" si="6"/>
        <v>0</v>
      </c>
      <c r="K384" s="26" t="str">
        <f t="shared" si="7"/>
        <v>OK</v>
      </c>
      <c r="L384" s="150"/>
      <c r="M384" s="150"/>
      <c r="N384" s="150"/>
      <c r="O384" s="150"/>
      <c r="P384" s="150"/>
      <c r="Q384" s="150"/>
      <c r="R384" s="150"/>
      <c r="S384" s="150"/>
      <c r="T384" s="150"/>
      <c r="U384" s="150"/>
      <c r="V384" s="150"/>
      <c r="W384" s="150"/>
      <c r="X384" s="32"/>
      <c r="Y384" s="32"/>
      <c r="Z384" s="32"/>
      <c r="AA384" s="32"/>
      <c r="AB384" s="32"/>
      <c r="AC384" s="32"/>
    </row>
    <row r="385" spans="1:29" ht="39.950000000000003" customHeight="1" x14ac:dyDescent="0.25">
      <c r="A385" s="161"/>
      <c r="B385" s="163"/>
      <c r="C385" s="47">
        <v>530</v>
      </c>
      <c r="D385" s="66" t="s">
        <v>482</v>
      </c>
      <c r="E385" s="106" t="s">
        <v>716</v>
      </c>
      <c r="F385" s="34" t="s">
        <v>59</v>
      </c>
      <c r="G385" s="34" t="s">
        <v>35</v>
      </c>
      <c r="H385" s="53">
        <v>137.32</v>
      </c>
      <c r="I385" s="19"/>
      <c r="J385" s="25">
        <f t="shared" si="6"/>
        <v>0</v>
      </c>
      <c r="K385" s="26" t="str">
        <f t="shared" si="7"/>
        <v>OK</v>
      </c>
      <c r="L385" s="150"/>
      <c r="M385" s="150"/>
      <c r="N385" s="150"/>
      <c r="O385" s="150"/>
      <c r="P385" s="150"/>
      <c r="Q385" s="150"/>
      <c r="R385" s="150"/>
      <c r="S385" s="150"/>
      <c r="T385" s="150"/>
      <c r="U385" s="150"/>
      <c r="V385" s="150"/>
      <c r="W385" s="150"/>
      <c r="X385" s="32"/>
      <c r="Y385" s="32"/>
      <c r="Z385" s="32"/>
      <c r="AA385" s="32"/>
      <c r="AB385" s="32"/>
      <c r="AC385" s="32"/>
    </row>
    <row r="386" spans="1:29" ht="39.950000000000003" customHeight="1" x14ac:dyDescent="0.25">
      <c r="A386" s="161"/>
      <c r="B386" s="163"/>
      <c r="C386" s="47">
        <v>531</v>
      </c>
      <c r="D386" s="66" t="s">
        <v>483</v>
      </c>
      <c r="E386" s="107" t="s">
        <v>717</v>
      </c>
      <c r="F386" s="34" t="s">
        <v>59</v>
      </c>
      <c r="G386" s="34" t="s">
        <v>15</v>
      </c>
      <c r="H386" s="53">
        <v>37.020000000000003</v>
      </c>
      <c r="I386" s="19"/>
      <c r="J386" s="25">
        <f t="shared" si="6"/>
        <v>0</v>
      </c>
      <c r="K386" s="26" t="str">
        <f t="shared" si="7"/>
        <v>OK</v>
      </c>
      <c r="L386" s="150"/>
      <c r="M386" s="150"/>
      <c r="N386" s="150"/>
      <c r="O386" s="150"/>
      <c r="P386" s="150"/>
      <c r="Q386" s="150"/>
      <c r="R386" s="150"/>
      <c r="S386" s="150"/>
      <c r="T386" s="150"/>
      <c r="U386" s="150"/>
      <c r="V386" s="150"/>
      <c r="W386" s="150"/>
      <c r="X386" s="32"/>
      <c r="Y386" s="32"/>
      <c r="Z386" s="32"/>
      <c r="AA386" s="32"/>
      <c r="AB386" s="32"/>
      <c r="AC386" s="32"/>
    </row>
    <row r="387" spans="1:29" ht="39.950000000000003" customHeight="1" x14ac:dyDescent="0.25">
      <c r="A387" s="161"/>
      <c r="B387" s="163"/>
      <c r="C387" s="47">
        <v>532</v>
      </c>
      <c r="D387" s="66" t="s">
        <v>484</v>
      </c>
      <c r="E387" s="106" t="s">
        <v>718</v>
      </c>
      <c r="F387" s="34" t="s">
        <v>59</v>
      </c>
      <c r="G387" s="34" t="s">
        <v>15</v>
      </c>
      <c r="H387" s="53">
        <v>29.4</v>
      </c>
      <c r="I387" s="19"/>
      <c r="J387" s="25">
        <f t="shared" si="6"/>
        <v>0</v>
      </c>
      <c r="K387" s="26" t="str">
        <f t="shared" si="7"/>
        <v>OK</v>
      </c>
      <c r="L387" s="150"/>
      <c r="M387" s="150"/>
      <c r="N387" s="150"/>
      <c r="O387" s="150"/>
      <c r="P387" s="150"/>
      <c r="Q387" s="150"/>
      <c r="R387" s="150"/>
      <c r="S387" s="150"/>
      <c r="T387" s="150"/>
      <c r="U387" s="150"/>
      <c r="V387" s="150"/>
      <c r="W387" s="150"/>
      <c r="X387" s="32"/>
      <c r="Y387" s="32"/>
      <c r="Z387" s="32"/>
      <c r="AA387" s="32"/>
      <c r="AB387" s="32"/>
      <c r="AC387" s="32"/>
    </row>
    <row r="388" spans="1:29" ht="39.950000000000003" customHeight="1" x14ac:dyDescent="0.25">
      <c r="A388" s="161"/>
      <c r="B388" s="163"/>
      <c r="C388" s="47">
        <v>533</v>
      </c>
      <c r="D388" s="66" t="s">
        <v>485</v>
      </c>
      <c r="E388" s="107" t="s">
        <v>719</v>
      </c>
      <c r="F388" s="34" t="s">
        <v>59</v>
      </c>
      <c r="G388" s="34" t="s">
        <v>15</v>
      </c>
      <c r="H388" s="53">
        <v>71.180000000000007</v>
      </c>
      <c r="I388" s="19"/>
      <c r="J388" s="25">
        <f t="shared" si="6"/>
        <v>0</v>
      </c>
      <c r="K388" s="26" t="str">
        <f t="shared" si="7"/>
        <v>OK</v>
      </c>
      <c r="L388" s="150"/>
      <c r="M388" s="150"/>
      <c r="N388" s="150"/>
      <c r="O388" s="150"/>
      <c r="P388" s="150"/>
      <c r="Q388" s="150"/>
      <c r="R388" s="150"/>
      <c r="S388" s="150"/>
      <c r="T388" s="150"/>
      <c r="U388" s="150"/>
      <c r="V388" s="150"/>
      <c r="W388" s="150"/>
      <c r="X388" s="32"/>
      <c r="Y388" s="32"/>
      <c r="Z388" s="32"/>
      <c r="AA388" s="32"/>
      <c r="AB388" s="32"/>
      <c r="AC388" s="32"/>
    </row>
    <row r="389" spans="1:29" ht="39.950000000000003" customHeight="1" x14ac:dyDescent="0.25">
      <c r="A389" s="161"/>
      <c r="B389" s="163"/>
      <c r="C389" s="47">
        <v>534</v>
      </c>
      <c r="D389" s="83" t="s">
        <v>486</v>
      </c>
      <c r="E389" s="106" t="s">
        <v>720</v>
      </c>
      <c r="F389" s="35" t="s">
        <v>13</v>
      </c>
      <c r="G389" s="35" t="s">
        <v>103</v>
      </c>
      <c r="H389" s="53">
        <v>116.16</v>
      </c>
      <c r="I389" s="19">
        <v>1</v>
      </c>
      <c r="J389" s="25">
        <f t="shared" si="6"/>
        <v>0</v>
      </c>
      <c r="K389" s="26" t="str">
        <f t="shared" si="7"/>
        <v>OK</v>
      </c>
      <c r="L389" s="150">
        <v>1</v>
      </c>
      <c r="M389" s="150"/>
      <c r="N389" s="150"/>
      <c r="O389" s="150"/>
      <c r="P389" s="150"/>
      <c r="Q389" s="150"/>
      <c r="R389" s="150"/>
      <c r="S389" s="150"/>
      <c r="T389" s="150"/>
      <c r="U389" s="150"/>
      <c r="V389" s="150"/>
      <c r="W389" s="150"/>
      <c r="X389" s="32"/>
      <c r="Y389" s="32"/>
      <c r="Z389" s="32"/>
      <c r="AA389" s="32"/>
      <c r="AB389" s="32"/>
      <c r="AC389" s="32"/>
    </row>
    <row r="390" spans="1:29" ht="39.950000000000003" customHeight="1" x14ac:dyDescent="0.25">
      <c r="A390" s="161"/>
      <c r="B390" s="163"/>
      <c r="C390" s="47">
        <v>535</v>
      </c>
      <c r="D390" s="66" t="s">
        <v>204</v>
      </c>
      <c r="E390" s="106" t="s">
        <v>721</v>
      </c>
      <c r="F390" s="34" t="s">
        <v>59</v>
      </c>
      <c r="G390" s="34" t="s">
        <v>14</v>
      </c>
      <c r="H390" s="53">
        <v>1.35</v>
      </c>
      <c r="I390" s="19"/>
      <c r="J390" s="25">
        <f t="shared" si="6"/>
        <v>0</v>
      </c>
      <c r="K390" s="26" t="str">
        <f t="shared" si="7"/>
        <v>OK</v>
      </c>
      <c r="L390" s="150"/>
      <c r="M390" s="150"/>
      <c r="N390" s="150"/>
      <c r="O390" s="150"/>
      <c r="P390" s="150"/>
      <c r="Q390" s="150"/>
      <c r="R390" s="150"/>
      <c r="S390" s="150"/>
      <c r="T390" s="150"/>
      <c r="U390" s="150"/>
      <c r="V390" s="150"/>
      <c r="W390" s="150"/>
      <c r="X390" s="32"/>
      <c r="Y390" s="32"/>
      <c r="Z390" s="32"/>
      <c r="AA390" s="32"/>
      <c r="AB390" s="32"/>
      <c r="AC390" s="32"/>
    </row>
    <row r="391" spans="1:29" ht="39.950000000000003" customHeight="1" x14ac:dyDescent="0.25">
      <c r="A391" s="161"/>
      <c r="B391" s="163"/>
      <c r="C391" s="47">
        <v>536</v>
      </c>
      <c r="D391" s="66" t="s">
        <v>205</v>
      </c>
      <c r="E391" s="106" t="s">
        <v>722</v>
      </c>
      <c r="F391" s="34" t="s">
        <v>59</v>
      </c>
      <c r="G391" s="34" t="s">
        <v>14</v>
      </c>
      <c r="H391" s="53">
        <v>2.0299999999999998</v>
      </c>
      <c r="I391" s="19"/>
      <c r="J391" s="25">
        <f t="shared" si="6"/>
        <v>0</v>
      </c>
      <c r="K391" s="26" t="str">
        <f t="shared" si="7"/>
        <v>OK</v>
      </c>
      <c r="L391" s="150"/>
      <c r="M391" s="150"/>
      <c r="N391" s="150"/>
      <c r="O391" s="150"/>
      <c r="P391" s="150"/>
      <c r="Q391" s="150"/>
      <c r="R391" s="150"/>
      <c r="S391" s="150"/>
      <c r="T391" s="150"/>
      <c r="U391" s="150"/>
      <c r="V391" s="150"/>
      <c r="W391" s="150"/>
      <c r="X391" s="32"/>
      <c r="Y391" s="32"/>
      <c r="Z391" s="32"/>
      <c r="AA391" s="32"/>
      <c r="AB391" s="32"/>
      <c r="AC391" s="32"/>
    </row>
    <row r="392" spans="1:29" ht="39.950000000000003" customHeight="1" x14ac:dyDescent="0.25">
      <c r="A392" s="161"/>
      <c r="B392" s="163"/>
      <c r="C392" s="47">
        <v>537</v>
      </c>
      <c r="D392" s="66" t="s">
        <v>487</v>
      </c>
      <c r="E392" s="106" t="s">
        <v>723</v>
      </c>
      <c r="F392" s="34" t="s">
        <v>59</v>
      </c>
      <c r="G392" s="34" t="s">
        <v>35</v>
      </c>
      <c r="H392" s="53">
        <v>34.97</v>
      </c>
      <c r="I392" s="19"/>
      <c r="J392" s="25">
        <f t="shared" ref="J392:J441" si="8">I392-(SUM(L392:AC392))</f>
        <v>0</v>
      </c>
      <c r="K392" s="26" t="str">
        <f t="shared" ref="K392:K443" si="9">IF(J392&lt;0,"ATENÇÃO","OK")</f>
        <v>OK</v>
      </c>
      <c r="L392" s="150"/>
      <c r="M392" s="150"/>
      <c r="N392" s="150"/>
      <c r="O392" s="150"/>
      <c r="P392" s="150"/>
      <c r="Q392" s="150"/>
      <c r="R392" s="150"/>
      <c r="S392" s="150"/>
      <c r="T392" s="150"/>
      <c r="U392" s="150"/>
      <c r="V392" s="150"/>
      <c r="W392" s="150"/>
      <c r="X392" s="32"/>
      <c r="Y392" s="32"/>
      <c r="Z392" s="32"/>
      <c r="AA392" s="32"/>
      <c r="AB392" s="32"/>
      <c r="AC392" s="32"/>
    </row>
    <row r="393" spans="1:29" ht="39.950000000000003" customHeight="1" x14ac:dyDescent="0.25">
      <c r="A393" s="161"/>
      <c r="B393" s="163"/>
      <c r="C393" s="47">
        <v>538</v>
      </c>
      <c r="D393" s="66" t="s">
        <v>101</v>
      </c>
      <c r="E393" s="106" t="s">
        <v>724</v>
      </c>
      <c r="F393" s="34" t="s">
        <v>13</v>
      </c>
      <c r="G393" s="34" t="s">
        <v>15</v>
      </c>
      <c r="H393" s="53">
        <v>8.02</v>
      </c>
      <c r="I393" s="19">
        <v>3</v>
      </c>
      <c r="J393" s="25">
        <f t="shared" si="8"/>
        <v>3</v>
      </c>
      <c r="K393" s="26" t="str">
        <f t="shared" si="9"/>
        <v>OK</v>
      </c>
      <c r="L393" s="150"/>
      <c r="M393" s="150"/>
      <c r="N393" s="150"/>
      <c r="O393" s="150"/>
      <c r="P393" s="150"/>
      <c r="Q393" s="150"/>
      <c r="R393" s="150"/>
      <c r="S393" s="150"/>
      <c r="T393" s="150"/>
      <c r="U393" s="150"/>
      <c r="V393" s="150"/>
      <c r="W393" s="150"/>
      <c r="X393" s="32"/>
      <c r="Y393" s="32"/>
      <c r="Z393" s="32"/>
      <c r="AA393" s="32"/>
      <c r="AB393" s="32"/>
      <c r="AC393" s="32"/>
    </row>
    <row r="394" spans="1:29" ht="39.950000000000003" customHeight="1" x14ac:dyDescent="0.25">
      <c r="A394" s="161"/>
      <c r="B394" s="163"/>
      <c r="C394" s="47">
        <v>539</v>
      </c>
      <c r="D394" s="66" t="s">
        <v>488</v>
      </c>
      <c r="E394" s="107" t="s">
        <v>725</v>
      </c>
      <c r="F394" s="35" t="s">
        <v>17</v>
      </c>
      <c r="G394" s="35" t="s">
        <v>769</v>
      </c>
      <c r="H394" s="53">
        <v>415.7</v>
      </c>
      <c r="I394" s="19">
        <v>1</v>
      </c>
      <c r="J394" s="25">
        <f t="shared" si="8"/>
        <v>0</v>
      </c>
      <c r="K394" s="26" t="str">
        <f t="shared" si="9"/>
        <v>OK</v>
      </c>
      <c r="L394" s="150">
        <v>1</v>
      </c>
      <c r="M394" s="150"/>
      <c r="N394" s="150"/>
      <c r="O394" s="150"/>
      <c r="P394" s="150"/>
      <c r="Q394" s="150"/>
      <c r="R394" s="150"/>
      <c r="S394" s="150"/>
      <c r="T394" s="150"/>
      <c r="U394" s="150"/>
      <c r="V394" s="150"/>
      <c r="W394" s="150"/>
      <c r="X394" s="32"/>
      <c r="Y394" s="32"/>
      <c r="Z394" s="32"/>
      <c r="AA394" s="32"/>
      <c r="AB394" s="32"/>
      <c r="AC394" s="32"/>
    </row>
    <row r="395" spans="1:29" ht="39.950000000000003" customHeight="1" x14ac:dyDescent="0.25">
      <c r="A395" s="161"/>
      <c r="B395" s="163"/>
      <c r="C395" s="47">
        <v>540</v>
      </c>
      <c r="D395" s="66" t="s">
        <v>489</v>
      </c>
      <c r="E395" s="106" t="s">
        <v>726</v>
      </c>
      <c r="F395" s="34" t="s">
        <v>13</v>
      </c>
      <c r="G395" s="35" t="s">
        <v>108</v>
      </c>
      <c r="H395" s="53">
        <v>341.82</v>
      </c>
      <c r="I395" s="19"/>
      <c r="J395" s="25">
        <f t="shared" si="8"/>
        <v>0</v>
      </c>
      <c r="K395" s="26" t="str">
        <f t="shared" si="9"/>
        <v>OK</v>
      </c>
      <c r="L395" s="150"/>
      <c r="M395" s="150"/>
      <c r="N395" s="150"/>
      <c r="O395" s="150"/>
      <c r="P395" s="150"/>
      <c r="Q395" s="150"/>
      <c r="R395" s="150"/>
      <c r="S395" s="150"/>
      <c r="T395" s="150"/>
      <c r="U395" s="150"/>
      <c r="V395" s="150"/>
      <c r="W395" s="150"/>
      <c r="X395" s="32"/>
      <c r="Y395" s="32"/>
      <c r="Z395" s="32"/>
      <c r="AA395" s="32"/>
      <c r="AB395" s="32"/>
      <c r="AC395" s="32"/>
    </row>
    <row r="396" spans="1:29" ht="39.950000000000003" customHeight="1" x14ac:dyDescent="0.25">
      <c r="A396" s="161"/>
      <c r="B396" s="163"/>
      <c r="C396" s="47">
        <v>541</v>
      </c>
      <c r="D396" s="66" t="s">
        <v>109</v>
      </c>
      <c r="E396" s="106" t="s">
        <v>727</v>
      </c>
      <c r="F396" s="34" t="s">
        <v>59</v>
      </c>
      <c r="G396" s="34" t="s">
        <v>108</v>
      </c>
      <c r="H396" s="53">
        <v>187.26</v>
      </c>
      <c r="I396" s="19"/>
      <c r="J396" s="25">
        <f t="shared" si="8"/>
        <v>0</v>
      </c>
      <c r="K396" s="26" t="str">
        <f t="shared" si="9"/>
        <v>OK</v>
      </c>
      <c r="L396" s="150"/>
      <c r="M396" s="150"/>
      <c r="N396" s="150"/>
      <c r="O396" s="150"/>
      <c r="P396" s="150"/>
      <c r="Q396" s="150"/>
      <c r="R396" s="150"/>
      <c r="S396" s="150"/>
      <c r="T396" s="150"/>
      <c r="U396" s="150"/>
      <c r="V396" s="150"/>
      <c r="W396" s="150"/>
      <c r="X396" s="32"/>
      <c r="Y396" s="32"/>
      <c r="Z396" s="32"/>
      <c r="AA396" s="32"/>
      <c r="AB396" s="32"/>
      <c r="AC396" s="32"/>
    </row>
    <row r="397" spans="1:29" ht="39.950000000000003" customHeight="1" x14ac:dyDescent="0.25">
      <c r="A397" s="161"/>
      <c r="B397" s="163"/>
      <c r="C397" s="47">
        <v>542</v>
      </c>
      <c r="D397" s="90" t="s">
        <v>490</v>
      </c>
      <c r="E397" s="106" t="s">
        <v>728</v>
      </c>
      <c r="F397" s="52" t="s">
        <v>13</v>
      </c>
      <c r="G397" s="34" t="s">
        <v>108</v>
      </c>
      <c r="H397" s="53">
        <v>79.510000000000005</v>
      </c>
      <c r="I397" s="19"/>
      <c r="J397" s="25">
        <f t="shared" si="8"/>
        <v>0</v>
      </c>
      <c r="K397" s="26" t="str">
        <f t="shared" si="9"/>
        <v>OK</v>
      </c>
      <c r="L397" s="150"/>
      <c r="M397" s="150"/>
      <c r="N397" s="150"/>
      <c r="O397" s="150"/>
      <c r="P397" s="150"/>
      <c r="Q397" s="150"/>
      <c r="R397" s="150"/>
      <c r="S397" s="150"/>
      <c r="T397" s="150"/>
      <c r="U397" s="150"/>
      <c r="V397" s="150"/>
      <c r="W397" s="150"/>
      <c r="X397" s="32"/>
      <c r="Y397" s="32"/>
      <c r="Z397" s="32"/>
      <c r="AA397" s="32"/>
      <c r="AB397" s="32"/>
      <c r="AC397" s="32"/>
    </row>
    <row r="398" spans="1:29" ht="39.950000000000003" customHeight="1" x14ac:dyDescent="0.25">
      <c r="A398" s="161"/>
      <c r="B398" s="163"/>
      <c r="C398" s="47">
        <v>543</v>
      </c>
      <c r="D398" s="66" t="s">
        <v>211</v>
      </c>
      <c r="E398" s="106" t="s">
        <v>729</v>
      </c>
      <c r="F398" s="34" t="s">
        <v>59</v>
      </c>
      <c r="G398" s="34" t="s">
        <v>108</v>
      </c>
      <c r="H398" s="53">
        <v>366.19</v>
      </c>
      <c r="I398" s="19"/>
      <c r="J398" s="25">
        <f t="shared" si="8"/>
        <v>0</v>
      </c>
      <c r="K398" s="26" t="str">
        <f t="shared" si="9"/>
        <v>OK</v>
      </c>
      <c r="L398" s="150"/>
      <c r="M398" s="150"/>
      <c r="N398" s="150"/>
      <c r="O398" s="150"/>
      <c r="P398" s="150"/>
      <c r="Q398" s="150"/>
      <c r="R398" s="150"/>
      <c r="S398" s="150"/>
      <c r="T398" s="150"/>
      <c r="U398" s="150"/>
      <c r="V398" s="150"/>
      <c r="W398" s="150"/>
      <c r="X398" s="32"/>
      <c r="Y398" s="32"/>
      <c r="Z398" s="32"/>
      <c r="AA398" s="32"/>
      <c r="AB398" s="32"/>
      <c r="AC398" s="32"/>
    </row>
    <row r="399" spans="1:29" ht="39.950000000000003" customHeight="1" x14ac:dyDescent="0.25">
      <c r="A399" s="161"/>
      <c r="B399" s="163"/>
      <c r="C399" s="47">
        <v>544</v>
      </c>
      <c r="D399" s="66" t="s">
        <v>491</v>
      </c>
      <c r="E399" s="106" t="s">
        <v>730</v>
      </c>
      <c r="F399" s="34" t="s">
        <v>13</v>
      </c>
      <c r="G399" s="34" t="s">
        <v>103</v>
      </c>
      <c r="H399" s="53">
        <v>53.6</v>
      </c>
      <c r="I399" s="19">
        <v>3</v>
      </c>
      <c r="J399" s="25">
        <f t="shared" si="8"/>
        <v>0</v>
      </c>
      <c r="K399" s="26" t="str">
        <f t="shared" si="9"/>
        <v>OK</v>
      </c>
      <c r="L399" s="150"/>
      <c r="M399" s="150"/>
      <c r="N399" s="150"/>
      <c r="O399" s="150"/>
      <c r="P399" s="150"/>
      <c r="Q399" s="150"/>
      <c r="R399" s="150"/>
      <c r="S399" s="150"/>
      <c r="T399" s="150">
        <v>3</v>
      </c>
      <c r="U399" s="150"/>
      <c r="V399" s="150"/>
      <c r="W399" s="150"/>
      <c r="X399" s="32"/>
      <c r="Y399" s="32"/>
      <c r="Z399" s="32"/>
      <c r="AA399" s="32"/>
      <c r="AB399" s="32"/>
      <c r="AC399" s="32"/>
    </row>
    <row r="400" spans="1:29" ht="39.950000000000003" customHeight="1" x14ac:dyDescent="0.25">
      <c r="A400" s="161"/>
      <c r="B400" s="163"/>
      <c r="C400" s="47">
        <v>545</v>
      </c>
      <c r="D400" s="88" t="s">
        <v>492</v>
      </c>
      <c r="E400" s="106" t="s">
        <v>731</v>
      </c>
      <c r="F400" s="102" t="s">
        <v>13</v>
      </c>
      <c r="G400" s="34" t="s">
        <v>35</v>
      </c>
      <c r="H400" s="53">
        <v>101.84</v>
      </c>
      <c r="I400" s="19"/>
      <c r="J400" s="25">
        <f t="shared" si="8"/>
        <v>0</v>
      </c>
      <c r="K400" s="26" t="str">
        <f t="shared" si="9"/>
        <v>OK</v>
      </c>
      <c r="L400" s="150"/>
      <c r="M400" s="150"/>
      <c r="N400" s="150"/>
      <c r="O400" s="150"/>
      <c r="P400" s="150"/>
      <c r="Q400" s="150"/>
      <c r="R400" s="150"/>
      <c r="S400" s="150"/>
      <c r="T400" s="150"/>
      <c r="U400" s="150"/>
      <c r="V400" s="150"/>
      <c r="W400" s="150"/>
      <c r="X400" s="32"/>
      <c r="Y400" s="32"/>
      <c r="Z400" s="32"/>
      <c r="AA400" s="32"/>
      <c r="AB400" s="32"/>
      <c r="AC400" s="32"/>
    </row>
    <row r="401" spans="1:29" ht="39.950000000000003" customHeight="1" x14ac:dyDescent="0.25">
      <c r="A401" s="161"/>
      <c r="B401" s="163"/>
      <c r="C401" s="47">
        <v>546</v>
      </c>
      <c r="D401" s="66" t="s">
        <v>493</v>
      </c>
      <c r="E401" s="106" t="s">
        <v>732</v>
      </c>
      <c r="F401" s="34" t="s">
        <v>13</v>
      </c>
      <c r="G401" s="34" t="s">
        <v>103</v>
      </c>
      <c r="H401" s="53">
        <v>18.059999999999999</v>
      </c>
      <c r="I401" s="19">
        <v>3</v>
      </c>
      <c r="J401" s="25">
        <f t="shared" si="8"/>
        <v>3</v>
      </c>
      <c r="K401" s="26" t="str">
        <f t="shared" si="9"/>
        <v>OK</v>
      </c>
      <c r="L401" s="150"/>
      <c r="M401" s="150"/>
      <c r="N401" s="150"/>
      <c r="O401" s="150"/>
      <c r="P401" s="150"/>
      <c r="Q401" s="150"/>
      <c r="R401" s="150"/>
      <c r="S401" s="150"/>
      <c r="T401" s="150"/>
      <c r="U401" s="150"/>
      <c r="V401" s="150"/>
      <c r="W401" s="150"/>
      <c r="X401" s="32"/>
      <c r="Y401" s="32"/>
      <c r="Z401" s="32"/>
      <c r="AA401" s="32"/>
      <c r="AB401" s="32"/>
      <c r="AC401" s="32"/>
    </row>
    <row r="402" spans="1:29" ht="39.950000000000003" customHeight="1" x14ac:dyDescent="0.25">
      <c r="A402" s="161"/>
      <c r="B402" s="163"/>
      <c r="C402" s="45">
        <v>547</v>
      </c>
      <c r="D402" s="66" t="s">
        <v>494</v>
      </c>
      <c r="E402" s="106" t="s">
        <v>733</v>
      </c>
      <c r="F402" s="34" t="s">
        <v>18</v>
      </c>
      <c r="G402" s="34" t="s">
        <v>110</v>
      </c>
      <c r="H402" s="52">
        <v>74.430000000000007</v>
      </c>
      <c r="I402" s="19">
        <v>2</v>
      </c>
      <c r="J402" s="25">
        <f t="shared" si="8"/>
        <v>2</v>
      </c>
      <c r="K402" s="26" t="str">
        <f t="shared" si="9"/>
        <v>OK</v>
      </c>
      <c r="L402" s="150"/>
      <c r="M402" s="150"/>
      <c r="N402" s="150"/>
      <c r="O402" s="150"/>
      <c r="P402" s="150"/>
      <c r="Q402" s="150"/>
      <c r="R402" s="150"/>
      <c r="S402" s="150"/>
      <c r="T402" s="150"/>
      <c r="U402" s="150"/>
      <c r="V402" s="150"/>
      <c r="W402" s="150"/>
      <c r="X402" s="32"/>
      <c r="Y402" s="32"/>
      <c r="Z402" s="32"/>
      <c r="AA402" s="32"/>
      <c r="AB402" s="32"/>
      <c r="AC402" s="32"/>
    </row>
    <row r="403" spans="1:29" ht="39.950000000000003" customHeight="1" x14ac:dyDescent="0.25">
      <c r="A403" s="161"/>
      <c r="B403" s="163"/>
      <c r="C403" s="45">
        <v>548</v>
      </c>
      <c r="D403" s="66" t="s">
        <v>495</v>
      </c>
      <c r="E403" s="106" t="s">
        <v>734</v>
      </c>
      <c r="F403" s="34" t="s">
        <v>18</v>
      </c>
      <c r="G403" s="35" t="s">
        <v>110</v>
      </c>
      <c r="H403" s="52">
        <v>120.6</v>
      </c>
      <c r="I403" s="19">
        <v>2</v>
      </c>
      <c r="J403" s="25">
        <f t="shared" si="8"/>
        <v>0</v>
      </c>
      <c r="K403" s="26" t="str">
        <f t="shared" si="9"/>
        <v>OK</v>
      </c>
      <c r="L403" s="150">
        <v>1</v>
      </c>
      <c r="M403" s="150">
        <v>1</v>
      </c>
      <c r="N403" s="150"/>
      <c r="O403" s="150"/>
      <c r="P403" s="150"/>
      <c r="Q403" s="150"/>
      <c r="R403" s="150"/>
      <c r="S403" s="150"/>
      <c r="T403" s="150"/>
      <c r="U403" s="150"/>
      <c r="V403" s="150"/>
      <c r="W403" s="150"/>
      <c r="X403" s="32"/>
      <c r="Y403" s="32"/>
      <c r="Z403" s="32"/>
      <c r="AA403" s="32"/>
      <c r="AB403" s="32"/>
      <c r="AC403" s="32"/>
    </row>
    <row r="404" spans="1:29" ht="39.950000000000003" customHeight="1" x14ac:dyDescent="0.25">
      <c r="A404" s="161"/>
      <c r="B404" s="163"/>
      <c r="C404" s="47">
        <v>549</v>
      </c>
      <c r="D404" s="66" t="s">
        <v>496</v>
      </c>
      <c r="E404" s="106" t="s">
        <v>733</v>
      </c>
      <c r="F404" s="34" t="s">
        <v>18</v>
      </c>
      <c r="G404" s="34" t="s">
        <v>110</v>
      </c>
      <c r="H404" s="52">
        <v>85.94</v>
      </c>
      <c r="I404" s="19">
        <v>2</v>
      </c>
      <c r="J404" s="25">
        <f t="shared" si="8"/>
        <v>0</v>
      </c>
      <c r="K404" s="26" t="str">
        <f t="shared" si="9"/>
        <v>OK</v>
      </c>
      <c r="L404" s="150"/>
      <c r="M404" s="150"/>
      <c r="N404" s="150"/>
      <c r="O404" s="150">
        <v>2</v>
      </c>
      <c r="P404" s="150"/>
      <c r="Q404" s="150"/>
      <c r="R404" s="150"/>
      <c r="S404" s="150"/>
      <c r="T404" s="150"/>
      <c r="U404" s="150"/>
      <c r="V404" s="150"/>
      <c r="W404" s="150"/>
      <c r="X404" s="32"/>
      <c r="Y404" s="32"/>
      <c r="Z404" s="32"/>
      <c r="AA404" s="32"/>
      <c r="AB404" s="32"/>
      <c r="AC404" s="32"/>
    </row>
    <row r="405" spans="1:29" ht="39.950000000000003" customHeight="1" x14ac:dyDescent="0.25">
      <c r="A405" s="161"/>
      <c r="B405" s="163"/>
      <c r="C405" s="47">
        <v>550</v>
      </c>
      <c r="D405" s="66" t="s">
        <v>497</v>
      </c>
      <c r="E405" s="106" t="s">
        <v>733</v>
      </c>
      <c r="F405" s="34" t="s">
        <v>18</v>
      </c>
      <c r="G405" s="34" t="s">
        <v>110</v>
      </c>
      <c r="H405" s="52">
        <v>74.52</v>
      </c>
      <c r="I405" s="19">
        <v>2</v>
      </c>
      <c r="J405" s="25">
        <f t="shared" si="8"/>
        <v>2</v>
      </c>
      <c r="K405" s="26" t="str">
        <f t="shared" si="9"/>
        <v>OK</v>
      </c>
      <c r="L405" s="150"/>
      <c r="M405" s="150"/>
      <c r="N405" s="150"/>
      <c r="O405" s="150"/>
      <c r="P405" s="150"/>
      <c r="Q405" s="150"/>
      <c r="R405" s="150"/>
      <c r="S405" s="150"/>
      <c r="T405" s="150"/>
      <c r="U405" s="150"/>
      <c r="V405" s="150"/>
      <c r="W405" s="150"/>
      <c r="X405" s="32"/>
      <c r="Y405" s="32"/>
      <c r="Z405" s="32"/>
      <c r="AA405" s="32"/>
      <c r="AB405" s="32"/>
      <c r="AC405" s="32"/>
    </row>
    <row r="406" spans="1:29" ht="39.950000000000003" customHeight="1" x14ac:dyDescent="0.25">
      <c r="A406" s="161"/>
      <c r="B406" s="163"/>
      <c r="C406" s="45">
        <v>551</v>
      </c>
      <c r="D406" s="66" t="s">
        <v>107</v>
      </c>
      <c r="E406" s="106" t="s">
        <v>735</v>
      </c>
      <c r="F406" s="34" t="s">
        <v>18</v>
      </c>
      <c r="G406" s="34" t="s">
        <v>14</v>
      </c>
      <c r="H406" s="52">
        <v>2.36</v>
      </c>
      <c r="I406" s="19">
        <v>30</v>
      </c>
      <c r="J406" s="25">
        <f t="shared" si="8"/>
        <v>0</v>
      </c>
      <c r="K406" s="26" t="str">
        <f t="shared" si="9"/>
        <v>OK</v>
      </c>
      <c r="L406" s="150">
        <v>30</v>
      </c>
      <c r="M406" s="150"/>
      <c r="N406" s="150"/>
      <c r="O406" s="150"/>
      <c r="P406" s="150"/>
      <c r="Q406" s="150"/>
      <c r="R406" s="150"/>
      <c r="S406" s="150"/>
      <c r="T406" s="150"/>
      <c r="U406" s="150"/>
      <c r="V406" s="150"/>
      <c r="W406" s="150"/>
      <c r="X406" s="32"/>
      <c r="Y406" s="32"/>
      <c r="Z406" s="32"/>
      <c r="AA406" s="32"/>
      <c r="AB406" s="32"/>
      <c r="AC406" s="32"/>
    </row>
    <row r="407" spans="1:29" ht="39.950000000000003" customHeight="1" x14ac:dyDescent="0.25">
      <c r="A407" s="161"/>
      <c r="B407" s="163"/>
      <c r="C407" s="45">
        <v>552</v>
      </c>
      <c r="D407" s="66" t="s">
        <v>90</v>
      </c>
      <c r="E407" s="106" t="s">
        <v>736</v>
      </c>
      <c r="F407" s="34" t="s">
        <v>13</v>
      </c>
      <c r="G407" s="34" t="s">
        <v>35</v>
      </c>
      <c r="H407" s="52">
        <v>33.619999999999997</v>
      </c>
      <c r="I407" s="19">
        <v>3</v>
      </c>
      <c r="J407" s="25">
        <f t="shared" si="8"/>
        <v>3</v>
      </c>
      <c r="K407" s="26" t="str">
        <f t="shared" si="9"/>
        <v>OK</v>
      </c>
      <c r="L407" s="150"/>
      <c r="M407" s="150"/>
      <c r="N407" s="150"/>
      <c r="O407" s="150"/>
      <c r="P407" s="150"/>
      <c r="Q407" s="150"/>
      <c r="R407" s="150"/>
      <c r="S407" s="150"/>
      <c r="T407" s="150"/>
      <c r="U407" s="150"/>
      <c r="V407" s="150"/>
      <c r="W407" s="150"/>
      <c r="X407" s="32"/>
      <c r="Y407" s="32"/>
      <c r="Z407" s="32"/>
      <c r="AA407" s="32"/>
      <c r="AB407" s="32"/>
      <c r="AC407" s="32"/>
    </row>
    <row r="408" spans="1:29" ht="39.950000000000003" customHeight="1" x14ac:dyDescent="0.25">
      <c r="A408" s="161"/>
      <c r="B408" s="163"/>
      <c r="C408" s="47">
        <v>553</v>
      </c>
      <c r="D408" s="66" t="s">
        <v>114</v>
      </c>
      <c r="E408" s="106" t="s">
        <v>737</v>
      </c>
      <c r="F408" s="34" t="s">
        <v>59</v>
      </c>
      <c r="G408" s="34" t="s">
        <v>15</v>
      </c>
      <c r="H408" s="52">
        <v>16.309999999999999</v>
      </c>
      <c r="I408" s="19">
        <v>2</v>
      </c>
      <c r="J408" s="25">
        <f t="shared" si="8"/>
        <v>2</v>
      </c>
      <c r="K408" s="26" t="str">
        <f t="shared" si="9"/>
        <v>OK</v>
      </c>
      <c r="L408" s="150"/>
      <c r="M408" s="150"/>
      <c r="N408" s="150"/>
      <c r="O408" s="150"/>
      <c r="P408" s="150"/>
      <c r="Q408" s="150"/>
      <c r="R408" s="150"/>
      <c r="S408" s="150"/>
      <c r="T408" s="150"/>
      <c r="U408" s="150"/>
      <c r="V408" s="150"/>
      <c r="W408" s="150"/>
      <c r="X408" s="32"/>
      <c r="Y408" s="32"/>
      <c r="Z408" s="32"/>
      <c r="AA408" s="32"/>
      <c r="AB408" s="32"/>
      <c r="AC408" s="32"/>
    </row>
    <row r="409" spans="1:29" ht="39.950000000000003" customHeight="1" x14ac:dyDescent="0.25">
      <c r="A409" s="161"/>
      <c r="B409" s="163"/>
      <c r="C409" s="45">
        <v>554</v>
      </c>
      <c r="D409" s="66" t="s">
        <v>158</v>
      </c>
      <c r="E409" s="106" t="s">
        <v>738</v>
      </c>
      <c r="F409" s="34" t="s">
        <v>13</v>
      </c>
      <c r="G409" s="34" t="s">
        <v>35</v>
      </c>
      <c r="H409" s="52">
        <v>10.43</v>
      </c>
      <c r="I409" s="19">
        <v>2</v>
      </c>
      <c r="J409" s="25">
        <f t="shared" si="8"/>
        <v>0</v>
      </c>
      <c r="K409" s="26" t="str">
        <f t="shared" si="9"/>
        <v>OK</v>
      </c>
      <c r="L409" s="150"/>
      <c r="M409" s="150"/>
      <c r="N409" s="150"/>
      <c r="O409" s="150"/>
      <c r="P409" s="150"/>
      <c r="Q409" s="150"/>
      <c r="R409" s="150"/>
      <c r="S409" s="150">
        <v>2</v>
      </c>
      <c r="T409" s="150"/>
      <c r="U409" s="150"/>
      <c r="V409" s="150"/>
      <c r="W409" s="150"/>
      <c r="X409" s="32"/>
      <c r="Y409" s="32"/>
      <c r="Z409" s="32"/>
      <c r="AA409" s="32"/>
      <c r="AB409" s="32"/>
      <c r="AC409" s="32"/>
    </row>
    <row r="410" spans="1:29" ht="39.950000000000003" customHeight="1" x14ac:dyDescent="0.25">
      <c r="A410" s="161"/>
      <c r="B410" s="163"/>
      <c r="C410" s="45">
        <v>555</v>
      </c>
      <c r="D410" s="66" t="s">
        <v>498</v>
      </c>
      <c r="E410" s="106" t="s">
        <v>739</v>
      </c>
      <c r="F410" s="34" t="s">
        <v>13</v>
      </c>
      <c r="G410" s="35" t="s">
        <v>103</v>
      </c>
      <c r="H410" s="52">
        <v>64.930000000000007</v>
      </c>
      <c r="I410" s="19">
        <v>12</v>
      </c>
      <c r="J410" s="25">
        <f t="shared" si="8"/>
        <v>6</v>
      </c>
      <c r="K410" s="26" t="str">
        <f t="shared" si="9"/>
        <v>OK</v>
      </c>
      <c r="L410" s="150">
        <v>4</v>
      </c>
      <c r="M410" s="150"/>
      <c r="N410" s="150"/>
      <c r="O410" s="150"/>
      <c r="P410" s="150"/>
      <c r="Q410" s="150"/>
      <c r="R410" s="150"/>
      <c r="S410" s="150"/>
      <c r="T410" s="150"/>
      <c r="U410" s="150"/>
      <c r="V410" s="150"/>
      <c r="W410" s="150">
        <v>2</v>
      </c>
      <c r="X410" s="32"/>
      <c r="Y410" s="32"/>
      <c r="Z410" s="32"/>
      <c r="AA410" s="32"/>
      <c r="AB410" s="32"/>
      <c r="AC410" s="32"/>
    </row>
    <row r="411" spans="1:29" ht="39.950000000000003" customHeight="1" x14ac:dyDescent="0.25">
      <c r="A411" s="161"/>
      <c r="B411" s="163"/>
      <c r="C411" s="45">
        <v>556</v>
      </c>
      <c r="D411" s="66" t="s">
        <v>499</v>
      </c>
      <c r="E411" s="106" t="s">
        <v>739</v>
      </c>
      <c r="F411" s="34" t="s">
        <v>13</v>
      </c>
      <c r="G411" s="35" t="s">
        <v>103</v>
      </c>
      <c r="H411" s="52">
        <v>106.26</v>
      </c>
      <c r="I411" s="19">
        <v>12</v>
      </c>
      <c r="J411" s="25">
        <f t="shared" si="8"/>
        <v>8</v>
      </c>
      <c r="K411" s="26" t="str">
        <f t="shared" si="9"/>
        <v>OK</v>
      </c>
      <c r="L411" s="150">
        <v>4</v>
      </c>
      <c r="M411" s="150"/>
      <c r="N411" s="150"/>
      <c r="O411" s="150"/>
      <c r="P411" s="150"/>
      <c r="Q411" s="150"/>
      <c r="R411" s="150"/>
      <c r="S411" s="150"/>
      <c r="T411" s="150"/>
      <c r="U411" s="150"/>
      <c r="V411" s="150"/>
      <c r="W411" s="150"/>
      <c r="X411" s="32"/>
      <c r="Y411" s="32"/>
      <c r="Z411" s="32"/>
      <c r="AA411" s="32"/>
      <c r="AB411" s="32"/>
      <c r="AC411" s="32"/>
    </row>
    <row r="412" spans="1:29" ht="39.950000000000003" customHeight="1" x14ac:dyDescent="0.25">
      <c r="A412" s="161"/>
      <c r="B412" s="163"/>
      <c r="C412" s="45">
        <v>557</v>
      </c>
      <c r="D412" s="66" t="s">
        <v>132</v>
      </c>
      <c r="E412" s="106" t="s">
        <v>740</v>
      </c>
      <c r="F412" s="33" t="s">
        <v>133</v>
      </c>
      <c r="G412" s="35" t="s">
        <v>35</v>
      </c>
      <c r="H412" s="52">
        <v>24.2</v>
      </c>
      <c r="I412" s="19">
        <v>5</v>
      </c>
      <c r="J412" s="25">
        <f t="shared" si="8"/>
        <v>5</v>
      </c>
      <c r="K412" s="26" t="str">
        <f t="shared" si="9"/>
        <v>OK</v>
      </c>
      <c r="L412" s="150"/>
      <c r="M412" s="150"/>
      <c r="N412" s="150"/>
      <c r="O412" s="150"/>
      <c r="P412" s="150"/>
      <c r="Q412" s="150"/>
      <c r="R412" s="150"/>
      <c r="S412" s="150"/>
      <c r="T412" s="150"/>
      <c r="U412" s="150"/>
      <c r="V412" s="150"/>
      <c r="W412" s="150"/>
      <c r="X412" s="32"/>
      <c r="Y412" s="32"/>
      <c r="Z412" s="32"/>
      <c r="AA412" s="32"/>
      <c r="AB412" s="32"/>
      <c r="AC412" s="32"/>
    </row>
    <row r="413" spans="1:29" ht="39.950000000000003" customHeight="1" x14ac:dyDescent="0.25">
      <c r="A413" s="161"/>
      <c r="B413" s="163"/>
      <c r="C413" s="47">
        <v>558</v>
      </c>
      <c r="D413" s="66" t="s">
        <v>113</v>
      </c>
      <c r="E413" s="106" t="s">
        <v>741</v>
      </c>
      <c r="F413" s="34" t="s">
        <v>59</v>
      </c>
      <c r="G413" s="34" t="s">
        <v>35</v>
      </c>
      <c r="H413" s="52">
        <v>36.26</v>
      </c>
      <c r="I413" s="19">
        <v>2</v>
      </c>
      <c r="J413" s="25">
        <f t="shared" si="8"/>
        <v>1</v>
      </c>
      <c r="K413" s="26" t="str">
        <f t="shared" si="9"/>
        <v>OK</v>
      </c>
      <c r="L413" s="150"/>
      <c r="M413" s="150"/>
      <c r="N413" s="150"/>
      <c r="O413" s="150"/>
      <c r="P413" s="150"/>
      <c r="Q413" s="150"/>
      <c r="R413" s="150"/>
      <c r="S413" s="150"/>
      <c r="T413" s="150"/>
      <c r="U413" s="150"/>
      <c r="V413" s="150"/>
      <c r="W413" s="150"/>
      <c r="X413" s="32"/>
      <c r="Y413" s="19">
        <v>1</v>
      </c>
      <c r="Z413" s="32"/>
      <c r="AA413" s="32"/>
      <c r="AB413" s="32"/>
      <c r="AC413" s="32"/>
    </row>
    <row r="414" spans="1:29" ht="39.950000000000003" customHeight="1" x14ac:dyDescent="0.25">
      <c r="A414" s="174"/>
      <c r="B414" s="175"/>
      <c r="C414" s="47">
        <v>559</v>
      </c>
      <c r="D414" s="66" t="s">
        <v>58</v>
      </c>
      <c r="E414" s="106" t="s">
        <v>742</v>
      </c>
      <c r="F414" s="34" t="s">
        <v>13</v>
      </c>
      <c r="G414" s="34" t="s">
        <v>35</v>
      </c>
      <c r="H414" s="52">
        <v>35.17</v>
      </c>
      <c r="I414" s="19">
        <v>2</v>
      </c>
      <c r="J414" s="25">
        <f t="shared" si="8"/>
        <v>0</v>
      </c>
      <c r="K414" s="26" t="str">
        <f t="shared" si="9"/>
        <v>OK</v>
      </c>
      <c r="L414" s="150"/>
      <c r="M414" s="150"/>
      <c r="N414" s="150"/>
      <c r="O414" s="150"/>
      <c r="P414" s="150"/>
      <c r="Q414" s="150"/>
      <c r="R414" s="150"/>
      <c r="S414" s="150">
        <v>2</v>
      </c>
      <c r="T414" s="150"/>
      <c r="U414" s="150"/>
      <c r="V414" s="150"/>
      <c r="W414" s="150"/>
      <c r="X414" s="32"/>
      <c r="Y414" s="32"/>
      <c r="Z414" s="32"/>
      <c r="AA414" s="32"/>
      <c r="AB414" s="32"/>
      <c r="AC414" s="32"/>
    </row>
    <row r="415" spans="1:29" ht="75" x14ac:dyDescent="0.25">
      <c r="A415" s="168">
        <v>10</v>
      </c>
      <c r="B415" s="170" t="s">
        <v>224</v>
      </c>
      <c r="C415" s="48">
        <v>560</v>
      </c>
      <c r="D415" s="71" t="s">
        <v>225</v>
      </c>
      <c r="E415" s="72" t="s">
        <v>227</v>
      </c>
      <c r="F415" s="72" t="s">
        <v>13</v>
      </c>
      <c r="G415" s="72" t="s">
        <v>229</v>
      </c>
      <c r="H415" s="54">
        <v>4229</v>
      </c>
      <c r="I415" s="19"/>
      <c r="J415" s="25">
        <f t="shared" si="8"/>
        <v>0</v>
      </c>
      <c r="K415" s="26" t="str">
        <f t="shared" si="9"/>
        <v>OK</v>
      </c>
      <c r="L415" s="150"/>
      <c r="M415" s="150"/>
      <c r="N415" s="150"/>
      <c r="O415" s="150"/>
      <c r="P415" s="150"/>
      <c r="Q415" s="150"/>
      <c r="R415" s="150"/>
      <c r="S415" s="150"/>
      <c r="T415" s="150"/>
      <c r="U415" s="150"/>
      <c r="V415" s="150"/>
      <c r="W415" s="150"/>
      <c r="X415" s="32"/>
      <c r="Y415" s="32"/>
      <c r="Z415" s="32"/>
      <c r="AA415" s="32"/>
      <c r="AB415" s="32"/>
      <c r="AC415" s="32"/>
    </row>
    <row r="416" spans="1:29" ht="60" x14ac:dyDescent="0.25">
      <c r="A416" s="169"/>
      <c r="B416" s="171"/>
      <c r="C416" s="48">
        <v>561</v>
      </c>
      <c r="D416" s="71" t="s">
        <v>226</v>
      </c>
      <c r="E416" s="72" t="s">
        <v>228</v>
      </c>
      <c r="F416" s="72" t="s">
        <v>13</v>
      </c>
      <c r="G416" s="72" t="s">
        <v>229</v>
      </c>
      <c r="H416" s="54">
        <v>1530.5</v>
      </c>
      <c r="I416" s="19"/>
      <c r="J416" s="25">
        <f t="shared" si="8"/>
        <v>0</v>
      </c>
      <c r="K416" s="26" t="str">
        <f t="shared" si="9"/>
        <v>OK</v>
      </c>
      <c r="L416" s="150"/>
      <c r="M416" s="150"/>
      <c r="N416" s="150"/>
      <c r="O416" s="150"/>
      <c r="P416" s="150"/>
      <c r="Q416" s="150"/>
      <c r="R416" s="150"/>
      <c r="S416" s="150"/>
      <c r="T416" s="150"/>
      <c r="U416" s="150"/>
      <c r="V416" s="150"/>
      <c r="W416" s="150"/>
      <c r="X416" s="32"/>
      <c r="Y416" s="32"/>
      <c r="Z416" s="32"/>
      <c r="AA416" s="32"/>
      <c r="AB416" s="32"/>
      <c r="AC416" s="32"/>
    </row>
    <row r="417" spans="1:29" ht="39.950000000000003" customHeight="1" x14ac:dyDescent="0.25">
      <c r="A417" s="160">
        <v>11</v>
      </c>
      <c r="B417" s="162" t="s">
        <v>230</v>
      </c>
      <c r="C417" s="47">
        <v>562</v>
      </c>
      <c r="D417" s="66" t="s">
        <v>500</v>
      </c>
      <c r="E417" s="112" t="s">
        <v>743</v>
      </c>
      <c r="F417" s="34" t="s">
        <v>516</v>
      </c>
      <c r="G417" s="34" t="s">
        <v>194</v>
      </c>
      <c r="H417" s="53">
        <v>248.68</v>
      </c>
      <c r="I417" s="19"/>
      <c r="J417" s="25">
        <f t="shared" si="8"/>
        <v>0</v>
      </c>
      <c r="K417" s="26" t="str">
        <f t="shared" si="9"/>
        <v>OK</v>
      </c>
      <c r="L417" s="150"/>
      <c r="M417" s="150"/>
      <c r="N417" s="150"/>
      <c r="O417" s="150"/>
      <c r="P417" s="150"/>
      <c r="Q417" s="150"/>
      <c r="R417" s="150"/>
      <c r="S417" s="150"/>
      <c r="T417" s="150"/>
      <c r="U417" s="150"/>
      <c r="V417" s="150"/>
      <c r="W417" s="150"/>
      <c r="X417" s="32"/>
      <c r="Y417" s="32"/>
      <c r="Z417" s="32"/>
      <c r="AA417" s="32"/>
      <c r="AB417" s="32"/>
      <c r="AC417" s="32"/>
    </row>
    <row r="418" spans="1:29" ht="39.950000000000003" customHeight="1" x14ac:dyDescent="0.25">
      <c r="A418" s="161"/>
      <c r="B418" s="163"/>
      <c r="C418" s="47">
        <v>563</v>
      </c>
      <c r="D418" s="66" t="s">
        <v>501</v>
      </c>
      <c r="E418" s="113" t="s">
        <v>744</v>
      </c>
      <c r="F418" s="34" t="s">
        <v>59</v>
      </c>
      <c r="G418" s="34" t="s">
        <v>194</v>
      </c>
      <c r="H418" s="53">
        <v>713.56</v>
      </c>
      <c r="I418" s="19"/>
      <c r="J418" s="25">
        <f t="shared" si="8"/>
        <v>0</v>
      </c>
      <c r="K418" s="26" t="str">
        <f t="shared" si="9"/>
        <v>OK</v>
      </c>
      <c r="L418" s="150"/>
      <c r="M418" s="150"/>
      <c r="N418" s="150"/>
      <c r="O418" s="150"/>
      <c r="P418" s="150"/>
      <c r="Q418" s="150"/>
      <c r="R418" s="150"/>
      <c r="S418" s="150"/>
      <c r="T418" s="150"/>
      <c r="U418" s="150"/>
      <c r="V418" s="150"/>
      <c r="W418" s="150"/>
      <c r="X418" s="32"/>
      <c r="Y418" s="32"/>
      <c r="Z418" s="32"/>
      <c r="AA418" s="32"/>
      <c r="AB418" s="32"/>
      <c r="AC418" s="32"/>
    </row>
    <row r="419" spans="1:29" ht="39.950000000000003" customHeight="1" x14ac:dyDescent="0.25">
      <c r="A419" s="161"/>
      <c r="B419" s="163"/>
      <c r="C419" s="47">
        <v>564</v>
      </c>
      <c r="D419" s="66" t="s">
        <v>502</v>
      </c>
      <c r="E419" s="114" t="s">
        <v>745</v>
      </c>
      <c r="F419" s="34" t="s">
        <v>59</v>
      </c>
      <c r="G419" s="34" t="s">
        <v>194</v>
      </c>
      <c r="H419" s="53">
        <v>536.99</v>
      </c>
      <c r="I419" s="19"/>
      <c r="J419" s="25">
        <f t="shared" si="8"/>
        <v>0</v>
      </c>
      <c r="K419" s="26" t="str">
        <f t="shared" si="9"/>
        <v>OK</v>
      </c>
      <c r="L419" s="150"/>
      <c r="M419" s="150"/>
      <c r="N419" s="150"/>
      <c r="O419" s="150"/>
      <c r="P419" s="150"/>
      <c r="Q419" s="150"/>
      <c r="R419" s="150"/>
      <c r="S419" s="150"/>
      <c r="T419" s="150"/>
      <c r="U419" s="150"/>
      <c r="V419" s="150"/>
      <c r="W419" s="150"/>
      <c r="X419" s="32"/>
      <c r="Y419" s="32"/>
      <c r="Z419" s="32"/>
      <c r="AA419" s="32"/>
      <c r="AB419" s="32"/>
      <c r="AC419" s="32"/>
    </row>
    <row r="420" spans="1:29" ht="39.950000000000003" customHeight="1" x14ac:dyDescent="0.25">
      <c r="A420" s="161"/>
      <c r="B420" s="163"/>
      <c r="C420" s="47">
        <v>565</v>
      </c>
      <c r="D420" s="66" t="s">
        <v>503</v>
      </c>
      <c r="E420" s="113" t="s">
        <v>746</v>
      </c>
      <c r="F420" s="34" t="s">
        <v>59</v>
      </c>
      <c r="G420" s="34" t="s">
        <v>194</v>
      </c>
      <c r="H420" s="53">
        <v>917.16</v>
      </c>
      <c r="I420" s="19"/>
      <c r="J420" s="25">
        <f t="shared" si="8"/>
        <v>0</v>
      </c>
      <c r="K420" s="26" t="str">
        <f t="shared" si="9"/>
        <v>OK</v>
      </c>
      <c r="L420" s="150"/>
      <c r="M420" s="150"/>
      <c r="N420" s="150"/>
      <c r="O420" s="150"/>
      <c r="P420" s="150"/>
      <c r="Q420" s="150"/>
      <c r="R420" s="150"/>
      <c r="S420" s="150"/>
      <c r="T420" s="150"/>
      <c r="U420" s="150"/>
      <c r="V420" s="150"/>
      <c r="W420" s="150"/>
      <c r="X420" s="32"/>
      <c r="Y420" s="32"/>
      <c r="Z420" s="32"/>
      <c r="AA420" s="32"/>
      <c r="AB420" s="32"/>
      <c r="AC420" s="32"/>
    </row>
    <row r="421" spans="1:29" ht="39.950000000000003" customHeight="1" x14ac:dyDescent="0.25">
      <c r="A421" s="161"/>
      <c r="B421" s="163"/>
      <c r="C421" s="47">
        <v>566</v>
      </c>
      <c r="D421" s="66" t="s">
        <v>504</v>
      </c>
      <c r="E421" s="115" t="s">
        <v>747</v>
      </c>
      <c r="F421" s="34" t="s">
        <v>59</v>
      </c>
      <c r="G421" s="34" t="s">
        <v>194</v>
      </c>
      <c r="H421" s="53">
        <v>381.88</v>
      </c>
      <c r="I421" s="19"/>
      <c r="J421" s="25">
        <f t="shared" si="8"/>
        <v>0</v>
      </c>
      <c r="K421" s="26" t="str">
        <f t="shared" si="9"/>
        <v>OK</v>
      </c>
      <c r="L421" s="150"/>
      <c r="M421" s="150"/>
      <c r="N421" s="150"/>
      <c r="O421" s="150"/>
      <c r="P421" s="150"/>
      <c r="Q421" s="150"/>
      <c r="R421" s="150"/>
      <c r="S421" s="150"/>
      <c r="T421" s="150"/>
      <c r="U421" s="150"/>
      <c r="V421" s="150"/>
      <c r="W421" s="150"/>
      <c r="X421" s="32"/>
      <c r="Y421" s="32"/>
      <c r="Z421" s="32"/>
      <c r="AA421" s="32"/>
      <c r="AB421" s="32"/>
      <c r="AC421" s="32"/>
    </row>
    <row r="422" spans="1:29" ht="39.950000000000003" customHeight="1" x14ac:dyDescent="0.25">
      <c r="A422" s="161"/>
      <c r="B422" s="163"/>
      <c r="C422" s="47">
        <v>567</v>
      </c>
      <c r="D422" s="66" t="s">
        <v>156</v>
      </c>
      <c r="E422" s="116" t="s">
        <v>748</v>
      </c>
      <c r="F422" s="34" t="s">
        <v>59</v>
      </c>
      <c r="G422" s="34" t="s">
        <v>774</v>
      </c>
      <c r="H422" s="53">
        <v>247.61</v>
      </c>
      <c r="I422" s="19">
        <v>1</v>
      </c>
      <c r="J422" s="25">
        <f t="shared" si="8"/>
        <v>0</v>
      </c>
      <c r="K422" s="26" t="str">
        <f t="shared" si="9"/>
        <v>OK</v>
      </c>
      <c r="L422" s="150"/>
      <c r="M422" s="150"/>
      <c r="N422" s="150"/>
      <c r="O422" s="150"/>
      <c r="P422" s="150"/>
      <c r="Q422" s="150"/>
      <c r="R422" s="150"/>
      <c r="S422" s="150"/>
      <c r="T422" s="150"/>
      <c r="U422" s="150">
        <v>1</v>
      </c>
      <c r="V422" s="150"/>
      <c r="W422" s="150"/>
      <c r="X422" s="32"/>
      <c r="Y422" s="32"/>
      <c r="Z422" s="32"/>
      <c r="AA422" s="32"/>
      <c r="AB422" s="32"/>
      <c r="AC422" s="32"/>
    </row>
    <row r="423" spans="1:29" ht="39.950000000000003" customHeight="1" x14ac:dyDescent="0.25">
      <c r="A423" s="161"/>
      <c r="B423" s="163"/>
      <c r="C423" s="47">
        <v>568</v>
      </c>
      <c r="D423" s="66" t="s">
        <v>157</v>
      </c>
      <c r="E423" s="116" t="s">
        <v>749</v>
      </c>
      <c r="F423" s="34" t="s">
        <v>59</v>
      </c>
      <c r="G423" s="34" t="s">
        <v>774</v>
      </c>
      <c r="H423" s="53">
        <v>504.96</v>
      </c>
      <c r="I423" s="19">
        <v>1</v>
      </c>
      <c r="J423" s="25">
        <f t="shared" si="8"/>
        <v>0</v>
      </c>
      <c r="K423" s="26" t="str">
        <f t="shared" si="9"/>
        <v>OK</v>
      </c>
      <c r="L423" s="150"/>
      <c r="M423" s="150"/>
      <c r="N423" s="150"/>
      <c r="O423" s="150"/>
      <c r="P423" s="150"/>
      <c r="Q423" s="150"/>
      <c r="R423" s="150"/>
      <c r="S423" s="150"/>
      <c r="T423" s="150"/>
      <c r="U423" s="150">
        <v>1</v>
      </c>
      <c r="V423" s="150"/>
      <c r="W423" s="150"/>
      <c r="X423" s="32"/>
      <c r="Y423" s="32"/>
      <c r="Z423" s="32"/>
      <c r="AA423" s="32"/>
      <c r="AB423" s="32"/>
      <c r="AC423" s="32"/>
    </row>
    <row r="424" spans="1:29" ht="39.950000000000003" customHeight="1" x14ac:dyDescent="0.25">
      <c r="A424" s="161"/>
      <c r="B424" s="163"/>
      <c r="C424" s="47">
        <v>569</v>
      </c>
      <c r="D424" s="66" t="s">
        <v>55</v>
      </c>
      <c r="E424" s="117" t="s">
        <v>750</v>
      </c>
      <c r="F424" s="34" t="s">
        <v>13</v>
      </c>
      <c r="G424" s="34" t="s">
        <v>774</v>
      </c>
      <c r="H424" s="53">
        <v>45.74</v>
      </c>
      <c r="I424" s="19">
        <v>1</v>
      </c>
      <c r="J424" s="25">
        <f t="shared" si="8"/>
        <v>0</v>
      </c>
      <c r="K424" s="26" t="str">
        <f t="shared" si="9"/>
        <v>OK</v>
      </c>
      <c r="L424" s="150"/>
      <c r="M424" s="150"/>
      <c r="N424" s="150"/>
      <c r="O424" s="150"/>
      <c r="P424" s="150"/>
      <c r="Q424" s="150"/>
      <c r="R424" s="150"/>
      <c r="S424" s="150"/>
      <c r="T424" s="150"/>
      <c r="U424" s="150">
        <v>1</v>
      </c>
      <c r="V424" s="150"/>
      <c r="W424" s="150"/>
      <c r="X424" s="32"/>
      <c r="Y424" s="32"/>
      <c r="Z424" s="32"/>
      <c r="AA424" s="32"/>
      <c r="AB424" s="32"/>
      <c r="AC424" s="32"/>
    </row>
    <row r="425" spans="1:29" ht="39.950000000000003" customHeight="1" x14ac:dyDescent="0.25">
      <c r="A425" s="161"/>
      <c r="B425" s="163"/>
      <c r="C425" s="47">
        <v>570</v>
      </c>
      <c r="D425" s="66" t="s">
        <v>97</v>
      </c>
      <c r="E425" s="115" t="s">
        <v>751</v>
      </c>
      <c r="F425" s="34" t="s">
        <v>13</v>
      </c>
      <c r="G425" s="34" t="s">
        <v>194</v>
      </c>
      <c r="H425" s="53">
        <v>360.02</v>
      </c>
      <c r="I425" s="19">
        <v>1</v>
      </c>
      <c r="J425" s="25">
        <f t="shared" si="8"/>
        <v>0</v>
      </c>
      <c r="K425" s="26" t="str">
        <f t="shared" si="9"/>
        <v>OK</v>
      </c>
      <c r="L425" s="150"/>
      <c r="M425" s="150"/>
      <c r="N425" s="150"/>
      <c r="O425" s="150"/>
      <c r="P425" s="150"/>
      <c r="Q425" s="150"/>
      <c r="R425" s="150"/>
      <c r="S425" s="150"/>
      <c r="T425" s="150"/>
      <c r="U425" s="150">
        <v>1</v>
      </c>
      <c r="V425" s="150"/>
      <c r="W425" s="150"/>
      <c r="X425" s="32"/>
      <c r="Y425" s="32"/>
      <c r="Z425" s="32"/>
      <c r="AA425" s="32"/>
      <c r="AB425" s="32"/>
      <c r="AC425" s="32"/>
    </row>
    <row r="426" spans="1:29" ht="39.950000000000003" customHeight="1" x14ac:dyDescent="0.25">
      <c r="A426" s="161"/>
      <c r="B426" s="163"/>
      <c r="C426" s="47">
        <v>571</v>
      </c>
      <c r="D426" s="66" t="s">
        <v>96</v>
      </c>
      <c r="E426" s="118" t="s">
        <v>752</v>
      </c>
      <c r="F426" s="34" t="s">
        <v>13</v>
      </c>
      <c r="G426" s="34" t="s">
        <v>194</v>
      </c>
      <c r="H426" s="53">
        <v>460.22</v>
      </c>
      <c r="I426" s="19">
        <v>1</v>
      </c>
      <c r="J426" s="25">
        <f t="shared" si="8"/>
        <v>0</v>
      </c>
      <c r="K426" s="26" t="str">
        <f t="shared" si="9"/>
        <v>OK</v>
      </c>
      <c r="L426" s="150"/>
      <c r="M426" s="150"/>
      <c r="N426" s="150"/>
      <c r="O426" s="150"/>
      <c r="P426" s="150"/>
      <c r="Q426" s="150"/>
      <c r="R426" s="150"/>
      <c r="S426" s="150"/>
      <c r="T426" s="150"/>
      <c r="U426" s="150">
        <v>1</v>
      </c>
      <c r="V426" s="150"/>
      <c r="W426" s="150"/>
      <c r="X426" s="32"/>
      <c r="Y426" s="32"/>
      <c r="Z426" s="32"/>
      <c r="AA426" s="32"/>
      <c r="AB426" s="32"/>
      <c r="AC426" s="32"/>
    </row>
    <row r="427" spans="1:29" ht="39.950000000000003" customHeight="1" x14ac:dyDescent="0.25">
      <c r="A427" s="161"/>
      <c r="B427" s="163"/>
      <c r="C427" s="47">
        <v>572</v>
      </c>
      <c r="D427" s="91" t="s">
        <v>99</v>
      </c>
      <c r="E427" s="119" t="s">
        <v>753</v>
      </c>
      <c r="F427" s="103" t="s">
        <v>13</v>
      </c>
      <c r="G427" s="103" t="s">
        <v>194</v>
      </c>
      <c r="H427" s="53">
        <v>392.34</v>
      </c>
      <c r="I427" s="19">
        <v>2</v>
      </c>
      <c r="J427" s="25">
        <f t="shared" si="8"/>
        <v>1</v>
      </c>
      <c r="K427" s="26" t="str">
        <f t="shared" si="9"/>
        <v>OK</v>
      </c>
      <c r="L427" s="150"/>
      <c r="M427" s="150"/>
      <c r="N427" s="150"/>
      <c r="O427" s="150"/>
      <c r="P427" s="150">
        <v>1</v>
      </c>
      <c r="Q427" s="150"/>
      <c r="R427" s="150"/>
      <c r="S427" s="150"/>
      <c r="T427" s="150"/>
      <c r="U427" s="150"/>
      <c r="V427" s="150"/>
      <c r="W427" s="150"/>
      <c r="X427" s="32"/>
      <c r="Y427" s="32"/>
      <c r="Z427" s="32"/>
      <c r="AA427" s="32"/>
      <c r="AB427" s="32"/>
      <c r="AC427" s="32"/>
    </row>
    <row r="428" spans="1:29" ht="39.950000000000003" customHeight="1" x14ac:dyDescent="0.25">
      <c r="A428" s="161"/>
      <c r="B428" s="163"/>
      <c r="C428" s="47">
        <v>573</v>
      </c>
      <c r="D428" s="66" t="s">
        <v>505</v>
      </c>
      <c r="E428" s="118" t="s">
        <v>754</v>
      </c>
      <c r="F428" s="34" t="s">
        <v>13</v>
      </c>
      <c r="G428" s="34" t="s">
        <v>194</v>
      </c>
      <c r="H428" s="53">
        <v>745.91</v>
      </c>
      <c r="I428" s="19">
        <v>2</v>
      </c>
      <c r="J428" s="25">
        <f t="shared" si="8"/>
        <v>1</v>
      </c>
      <c r="K428" s="26" t="str">
        <f t="shared" si="9"/>
        <v>OK</v>
      </c>
      <c r="L428" s="150"/>
      <c r="M428" s="150"/>
      <c r="N428" s="150"/>
      <c r="O428" s="150"/>
      <c r="P428" s="150"/>
      <c r="Q428" s="150"/>
      <c r="R428" s="150"/>
      <c r="S428" s="150"/>
      <c r="T428" s="150"/>
      <c r="U428" s="150">
        <v>1</v>
      </c>
      <c r="V428" s="150"/>
      <c r="W428" s="150"/>
      <c r="X428" s="32"/>
      <c r="Y428" s="32"/>
      <c r="Z428" s="32"/>
      <c r="AA428" s="32"/>
      <c r="AB428" s="32"/>
      <c r="AC428" s="32"/>
    </row>
    <row r="429" spans="1:29" ht="39.950000000000003" customHeight="1" x14ac:dyDescent="0.25">
      <c r="A429" s="161"/>
      <c r="B429" s="163"/>
      <c r="C429" s="47">
        <v>574</v>
      </c>
      <c r="D429" s="66" t="s">
        <v>98</v>
      </c>
      <c r="E429" s="116" t="s">
        <v>755</v>
      </c>
      <c r="F429" s="34" t="s">
        <v>13</v>
      </c>
      <c r="G429" s="34" t="s">
        <v>94</v>
      </c>
      <c r="H429" s="53">
        <v>254.84</v>
      </c>
      <c r="I429" s="19">
        <v>2</v>
      </c>
      <c r="J429" s="25">
        <f t="shared" si="8"/>
        <v>2</v>
      </c>
      <c r="K429" s="26" t="str">
        <f t="shared" si="9"/>
        <v>OK</v>
      </c>
      <c r="L429" s="150"/>
      <c r="M429" s="150"/>
      <c r="N429" s="150"/>
      <c r="O429" s="150"/>
      <c r="P429" s="150"/>
      <c r="Q429" s="150"/>
      <c r="R429" s="150"/>
      <c r="S429" s="150"/>
      <c r="T429" s="150"/>
      <c r="U429" s="150"/>
      <c r="V429" s="150"/>
      <c r="W429" s="150"/>
      <c r="X429" s="32"/>
      <c r="Y429" s="32"/>
      <c r="Z429" s="32"/>
      <c r="AA429" s="32"/>
      <c r="AB429" s="32"/>
      <c r="AC429" s="32"/>
    </row>
    <row r="430" spans="1:29" ht="39.950000000000003" customHeight="1" x14ac:dyDescent="0.25">
      <c r="A430" s="161"/>
      <c r="B430" s="163"/>
      <c r="C430" s="47">
        <v>575</v>
      </c>
      <c r="D430" s="66" t="s">
        <v>95</v>
      </c>
      <c r="E430" s="116" t="s">
        <v>756</v>
      </c>
      <c r="F430" s="34" t="s">
        <v>13</v>
      </c>
      <c r="G430" s="34" t="s">
        <v>194</v>
      </c>
      <c r="H430" s="53">
        <v>629.32000000000005</v>
      </c>
      <c r="I430" s="19">
        <v>1</v>
      </c>
      <c r="J430" s="25">
        <f t="shared" si="8"/>
        <v>0</v>
      </c>
      <c r="K430" s="26" t="str">
        <f t="shared" si="9"/>
        <v>OK</v>
      </c>
      <c r="L430" s="150"/>
      <c r="M430" s="150"/>
      <c r="N430" s="150"/>
      <c r="O430" s="150"/>
      <c r="P430" s="150">
        <v>1</v>
      </c>
      <c r="Q430" s="150"/>
      <c r="R430" s="150"/>
      <c r="S430" s="150"/>
      <c r="T430" s="150"/>
      <c r="U430" s="150"/>
      <c r="V430" s="150"/>
      <c r="W430" s="150"/>
      <c r="X430" s="32"/>
      <c r="Y430" s="32"/>
      <c r="Z430" s="32"/>
      <c r="AA430" s="32"/>
      <c r="AB430" s="32"/>
      <c r="AC430" s="32"/>
    </row>
    <row r="431" spans="1:29" ht="39.950000000000003" customHeight="1" x14ac:dyDescent="0.25">
      <c r="A431" s="161"/>
      <c r="B431" s="163"/>
      <c r="C431" s="47">
        <v>576</v>
      </c>
      <c r="D431" s="66" t="s">
        <v>506</v>
      </c>
      <c r="E431" s="118" t="s">
        <v>757</v>
      </c>
      <c r="F431" s="34" t="s">
        <v>13</v>
      </c>
      <c r="G431" s="35" t="s">
        <v>94</v>
      </c>
      <c r="H431" s="53">
        <v>280.73</v>
      </c>
      <c r="I431" s="19"/>
      <c r="J431" s="25">
        <f t="shared" si="8"/>
        <v>0</v>
      </c>
      <c r="K431" s="26" t="str">
        <f t="shared" si="9"/>
        <v>OK</v>
      </c>
      <c r="L431" s="150"/>
      <c r="M431" s="150"/>
      <c r="N431" s="150"/>
      <c r="O431" s="150"/>
      <c r="P431" s="150"/>
      <c r="Q431" s="150"/>
      <c r="R431" s="150"/>
      <c r="S431" s="150"/>
      <c r="T431" s="150"/>
      <c r="U431" s="150"/>
      <c r="V431" s="150"/>
      <c r="W431" s="150"/>
      <c r="X431" s="32"/>
      <c r="Y431" s="32"/>
      <c r="Z431" s="32"/>
      <c r="AA431" s="32"/>
      <c r="AB431" s="32"/>
      <c r="AC431" s="32"/>
    </row>
    <row r="432" spans="1:29" ht="39.950000000000003" customHeight="1" x14ac:dyDescent="0.25">
      <c r="A432" s="161"/>
      <c r="B432" s="163"/>
      <c r="C432" s="47">
        <v>577</v>
      </c>
      <c r="D432" s="89" t="s">
        <v>507</v>
      </c>
      <c r="E432" s="120" t="s">
        <v>758</v>
      </c>
      <c r="F432" s="102" t="s">
        <v>13</v>
      </c>
      <c r="G432" s="34" t="s">
        <v>194</v>
      </c>
      <c r="H432" s="53">
        <v>454.75</v>
      </c>
      <c r="I432" s="19"/>
      <c r="J432" s="25">
        <f t="shared" si="8"/>
        <v>0</v>
      </c>
      <c r="K432" s="26" t="str">
        <f t="shared" si="9"/>
        <v>OK</v>
      </c>
      <c r="L432" s="150"/>
      <c r="M432" s="150"/>
      <c r="N432" s="150"/>
      <c r="O432" s="150"/>
      <c r="P432" s="150"/>
      <c r="Q432" s="150"/>
      <c r="R432" s="150"/>
      <c r="S432" s="150"/>
      <c r="T432" s="150"/>
      <c r="U432" s="150"/>
      <c r="V432" s="150"/>
      <c r="W432" s="150"/>
      <c r="X432" s="32"/>
      <c r="Y432" s="32"/>
      <c r="Z432" s="32"/>
      <c r="AA432" s="32"/>
      <c r="AB432" s="32"/>
      <c r="AC432" s="32"/>
    </row>
    <row r="433" spans="1:29" ht="39.950000000000003" customHeight="1" x14ac:dyDescent="0.25">
      <c r="A433" s="161"/>
      <c r="B433" s="163"/>
      <c r="C433" s="47">
        <v>578</v>
      </c>
      <c r="D433" s="66" t="s">
        <v>508</v>
      </c>
      <c r="E433" s="121" t="s">
        <v>759</v>
      </c>
      <c r="F433" s="34" t="s">
        <v>59</v>
      </c>
      <c r="G433" s="34" t="s">
        <v>194</v>
      </c>
      <c r="H433" s="53">
        <v>2525.9</v>
      </c>
      <c r="I433" s="19">
        <f>1</f>
        <v>1</v>
      </c>
      <c r="J433" s="25">
        <f t="shared" si="8"/>
        <v>0</v>
      </c>
      <c r="K433" s="26" t="str">
        <f t="shared" si="9"/>
        <v>OK</v>
      </c>
      <c r="L433" s="150"/>
      <c r="M433" s="150"/>
      <c r="N433" s="150"/>
      <c r="O433" s="150"/>
      <c r="P433" s="150"/>
      <c r="Q433" s="150"/>
      <c r="R433" s="150"/>
      <c r="S433" s="150"/>
      <c r="T433" s="150"/>
      <c r="U433" s="150">
        <v>1</v>
      </c>
      <c r="V433" s="150"/>
      <c r="W433" s="150"/>
      <c r="X433" s="32"/>
      <c r="Y433" s="32"/>
      <c r="Z433" s="32"/>
      <c r="AA433" s="32"/>
      <c r="AB433" s="32"/>
      <c r="AC433" s="32"/>
    </row>
    <row r="434" spans="1:29" ht="39.950000000000003" customHeight="1" x14ac:dyDescent="0.25">
      <c r="A434" s="161"/>
      <c r="B434" s="163"/>
      <c r="C434" s="47">
        <v>579</v>
      </c>
      <c r="D434" s="92" t="s">
        <v>509</v>
      </c>
      <c r="E434" s="116" t="s">
        <v>760</v>
      </c>
      <c r="F434" s="102" t="s">
        <v>13</v>
      </c>
      <c r="G434" s="34" t="s">
        <v>194</v>
      </c>
      <c r="H434" s="53">
        <v>530.11</v>
      </c>
      <c r="I434" s="19"/>
      <c r="J434" s="25">
        <f t="shared" si="8"/>
        <v>0</v>
      </c>
      <c r="K434" s="26" t="str">
        <f t="shared" si="9"/>
        <v>OK</v>
      </c>
      <c r="L434" s="150"/>
      <c r="M434" s="150"/>
      <c r="N434" s="150"/>
      <c r="O434" s="150"/>
      <c r="P434" s="150"/>
      <c r="Q434" s="150"/>
      <c r="R434" s="150"/>
      <c r="S434" s="150"/>
      <c r="T434" s="150"/>
      <c r="U434" s="150"/>
      <c r="V434" s="150"/>
      <c r="W434" s="150"/>
      <c r="X434" s="32"/>
      <c r="Y434" s="32"/>
      <c r="Z434" s="32"/>
      <c r="AA434" s="32"/>
      <c r="AB434" s="32"/>
      <c r="AC434" s="32"/>
    </row>
    <row r="435" spans="1:29" ht="39.950000000000003" customHeight="1" x14ac:dyDescent="0.25">
      <c r="A435" s="161"/>
      <c r="B435" s="163"/>
      <c r="C435" s="47">
        <v>580</v>
      </c>
      <c r="D435" s="66" t="s">
        <v>202</v>
      </c>
      <c r="E435" s="116" t="s">
        <v>761</v>
      </c>
      <c r="F435" s="34" t="s">
        <v>59</v>
      </c>
      <c r="G435" s="34" t="s">
        <v>194</v>
      </c>
      <c r="H435" s="53">
        <v>1392.5</v>
      </c>
      <c r="I435" s="19"/>
      <c r="J435" s="25">
        <f t="shared" si="8"/>
        <v>0</v>
      </c>
      <c r="K435" s="26" t="str">
        <f t="shared" si="9"/>
        <v>OK</v>
      </c>
      <c r="L435" s="150"/>
      <c r="M435" s="150"/>
      <c r="N435" s="150"/>
      <c r="O435" s="150"/>
      <c r="P435" s="150"/>
      <c r="Q435" s="150"/>
      <c r="R435" s="150"/>
      <c r="S435" s="150"/>
      <c r="T435" s="150"/>
      <c r="U435" s="150"/>
      <c r="V435" s="150"/>
      <c r="W435" s="150"/>
      <c r="X435" s="32"/>
      <c r="Y435" s="32"/>
      <c r="Z435" s="32"/>
      <c r="AA435" s="32"/>
      <c r="AB435" s="32"/>
      <c r="AC435" s="32"/>
    </row>
    <row r="436" spans="1:29" ht="39.950000000000003" customHeight="1" x14ac:dyDescent="0.25">
      <c r="A436" s="161"/>
      <c r="B436" s="163"/>
      <c r="C436" s="47">
        <v>581</v>
      </c>
      <c r="D436" s="66" t="s">
        <v>510</v>
      </c>
      <c r="E436" s="122" t="s">
        <v>762</v>
      </c>
      <c r="F436" s="104" t="s">
        <v>133</v>
      </c>
      <c r="G436" s="35" t="s">
        <v>194</v>
      </c>
      <c r="H436" s="53">
        <v>102.2</v>
      </c>
      <c r="I436" s="19"/>
      <c r="J436" s="25">
        <f t="shared" si="8"/>
        <v>0</v>
      </c>
      <c r="K436" s="26" t="str">
        <f t="shared" si="9"/>
        <v>OK</v>
      </c>
      <c r="L436" s="150"/>
      <c r="M436" s="150"/>
      <c r="N436" s="150"/>
      <c r="O436" s="150"/>
      <c r="P436" s="150"/>
      <c r="Q436" s="150"/>
      <c r="R436" s="150"/>
      <c r="S436" s="150"/>
      <c r="T436" s="150"/>
      <c r="U436" s="150"/>
      <c r="V436" s="150"/>
      <c r="W436" s="150"/>
      <c r="X436" s="32"/>
      <c r="Y436" s="32"/>
      <c r="Z436" s="32"/>
      <c r="AA436" s="32"/>
      <c r="AB436" s="32"/>
      <c r="AC436" s="32"/>
    </row>
    <row r="437" spans="1:29" ht="39.950000000000003" customHeight="1" x14ac:dyDescent="0.25">
      <c r="A437" s="161"/>
      <c r="B437" s="163"/>
      <c r="C437" s="47">
        <v>582</v>
      </c>
      <c r="D437" s="93" t="s">
        <v>511</v>
      </c>
      <c r="E437" s="123" t="s">
        <v>763</v>
      </c>
      <c r="F437" s="104" t="s">
        <v>133</v>
      </c>
      <c r="G437" s="35" t="s">
        <v>194</v>
      </c>
      <c r="H437" s="53">
        <v>95.4</v>
      </c>
      <c r="I437" s="19"/>
      <c r="J437" s="25">
        <f t="shared" si="8"/>
        <v>0</v>
      </c>
      <c r="K437" s="26" t="str">
        <f t="shared" si="9"/>
        <v>OK</v>
      </c>
      <c r="L437" s="150"/>
      <c r="M437" s="150"/>
      <c r="N437" s="150"/>
      <c r="O437" s="150"/>
      <c r="P437" s="150"/>
      <c r="Q437" s="150"/>
      <c r="R437" s="150"/>
      <c r="S437" s="150"/>
      <c r="T437" s="150"/>
      <c r="U437" s="150"/>
      <c r="V437" s="150"/>
      <c r="W437" s="150"/>
      <c r="X437" s="32"/>
      <c r="Y437" s="32"/>
      <c r="Z437" s="32"/>
      <c r="AA437" s="32"/>
      <c r="AB437" s="32"/>
      <c r="AC437" s="32"/>
    </row>
    <row r="438" spans="1:29" ht="39.950000000000003" customHeight="1" x14ac:dyDescent="0.25">
      <c r="A438" s="161"/>
      <c r="B438" s="163"/>
      <c r="C438" s="47">
        <v>583</v>
      </c>
      <c r="D438" s="93" t="s">
        <v>512</v>
      </c>
      <c r="E438" s="123" t="s">
        <v>764</v>
      </c>
      <c r="F438" s="104" t="s">
        <v>133</v>
      </c>
      <c r="G438" s="35" t="s">
        <v>194</v>
      </c>
      <c r="H438" s="53">
        <v>210.98</v>
      </c>
      <c r="I438" s="19"/>
      <c r="J438" s="25">
        <f t="shared" si="8"/>
        <v>0</v>
      </c>
      <c r="K438" s="26" t="str">
        <f t="shared" si="9"/>
        <v>OK</v>
      </c>
      <c r="L438" s="150"/>
      <c r="M438" s="150"/>
      <c r="N438" s="150"/>
      <c r="O438" s="150"/>
      <c r="P438" s="150"/>
      <c r="Q438" s="150"/>
      <c r="R438" s="150"/>
      <c r="S438" s="150"/>
      <c r="T438" s="150"/>
      <c r="U438" s="150"/>
      <c r="V438" s="150"/>
      <c r="W438" s="150"/>
      <c r="X438" s="32"/>
      <c r="Y438" s="32"/>
      <c r="Z438" s="32"/>
      <c r="AA438" s="32"/>
      <c r="AB438" s="32"/>
      <c r="AC438" s="32"/>
    </row>
    <row r="439" spans="1:29" ht="39.950000000000003" customHeight="1" x14ac:dyDescent="0.25">
      <c r="A439" s="161"/>
      <c r="B439" s="163"/>
      <c r="C439" s="47">
        <v>584</v>
      </c>
      <c r="D439" s="66" t="s">
        <v>513</v>
      </c>
      <c r="E439" s="124" t="s">
        <v>765</v>
      </c>
      <c r="F439" s="105" t="s">
        <v>133</v>
      </c>
      <c r="G439" s="34" t="s">
        <v>194</v>
      </c>
      <c r="H439" s="53">
        <v>3746.63</v>
      </c>
      <c r="I439" s="19"/>
      <c r="J439" s="25">
        <f t="shared" si="8"/>
        <v>0</v>
      </c>
      <c r="K439" s="26" t="str">
        <f t="shared" si="9"/>
        <v>OK</v>
      </c>
      <c r="L439" s="150"/>
      <c r="M439" s="150"/>
      <c r="N439" s="150"/>
      <c r="O439" s="150"/>
      <c r="P439" s="150"/>
      <c r="Q439" s="150"/>
      <c r="R439" s="150"/>
      <c r="S439" s="150"/>
      <c r="T439" s="150"/>
      <c r="U439" s="150"/>
      <c r="V439" s="150"/>
      <c r="W439" s="150"/>
      <c r="X439" s="32"/>
      <c r="Y439" s="32"/>
      <c r="Z439" s="32"/>
      <c r="AA439" s="32"/>
      <c r="AB439" s="32"/>
      <c r="AC439" s="32"/>
    </row>
    <row r="440" spans="1:29" ht="39.950000000000003" customHeight="1" x14ac:dyDescent="0.25">
      <c r="A440" s="161"/>
      <c r="B440" s="163"/>
      <c r="C440" s="47">
        <v>585</v>
      </c>
      <c r="D440" s="66" t="s">
        <v>118</v>
      </c>
      <c r="E440" s="119" t="s">
        <v>766</v>
      </c>
      <c r="F440" s="34" t="s">
        <v>59</v>
      </c>
      <c r="G440" s="35" t="s">
        <v>194</v>
      </c>
      <c r="H440" s="53">
        <v>682.73</v>
      </c>
      <c r="I440" s="19"/>
      <c r="J440" s="25">
        <f t="shared" si="8"/>
        <v>0</v>
      </c>
      <c r="K440" s="26" t="str">
        <f t="shared" si="9"/>
        <v>OK</v>
      </c>
      <c r="L440" s="150"/>
      <c r="M440" s="150"/>
      <c r="N440" s="150"/>
      <c r="O440" s="150"/>
      <c r="P440" s="150"/>
      <c r="Q440" s="150"/>
      <c r="R440" s="150"/>
      <c r="S440" s="150"/>
      <c r="T440" s="150"/>
      <c r="U440" s="150"/>
      <c r="V440" s="150"/>
      <c r="W440" s="150"/>
      <c r="X440" s="32"/>
      <c r="Y440" s="32"/>
      <c r="Z440" s="32"/>
      <c r="AA440" s="32"/>
      <c r="AB440" s="32"/>
      <c r="AC440" s="32"/>
    </row>
    <row r="441" spans="1:29" ht="39.950000000000003" customHeight="1" x14ac:dyDescent="0.25">
      <c r="A441" s="161"/>
      <c r="B441" s="163"/>
      <c r="C441" s="47">
        <v>586</v>
      </c>
      <c r="D441" s="66" t="s">
        <v>514</v>
      </c>
      <c r="E441" s="116" t="s">
        <v>767</v>
      </c>
      <c r="F441" s="34" t="s">
        <v>13</v>
      </c>
      <c r="G441" s="34" t="s">
        <v>194</v>
      </c>
      <c r="H441" s="53">
        <v>557.52</v>
      </c>
      <c r="I441" s="19">
        <v>1</v>
      </c>
      <c r="J441" s="25">
        <f t="shared" si="8"/>
        <v>0</v>
      </c>
      <c r="K441" s="26" t="str">
        <f t="shared" si="9"/>
        <v>OK</v>
      </c>
      <c r="L441" s="150"/>
      <c r="M441" s="150"/>
      <c r="N441" s="150"/>
      <c r="O441" s="150"/>
      <c r="P441" s="150">
        <v>1</v>
      </c>
      <c r="Q441" s="150"/>
      <c r="R441" s="150"/>
      <c r="S441" s="150"/>
      <c r="T441" s="150"/>
      <c r="U441" s="150"/>
      <c r="V441" s="150"/>
      <c r="W441" s="150"/>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v>500</v>
      </c>
      <c r="J442" s="25">
        <f t="shared" ref="J442" si="10">I442-(SUM(L442:AC442))</f>
        <v>0</v>
      </c>
      <c r="K442" s="26" t="str">
        <f t="shared" si="9"/>
        <v>OK</v>
      </c>
      <c r="L442" s="40"/>
      <c r="M442" s="40"/>
      <c r="N442" s="40"/>
      <c r="O442" s="40"/>
      <c r="P442" s="40"/>
      <c r="Q442" s="40"/>
      <c r="R442" s="157">
        <v>10</v>
      </c>
      <c r="S442" s="40"/>
      <c r="T442" s="40"/>
      <c r="U442" s="40"/>
      <c r="V442" s="40"/>
      <c r="W442" s="40"/>
      <c r="X442" s="154">
        <v>490</v>
      </c>
      <c r="Y442" s="32"/>
      <c r="Z442" s="32"/>
      <c r="AA442" s="32"/>
      <c r="AB442" s="32"/>
      <c r="AC442" s="32"/>
    </row>
    <row r="443" spans="1:29" ht="39.950000000000003" customHeight="1" x14ac:dyDescent="0.25">
      <c r="H443" s="29">
        <f>SUM(H4:H442)</f>
        <v>42863.6</v>
      </c>
      <c r="J443" s="28">
        <f>COUNTIF(J4:J442,"&lt;0")</f>
        <v>0</v>
      </c>
      <c r="K443" s="5" t="str">
        <f t="shared" si="9"/>
        <v>OK</v>
      </c>
    </row>
  </sheetData>
  <mergeCells count="38">
    <mergeCell ref="A417:A441"/>
    <mergeCell ref="B417:B441"/>
    <mergeCell ref="A248:A279"/>
    <mergeCell ref="B248:B279"/>
    <mergeCell ref="A280:A363"/>
    <mergeCell ref="B280:B363"/>
    <mergeCell ref="A364:A414"/>
    <mergeCell ref="B364:B414"/>
    <mergeCell ref="A415:A416"/>
    <mergeCell ref="B415:B416"/>
    <mergeCell ref="A67:A112"/>
    <mergeCell ref="B67:B112"/>
    <mergeCell ref="A114:A247"/>
    <mergeCell ref="B114:B247"/>
    <mergeCell ref="U1:U2"/>
    <mergeCell ref="A4:A66"/>
    <mergeCell ref="B4:B66"/>
    <mergeCell ref="A1:C1"/>
    <mergeCell ref="L1:L2"/>
    <mergeCell ref="M1:M2"/>
    <mergeCell ref="R1:R2"/>
    <mergeCell ref="A2:K2"/>
    <mergeCell ref="Q1:Q2"/>
    <mergeCell ref="X1:X2"/>
    <mergeCell ref="N1:N2"/>
    <mergeCell ref="D1:H1"/>
    <mergeCell ref="I1:K1"/>
    <mergeCell ref="O1:O2"/>
    <mergeCell ref="P1:P2"/>
    <mergeCell ref="V1:V2"/>
    <mergeCell ref="W1:W2"/>
    <mergeCell ref="T1:T2"/>
    <mergeCell ref="S1:S2"/>
    <mergeCell ref="Y1:Y2"/>
    <mergeCell ref="Z1:Z2"/>
    <mergeCell ref="AA1:AA2"/>
    <mergeCell ref="AB1:AB2"/>
    <mergeCell ref="AC1:AC2"/>
  </mergeCells>
  <conditionalFormatting sqref="L4:Q441">
    <cfRule type="cellIs" dxfId="6" priority="4" stopIfTrue="1" operator="greaterThan">
      <formula>0</formula>
    </cfRule>
    <cfRule type="cellIs" dxfId="5" priority="5" stopIfTrue="1" operator="greaterThan">
      <formula>0</formula>
    </cfRule>
    <cfRule type="cellIs" dxfId="4" priority="6" stopIfTrue="1" operator="greaterThan">
      <formula>0</formula>
    </cfRule>
  </conditionalFormatting>
  <conditionalFormatting sqref="R4:W441">
    <cfRule type="cellIs" dxfId="3" priority="1" stopIfTrue="1" operator="greaterThan">
      <formula>0</formula>
    </cfRule>
    <cfRule type="cellIs" dxfId="2" priority="2" stopIfTrue="1" operator="greaterThan">
      <formula>0</formula>
    </cfRule>
    <cfRule type="cellIs" dxfId="1" priority="3" stopIfTrue="1" operator="greaterThan">
      <formula>0</formula>
    </cfRule>
  </conditionalFormatting>
  <hyperlinks>
    <hyperlink ref="D577" r:id="rId1" display="https://www.havan.com.br/mangueira-para-gas-de-cozinha-glp-1-20m-durin-05207.html" xr:uid="{00000000-0004-0000-0800-000000000000}"/>
  </hyperlinks>
  <pageMargins left="0.511811024" right="0.511811024" top="0.78740157499999996" bottom="0.78740157499999996" header="0.31496062000000002" footer="0.31496062000000002"/>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REITORIA</vt:lpstr>
      <vt:lpstr>MUSEU</vt:lpstr>
      <vt:lpstr>ESAG</vt:lpstr>
      <vt:lpstr>CEART</vt:lpstr>
      <vt:lpstr>CEAD</vt:lpstr>
      <vt:lpstr>FAED</vt:lpstr>
      <vt:lpstr>CEFID</vt:lpstr>
      <vt:lpstr>CERES</vt:lpstr>
      <vt:lpstr>CESFI</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PAULO EDISON DE LIMA</cp:lastModifiedBy>
  <cp:lastPrinted>2018-01-24T18:18:49Z</cp:lastPrinted>
  <dcterms:created xsi:type="dcterms:W3CDTF">2010-06-19T20:43:11Z</dcterms:created>
  <dcterms:modified xsi:type="dcterms:W3CDTF">2022-03-08T19:30:22Z</dcterms:modified>
</cp:coreProperties>
</file>