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Vigência Expirada\PE 1093.2017  - UDESC - SGPE 8470.2017 - Material limpeza SRP VIG 19.02.19\"/>
    </mc:Choice>
  </mc:AlternateContent>
  <bookViews>
    <workbookView xWindow="0" yWindow="0" windowWidth="21570" windowHeight="9060" tabRatio="857" activeTab="13"/>
  </bookViews>
  <sheets>
    <sheet name="Reitoria" sheetId="75" r:id="rId1"/>
    <sheet name="ESAG" sheetId="150" r:id="rId2"/>
    <sheet name="CEART" sheetId="151" r:id="rId3"/>
    <sheet name="CEFID" sheetId="152" r:id="rId4"/>
    <sheet name="FAED" sheetId="153" r:id="rId5"/>
    <sheet name="CEAD" sheetId="154" r:id="rId6"/>
    <sheet name="CCT" sheetId="155" r:id="rId7"/>
    <sheet name="CEPLAN" sheetId="156" r:id="rId8"/>
    <sheet name="CAV" sheetId="157" r:id="rId9"/>
    <sheet name="CEO" sheetId="158" r:id="rId10"/>
    <sheet name="CEAVI" sheetId="159" r:id="rId11"/>
    <sheet name="CESFI" sheetId="160" r:id="rId12"/>
    <sheet name="CERES" sheetId="161" r:id="rId13"/>
    <sheet name="GESTOR" sheetId="162" r:id="rId14"/>
    <sheet name="Modelo Anexo II IN 002_2014" sheetId="77" r:id="rId15"/>
    <sheet name="Modelo Anexo I IN 002_2014" sheetId="163" r:id="rId16"/>
  </sheets>
  <definedNames>
    <definedName name="diasuteis" localSheetId="8">#REF!</definedName>
    <definedName name="diasuteis" localSheetId="6">#REF!</definedName>
    <definedName name="diasuteis" localSheetId="5">#REF!</definedName>
    <definedName name="diasuteis" localSheetId="2">#REF!</definedName>
    <definedName name="diasuteis" localSheetId="10">#REF!</definedName>
    <definedName name="diasuteis" localSheetId="3">#REF!</definedName>
    <definedName name="diasuteis" localSheetId="9">#REF!</definedName>
    <definedName name="diasuteis" localSheetId="7">#REF!</definedName>
    <definedName name="diasuteis" localSheetId="12">#REF!</definedName>
    <definedName name="diasuteis" localSheetId="11">#REF!</definedName>
    <definedName name="diasuteis" localSheetId="1">#REF!</definedName>
    <definedName name="diasuteis" localSheetId="4">#REF!</definedName>
    <definedName name="diasuteis" localSheetId="13">#REF!</definedName>
    <definedName name="diasuteis" localSheetId="15">#REF!</definedName>
    <definedName name="diasuteis" localSheetId="0">#REF!</definedName>
    <definedName name="diasuteis">#REF!</definedName>
    <definedName name="Ferias" localSheetId="5">#REF!</definedName>
    <definedName name="Ferias" localSheetId="3">#REF!</definedName>
    <definedName name="Ferias" localSheetId="9">#REF!</definedName>
    <definedName name="Ferias" localSheetId="7">#REF!</definedName>
    <definedName name="Ferias" localSheetId="12">#REF!</definedName>
    <definedName name="Ferias" localSheetId="11">#REF!</definedName>
    <definedName name="Ferias" localSheetId="1">#REF!</definedName>
    <definedName name="Ferias" localSheetId="13">#REF!</definedName>
    <definedName name="Ferias" localSheetId="15">#REF!</definedName>
    <definedName name="Ferias">#REF!</definedName>
    <definedName name="RD" localSheetId="5">OFFSET(#REF!,(MATCH(SMALL(#REF!,ROW()-10),#REF!,0)-1),0)</definedName>
    <definedName name="RD" localSheetId="3">OFFSET(#REF!,(MATCH(SMALL(#REF!,ROW()-10),#REF!,0)-1),0)</definedName>
    <definedName name="RD" localSheetId="9">OFFSET(#REF!,(MATCH(SMALL(#REF!,ROW()-10),#REF!,0)-1),0)</definedName>
    <definedName name="RD" localSheetId="7">OFFSET(#REF!,(MATCH(SMALL(#REF!,ROW()-10),#REF!,0)-1),0)</definedName>
    <definedName name="RD" localSheetId="12">OFFSET(#REF!,(MATCH(SMALL(#REF!,ROW()-10),#REF!,0)-1),0)</definedName>
    <definedName name="RD" localSheetId="11">OFFSET(#REF!,(MATCH(SMALL(#REF!,ROW()-10),#REF!,0)-1),0)</definedName>
    <definedName name="RD" localSheetId="1">OFFSET(#REF!,(MATCH(SMALL(#REF!,ROW()-10),#REF!,0)-1),0)</definedName>
    <definedName name="RD" localSheetId="13">OFFSET(#REF!,(MATCH(SMALL(#REF!,ROW()-10),#REF!,0)-1),0)</definedName>
    <definedName name="RD" localSheetId="15">OFFSET(#REF!,(MATCH(SMALL(#REF!,ROW()-10),#REF!,0)-1),0)</definedName>
    <definedName name="RD">OFFSET(#REF!,(MATCH(SMALL(#REF!,ROW()-10),#REF!,0)-1),0)</definedName>
  </definedNames>
  <calcPr calcId="162913"/>
</workbook>
</file>

<file path=xl/calcChain.xml><?xml version="1.0" encoding="utf-8"?>
<calcChain xmlns="http://schemas.openxmlformats.org/spreadsheetml/2006/main">
  <c r="I5" i="155" l="1"/>
  <c r="I6" i="155"/>
  <c r="I7" i="155"/>
  <c r="I8" i="155"/>
  <c r="I9" i="155"/>
  <c r="I10" i="155"/>
  <c r="I11" i="155"/>
  <c r="I12" i="155"/>
  <c r="I13" i="155"/>
  <c r="I14" i="155"/>
  <c r="I15" i="155"/>
  <c r="I16" i="155"/>
  <c r="I17" i="155"/>
  <c r="I18" i="155"/>
  <c r="I19" i="155"/>
  <c r="I20" i="155"/>
  <c r="I21" i="155"/>
  <c r="I22" i="155"/>
  <c r="I23" i="155"/>
  <c r="I24" i="155"/>
  <c r="I25" i="155"/>
  <c r="I26" i="155"/>
  <c r="I27" i="155"/>
  <c r="I28" i="155"/>
  <c r="I29" i="155"/>
  <c r="I30" i="155"/>
  <c r="I31" i="155"/>
  <c r="I32" i="155"/>
  <c r="I33" i="155"/>
  <c r="I34" i="155"/>
  <c r="I35" i="155"/>
  <c r="I36" i="155"/>
  <c r="I37" i="155"/>
  <c r="I38" i="155"/>
  <c r="I39" i="155"/>
  <c r="I40" i="155"/>
  <c r="I41" i="155"/>
  <c r="I42" i="155"/>
  <c r="I43" i="155"/>
  <c r="I44" i="155"/>
  <c r="I45" i="155"/>
  <c r="I46" i="155"/>
  <c r="I47" i="155"/>
  <c r="I48" i="155"/>
  <c r="I49" i="155"/>
  <c r="I50" i="155"/>
  <c r="I51" i="155"/>
  <c r="I52" i="155"/>
  <c r="I53" i="155"/>
  <c r="I54" i="155"/>
  <c r="I55" i="155"/>
  <c r="I56" i="155"/>
  <c r="I57" i="155"/>
  <c r="I58" i="155"/>
  <c r="I59" i="155"/>
  <c r="I60" i="155"/>
  <c r="I61" i="155"/>
  <c r="I62" i="155"/>
  <c r="I63" i="155"/>
  <c r="I64" i="155"/>
  <c r="I65" i="155"/>
  <c r="I66" i="155"/>
  <c r="I67" i="155"/>
  <c r="I68" i="155"/>
  <c r="I69" i="155"/>
  <c r="I70" i="155"/>
  <c r="I71" i="155"/>
  <c r="I72" i="155"/>
  <c r="I73" i="155"/>
  <c r="I74" i="155"/>
  <c r="I75" i="155"/>
  <c r="I76" i="155"/>
  <c r="I77" i="155"/>
  <c r="I78" i="155"/>
  <c r="I79" i="155"/>
  <c r="I80" i="155"/>
  <c r="I81" i="155"/>
  <c r="I82" i="155"/>
  <c r="I83" i="155"/>
  <c r="I84" i="155"/>
  <c r="I85" i="155"/>
  <c r="I86" i="155"/>
  <c r="I87" i="155"/>
  <c r="I88" i="155"/>
  <c r="I89" i="155"/>
  <c r="I90" i="155"/>
  <c r="I91" i="155"/>
  <c r="I92" i="155"/>
  <c r="I93" i="155"/>
  <c r="I94" i="155"/>
  <c r="I95" i="155"/>
  <c r="I96" i="155"/>
  <c r="I97" i="155"/>
  <c r="I98" i="155"/>
  <c r="I99" i="155"/>
  <c r="I100" i="155"/>
  <c r="I101" i="155"/>
  <c r="I102" i="155"/>
  <c r="I103" i="155"/>
  <c r="I104" i="155"/>
  <c r="I105" i="155"/>
  <c r="I106" i="155"/>
  <c r="I107" i="155"/>
  <c r="I108" i="155"/>
  <c r="I109" i="155"/>
  <c r="I110" i="155"/>
  <c r="I111" i="155"/>
  <c r="I112" i="155"/>
  <c r="I113" i="155"/>
  <c r="I114" i="155"/>
  <c r="I115" i="155"/>
  <c r="I116" i="155"/>
  <c r="I117" i="155"/>
  <c r="I118" i="155"/>
  <c r="I119" i="155"/>
  <c r="I120" i="155"/>
  <c r="I121" i="155"/>
  <c r="I122" i="155"/>
  <c r="I123" i="155"/>
  <c r="I124" i="155"/>
  <c r="I125" i="155"/>
  <c r="I126" i="155"/>
  <c r="I4" i="155"/>
  <c r="H7" i="158" l="1"/>
  <c r="H7" i="152"/>
  <c r="H7" i="159" l="1"/>
  <c r="H7" i="153"/>
  <c r="H7" i="154"/>
  <c r="I5" i="151" l="1"/>
  <c r="I6" i="151"/>
  <c r="I8" i="151"/>
  <c r="I9" i="151"/>
  <c r="I10" i="151"/>
  <c r="I12" i="151"/>
  <c r="I13" i="151"/>
  <c r="I14" i="151"/>
  <c r="I15" i="151"/>
  <c r="I16" i="151"/>
  <c r="I17" i="151"/>
  <c r="I18" i="151"/>
  <c r="I19" i="151"/>
  <c r="I20" i="151"/>
  <c r="I21" i="151"/>
  <c r="I22" i="151"/>
  <c r="I23" i="151"/>
  <c r="I25" i="151"/>
  <c r="I26" i="151"/>
  <c r="I27" i="151"/>
  <c r="I28" i="151"/>
  <c r="I29" i="151"/>
  <c r="I30" i="151"/>
  <c r="I31" i="151"/>
  <c r="I32" i="151"/>
  <c r="I33" i="151"/>
  <c r="I34" i="151"/>
  <c r="I35" i="151"/>
  <c r="I36" i="151"/>
  <c r="I37" i="151"/>
  <c r="I38" i="151"/>
  <c r="I39" i="151"/>
  <c r="I40" i="151"/>
  <c r="I41" i="151"/>
  <c r="I42" i="151"/>
  <c r="I43" i="151"/>
  <c r="I44" i="151"/>
  <c r="I45" i="151"/>
  <c r="I46" i="151"/>
  <c r="I47" i="151"/>
  <c r="I48" i="151"/>
  <c r="I49" i="151"/>
  <c r="I50" i="151"/>
  <c r="I51" i="151"/>
  <c r="I52" i="151"/>
  <c r="I53" i="151"/>
  <c r="I54" i="151"/>
  <c r="I55" i="151"/>
  <c r="I56" i="151"/>
  <c r="I57" i="151"/>
  <c r="I58" i="151"/>
  <c r="I59" i="151"/>
  <c r="I60" i="151"/>
  <c r="I61" i="151"/>
  <c r="I62" i="151"/>
  <c r="I63" i="151"/>
  <c r="I64" i="151"/>
  <c r="I65" i="151"/>
  <c r="I66" i="151"/>
  <c r="I67" i="151"/>
  <c r="I68" i="151"/>
  <c r="I69" i="151"/>
  <c r="I70" i="151"/>
  <c r="I71" i="151"/>
  <c r="I72" i="151"/>
  <c r="I73" i="151"/>
  <c r="I74" i="151"/>
  <c r="I75" i="151"/>
  <c r="I76" i="151"/>
  <c r="I77" i="151"/>
  <c r="I78" i="151"/>
  <c r="I79" i="151"/>
  <c r="I80" i="151"/>
  <c r="I81" i="151"/>
  <c r="I82" i="151"/>
  <c r="I83" i="151"/>
  <c r="I84" i="151"/>
  <c r="I85" i="151"/>
  <c r="I86" i="151"/>
  <c r="I87" i="151"/>
  <c r="I88" i="151"/>
  <c r="I89" i="151"/>
  <c r="I90" i="151"/>
  <c r="I91" i="151"/>
  <c r="I92" i="151"/>
  <c r="I93" i="151"/>
  <c r="I94" i="151"/>
  <c r="I95" i="151"/>
  <c r="I96" i="151"/>
  <c r="I97" i="151"/>
  <c r="I98" i="151"/>
  <c r="I99" i="151"/>
  <c r="I100" i="151"/>
  <c r="I101" i="151"/>
  <c r="I102" i="151"/>
  <c r="I103" i="151"/>
  <c r="I104" i="151"/>
  <c r="I105" i="151"/>
  <c r="I106" i="151"/>
  <c r="I107" i="151"/>
  <c r="I108" i="151"/>
  <c r="I109" i="151"/>
  <c r="I110" i="151"/>
  <c r="I111" i="151"/>
  <c r="I112" i="151"/>
  <c r="I113" i="151"/>
  <c r="I114" i="151"/>
  <c r="I115" i="151"/>
  <c r="I116" i="151"/>
  <c r="I117" i="151"/>
  <c r="I118" i="151"/>
  <c r="I119" i="151"/>
  <c r="I120" i="151"/>
  <c r="I121" i="151"/>
  <c r="I122" i="151"/>
  <c r="I123" i="151"/>
  <c r="I124" i="151"/>
  <c r="I125" i="151"/>
  <c r="I126" i="151"/>
  <c r="H7" i="151"/>
  <c r="I7" i="151" s="1"/>
  <c r="H89" i="154" l="1"/>
  <c r="H89" i="153"/>
  <c r="H4" i="155" l="1"/>
  <c r="H4" i="153"/>
  <c r="H24" i="151" l="1"/>
  <c r="I24" i="151" s="1"/>
  <c r="H11" i="151"/>
  <c r="I11" i="151" s="1"/>
  <c r="H24" i="75"/>
  <c r="H11" i="75"/>
  <c r="H11" i="157"/>
  <c r="H7" i="157" l="1"/>
  <c r="H7" i="75" l="1"/>
  <c r="H11" i="159" l="1"/>
  <c r="H101" i="75" l="1"/>
  <c r="H101" i="153"/>
  <c r="H17" i="152" l="1"/>
  <c r="H17" i="161"/>
  <c r="H11" i="152" l="1"/>
  <c r="H120" i="75" l="1"/>
  <c r="H120" i="155"/>
  <c r="H5" i="75"/>
  <c r="H5" i="153"/>
  <c r="H120" i="153"/>
  <c r="I80" i="160" l="1"/>
  <c r="H5" i="162"/>
  <c r="H6" i="162"/>
  <c r="H7" i="162"/>
  <c r="H8" i="162"/>
  <c r="H9" i="162"/>
  <c r="H10" i="162"/>
  <c r="H11" i="162"/>
  <c r="H12" i="162"/>
  <c r="H13" i="162"/>
  <c r="H14" i="162"/>
  <c r="H15" i="162"/>
  <c r="H16" i="162"/>
  <c r="H17" i="162"/>
  <c r="H18" i="162"/>
  <c r="H19" i="162"/>
  <c r="H20" i="162"/>
  <c r="H21" i="162"/>
  <c r="H22" i="162"/>
  <c r="H23" i="162"/>
  <c r="H24" i="162"/>
  <c r="H25" i="162"/>
  <c r="H26" i="162"/>
  <c r="H27" i="162"/>
  <c r="H28" i="162"/>
  <c r="H29" i="162"/>
  <c r="H30" i="162"/>
  <c r="H31" i="162"/>
  <c r="H32" i="162"/>
  <c r="H33" i="162"/>
  <c r="H34" i="162"/>
  <c r="H35" i="162"/>
  <c r="H36" i="162"/>
  <c r="H37" i="162"/>
  <c r="H38" i="162"/>
  <c r="H39" i="162"/>
  <c r="H40" i="162"/>
  <c r="H41" i="162"/>
  <c r="H42" i="162"/>
  <c r="H43" i="162"/>
  <c r="H44" i="162"/>
  <c r="H45" i="162"/>
  <c r="H46" i="162"/>
  <c r="H47" i="162"/>
  <c r="H48" i="162"/>
  <c r="H49" i="162"/>
  <c r="H50" i="162"/>
  <c r="H51" i="162"/>
  <c r="H52" i="162"/>
  <c r="H53" i="162"/>
  <c r="H54" i="162"/>
  <c r="H55" i="162"/>
  <c r="H56" i="162"/>
  <c r="H57" i="162"/>
  <c r="H58" i="162"/>
  <c r="H59" i="162"/>
  <c r="H60" i="162"/>
  <c r="H61" i="162"/>
  <c r="H62" i="162"/>
  <c r="H63" i="162"/>
  <c r="H64" i="162"/>
  <c r="H65" i="162"/>
  <c r="H66" i="162"/>
  <c r="H67" i="162"/>
  <c r="H68" i="162"/>
  <c r="H69" i="162"/>
  <c r="H70" i="162"/>
  <c r="H71" i="162"/>
  <c r="H72" i="162"/>
  <c r="H73" i="162"/>
  <c r="H74" i="162"/>
  <c r="H75" i="162"/>
  <c r="H76" i="162"/>
  <c r="H77" i="162"/>
  <c r="H78" i="162"/>
  <c r="H79" i="162"/>
  <c r="H80" i="162"/>
  <c r="H81" i="162"/>
  <c r="H82" i="162"/>
  <c r="H83" i="162"/>
  <c r="H84" i="162"/>
  <c r="H85" i="162"/>
  <c r="H86" i="162"/>
  <c r="H87" i="162"/>
  <c r="H88" i="162"/>
  <c r="H89" i="162"/>
  <c r="H90" i="162"/>
  <c r="H91" i="162"/>
  <c r="H92" i="162"/>
  <c r="H93" i="162"/>
  <c r="H94" i="162"/>
  <c r="H95" i="162"/>
  <c r="H96" i="162"/>
  <c r="H97" i="162"/>
  <c r="H98" i="162"/>
  <c r="H99" i="162"/>
  <c r="H100" i="162"/>
  <c r="H101" i="162"/>
  <c r="H102" i="162"/>
  <c r="H103" i="162"/>
  <c r="H104" i="162"/>
  <c r="H105" i="162"/>
  <c r="H106" i="162"/>
  <c r="H107" i="162"/>
  <c r="H108" i="162"/>
  <c r="H109" i="162"/>
  <c r="H110" i="162"/>
  <c r="H111" i="162"/>
  <c r="H112" i="162"/>
  <c r="H113" i="162"/>
  <c r="H114" i="162"/>
  <c r="H115" i="162"/>
  <c r="H116" i="162"/>
  <c r="H117" i="162"/>
  <c r="H118" i="162"/>
  <c r="H119" i="162"/>
  <c r="H120" i="162"/>
  <c r="H121" i="162"/>
  <c r="H122" i="162"/>
  <c r="H123" i="162"/>
  <c r="H124" i="162"/>
  <c r="H125" i="162"/>
  <c r="H126" i="162"/>
  <c r="I126" i="161"/>
  <c r="J126" i="161" s="1"/>
  <c r="I125" i="161"/>
  <c r="J125" i="161" s="1"/>
  <c r="I124" i="161"/>
  <c r="J124" i="161" s="1"/>
  <c r="I123" i="161"/>
  <c r="J123" i="161" s="1"/>
  <c r="I122" i="161"/>
  <c r="J122" i="161" s="1"/>
  <c r="I121" i="161"/>
  <c r="J121" i="161" s="1"/>
  <c r="I120" i="161"/>
  <c r="J120" i="161" s="1"/>
  <c r="I119" i="161"/>
  <c r="J119" i="161" s="1"/>
  <c r="I118" i="161"/>
  <c r="J118" i="161" s="1"/>
  <c r="I117" i="161"/>
  <c r="J117" i="161" s="1"/>
  <c r="I116" i="161"/>
  <c r="J116" i="161" s="1"/>
  <c r="I115" i="161"/>
  <c r="J115" i="161" s="1"/>
  <c r="I114" i="161"/>
  <c r="J114" i="161" s="1"/>
  <c r="I113" i="161"/>
  <c r="J113" i="161" s="1"/>
  <c r="I112" i="161"/>
  <c r="J112" i="161" s="1"/>
  <c r="I111" i="161"/>
  <c r="J111" i="161" s="1"/>
  <c r="I110" i="161"/>
  <c r="J110" i="161" s="1"/>
  <c r="I109" i="161"/>
  <c r="J109" i="161" s="1"/>
  <c r="I108" i="161"/>
  <c r="J108" i="161" s="1"/>
  <c r="I107" i="161"/>
  <c r="J107" i="161" s="1"/>
  <c r="I106" i="161"/>
  <c r="J106" i="161" s="1"/>
  <c r="I105" i="161"/>
  <c r="J105" i="161" s="1"/>
  <c r="I104" i="161"/>
  <c r="J104" i="161" s="1"/>
  <c r="I103" i="161"/>
  <c r="J103" i="161" s="1"/>
  <c r="I102" i="161"/>
  <c r="J102" i="161" s="1"/>
  <c r="I101" i="161"/>
  <c r="J101" i="161" s="1"/>
  <c r="I100" i="161"/>
  <c r="J100" i="161" s="1"/>
  <c r="I99" i="161"/>
  <c r="J99" i="161" s="1"/>
  <c r="I98" i="161"/>
  <c r="J98" i="161" s="1"/>
  <c r="I97" i="161"/>
  <c r="J97" i="161" s="1"/>
  <c r="I96" i="161"/>
  <c r="J96" i="161" s="1"/>
  <c r="I95" i="161"/>
  <c r="J95" i="161" s="1"/>
  <c r="I94" i="161"/>
  <c r="J94" i="161" s="1"/>
  <c r="I93" i="161"/>
  <c r="J93" i="161" s="1"/>
  <c r="I92" i="161"/>
  <c r="J92" i="161" s="1"/>
  <c r="I91" i="161"/>
  <c r="J91" i="161" s="1"/>
  <c r="I90" i="161"/>
  <c r="J90" i="161" s="1"/>
  <c r="I89" i="161"/>
  <c r="J89" i="161" s="1"/>
  <c r="I88" i="161"/>
  <c r="J88" i="161" s="1"/>
  <c r="I87" i="161"/>
  <c r="J87" i="161" s="1"/>
  <c r="I86" i="161"/>
  <c r="J86" i="161" s="1"/>
  <c r="I85" i="161"/>
  <c r="J85" i="161" s="1"/>
  <c r="I84" i="161"/>
  <c r="J84" i="161" s="1"/>
  <c r="I83" i="161"/>
  <c r="J83" i="161" s="1"/>
  <c r="I82" i="161"/>
  <c r="J82" i="161" s="1"/>
  <c r="I81" i="161"/>
  <c r="J81" i="161" s="1"/>
  <c r="I80" i="161"/>
  <c r="J80" i="161" s="1"/>
  <c r="I79" i="161"/>
  <c r="J79" i="161" s="1"/>
  <c r="I78" i="161"/>
  <c r="J78" i="161" s="1"/>
  <c r="I77" i="161"/>
  <c r="J77" i="161" s="1"/>
  <c r="I76" i="161"/>
  <c r="J76" i="161" s="1"/>
  <c r="I75" i="161"/>
  <c r="J75" i="161" s="1"/>
  <c r="I74" i="161"/>
  <c r="J74" i="161" s="1"/>
  <c r="I73" i="161"/>
  <c r="J73" i="161" s="1"/>
  <c r="I72" i="161"/>
  <c r="J72" i="161" s="1"/>
  <c r="I71" i="161"/>
  <c r="J71" i="161" s="1"/>
  <c r="I70" i="161"/>
  <c r="J70" i="161" s="1"/>
  <c r="I69" i="161"/>
  <c r="J69" i="161" s="1"/>
  <c r="I68" i="161"/>
  <c r="J68" i="161" s="1"/>
  <c r="I67" i="161"/>
  <c r="J67" i="161" s="1"/>
  <c r="I66" i="161"/>
  <c r="J66" i="161" s="1"/>
  <c r="I65" i="161"/>
  <c r="J65" i="161" s="1"/>
  <c r="I64" i="161"/>
  <c r="J64" i="161" s="1"/>
  <c r="I63" i="161"/>
  <c r="J63" i="161" s="1"/>
  <c r="I62" i="161"/>
  <c r="J62" i="161" s="1"/>
  <c r="I61" i="161"/>
  <c r="J61" i="161" s="1"/>
  <c r="I60" i="161"/>
  <c r="J60" i="161" s="1"/>
  <c r="I59" i="161"/>
  <c r="J59" i="161" s="1"/>
  <c r="I58" i="161"/>
  <c r="J58" i="161" s="1"/>
  <c r="I57" i="161"/>
  <c r="J57" i="161" s="1"/>
  <c r="I56" i="161"/>
  <c r="J56" i="161" s="1"/>
  <c r="I55" i="161"/>
  <c r="J55" i="161" s="1"/>
  <c r="I54" i="161"/>
  <c r="J54" i="161" s="1"/>
  <c r="I53" i="161"/>
  <c r="J53" i="161" s="1"/>
  <c r="I52" i="161"/>
  <c r="J52" i="161" s="1"/>
  <c r="I51" i="161"/>
  <c r="J51" i="161" s="1"/>
  <c r="I50" i="161"/>
  <c r="J50" i="161" s="1"/>
  <c r="I49" i="161"/>
  <c r="J49" i="161" s="1"/>
  <c r="I48" i="161"/>
  <c r="J48" i="161" s="1"/>
  <c r="I47" i="161"/>
  <c r="J47" i="161" s="1"/>
  <c r="I46" i="161"/>
  <c r="J46" i="161" s="1"/>
  <c r="I45" i="161"/>
  <c r="J45" i="161" s="1"/>
  <c r="I44" i="161"/>
  <c r="J44" i="161" s="1"/>
  <c r="I43" i="161"/>
  <c r="J43" i="161" s="1"/>
  <c r="I42" i="161"/>
  <c r="J42" i="161" s="1"/>
  <c r="I41" i="161"/>
  <c r="J41" i="161" s="1"/>
  <c r="I40" i="161"/>
  <c r="J40" i="161" s="1"/>
  <c r="I39" i="161"/>
  <c r="J39" i="161" s="1"/>
  <c r="I38" i="161"/>
  <c r="J38" i="161" s="1"/>
  <c r="I37" i="161"/>
  <c r="J37" i="161" s="1"/>
  <c r="I36" i="161"/>
  <c r="J36" i="161" s="1"/>
  <c r="I35" i="161"/>
  <c r="J35" i="161" s="1"/>
  <c r="I34" i="161"/>
  <c r="J34" i="161" s="1"/>
  <c r="I33" i="161"/>
  <c r="J33" i="161" s="1"/>
  <c r="I32" i="161"/>
  <c r="J32" i="161" s="1"/>
  <c r="I31" i="161"/>
  <c r="J31" i="161" s="1"/>
  <c r="I30" i="161"/>
  <c r="J30" i="161" s="1"/>
  <c r="I29" i="161"/>
  <c r="J29" i="161" s="1"/>
  <c r="I28" i="161"/>
  <c r="J28" i="161" s="1"/>
  <c r="I27" i="161"/>
  <c r="J27" i="161" s="1"/>
  <c r="I26" i="161"/>
  <c r="J26" i="161" s="1"/>
  <c r="I25" i="161"/>
  <c r="J25" i="161" s="1"/>
  <c r="I24" i="161"/>
  <c r="J24" i="161" s="1"/>
  <c r="I23" i="161"/>
  <c r="J23" i="161" s="1"/>
  <c r="I22" i="161"/>
  <c r="J22" i="161" s="1"/>
  <c r="I21" i="161"/>
  <c r="J21" i="161" s="1"/>
  <c r="I20" i="161"/>
  <c r="J20" i="161" s="1"/>
  <c r="I19" i="161"/>
  <c r="J19" i="161" s="1"/>
  <c r="I18" i="161"/>
  <c r="J18" i="161" s="1"/>
  <c r="I17" i="161"/>
  <c r="J17" i="161" s="1"/>
  <c r="I16" i="161"/>
  <c r="J16" i="161" s="1"/>
  <c r="I15" i="161"/>
  <c r="J15" i="161" s="1"/>
  <c r="I14" i="161"/>
  <c r="J14" i="161" s="1"/>
  <c r="I13" i="161"/>
  <c r="J13" i="161" s="1"/>
  <c r="I12" i="161"/>
  <c r="J12" i="161" s="1"/>
  <c r="I11" i="161"/>
  <c r="J11" i="161" s="1"/>
  <c r="I10" i="161"/>
  <c r="J10" i="161" s="1"/>
  <c r="I9" i="161"/>
  <c r="J9" i="161" s="1"/>
  <c r="I8" i="161"/>
  <c r="J8" i="161" s="1"/>
  <c r="I7" i="161"/>
  <c r="J7" i="161" s="1"/>
  <c r="I6" i="161"/>
  <c r="J6" i="161" s="1"/>
  <c r="I5" i="161"/>
  <c r="J5" i="161" s="1"/>
  <c r="I4" i="161"/>
  <c r="J4" i="161" s="1"/>
  <c r="I126" i="160"/>
  <c r="J126" i="160" s="1"/>
  <c r="I125" i="160"/>
  <c r="J125" i="160" s="1"/>
  <c r="I124" i="160"/>
  <c r="J124" i="160" s="1"/>
  <c r="I123" i="160"/>
  <c r="J123" i="160" s="1"/>
  <c r="I122" i="160"/>
  <c r="J122" i="160" s="1"/>
  <c r="I121" i="160"/>
  <c r="J121" i="160" s="1"/>
  <c r="I120" i="160"/>
  <c r="J120" i="160" s="1"/>
  <c r="I119" i="160"/>
  <c r="J119" i="160" s="1"/>
  <c r="I118" i="160"/>
  <c r="J118" i="160" s="1"/>
  <c r="I117" i="160"/>
  <c r="J117" i="160" s="1"/>
  <c r="I116" i="160"/>
  <c r="J116" i="160" s="1"/>
  <c r="I115" i="160"/>
  <c r="J115" i="160" s="1"/>
  <c r="I114" i="160"/>
  <c r="J114" i="160" s="1"/>
  <c r="I113" i="160"/>
  <c r="J113" i="160" s="1"/>
  <c r="I112" i="160"/>
  <c r="J112" i="160" s="1"/>
  <c r="I111" i="160"/>
  <c r="J111" i="160" s="1"/>
  <c r="I110" i="160"/>
  <c r="J110" i="160" s="1"/>
  <c r="I109" i="160"/>
  <c r="J109" i="160" s="1"/>
  <c r="I108" i="160"/>
  <c r="J108" i="160" s="1"/>
  <c r="I107" i="160"/>
  <c r="J107" i="160" s="1"/>
  <c r="I106" i="160"/>
  <c r="J106" i="160" s="1"/>
  <c r="I105" i="160"/>
  <c r="J105" i="160" s="1"/>
  <c r="I104" i="160"/>
  <c r="J104" i="160" s="1"/>
  <c r="I103" i="160"/>
  <c r="J103" i="160" s="1"/>
  <c r="I102" i="160"/>
  <c r="J102" i="160" s="1"/>
  <c r="I101" i="160"/>
  <c r="J101" i="160" s="1"/>
  <c r="I100" i="160"/>
  <c r="J100" i="160" s="1"/>
  <c r="I99" i="160"/>
  <c r="J99" i="160" s="1"/>
  <c r="I98" i="160"/>
  <c r="J98" i="160" s="1"/>
  <c r="I97" i="160"/>
  <c r="J97" i="160" s="1"/>
  <c r="I96" i="160"/>
  <c r="J96" i="160" s="1"/>
  <c r="I95" i="160"/>
  <c r="J95" i="160" s="1"/>
  <c r="I94" i="160"/>
  <c r="J94" i="160" s="1"/>
  <c r="I93" i="160"/>
  <c r="J93" i="160" s="1"/>
  <c r="I92" i="160"/>
  <c r="J92" i="160" s="1"/>
  <c r="I91" i="160"/>
  <c r="J91" i="160" s="1"/>
  <c r="I90" i="160"/>
  <c r="J90" i="160" s="1"/>
  <c r="I89" i="160"/>
  <c r="J89" i="160" s="1"/>
  <c r="I88" i="160"/>
  <c r="J88" i="160" s="1"/>
  <c r="I87" i="160"/>
  <c r="J87" i="160" s="1"/>
  <c r="I86" i="160"/>
  <c r="J86" i="160" s="1"/>
  <c r="I85" i="160"/>
  <c r="J85" i="160" s="1"/>
  <c r="I84" i="160"/>
  <c r="J84" i="160" s="1"/>
  <c r="I83" i="160"/>
  <c r="J83" i="160" s="1"/>
  <c r="I82" i="160"/>
  <c r="J82" i="160" s="1"/>
  <c r="I81" i="160"/>
  <c r="J81" i="160" s="1"/>
  <c r="J80" i="160"/>
  <c r="I79" i="160"/>
  <c r="J79" i="160" s="1"/>
  <c r="I78" i="160"/>
  <c r="J78" i="160" s="1"/>
  <c r="I77" i="160"/>
  <c r="J77" i="160" s="1"/>
  <c r="I76" i="160"/>
  <c r="J76" i="160" s="1"/>
  <c r="I75" i="160"/>
  <c r="J75" i="160" s="1"/>
  <c r="I74" i="160"/>
  <c r="J74" i="160" s="1"/>
  <c r="I73" i="160"/>
  <c r="J73" i="160" s="1"/>
  <c r="I72" i="160"/>
  <c r="J72" i="160" s="1"/>
  <c r="I71" i="160"/>
  <c r="J71" i="160" s="1"/>
  <c r="I70" i="160"/>
  <c r="J70" i="160" s="1"/>
  <c r="I69" i="160"/>
  <c r="J69" i="160" s="1"/>
  <c r="I68" i="160"/>
  <c r="J68" i="160" s="1"/>
  <c r="I67" i="160"/>
  <c r="J67" i="160" s="1"/>
  <c r="I66" i="160"/>
  <c r="J66" i="160" s="1"/>
  <c r="I65" i="160"/>
  <c r="J65" i="160" s="1"/>
  <c r="I64" i="160"/>
  <c r="J64" i="160" s="1"/>
  <c r="I63" i="160"/>
  <c r="J63" i="160" s="1"/>
  <c r="I62" i="160"/>
  <c r="J62" i="160" s="1"/>
  <c r="I61" i="160"/>
  <c r="J61" i="160" s="1"/>
  <c r="I60" i="160"/>
  <c r="J60" i="160" s="1"/>
  <c r="I59" i="160"/>
  <c r="J59" i="160" s="1"/>
  <c r="I58" i="160"/>
  <c r="J58" i="160" s="1"/>
  <c r="I57" i="160"/>
  <c r="J57" i="160" s="1"/>
  <c r="I56" i="160"/>
  <c r="J56" i="160" s="1"/>
  <c r="I55" i="160"/>
  <c r="J55" i="160" s="1"/>
  <c r="I54" i="160"/>
  <c r="J54" i="160" s="1"/>
  <c r="I53" i="160"/>
  <c r="J53" i="160" s="1"/>
  <c r="I52" i="160"/>
  <c r="J52" i="160" s="1"/>
  <c r="I51" i="160"/>
  <c r="J51" i="160" s="1"/>
  <c r="I50" i="160"/>
  <c r="J50" i="160" s="1"/>
  <c r="I49" i="160"/>
  <c r="J49" i="160" s="1"/>
  <c r="I48" i="160"/>
  <c r="J48" i="160" s="1"/>
  <c r="I47" i="160"/>
  <c r="J47" i="160" s="1"/>
  <c r="I46" i="160"/>
  <c r="J46" i="160" s="1"/>
  <c r="I45" i="160"/>
  <c r="J45" i="160" s="1"/>
  <c r="I44" i="160"/>
  <c r="J44" i="160" s="1"/>
  <c r="I43" i="160"/>
  <c r="J43" i="160" s="1"/>
  <c r="I42" i="160"/>
  <c r="J42" i="160" s="1"/>
  <c r="I41" i="160"/>
  <c r="J41" i="160" s="1"/>
  <c r="I40" i="160"/>
  <c r="J40" i="160" s="1"/>
  <c r="I39" i="160"/>
  <c r="J39" i="160" s="1"/>
  <c r="I38" i="160"/>
  <c r="J38" i="160" s="1"/>
  <c r="I37" i="160"/>
  <c r="J37" i="160" s="1"/>
  <c r="I36" i="160"/>
  <c r="J36" i="160" s="1"/>
  <c r="I35" i="160"/>
  <c r="J35" i="160" s="1"/>
  <c r="I34" i="160"/>
  <c r="J34" i="160" s="1"/>
  <c r="I33" i="160"/>
  <c r="J33" i="160" s="1"/>
  <c r="I32" i="160"/>
  <c r="J32" i="160" s="1"/>
  <c r="I31" i="160"/>
  <c r="J31" i="160" s="1"/>
  <c r="I30" i="160"/>
  <c r="J30" i="160" s="1"/>
  <c r="I29" i="160"/>
  <c r="J29" i="160" s="1"/>
  <c r="I28" i="160"/>
  <c r="J28" i="160" s="1"/>
  <c r="I27" i="160"/>
  <c r="J27" i="160" s="1"/>
  <c r="I26" i="160"/>
  <c r="J26" i="160" s="1"/>
  <c r="I25" i="160"/>
  <c r="J25" i="160" s="1"/>
  <c r="I24" i="160"/>
  <c r="J24" i="160" s="1"/>
  <c r="I23" i="160"/>
  <c r="J23" i="160" s="1"/>
  <c r="I22" i="160"/>
  <c r="J22" i="160" s="1"/>
  <c r="I21" i="160"/>
  <c r="J21" i="160" s="1"/>
  <c r="I20" i="160"/>
  <c r="J20" i="160" s="1"/>
  <c r="I19" i="160"/>
  <c r="J19" i="160" s="1"/>
  <c r="I18" i="160"/>
  <c r="J18" i="160" s="1"/>
  <c r="I17" i="160"/>
  <c r="J17" i="160" s="1"/>
  <c r="I16" i="160"/>
  <c r="J16" i="160" s="1"/>
  <c r="I15" i="160"/>
  <c r="J15" i="160" s="1"/>
  <c r="I14" i="160"/>
  <c r="J14" i="160" s="1"/>
  <c r="I13" i="160"/>
  <c r="J13" i="160" s="1"/>
  <c r="I12" i="160"/>
  <c r="J12" i="160" s="1"/>
  <c r="I11" i="160"/>
  <c r="J11" i="160" s="1"/>
  <c r="I10" i="160"/>
  <c r="J10" i="160" s="1"/>
  <c r="I9" i="160"/>
  <c r="J9" i="160" s="1"/>
  <c r="I8" i="160"/>
  <c r="J8" i="160" s="1"/>
  <c r="I7" i="160"/>
  <c r="J7" i="160" s="1"/>
  <c r="I6" i="160"/>
  <c r="J6" i="160" s="1"/>
  <c r="I5" i="160"/>
  <c r="J5" i="160" s="1"/>
  <c r="I4" i="160"/>
  <c r="J4" i="160" s="1"/>
  <c r="I126" i="159"/>
  <c r="J126" i="159" s="1"/>
  <c r="I125" i="159"/>
  <c r="J125" i="159" s="1"/>
  <c r="I124" i="159"/>
  <c r="J124" i="159" s="1"/>
  <c r="I123" i="159"/>
  <c r="J123" i="159" s="1"/>
  <c r="I122" i="159"/>
  <c r="J122" i="159" s="1"/>
  <c r="I121" i="159"/>
  <c r="J121" i="159" s="1"/>
  <c r="I120" i="159"/>
  <c r="J120" i="159" s="1"/>
  <c r="I119" i="159"/>
  <c r="J119" i="159" s="1"/>
  <c r="I118" i="159"/>
  <c r="J118" i="159" s="1"/>
  <c r="I117" i="159"/>
  <c r="J117" i="159" s="1"/>
  <c r="I116" i="159"/>
  <c r="J116" i="159" s="1"/>
  <c r="I115" i="159"/>
  <c r="J115" i="159" s="1"/>
  <c r="I114" i="159"/>
  <c r="J114" i="159" s="1"/>
  <c r="I113" i="159"/>
  <c r="J113" i="159" s="1"/>
  <c r="I112" i="159"/>
  <c r="J112" i="159" s="1"/>
  <c r="I111" i="159"/>
  <c r="J111" i="159" s="1"/>
  <c r="I110" i="159"/>
  <c r="J110" i="159" s="1"/>
  <c r="I109" i="159"/>
  <c r="J109" i="159" s="1"/>
  <c r="I108" i="159"/>
  <c r="J108" i="159" s="1"/>
  <c r="I107" i="159"/>
  <c r="J107" i="159" s="1"/>
  <c r="I106" i="159"/>
  <c r="J106" i="159" s="1"/>
  <c r="I105" i="159"/>
  <c r="J105" i="159" s="1"/>
  <c r="I104" i="159"/>
  <c r="J104" i="159" s="1"/>
  <c r="I103" i="159"/>
  <c r="J103" i="159" s="1"/>
  <c r="I102" i="159"/>
  <c r="J102" i="159" s="1"/>
  <c r="I101" i="159"/>
  <c r="J101" i="159" s="1"/>
  <c r="J100" i="159"/>
  <c r="I100" i="159"/>
  <c r="I99" i="159"/>
  <c r="J99" i="159" s="1"/>
  <c r="I98" i="159"/>
  <c r="J98" i="159" s="1"/>
  <c r="I97" i="159"/>
  <c r="J97" i="159" s="1"/>
  <c r="I96" i="159"/>
  <c r="J96" i="159" s="1"/>
  <c r="I95" i="159"/>
  <c r="J95" i="159" s="1"/>
  <c r="I94" i="159"/>
  <c r="J94" i="159" s="1"/>
  <c r="I93" i="159"/>
  <c r="J93" i="159" s="1"/>
  <c r="I92" i="159"/>
  <c r="J92" i="159" s="1"/>
  <c r="I91" i="159"/>
  <c r="J91" i="159" s="1"/>
  <c r="I90" i="159"/>
  <c r="J90" i="159" s="1"/>
  <c r="I89" i="159"/>
  <c r="J89" i="159" s="1"/>
  <c r="I88" i="159"/>
  <c r="J88" i="159" s="1"/>
  <c r="I87" i="159"/>
  <c r="J87" i="159" s="1"/>
  <c r="I86" i="159"/>
  <c r="J86" i="159" s="1"/>
  <c r="I85" i="159"/>
  <c r="J85" i="159" s="1"/>
  <c r="I84" i="159"/>
  <c r="J84" i="159" s="1"/>
  <c r="I83" i="159"/>
  <c r="J83" i="159" s="1"/>
  <c r="I82" i="159"/>
  <c r="J82" i="159" s="1"/>
  <c r="I81" i="159"/>
  <c r="J81" i="159" s="1"/>
  <c r="I80" i="159"/>
  <c r="J80" i="159" s="1"/>
  <c r="I79" i="159"/>
  <c r="J79" i="159" s="1"/>
  <c r="I78" i="159"/>
  <c r="J78" i="159" s="1"/>
  <c r="I77" i="159"/>
  <c r="J77" i="159" s="1"/>
  <c r="I76" i="159"/>
  <c r="J76" i="159" s="1"/>
  <c r="I75" i="159"/>
  <c r="J75" i="159" s="1"/>
  <c r="I74" i="159"/>
  <c r="J74" i="159" s="1"/>
  <c r="I73" i="159"/>
  <c r="J73" i="159" s="1"/>
  <c r="I72" i="159"/>
  <c r="J72" i="159" s="1"/>
  <c r="I71" i="159"/>
  <c r="J71" i="159" s="1"/>
  <c r="I70" i="159"/>
  <c r="J70" i="159" s="1"/>
  <c r="I69" i="159"/>
  <c r="J69" i="159" s="1"/>
  <c r="I68" i="159"/>
  <c r="J68" i="159" s="1"/>
  <c r="I67" i="159"/>
  <c r="J67" i="159" s="1"/>
  <c r="I66" i="159"/>
  <c r="J66" i="159" s="1"/>
  <c r="I65" i="159"/>
  <c r="J65" i="159" s="1"/>
  <c r="I64" i="159"/>
  <c r="J64" i="159" s="1"/>
  <c r="I63" i="159"/>
  <c r="J63" i="159" s="1"/>
  <c r="I62" i="159"/>
  <c r="J62" i="159" s="1"/>
  <c r="I61" i="159"/>
  <c r="J61" i="159" s="1"/>
  <c r="I60" i="159"/>
  <c r="J60" i="159" s="1"/>
  <c r="I59" i="159"/>
  <c r="J59" i="159" s="1"/>
  <c r="I58" i="159"/>
  <c r="J58" i="159" s="1"/>
  <c r="I57" i="159"/>
  <c r="J57" i="159" s="1"/>
  <c r="I56" i="159"/>
  <c r="J56" i="159" s="1"/>
  <c r="I55" i="159"/>
  <c r="J55" i="159" s="1"/>
  <c r="I54" i="159"/>
  <c r="J54" i="159" s="1"/>
  <c r="I53" i="159"/>
  <c r="J53" i="159" s="1"/>
  <c r="I52" i="159"/>
  <c r="J52" i="159" s="1"/>
  <c r="I51" i="159"/>
  <c r="J51" i="159" s="1"/>
  <c r="I50" i="159"/>
  <c r="J50" i="159" s="1"/>
  <c r="I49" i="159"/>
  <c r="J49" i="159" s="1"/>
  <c r="I48" i="159"/>
  <c r="J48" i="159" s="1"/>
  <c r="I47" i="159"/>
  <c r="J47" i="159" s="1"/>
  <c r="I46" i="159"/>
  <c r="J46" i="159" s="1"/>
  <c r="I45" i="159"/>
  <c r="J45" i="159" s="1"/>
  <c r="I44" i="159"/>
  <c r="J44" i="159" s="1"/>
  <c r="I43" i="159"/>
  <c r="J43" i="159" s="1"/>
  <c r="I42" i="159"/>
  <c r="J42" i="159" s="1"/>
  <c r="I41" i="159"/>
  <c r="J41" i="159" s="1"/>
  <c r="I40" i="159"/>
  <c r="J40" i="159" s="1"/>
  <c r="I39" i="159"/>
  <c r="J39" i="159" s="1"/>
  <c r="I38" i="159"/>
  <c r="J38" i="159" s="1"/>
  <c r="I37" i="159"/>
  <c r="J37" i="159" s="1"/>
  <c r="I36" i="159"/>
  <c r="J36" i="159" s="1"/>
  <c r="I35" i="159"/>
  <c r="J35" i="159" s="1"/>
  <c r="I34" i="159"/>
  <c r="J34" i="159" s="1"/>
  <c r="I33" i="159"/>
  <c r="J33" i="159" s="1"/>
  <c r="I32" i="159"/>
  <c r="J32" i="159" s="1"/>
  <c r="I31" i="159"/>
  <c r="J31" i="159" s="1"/>
  <c r="I30" i="159"/>
  <c r="J30" i="159" s="1"/>
  <c r="I29" i="159"/>
  <c r="J29" i="159" s="1"/>
  <c r="I28" i="159"/>
  <c r="J28" i="159" s="1"/>
  <c r="I27" i="159"/>
  <c r="J27" i="159" s="1"/>
  <c r="I26" i="159"/>
  <c r="J26" i="159" s="1"/>
  <c r="I25" i="159"/>
  <c r="J25" i="159" s="1"/>
  <c r="I24" i="159"/>
  <c r="J24" i="159" s="1"/>
  <c r="I23" i="159"/>
  <c r="J23" i="159" s="1"/>
  <c r="I22" i="159"/>
  <c r="J22" i="159" s="1"/>
  <c r="I21" i="159"/>
  <c r="J21" i="159" s="1"/>
  <c r="I20" i="159"/>
  <c r="J20" i="159" s="1"/>
  <c r="I19" i="159"/>
  <c r="J19" i="159" s="1"/>
  <c r="I18" i="159"/>
  <c r="J18" i="159" s="1"/>
  <c r="I17" i="159"/>
  <c r="J17" i="159" s="1"/>
  <c r="I16" i="159"/>
  <c r="J16" i="159" s="1"/>
  <c r="I15" i="159"/>
  <c r="J15" i="159" s="1"/>
  <c r="I14" i="159"/>
  <c r="J14" i="159" s="1"/>
  <c r="I13" i="159"/>
  <c r="J13" i="159" s="1"/>
  <c r="I12" i="159"/>
  <c r="J12" i="159" s="1"/>
  <c r="I11" i="159"/>
  <c r="J11" i="159" s="1"/>
  <c r="I10" i="159"/>
  <c r="J10" i="159" s="1"/>
  <c r="I9" i="159"/>
  <c r="J9" i="159" s="1"/>
  <c r="I8" i="159"/>
  <c r="J8" i="159" s="1"/>
  <c r="I7" i="159"/>
  <c r="J7" i="159" s="1"/>
  <c r="I6" i="159"/>
  <c r="J6" i="159" s="1"/>
  <c r="I5" i="159"/>
  <c r="J5" i="159" s="1"/>
  <c r="I4" i="159"/>
  <c r="J4" i="159" s="1"/>
  <c r="I126" i="158"/>
  <c r="J126" i="158" s="1"/>
  <c r="I125" i="158"/>
  <c r="J125" i="158" s="1"/>
  <c r="I124" i="158"/>
  <c r="J124" i="158" s="1"/>
  <c r="I123" i="158"/>
  <c r="J123" i="158" s="1"/>
  <c r="I122" i="158"/>
  <c r="J122" i="158" s="1"/>
  <c r="I121" i="158"/>
  <c r="J121" i="158" s="1"/>
  <c r="I120" i="158"/>
  <c r="J120" i="158" s="1"/>
  <c r="I119" i="158"/>
  <c r="J119" i="158" s="1"/>
  <c r="I118" i="158"/>
  <c r="J118" i="158" s="1"/>
  <c r="I117" i="158"/>
  <c r="J117" i="158" s="1"/>
  <c r="I116" i="158"/>
  <c r="J116" i="158" s="1"/>
  <c r="I115" i="158"/>
  <c r="J115" i="158" s="1"/>
  <c r="I114" i="158"/>
  <c r="J114" i="158" s="1"/>
  <c r="I113" i="158"/>
  <c r="J113" i="158" s="1"/>
  <c r="I112" i="158"/>
  <c r="J112" i="158" s="1"/>
  <c r="I111" i="158"/>
  <c r="J111" i="158" s="1"/>
  <c r="I110" i="158"/>
  <c r="J110" i="158" s="1"/>
  <c r="I109" i="158"/>
  <c r="J109" i="158" s="1"/>
  <c r="I108" i="158"/>
  <c r="J108" i="158" s="1"/>
  <c r="I107" i="158"/>
  <c r="J107" i="158" s="1"/>
  <c r="I106" i="158"/>
  <c r="J106" i="158" s="1"/>
  <c r="I105" i="158"/>
  <c r="J105" i="158" s="1"/>
  <c r="I104" i="158"/>
  <c r="J104" i="158" s="1"/>
  <c r="I103" i="158"/>
  <c r="J103" i="158" s="1"/>
  <c r="I102" i="158"/>
  <c r="J102" i="158" s="1"/>
  <c r="I101" i="158"/>
  <c r="J101" i="158" s="1"/>
  <c r="I100" i="158"/>
  <c r="J100" i="158" s="1"/>
  <c r="I99" i="158"/>
  <c r="J99" i="158" s="1"/>
  <c r="I98" i="158"/>
  <c r="J98" i="158" s="1"/>
  <c r="I97" i="158"/>
  <c r="J97" i="158" s="1"/>
  <c r="I96" i="158"/>
  <c r="J96" i="158" s="1"/>
  <c r="I95" i="158"/>
  <c r="J95" i="158" s="1"/>
  <c r="I94" i="158"/>
  <c r="J94" i="158" s="1"/>
  <c r="I93" i="158"/>
  <c r="J93" i="158" s="1"/>
  <c r="I92" i="158"/>
  <c r="J92" i="158" s="1"/>
  <c r="I91" i="158"/>
  <c r="J91" i="158" s="1"/>
  <c r="I90" i="158"/>
  <c r="J90" i="158" s="1"/>
  <c r="I89" i="158"/>
  <c r="J89" i="158" s="1"/>
  <c r="I88" i="158"/>
  <c r="J88" i="158" s="1"/>
  <c r="I87" i="158"/>
  <c r="J87" i="158" s="1"/>
  <c r="I86" i="158"/>
  <c r="J86" i="158" s="1"/>
  <c r="I85" i="158"/>
  <c r="J85" i="158" s="1"/>
  <c r="I84" i="158"/>
  <c r="J84" i="158" s="1"/>
  <c r="I83" i="158"/>
  <c r="J83" i="158" s="1"/>
  <c r="I82" i="158"/>
  <c r="J82" i="158" s="1"/>
  <c r="I81" i="158"/>
  <c r="J81" i="158" s="1"/>
  <c r="I80" i="158"/>
  <c r="J80" i="158" s="1"/>
  <c r="I79" i="158"/>
  <c r="J79" i="158" s="1"/>
  <c r="I78" i="158"/>
  <c r="J78" i="158" s="1"/>
  <c r="I77" i="158"/>
  <c r="J77" i="158" s="1"/>
  <c r="I76" i="158"/>
  <c r="J76" i="158" s="1"/>
  <c r="I75" i="158"/>
  <c r="J75" i="158" s="1"/>
  <c r="I74" i="158"/>
  <c r="J74" i="158" s="1"/>
  <c r="I73" i="158"/>
  <c r="J73" i="158" s="1"/>
  <c r="I72" i="158"/>
  <c r="J72" i="158" s="1"/>
  <c r="I71" i="158"/>
  <c r="J71" i="158" s="1"/>
  <c r="I70" i="158"/>
  <c r="J70" i="158" s="1"/>
  <c r="I69" i="158"/>
  <c r="J69" i="158" s="1"/>
  <c r="I68" i="158"/>
  <c r="J68" i="158" s="1"/>
  <c r="I67" i="158"/>
  <c r="J67" i="158" s="1"/>
  <c r="I66" i="158"/>
  <c r="J66" i="158" s="1"/>
  <c r="I65" i="158"/>
  <c r="J65" i="158" s="1"/>
  <c r="I64" i="158"/>
  <c r="J64" i="158" s="1"/>
  <c r="I63" i="158"/>
  <c r="J63" i="158" s="1"/>
  <c r="I62" i="158"/>
  <c r="J62" i="158" s="1"/>
  <c r="I61" i="158"/>
  <c r="J61" i="158" s="1"/>
  <c r="I60" i="158"/>
  <c r="J60" i="158" s="1"/>
  <c r="I59" i="158"/>
  <c r="J59" i="158" s="1"/>
  <c r="I58" i="158"/>
  <c r="J58" i="158" s="1"/>
  <c r="I57" i="158"/>
  <c r="J57" i="158" s="1"/>
  <c r="I56" i="158"/>
  <c r="J56" i="158" s="1"/>
  <c r="I55" i="158"/>
  <c r="J55" i="158" s="1"/>
  <c r="I54" i="158"/>
  <c r="J54" i="158" s="1"/>
  <c r="I53" i="158"/>
  <c r="J53" i="158" s="1"/>
  <c r="I52" i="158"/>
  <c r="J52" i="158" s="1"/>
  <c r="I51" i="158"/>
  <c r="J51" i="158" s="1"/>
  <c r="I50" i="158"/>
  <c r="J50" i="158" s="1"/>
  <c r="I49" i="158"/>
  <c r="J49" i="158" s="1"/>
  <c r="I48" i="158"/>
  <c r="J48" i="158" s="1"/>
  <c r="I47" i="158"/>
  <c r="J47" i="158" s="1"/>
  <c r="I46" i="158"/>
  <c r="J46" i="158" s="1"/>
  <c r="I45" i="158"/>
  <c r="J45" i="158" s="1"/>
  <c r="I44" i="158"/>
  <c r="J44" i="158" s="1"/>
  <c r="I43" i="158"/>
  <c r="J43" i="158" s="1"/>
  <c r="I42" i="158"/>
  <c r="J42" i="158" s="1"/>
  <c r="I41" i="158"/>
  <c r="J41" i="158" s="1"/>
  <c r="I40" i="158"/>
  <c r="J40" i="158" s="1"/>
  <c r="I39" i="158"/>
  <c r="J39" i="158" s="1"/>
  <c r="I38" i="158"/>
  <c r="J38" i="158" s="1"/>
  <c r="I37" i="158"/>
  <c r="J37" i="158" s="1"/>
  <c r="I36" i="158"/>
  <c r="J36" i="158" s="1"/>
  <c r="I35" i="158"/>
  <c r="J35" i="158" s="1"/>
  <c r="I34" i="158"/>
  <c r="J34" i="158" s="1"/>
  <c r="I33" i="158"/>
  <c r="J33" i="158" s="1"/>
  <c r="I32" i="158"/>
  <c r="J32" i="158" s="1"/>
  <c r="I31" i="158"/>
  <c r="J31" i="158" s="1"/>
  <c r="I30" i="158"/>
  <c r="J30" i="158" s="1"/>
  <c r="I29" i="158"/>
  <c r="J29" i="158" s="1"/>
  <c r="I28" i="158"/>
  <c r="J28" i="158" s="1"/>
  <c r="I27" i="158"/>
  <c r="J27" i="158" s="1"/>
  <c r="I26" i="158"/>
  <c r="J26" i="158" s="1"/>
  <c r="I25" i="158"/>
  <c r="J25" i="158" s="1"/>
  <c r="I24" i="158"/>
  <c r="J24" i="158" s="1"/>
  <c r="I23" i="158"/>
  <c r="J23" i="158" s="1"/>
  <c r="I22" i="158"/>
  <c r="J22" i="158" s="1"/>
  <c r="I21" i="158"/>
  <c r="J21" i="158" s="1"/>
  <c r="I20" i="158"/>
  <c r="J20" i="158" s="1"/>
  <c r="I19" i="158"/>
  <c r="J19" i="158" s="1"/>
  <c r="I18" i="158"/>
  <c r="J18" i="158" s="1"/>
  <c r="I17" i="158"/>
  <c r="J17" i="158" s="1"/>
  <c r="I16" i="158"/>
  <c r="J16" i="158" s="1"/>
  <c r="I15" i="158"/>
  <c r="J15" i="158" s="1"/>
  <c r="I14" i="158"/>
  <c r="J14" i="158" s="1"/>
  <c r="I13" i="158"/>
  <c r="J13" i="158" s="1"/>
  <c r="I12" i="158"/>
  <c r="J12" i="158" s="1"/>
  <c r="I11" i="158"/>
  <c r="J11" i="158" s="1"/>
  <c r="I10" i="158"/>
  <c r="J10" i="158" s="1"/>
  <c r="I9" i="158"/>
  <c r="J9" i="158" s="1"/>
  <c r="I8" i="158"/>
  <c r="J8" i="158" s="1"/>
  <c r="I7" i="158"/>
  <c r="J7" i="158" s="1"/>
  <c r="I6" i="158"/>
  <c r="J6" i="158" s="1"/>
  <c r="I5" i="158"/>
  <c r="J5" i="158" s="1"/>
  <c r="I4" i="158"/>
  <c r="J4" i="158" s="1"/>
  <c r="I126" i="157"/>
  <c r="J126" i="157" s="1"/>
  <c r="I125" i="157"/>
  <c r="J125" i="157" s="1"/>
  <c r="I124" i="157"/>
  <c r="J124" i="157" s="1"/>
  <c r="I123" i="157"/>
  <c r="J123" i="157" s="1"/>
  <c r="I122" i="157"/>
  <c r="J122" i="157" s="1"/>
  <c r="I121" i="157"/>
  <c r="J121" i="157" s="1"/>
  <c r="I120" i="157"/>
  <c r="J120" i="157" s="1"/>
  <c r="I119" i="157"/>
  <c r="J119" i="157" s="1"/>
  <c r="I118" i="157"/>
  <c r="J118" i="157" s="1"/>
  <c r="I117" i="157"/>
  <c r="J117" i="157" s="1"/>
  <c r="I116" i="157"/>
  <c r="J116" i="157" s="1"/>
  <c r="I115" i="157"/>
  <c r="J115" i="157" s="1"/>
  <c r="I114" i="157"/>
  <c r="J114" i="157" s="1"/>
  <c r="I113" i="157"/>
  <c r="J113" i="157" s="1"/>
  <c r="I112" i="157"/>
  <c r="J112" i="157" s="1"/>
  <c r="I111" i="157"/>
  <c r="J111" i="157" s="1"/>
  <c r="I110" i="157"/>
  <c r="J110" i="157" s="1"/>
  <c r="I109" i="157"/>
  <c r="J109" i="157" s="1"/>
  <c r="I108" i="157"/>
  <c r="J108" i="157" s="1"/>
  <c r="I107" i="157"/>
  <c r="J107" i="157" s="1"/>
  <c r="I106" i="157"/>
  <c r="J106" i="157" s="1"/>
  <c r="I105" i="157"/>
  <c r="J105" i="157" s="1"/>
  <c r="I104" i="157"/>
  <c r="J104" i="157" s="1"/>
  <c r="I103" i="157"/>
  <c r="J103" i="157" s="1"/>
  <c r="I102" i="157"/>
  <c r="J102" i="157" s="1"/>
  <c r="I101" i="157"/>
  <c r="J101" i="157" s="1"/>
  <c r="I100" i="157"/>
  <c r="J100" i="157" s="1"/>
  <c r="I99" i="157"/>
  <c r="J99" i="157" s="1"/>
  <c r="I98" i="157"/>
  <c r="J98" i="157" s="1"/>
  <c r="I97" i="157"/>
  <c r="J97" i="157" s="1"/>
  <c r="I96" i="157"/>
  <c r="J96" i="157" s="1"/>
  <c r="I95" i="157"/>
  <c r="J95" i="157" s="1"/>
  <c r="I94" i="157"/>
  <c r="J94" i="157" s="1"/>
  <c r="I93" i="157"/>
  <c r="J93" i="157" s="1"/>
  <c r="I92" i="157"/>
  <c r="J92" i="157" s="1"/>
  <c r="I91" i="157"/>
  <c r="J91" i="157" s="1"/>
  <c r="I90" i="157"/>
  <c r="J90" i="157" s="1"/>
  <c r="I89" i="157"/>
  <c r="J89" i="157" s="1"/>
  <c r="I88" i="157"/>
  <c r="J88" i="157" s="1"/>
  <c r="I87" i="157"/>
  <c r="J87" i="157" s="1"/>
  <c r="I86" i="157"/>
  <c r="J86" i="157" s="1"/>
  <c r="I85" i="157"/>
  <c r="J85" i="157" s="1"/>
  <c r="I84" i="157"/>
  <c r="J84" i="157" s="1"/>
  <c r="I83" i="157"/>
  <c r="J83" i="157" s="1"/>
  <c r="I82" i="157"/>
  <c r="J82" i="157" s="1"/>
  <c r="I81" i="157"/>
  <c r="J81" i="157" s="1"/>
  <c r="I80" i="157"/>
  <c r="J80" i="157" s="1"/>
  <c r="I79" i="157"/>
  <c r="J79" i="157" s="1"/>
  <c r="I78" i="157"/>
  <c r="J78" i="157" s="1"/>
  <c r="I77" i="157"/>
  <c r="J77" i="157" s="1"/>
  <c r="I76" i="157"/>
  <c r="J76" i="157" s="1"/>
  <c r="I75" i="157"/>
  <c r="J75" i="157" s="1"/>
  <c r="I74" i="157"/>
  <c r="J74" i="157" s="1"/>
  <c r="I73" i="157"/>
  <c r="J73" i="157" s="1"/>
  <c r="I72" i="157"/>
  <c r="J72" i="157" s="1"/>
  <c r="I71" i="157"/>
  <c r="J71" i="157" s="1"/>
  <c r="I70" i="157"/>
  <c r="J70" i="157" s="1"/>
  <c r="I69" i="157"/>
  <c r="J69" i="157" s="1"/>
  <c r="I68" i="157"/>
  <c r="J68" i="157" s="1"/>
  <c r="I67" i="157"/>
  <c r="J67" i="157" s="1"/>
  <c r="I66" i="157"/>
  <c r="J66" i="157" s="1"/>
  <c r="I65" i="157"/>
  <c r="J65" i="157" s="1"/>
  <c r="I64" i="157"/>
  <c r="J64" i="157" s="1"/>
  <c r="I63" i="157"/>
  <c r="J63" i="157" s="1"/>
  <c r="I62" i="157"/>
  <c r="J62" i="157" s="1"/>
  <c r="I61" i="157"/>
  <c r="J61" i="157" s="1"/>
  <c r="I60" i="157"/>
  <c r="J60" i="157" s="1"/>
  <c r="I59" i="157"/>
  <c r="J59" i="157" s="1"/>
  <c r="I58" i="157"/>
  <c r="J58" i="157" s="1"/>
  <c r="I57" i="157"/>
  <c r="J57" i="157" s="1"/>
  <c r="I56" i="157"/>
  <c r="J56" i="157" s="1"/>
  <c r="I55" i="157"/>
  <c r="J55" i="157" s="1"/>
  <c r="I54" i="157"/>
  <c r="J54" i="157" s="1"/>
  <c r="I53" i="157"/>
  <c r="J53" i="157" s="1"/>
  <c r="I52" i="157"/>
  <c r="J52" i="157" s="1"/>
  <c r="I51" i="157"/>
  <c r="J51" i="157" s="1"/>
  <c r="I50" i="157"/>
  <c r="J50" i="157" s="1"/>
  <c r="I49" i="157"/>
  <c r="J49" i="157" s="1"/>
  <c r="I48" i="157"/>
  <c r="J48" i="157" s="1"/>
  <c r="I47" i="157"/>
  <c r="J47" i="157" s="1"/>
  <c r="I46" i="157"/>
  <c r="J46" i="157" s="1"/>
  <c r="I45" i="157"/>
  <c r="J45" i="157" s="1"/>
  <c r="I44" i="157"/>
  <c r="J44" i="157" s="1"/>
  <c r="I43" i="157"/>
  <c r="J43" i="157" s="1"/>
  <c r="I42" i="157"/>
  <c r="J42" i="157" s="1"/>
  <c r="I41" i="157"/>
  <c r="J41" i="157" s="1"/>
  <c r="I40" i="157"/>
  <c r="J40" i="157" s="1"/>
  <c r="I39" i="157"/>
  <c r="J39" i="157" s="1"/>
  <c r="I38" i="157"/>
  <c r="J38" i="157" s="1"/>
  <c r="I37" i="157"/>
  <c r="J37" i="157" s="1"/>
  <c r="I36" i="157"/>
  <c r="J36" i="157" s="1"/>
  <c r="I35" i="157"/>
  <c r="J35" i="157" s="1"/>
  <c r="I34" i="157"/>
  <c r="J34" i="157" s="1"/>
  <c r="I33" i="157"/>
  <c r="J33" i="157" s="1"/>
  <c r="I32" i="157"/>
  <c r="J32" i="157" s="1"/>
  <c r="I31" i="157"/>
  <c r="J31" i="157" s="1"/>
  <c r="I30" i="157"/>
  <c r="J30" i="157" s="1"/>
  <c r="I29" i="157"/>
  <c r="J29" i="157" s="1"/>
  <c r="I28" i="157"/>
  <c r="J28" i="157" s="1"/>
  <c r="I27" i="157"/>
  <c r="J27" i="157" s="1"/>
  <c r="I26" i="157"/>
  <c r="J26" i="157" s="1"/>
  <c r="I25" i="157"/>
  <c r="J25" i="157" s="1"/>
  <c r="I24" i="157"/>
  <c r="J24" i="157" s="1"/>
  <c r="I23" i="157"/>
  <c r="J23" i="157" s="1"/>
  <c r="I22" i="157"/>
  <c r="J22" i="157" s="1"/>
  <c r="I21" i="157"/>
  <c r="J21" i="157" s="1"/>
  <c r="I20" i="157"/>
  <c r="J20" i="157" s="1"/>
  <c r="I19" i="157"/>
  <c r="J19" i="157" s="1"/>
  <c r="I18" i="157"/>
  <c r="J18" i="157" s="1"/>
  <c r="I17" i="157"/>
  <c r="J17" i="157" s="1"/>
  <c r="I16" i="157"/>
  <c r="J16" i="157" s="1"/>
  <c r="I15" i="157"/>
  <c r="J15" i="157" s="1"/>
  <c r="I14" i="157"/>
  <c r="J14" i="157" s="1"/>
  <c r="I13" i="157"/>
  <c r="J13" i="157" s="1"/>
  <c r="I12" i="157"/>
  <c r="J12" i="157" s="1"/>
  <c r="I11" i="157"/>
  <c r="J11" i="157" s="1"/>
  <c r="I10" i="157"/>
  <c r="J10" i="157" s="1"/>
  <c r="I9" i="157"/>
  <c r="J9" i="157" s="1"/>
  <c r="I8" i="157"/>
  <c r="J8" i="157" s="1"/>
  <c r="I7" i="157"/>
  <c r="J7" i="157" s="1"/>
  <c r="I6" i="157"/>
  <c r="J6" i="157" s="1"/>
  <c r="I5" i="157"/>
  <c r="J5" i="157" s="1"/>
  <c r="I4" i="157"/>
  <c r="J4" i="157" s="1"/>
  <c r="I126" i="156"/>
  <c r="J126" i="156" s="1"/>
  <c r="I125" i="156"/>
  <c r="J125" i="156" s="1"/>
  <c r="I124" i="156"/>
  <c r="J124" i="156" s="1"/>
  <c r="I123" i="156"/>
  <c r="J123" i="156" s="1"/>
  <c r="I122" i="156"/>
  <c r="J122" i="156" s="1"/>
  <c r="I121" i="156"/>
  <c r="J121" i="156" s="1"/>
  <c r="I120" i="156"/>
  <c r="J120" i="156" s="1"/>
  <c r="I119" i="156"/>
  <c r="J119" i="156" s="1"/>
  <c r="I118" i="156"/>
  <c r="J118" i="156" s="1"/>
  <c r="I117" i="156"/>
  <c r="J117" i="156" s="1"/>
  <c r="I116" i="156"/>
  <c r="J116" i="156" s="1"/>
  <c r="I115" i="156"/>
  <c r="J115" i="156" s="1"/>
  <c r="I114" i="156"/>
  <c r="J114" i="156" s="1"/>
  <c r="I113" i="156"/>
  <c r="J113" i="156" s="1"/>
  <c r="I112" i="156"/>
  <c r="J112" i="156" s="1"/>
  <c r="I111" i="156"/>
  <c r="J111" i="156" s="1"/>
  <c r="I110" i="156"/>
  <c r="J110" i="156" s="1"/>
  <c r="I109" i="156"/>
  <c r="J109" i="156" s="1"/>
  <c r="I108" i="156"/>
  <c r="J108" i="156" s="1"/>
  <c r="I107" i="156"/>
  <c r="J107" i="156" s="1"/>
  <c r="I106" i="156"/>
  <c r="J106" i="156" s="1"/>
  <c r="I105" i="156"/>
  <c r="J105" i="156" s="1"/>
  <c r="I104" i="156"/>
  <c r="J104" i="156" s="1"/>
  <c r="I103" i="156"/>
  <c r="J103" i="156" s="1"/>
  <c r="I102" i="156"/>
  <c r="J102" i="156" s="1"/>
  <c r="I101" i="156"/>
  <c r="J101" i="156" s="1"/>
  <c r="I100" i="156"/>
  <c r="J100" i="156" s="1"/>
  <c r="I99" i="156"/>
  <c r="J99" i="156" s="1"/>
  <c r="I98" i="156"/>
  <c r="J98" i="156" s="1"/>
  <c r="I97" i="156"/>
  <c r="J97" i="156" s="1"/>
  <c r="I96" i="156"/>
  <c r="J96" i="156" s="1"/>
  <c r="I95" i="156"/>
  <c r="J95" i="156" s="1"/>
  <c r="I94" i="156"/>
  <c r="J94" i="156" s="1"/>
  <c r="I93" i="156"/>
  <c r="J93" i="156" s="1"/>
  <c r="I92" i="156"/>
  <c r="J92" i="156" s="1"/>
  <c r="I91" i="156"/>
  <c r="J91" i="156" s="1"/>
  <c r="I90" i="156"/>
  <c r="J90" i="156" s="1"/>
  <c r="I89" i="156"/>
  <c r="J89" i="156" s="1"/>
  <c r="I88" i="156"/>
  <c r="J88" i="156" s="1"/>
  <c r="I87" i="156"/>
  <c r="J87" i="156" s="1"/>
  <c r="I86" i="156"/>
  <c r="J86" i="156" s="1"/>
  <c r="I85" i="156"/>
  <c r="J85" i="156" s="1"/>
  <c r="I84" i="156"/>
  <c r="J84" i="156" s="1"/>
  <c r="I83" i="156"/>
  <c r="J83" i="156" s="1"/>
  <c r="I82" i="156"/>
  <c r="J82" i="156" s="1"/>
  <c r="I81" i="156"/>
  <c r="J81" i="156" s="1"/>
  <c r="I80" i="156"/>
  <c r="J80" i="156" s="1"/>
  <c r="I79" i="156"/>
  <c r="J79" i="156" s="1"/>
  <c r="I78" i="156"/>
  <c r="J78" i="156" s="1"/>
  <c r="I77" i="156"/>
  <c r="J77" i="156" s="1"/>
  <c r="I76" i="156"/>
  <c r="J76" i="156" s="1"/>
  <c r="I75" i="156"/>
  <c r="J75" i="156" s="1"/>
  <c r="I74" i="156"/>
  <c r="J74" i="156" s="1"/>
  <c r="I73" i="156"/>
  <c r="J73" i="156" s="1"/>
  <c r="I72" i="156"/>
  <c r="J72" i="156" s="1"/>
  <c r="I71" i="156"/>
  <c r="J71" i="156" s="1"/>
  <c r="I70" i="156"/>
  <c r="J70" i="156" s="1"/>
  <c r="I69" i="156"/>
  <c r="J69" i="156" s="1"/>
  <c r="I68" i="156"/>
  <c r="J68" i="156" s="1"/>
  <c r="I67" i="156"/>
  <c r="J67" i="156" s="1"/>
  <c r="I66" i="156"/>
  <c r="J66" i="156" s="1"/>
  <c r="I65" i="156"/>
  <c r="J65" i="156" s="1"/>
  <c r="I64" i="156"/>
  <c r="J64" i="156" s="1"/>
  <c r="I63" i="156"/>
  <c r="J63" i="156" s="1"/>
  <c r="I62" i="156"/>
  <c r="J62" i="156" s="1"/>
  <c r="I61" i="156"/>
  <c r="J61" i="156" s="1"/>
  <c r="I60" i="156"/>
  <c r="J60" i="156" s="1"/>
  <c r="I59" i="156"/>
  <c r="J59" i="156" s="1"/>
  <c r="I58" i="156"/>
  <c r="J58" i="156" s="1"/>
  <c r="I57" i="156"/>
  <c r="J57" i="156" s="1"/>
  <c r="I56" i="156"/>
  <c r="J56" i="156" s="1"/>
  <c r="I55" i="156"/>
  <c r="J55" i="156" s="1"/>
  <c r="I54" i="156"/>
  <c r="J54" i="156" s="1"/>
  <c r="I53" i="156"/>
  <c r="J53" i="156" s="1"/>
  <c r="I52" i="156"/>
  <c r="J52" i="156" s="1"/>
  <c r="I51" i="156"/>
  <c r="J51" i="156" s="1"/>
  <c r="I50" i="156"/>
  <c r="J50" i="156" s="1"/>
  <c r="I49" i="156"/>
  <c r="J49" i="156" s="1"/>
  <c r="I48" i="156"/>
  <c r="J48" i="156" s="1"/>
  <c r="I47" i="156"/>
  <c r="J47" i="156" s="1"/>
  <c r="I46" i="156"/>
  <c r="J46" i="156" s="1"/>
  <c r="I45" i="156"/>
  <c r="J45" i="156" s="1"/>
  <c r="I44" i="156"/>
  <c r="J44" i="156" s="1"/>
  <c r="I43" i="156"/>
  <c r="J43" i="156" s="1"/>
  <c r="I42" i="156"/>
  <c r="J42" i="156" s="1"/>
  <c r="I41" i="156"/>
  <c r="J41" i="156" s="1"/>
  <c r="I40" i="156"/>
  <c r="J40" i="156" s="1"/>
  <c r="I39" i="156"/>
  <c r="J39" i="156" s="1"/>
  <c r="I38" i="156"/>
  <c r="J38" i="156" s="1"/>
  <c r="I37" i="156"/>
  <c r="J37" i="156" s="1"/>
  <c r="I36" i="156"/>
  <c r="J36" i="156" s="1"/>
  <c r="I35" i="156"/>
  <c r="J35" i="156" s="1"/>
  <c r="I34" i="156"/>
  <c r="J34" i="156" s="1"/>
  <c r="I33" i="156"/>
  <c r="J33" i="156" s="1"/>
  <c r="I32" i="156"/>
  <c r="J32" i="156" s="1"/>
  <c r="I31" i="156"/>
  <c r="J31" i="156" s="1"/>
  <c r="I30" i="156"/>
  <c r="J30" i="156" s="1"/>
  <c r="I29" i="156"/>
  <c r="J29" i="156" s="1"/>
  <c r="I28" i="156"/>
  <c r="J28" i="156" s="1"/>
  <c r="I27" i="156"/>
  <c r="J27" i="156" s="1"/>
  <c r="I26" i="156"/>
  <c r="J26" i="156" s="1"/>
  <c r="I25" i="156"/>
  <c r="J25" i="156" s="1"/>
  <c r="I24" i="156"/>
  <c r="J24" i="156" s="1"/>
  <c r="I23" i="156"/>
  <c r="J23" i="156" s="1"/>
  <c r="I22" i="156"/>
  <c r="J22" i="156" s="1"/>
  <c r="I21" i="156"/>
  <c r="J21" i="156" s="1"/>
  <c r="I20" i="156"/>
  <c r="J20" i="156" s="1"/>
  <c r="I19" i="156"/>
  <c r="J19" i="156" s="1"/>
  <c r="I18" i="156"/>
  <c r="J18" i="156" s="1"/>
  <c r="I17" i="156"/>
  <c r="J17" i="156" s="1"/>
  <c r="I16" i="156"/>
  <c r="J16" i="156" s="1"/>
  <c r="I15" i="156"/>
  <c r="J15" i="156" s="1"/>
  <c r="I14" i="156"/>
  <c r="J14" i="156" s="1"/>
  <c r="I13" i="156"/>
  <c r="J13" i="156" s="1"/>
  <c r="I12" i="156"/>
  <c r="J12" i="156" s="1"/>
  <c r="I11" i="156"/>
  <c r="J11" i="156" s="1"/>
  <c r="I10" i="156"/>
  <c r="J10" i="156" s="1"/>
  <c r="I9" i="156"/>
  <c r="J9" i="156" s="1"/>
  <c r="I8" i="156"/>
  <c r="J8" i="156" s="1"/>
  <c r="I7" i="156"/>
  <c r="J7" i="156" s="1"/>
  <c r="I6" i="156"/>
  <c r="J6" i="156" s="1"/>
  <c r="I5" i="156"/>
  <c r="J5" i="156" s="1"/>
  <c r="I4" i="156"/>
  <c r="J4" i="156" s="1"/>
  <c r="J126" i="155"/>
  <c r="J125" i="155"/>
  <c r="J124" i="155"/>
  <c r="J123" i="155"/>
  <c r="J122" i="155"/>
  <c r="J121" i="155"/>
  <c r="J120" i="155"/>
  <c r="J119" i="155"/>
  <c r="J118" i="155"/>
  <c r="J117" i="155"/>
  <c r="J116" i="155"/>
  <c r="J115" i="155"/>
  <c r="J114" i="155"/>
  <c r="J113" i="155"/>
  <c r="J112" i="155"/>
  <c r="J111" i="155"/>
  <c r="J110" i="155"/>
  <c r="J109" i="155"/>
  <c r="J108" i="155"/>
  <c r="J107" i="155"/>
  <c r="J106" i="155"/>
  <c r="J105" i="155"/>
  <c r="J104" i="155"/>
  <c r="J103" i="155"/>
  <c r="J102" i="155"/>
  <c r="J101" i="155"/>
  <c r="J100" i="155"/>
  <c r="J99" i="155"/>
  <c r="J98" i="155"/>
  <c r="J97" i="155"/>
  <c r="J96" i="155"/>
  <c r="J95" i="155"/>
  <c r="J94" i="155"/>
  <c r="J93" i="155"/>
  <c r="J92" i="155"/>
  <c r="J91" i="155"/>
  <c r="J90" i="155"/>
  <c r="J89" i="155"/>
  <c r="J88" i="155"/>
  <c r="J87" i="155"/>
  <c r="J86" i="155"/>
  <c r="J85" i="155"/>
  <c r="J84" i="155"/>
  <c r="J83" i="155"/>
  <c r="J82" i="155"/>
  <c r="J81" i="155"/>
  <c r="J80" i="155"/>
  <c r="J79" i="155"/>
  <c r="J78" i="155"/>
  <c r="J77" i="155"/>
  <c r="J76" i="155"/>
  <c r="J75" i="155"/>
  <c r="J74" i="155"/>
  <c r="J73" i="155"/>
  <c r="J72" i="155"/>
  <c r="J71" i="155"/>
  <c r="J70" i="155"/>
  <c r="J69" i="155"/>
  <c r="J68" i="155"/>
  <c r="J67" i="155"/>
  <c r="J66" i="155"/>
  <c r="J65" i="155"/>
  <c r="J64" i="155"/>
  <c r="J63" i="155"/>
  <c r="J62" i="155"/>
  <c r="J61" i="155"/>
  <c r="J60" i="155"/>
  <c r="J59" i="155"/>
  <c r="J58" i="155"/>
  <c r="J57" i="155"/>
  <c r="J56" i="155"/>
  <c r="J55" i="155"/>
  <c r="J54" i="155"/>
  <c r="J53" i="155"/>
  <c r="J52" i="155"/>
  <c r="J51" i="155"/>
  <c r="J50" i="155"/>
  <c r="J49" i="155"/>
  <c r="J48" i="155"/>
  <c r="J47" i="155"/>
  <c r="J46" i="155"/>
  <c r="J45" i="155"/>
  <c r="J44" i="155"/>
  <c r="J43" i="155"/>
  <c r="J42" i="155"/>
  <c r="J41" i="155"/>
  <c r="J40" i="155"/>
  <c r="J39" i="155"/>
  <c r="J38" i="155"/>
  <c r="J37" i="155"/>
  <c r="J36" i="155"/>
  <c r="J35" i="155"/>
  <c r="J34" i="155"/>
  <c r="J33" i="155"/>
  <c r="J32" i="155"/>
  <c r="J31" i="155"/>
  <c r="J30" i="155"/>
  <c r="J29" i="155"/>
  <c r="J28" i="155"/>
  <c r="J27" i="155"/>
  <c r="J26" i="155"/>
  <c r="J25" i="155"/>
  <c r="J24" i="155"/>
  <c r="J23" i="155"/>
  <c r="J22" i="155"/>
  <c r="J21" i="155"/>
  <c r="J20" i="155"/>
  <c r="J19" i="155"/>
  <c r="J18" i="155"/>
  <c r="J17" i="155"/>
  <c r="J16" i="155"/>
  <c r="J15" i="155"/>
  <c r="J14" i="155"/>
  <c r="J13" i="155"/>
  <c r="J12" i="155"/>
  <c r="J11" i="155"/>
  <c r="J10" i="155"/>
  <c r="J9" i="155"/>
  <c r="J8" i="155"/>
  <c r="J7" i="155"/>
  <c r="J6" i="155"/>
  <c r="J5" i="155"/>
  <c r="J4" i="155"/>
  <c r="I126" i="154"/>
  <c r="J126" i="154" s="1"/>
  <c r="I125" i="154"/>
  <c r="J125" i="154" s="1"/>
  <c r="I124" i="154"/>
  <c r="J124" i="154" s="1"/>
  <c r="I123" i="154"/>
  <c r="J123" i="154" s="1"/>
  <c r="I122" i="154"/>
  <c r="J122" i="154" s="1"/>
  <c r="I121" i="154"/>
  <c r="J121" i="154" s="1"/>
  <c r="I120" i="154"/>
  <c r="J120" i="154" s="1"/>
  <c r="I119" i="154"/>
  <c r="J119" i="154" s="1"/>
  <c r="I118" i="154"/>
  <c r="J118" i="154" s="1"/>
  <c r="I117" i="154"/>
  <c r="J117" i="154" s="1"/>
  <c r="I116" i="154"/>
  <c r="J116" i="154" s="1"/>
  <c r="I115" i="154"/>
  <c r="J115" i="154" s="1"/>
  <c r="I114" i="154"/>
  <c r="J114" i="154" s="1"/>
  <c r="I113" i="154"/>
  <c r="J113" i="154" s="1"/>
  <c r="I112" i="154"/>
  <c r="J112" i="154" s="1"/>
  <c r="I111" i="154"/>
  <c r="J111" i="154" s="1"/>
  <c r="I110" i="154"/>
  <c r="J110" i="154" s="1"/>
  <c r="I109" i="154"/>
  <c r="J109" i="154" s="1"/>
  <c r="I108" i="154"/>
  <c r="J108" i="154" s="1"/>
  <c r="I107" i="154"/>
  <c r="J107" i="154" s="1"/>
  <c r="I106" i="154"/>
  <c r="J106" i="154" s="1"/>
  <c r="I105" i="154"/>
  <c r="J105" i="154" s="1"/>
  <c r="I104" i="154"/>
  <c r="J104" i="154" s="1"/>
  <c r="I103" i="154"/>
  <c r="J103" i="154" s="1"/>
  <c r="I102" i="154"/>
  <c r="J102" i="154" s="1"/>
  <c r="I101" i="154"/>
  <c r="J101" i="154" s="1"/>
  <c r="I100" i="154"/>
  <c r="J100" i="154" s="1"/>
  <c r="I99" i="154"/>
  <c r="J99" i="154" s="1"/>
  <c r="I98" i="154"/>
  <c r="J98" i="154" s="1"/>
  <c r="I97" i="154"/>
  <c r="J97" i="154" s="1"/>
  <c r="I96" i="154"/>
  <c r="J96" i="154" s="1"/>
  <c r="I95" i="154"/>
  <c r="J95" i="154" s="1"/>
  <c r="I94" i="154"/>
  <c r="J94" i="154" s="1"/>
  <c r="I93" i="154"/>
  <c r="J93" i="154" s="1"/>
  <c r="I92" i="154"/>
  <c r="J92" i="154" s="1"/>
  <c r="I91" i="154"/>
  <c r="J91" i="154" s="1"/>
  <c r="I90" i="154"/>
  <c r="J90" i="154" s="1"/>
  <c r="I89" i="154"/>
  <c r="J89" i="154" s="1"/>
  <c r="I88" i="154"/>
  <c r="J88" i="154" s="1"/>
  <c r="I87" i="154"/>
  <c r="J87" i="154" s="1"/>
  <c r="I86" i="154"/>
  <c r="J86" i="154" s="1"/>
  <c r="I85" i="154"/>
  <c r="J85" i="154" s="1"/>
  <c r="I84" i="154"/>
  <c r="J84" i="154" s="1"/>
  <c r="I83" i="154"/>
  <c r="J83" i="154" s="1"/>
  <c r="I82" i="154"/>
  <c r="J82" i="154" s="1"/>
  <c r="I81" i="154"/>
  <c r="J81" i="154" s="1"/>
  <c r="I80" i="154"/>
  <c r="J80" i="154" s="1"/>
  <c r="I79" i="154"/>
  <c r="J79" i="154" s="1"/>
  <c r="I78" i="154"/>
  <c r="J78" i="154" s="1"/>
  <c r="I77" i="154"/>
  <c r="J77" i="154" s="1"/>
  <c r="I76" i="154"/>
  <c r="J76" i="154" s="1"/>
  <c r="I75" i="154"/>
  <c r="J75" i="154" s="1"/>
  <c r="I74" i="154"/>
  <c r="J74" i="154" s="1"/>
  <c r="I73" i="154"/>
  <c r="J73" i="154" s="1"/>
  <c r="I72" i="154"/>
  <c r="J72" i="154" s="1"/>
  <c r="I71" i="154"/>
  <c r="J71" i="154" s="1"/>
  <c r="I70" i="154"/>
  <c r="J70" i="154" s="1"/>
  <c r="I69" i="154"/>
  <c r="J69" i="154" s="1"/>
  <c r="I68" i="154"/>
  <c r="J68" i="154" s="1"/>
  <c r="I67" i="154"/>
  <c r="J67" i="154" s="1"/>
  <c r="I66" i="154"/>
  <c r="J66" i="154" s="1"/>
  <c r="I65" i="154"/>
  <c r="J65" i="154" s="1"/>
  <c r="I64" i="154"/>
  <c r="J64" i="154" s="1"/>
  <c r="I63" i="154"/>
  <c r="J63" i="154" s="1"/>
  <c r="I62" i="154"/>
  <c r="J62" i="154" s="1"/>
  <c r="I61" i="154"/>
  <c r="J61" i="154" s="1"/>
  <c r="I60" i="154"/>
  <c r="J60" i="154" s="1"/>
  <c r="I59" i="154"/>
  <c r="J59" i="154" s="1"/>
  <c r="I58" i="154"/>
  <c r="J58" i="154" s="1"/>
  <c r="I57" i="154"/>
  <c r="J57" i="154" s="1"/>
  <c r="I56" i="154"/>
  <c r="J56" i="154" s="1"/>
  <c r="I55" i="154"/>
  <c r="J55" i="154" s="1"/>
  <c r="I54" i="154"/>
  <c r="J54" i="154" s="1"/>
  <c r="I53" i="154"/>
  <c r="J53" i="154" s="1"/>
  <c r="I52" i="154"/>
  <c r="J52" i="154" s="1"/>
  <c r="I51" i="154"/>
  <c r="J51" i="154" s="1"/>
  <c r="I50" i="154"/>
  <c r="J50" i="154" s="1"/>
  <c r="I49" i="154"/>
  <c r="J49" i="154" s="1"/>
  <c r="I48" i="154"/>
  <c r="J48" i="154" s="1"/>
  <c r="I47" i="154"/>
  <c r="J47" i="154" s="1"/>
  <c r="I46" i="154"/>
  <c r="J46" i="154" s="1"/>
  <c r="I45" i="154"/>
  <c r="J45" i="154" s="1"/>
  <c r="I44" i="154"/>
  <c r="J44" i="154" s="1"/>
  <c r="I43" i="154"/>
  <c r="J43" i="154" s="1"/>
  <c r="I42" i="154"/>
  <c r="J42" i="154" s="1"/>
  <c r="I41" i="154"/>
  <c r="J41" i="154" s="1"/>
  <c r="I40" i="154"/>
  <c r="J40" i="154" s="1"/>
  <c r="I39" i="154"/>
  <c r="J39" i="154" s="1"/>
  <c r="I38" i="154"/>
  <c r="J38" i="154" s="1"/>
  <c r="I37" i="154"/>
  <c r="J37" i="154" s="1"/>
  <c r="I36" i="154"/>
  <c r="J36" i="154" s="1"/>
  <c r="I35" i="154"/>
  <c r="J35" i="154" s="1"/>
  <c r="I34" i="154"/>
  <c r="J34" i="154" s="1"/>
  <c r="I33" i="154"/>
  <c r="J33" i="154" s="1"/>
  <c r="I32" i="154"/>
  <c r="J32" i="154" s="1"/>
  <c r="I31" i="154"/>
  <c r="J31" i="154" s="1"/>
  <c r="I30" i="154"/>
  <c r="J30" i="154" s="1"/>
  <c r="I29" i="154"/>
  <c r="J29" i="154" s="1"/>
  <c r="I28" i="154"/>
  <c r="J28" i="154" s="1"/>
  <c r="I27" i="154"/>
  <c r="J27" i="154" s="1"/>
  <c r="I26" i="154"/>
  <c r="J26" i="154" s="1"/>
  <c r="I25" i="154"/>
  <c r="J25" i="154" s="1"/>
  <c r="I24" i="154"/>
  <c r="J24" i="154" s="1"/>
  <c r="I23" i="154"/>
  <c r="J23" i="154" s="1"/>
  <c r="I22" i="154"/>
  <c r="J22" i="154" s="1"/>
  <c r="I21" i="154"/>
  <c r="J21" i="154" s="1"/>
  <c r="I20" i="154"/>
  <c r="J20" i="154" s="1"/>
  <c r="I19" i="154"/>
  <c r="J19" i="154" s="1"/>
  <c r="I18" i="154"/>
  <c r="J18" i="154" s="1"/>
  <c r="I17" i="154"/>
  <c r="J17" i="154" s="1"/>
  <c r="I16" i="154"/>
  <c r="J16" i="154" s="1"/>
  <c r="I15" i="154"/>
  <c r="J15" i="154" s="1"/>
  <c r="I14" i="154"/>
  <c r="J14" i="154" s="1"/>
  <c r="I13" i="154"/>
  <c r="J13" i="154" s="1"/>
  <c r="I12" i="154"/>
  <c r="J12" i="154" s="1"/>
  <c r="I11" i="154"/>
  <c r="J11" i="154" s="1"/>
  <c r="I10" i="154"/>
  <c r="J10" i="154" s="1"/>
  <c r="I9" i="154"/>
  <c r="J9" i="154" s="1"/>
  <c r="I8" i="154"/>
  <c r="J8" i="154" s="1"/>
  <c r="I7" i="154"/>
  <c r="J7" i="154" s="1"/>
  <c r="I6" i="154"/>
  <c r="J6" i="154" s="1"/>
  <c r="I5" i="154"/>
  <c r="J5" i="154" s="1"/>
  <c r="I4" i="154"/>
  <c r="J4" i="154" s="1"/>
  <c r="I126" i="153"/>
  <c r="J126" i="153" s="1"/>
  <c r="I125" i="153"/>
  <c r="J125" i="153" s="1"/>
  <c r="I124" i="153"/>
  <c r="J124" i="153" s="1"/>
  <c r="I123" i="153"/>
  <c r="J123" i="153" s="1"/>
  <c r="I122" i="153"/>
  <c r="J122" i="153" s="1"/>
  <c r="I121" i="153"/>
  <c r="J121" i="153" s="1"/>
  <c r="I120" i="153"/>
  <c r="J120" i="153" s="1"/>
  <c r="I119" i="153"/>
  <c r="J119" i="153" s="1"/>
  <c r="I118" i="153"/>
  <c r="J118" i="153" s="1"/>
  <c r="I117" i="153"/>
  <c r="J117" i="153" s="1"/>
  <c r="I116" i="153"/>
  <c r="J116" i="153" s="1"/>
  <c r="I115" i="153"/>
  <c r="J115" i="153" s="1"/>
  <c r="I114" i="153"/>
  <c r="J114" i="153" s="1"/>
  <c r="I113" i="153"/>
  <c r="J113" i="153" s="1"/>
  <c r="I112" i="153"/>
  <c r="J112" i="153" s="1"/>
  <c r="I111" i="153"/>
  <c r="J111" i="153" s="1"/>
  <c r="I110" i="153"/>
  <c r="J110" i="153" s="1"/>
  <c r="I109" i="153"/>
  <c r="J109" i="153" s="1"/>
  <c r="I108" i="153"/>
  <c r="J108" i="153" s="1"/>
  <c r="I107" i="153"/>
  <c r="J107" i="153" s="1"/>
  <c r="I106" i="153"/>
  <c r="J106" i="153" s="1"/>
  <c r="I105" i="153"/>
  <c r="J105" i="153" s="1"/>
  <c r="I104" i="153"/>
  <c r="J104" i="153" s="1"/>
  <c r="I103" i="153"/>
  <c r="J103" i="153" s="1"/>
  <c r="I102" i="153"/>
  <c r="J102" i="153" s="1"/>
  <c r="I101" i="153"/>
  <c r="J101" i="153" s="1"/>
  <c r="I100" i="153"/>
  <c r="J100" i="153" s="1"/>
  <c r="I99" i="153"/>
  <c r="J99" i="153" s="1"/>
  <c r="I98" i="153"/>
  <c r="J98" i="153" s="1"/>
  <c r="I97" i="153"/>
  <c r="J97" i="153" s="1"/>
  <c r="I96" i="153"/>
  <c r="J96" i="153" s="1"/>
  <c r="I95" i="153"/>
  <c r="J95" i="153" s="1"/>
  <c r="I94" i="153"/>
  <c r="J94" i="153" s="1"/>
  <c r="I93" i="153"/>
  <c r="J93" i="153" s="1"/>
  <c r="I92" i="153"/>
  <c r="J92" i="153" s="1"/>
  <c r="I91" i="153"/>
  <c r="J91" i="153" s="1"/>
  <c r="I90" i="153"/>
  <c r="J90" i="153" s="1"/>
  <c r="I89" i="153"/>
  <c r="J89" i="153" s="1"/>
  <c r="I88" i="153"/>
  <c r="J88" i="153" s="1"/>
  <c r="I87" i="153"/>
  <c r="J87" i="153" s="1"/>
  <c r="I86" i="153"/>
  <c r="J86" i="153" s="1"/>
  <c r="I85" i="153"/>
  <c r="J85" i="153" s="1"/>
  <c r="I84" i="153"/>
  <c r="J84" i="153" s="1"/>
  <c r="I83" i="153"/>
  <c r="J83" i="153" s="1"/>
  <c r="I82" i="153"/>
  <c r="J82" i="153" s="1"/>
  <c r="I81" i="153"/>
  <c r="J81" i="153" s="1"/>
  <c r="I80" i="153"/>
  <c r="J80" i="153" s="1"/>
  <c r="I79" i="153"/>
  <c r="J79" i="153" s="1"/>
  <c r="I78" i="153"/>
  <c r="J78" i="153" s="1"/>
  <c r="I77" i="153"/>
  <c r="J77" i="153" s="1"/>
  <c r="I76" i="153"/>
  <c r="J76" i="153" s="1"/>
  <c r="I75" i="153"/>
  <c r="J75" i="153" s="1"/>
  <c r="I74" i="153"/>
  <c r="J74" i="153" s="1"/>
  <c r="I73" i="153"/>
  <c r="J73" i="153" s="1"/>
  <c r="I72" i="153"/>
  <c r="J72" i="153" s="1"/>
  <c r="I71" i="153"/>
  <c r="J71" i="153" s="1"/>
  <c r="I70" i="153"/>
  <c r="J70" i="153" s="1"/>
  <c r="I69" i="153"/>
  <c r="J69" i="153" s="1"/>
  <c r="I68" i="153"/>
  <c r="J68" i="153" s="1"/>
  <c r="I67" i="153"/>
  <c r="J67" i="153" s="1"/>
  <c r="I66" i="153"/>
  <c r="J66" i="153" s="1"/>
  <c r="I65" i="153"/>
  <c r="J65" i="153" s="1"/>
  <c r="I64" i="153"/>
  <c r="J64" i="153" s="1"/>
  <c r="I63" i="153"/>
  <c r="J63" i="153" s="1"/>
  <c r="I62" i="153"/>
  <c r="J62" i="153" s="1"/>
  <c r="I61" i="153"/>
  <c r="J61" i="153" s="1"/>
  <c r="I60" i="153"/>
  <c r="J60" i="153" s="1"/>
  <c r="I59" i="153"/>
  <c r="J59" i="153" s="1"/>
  <c r="I58" i="153"/>
  <c r="J58" i="153" s="1"/>
  <c r="I57" i="153"/>
  <c r="J57" i="153" s="1"/>
  <c r="I56" i="153"/>
  <c r="J56" i="153" s="1"/>
  <c r="I55" i="153"/>
  <c r="J55" i="153" s="1"/>
  <c r="I54" i="153"/>
  <c r="J54" i="153" s="1"/>
  <c r="I53" i="153"/>
  <c r="J53" i="153" s="1"/>
  <c r="I52" i="153"/>
  <c r="J52" i="153" s="1"/>
  <c r="I51" i="153"/>
  <c r="J51" i="153" s="1"/>
  <c r="I50" i="153"/>
  <c r="J50" i="153" s="1"/>
  <c r="I49" i="153"/>
  <c r="J49" i="153" s="1"/>
  <c r="I48" i="153"/>
  <c r="J48" i="153" s="1"/>
  <c r="I47" i="153"/>
  <c r="J47" i="153" s="1"/>
  <c r="I46" i="153"/>
  <c r="J46" i="153" s="1"/>
  <c r="I45" i="153"/>
  <c r="J45" i="153" s="1"/>
  <c r="I44" i="153"/>
  <c r="J44" i="153" s="1"/>
  <c r="I43" i="153"/>
  <c r="J43" i="153" s="1"/>
  <c r="I42" i="153"/>
  <c r="J42" i="153" s="1"/>
  <c r="I41" i="153"/>
  <c r="J41" i="153" s="1"/>
  <c r="I40" i="153"/>
  <c r="J40" i="153" s="1"/>
  <c r="I39" i="153"/>
  <c r="J39" i="153" s="1"/>
  <c r="I38" i="153"/>
  <c r="J38" i="153" s="1"/>
  <c r="I37" i="153"/>
  <c r="J37" i="153" s="1"/>
  <c r="I36" i="153"/>
  <c r="J36" i="153" s="1"/>
  <c r="I35" i="153"/>
  <c r="J35" i="153" s="1"/>
  <c r="I34" i="153"/>
  <c r="J34" i="153" s="1"/>
  <c r="I33" i="153"/>
  <c r="J33" i="153" s="1"/>
  <c r="I32" i="153"/>
  <c r="J32" i="153" s="1"/>
  <c r="I31" i="153"/>
  <c r="J31" i="153" s="1"/>
  <c r="I30" i="153"/>
  <c r="J30" i="153" s="1"/>
  <c r="I29" i="153"/>
  <c r="J29" i="153" s="1"/>
  <c r="I28" i="153"/>
  <c r="J28" i="153" s="1"/>
  <c r="I27" i="153"/>
  <c r="J27" i="153" s="1"/>
  <c r="I26" i="153"/>
  <c r="J26" i="153" s="1"/>
  <c r="I25" i="153"/>
  <c r="J25" i="153" s="1"/>
  <c r="I24" i="153"/>
  <c r="J24" i="153" s="1"/>
  <c r="I23" i="153"/>
  <c r="J23" i="153" s="1"/>
  <c r="I22" i="153"/>
  <c r="J22" i="153" s="1"/>
  <c r="I21" i="153"/>
  <c r="J21" i="153" s="1"/>
  <c r="I20" i="153"/>
  <c r="J20" i="153" s="1"/>
  <c r="I19" i="153"/>
  <c r="J19" i="153" s="1"/>
  <c r="I18" i="153"/>
  <c r="J18" i="153" s="1"/>
  <c r="I17" i="153"/>
  <c r="J17" i="153" s="1"/>
  <c r="I16" i="153"/>
  <c r="J16" i="153" s="1"/>
  <c r="I15" i="153"/>
  <c r="J15" i="153" s="1"/>
  <c r="I14" i="153"/>
  <c r="J14" i="153" s="1"/>
  <c r="I13" i="153"/>
  <c r="J13" i="153" s="1"/>
  <c r="I12" i="153"/>
  <c r="J12" i="153" s="1"/>
  <c r="I11" i="153"/>
  <c r="J11" i="153" s="1"/>
  <c r="I10" i="153"/>
  <c r="J10" i="153" s="1"/>
  <c r="I9" i="153"/>
  <c r="J9" i="153" s="1"/>
  <c r="I8" i="153"/>
  <c r="J8" i="153" s="1"/>
  <c r="I7" i="153"/>
  <c r="J7" i="153" s="1"/>
  <c r="I6" i="153"/>
  <c r="J6" i="153" s="1"/>
  <c r="I5" i="153"/>
  <c r="J5" i="153" s="1"/>
  <c r="I4" i="153"/>
  <c r="J4" i="153" s="1"/>
  <c r="I126" i="152"/>
  <c r="J126" i="152" s="1"/>
  <c r="I125" i="152"/>
  <c r="J125" i="152" s="1"/>
  <c r="I124" i="152"/>
  <c r="J124" i="152" s="1"/>
  <c r="I123" i="152"/>
  <c r="J123" i="152" s="1"/>
  <c r="I122" i="152"/>
  <c r="J122" i="152" s="1"/>
  <c r="I121" i="152"/>
  <c r="J121" i="152" s="1"/>
  <c r="I120" i="152"/>
  <c r="J120" i="152" s="1"/>
  <c r="I119" i="152"/>
  <c r="J119" i="152" s="1"/>
  <c r="I118" i="152"/>
  <c r="J118" i="152" s="1"/>
  <c r="I117" i="152"/>
  <c r="J117" i="152" s="1"/>
  <c r="I116" i="152"/>
  <c r="J116" i="152" s="1"/>
  <c r="I115" i="152"/>
  <c r="J115" i="152" s="1"/>
  <c r="I114" i="152"/>
  <c r="J114" i="152" s="1"/>
  <c r="I113" i="152"/>
  <c r="J113" i="152" s="1"/>
  <c r="I112" i="152"/>
  <c r="J112" i="152" s="1"/>
  <c r="I111" i="152"/>
  <c r="J111" i="152" s="1"/>
  <c r="I110" i="152"/>
  <c r="J110" i="152" s="1"/>
  <c r="I109" i="152"/>
  <c r="J109" i="152" s="1"/>
  <c r="I108" i="152"/>
  <c r="J108" i="152" s="1"/>
  <c r="I107" i="152"/>
  <c r="J107" i="152" s="1"/>
  <c r="I106" i="152"/>
  <c r="J106" i="152" s="1"/>
  <c r="I105" i="152"/>
  <c r="J105" i="152" s="1"/>
  <c r="I104" i="152"/>
  <c r="J104" i="152" s="1"/>
  <c r="I103" i="152"/>
  <c r="J103" i="152" s="1"/>
  <c r="I102" i="152"/>
  <c r="J102" i="152" s="1"/>
  <c r="I101" i="152"/>
  <c r="J101" i="152" s="1"/>
  <c r="I100" i="152"/>
  <c r="J100" i="152" s="1"/>
  <c r="I99" i="152"/>
  <c r="J99" i="152" s="1"/>
  <c r="I98" i="152"/>
  <c r="J98" i="152" s="1"/>
  <c r="I97" i="152"/>
  <c r="J97" i="152" s="1"/>
  <c r="I96" i="152"/>
  <c r="J96" i="152" s="1"/>
  <c r="I95" i="152"/>
  <c r="J95" i="152" s="1"/>
  <c r="I94" i="152"/>
  <c r="J94" i="152" s="1"/>
  <c r="I93" i="152"/>
  <c r="J93" i="152" s="1"/>
  <c r="I92" i="152"/>
  <c r="J92" i="152" s="1"/>
  <c r="I91" i="152"/>
  <c r="J91" i="152" s="1"/>
  <c r="I90" i="152"/>
  <c r="J90" i="152" s="1"/>
  <c r="I89" i="152"/>
  <c r="J89" i="152" s="1"/>
  <c r="I88" i="152"/>
  <c r="J88" i="152" s="1"/>
  <c r="I87" i="152"/>
  <c r="J87" i="152" s="1"/>
  <c r="I86" i="152"/>
  <c r="J86" i="152" s="1"/>
  <c r="I85" i="152"/>
  <c r="J85" i="152" s="1"/>
  <c r="I84" i="152"/>
  <c r="J84" i="152" s="1"/>
  <c r="I83" i="152"/>
  <c r="J83" i="152" s="1"/>
  <c r="I82" i="152"/>
  <c r="J82" i="152" s="1"/>
  <c r="I81" i="152"/>
  <c r="J81" i="152" s="1"/>
  <c r="I80" i="152"/>
  <c r="J80" i="152" s="1"/>
  <c r="I79" i="152"/>
  <c r="J79" i="152" s="1"/>
  <c r="I78" i="152"/>
  <c r="J78" i="152" s="1"/>
  <c r="I77" i="152"/>
  <c r="J77" i="152" s="1"/>
  <c r="I76" i="152"/>
  <c r="J76" i="152" s="1"/>
  <c r="I75" i="152"/>
  <c r="J75" i="152" s="1"/>
  <c r="I74" i="152"/>
  <c r="J74" i="152" s="1"/>
  <c r="I73" i="152"/>
  <c r="J73" i="152" s="1"/>
  <c r="I72" i="152"/>
  <c r="J72" i="152" s="1"/>
  <c r="I71" i="152"/>
  <c r="J71" i="152" s="1"/>
  <c r="I70" i="152"/>
  <c r="J70" i="152" s="1"/>
  <c r="I69" i="152"/>
  <c r="J69" i="152" s="1"/>
  <c r="I68" i="152"/>
  <c r="J68" i="152" s="1"/>
  <c r="I67" i="152"/>
  <c r="J67" i="152" s="1"/>
  <c r="I66" i="152"/>
  <c r="J66" i="152" s="1"/>
  <c r="I65" i="152"/>
  <c r="J65" i="152" s="1"/>
  <c r="I64" i="152"/>
  <c r="J64" i="152" s="1"/>
  <c r="I63" i="152"/>
  <c r="J63" i="152" s="1"/>
  <c r="I62" i="152"/>
  <c r="J62" i="152" s="1"/>
  <c r="I61" i="152"/>
  <c r="J61" i="152" s="1"/>
  <c r="I60" i="152"/>
  <c r="J60" i="152" s="1"/>
  <c r="I59" i="152"/>
  <c r="J59" i="152" s="1"/>
  <c r="I58" i="152"/>
  <c r="J58" i="152" s="1"/>
  <c r="I57" i="152"/>
  <c r="J57" i="152" s="1"/>
  <c r="I56" i="152"/>
  <c r="J56" i="152" s="1"/>
  <c r="I55" i="152"/>
  <c r="J55" i="152" s="1"/>
  <c r="I54" i="152"/>
  <c r="J54" i="152" s="1"/>
  <c r="I53" i="152"/>
  <c r="J53" i="152" s="1"/>
  <c r="I52" i="152"/>
  <c r="J52" i="152" s="1"/>
  <c r="I51" i="152"/>
  <c r="J51" i="152" s="1"/>
  <c r="I50" i="152"/>
  <c r="J50" i="152" s="1"/>
  <c r="I49" i="152"/>
  <c r="J49" i="152" s="1"/>
  <c r="I48" i="152"/>
  <c r="J48" i="152" s="1"/>
  <c r="I47" i="152"/>
  <c r="J47" i="152" s="1"/>
  <c r="I46" i="152"/>
  <c r="J46" i="152" s="1"/>
  <c r="I45" i="152"/>
  <c r="J45" i="152" s="1"/>
  <c r="I44" i="152"/>
  <c r="J44" i="152" s="1"/>
  <c r="I43" i="152"/>
  <c r="J43" i="152" s="1"/>
  <c r="I42" i="152"/>
  <c r="J42" i="152" s="1"/>
  <c r="I41" i="152"/>
  <c r="J41" i="152" s="1"/>
  <c r="I40" i="152"/>
  <c r="J40" i="152" s="1"/>
  <c r="I39" i="152"/>
  <c r="J39" i="152" s="1"/>
  <c r="I38" i="152"/>
  <c r="J38" i="152" s="1"/>
  <c r="I37" i="152"/>
  <c r="J37" i="152" s="1"/>
  <c r="I36" i="152"/>
  <c r="J36" i="152" s="1"/>
  <c r="I35" i="152"/>
  <c r="J35" i="152" s="1"/>
  <c r="I34" i="152"/>
  <c r="J34" i="152" s="1"/>
  <c r="I33" i="152"/>
  <c r="J33" i="152" s="1"/>
  <c r="I32" i="152"/>
  <c r="J32" i="152" s="1"/>
  <c r="I31" i="152"/>
  <c r="J31" i="152" s="1"/>
  <c r="I30" i="152"/>
  <c r="J30" i="152" s="1"/>
  <c r="I29" i="152"/>
  <c r="J29" i="152" s="1"/>
  <c r="I28" i="152"/>
  <c r="J28" i="152" s="1"/>
  <c r="I27" i="152"/>
  <c r="J27" i="152" s="1"/>
  <c r="I26" i="152"/>
  <c r="J26" i="152" s="1"/>
  <c r="I25" i="152"/>
  <c r="J25" i="152" s="1"/>
  <c r="I24" i="152"/>
  <c r="J24" i="152" s="1"/>
  <c r="I23" i="152"/>
  <c r="J23" i="152" s="1"/>
  <c r="I22" i="152"/>
  <c r="J22" i="152" s="1"/>
  <c r="I21" i="152"/>
  <c r="J21" i="152" s="1"/>
  <c r="I20" i="152"/>
  <c r="J20" i="152" s="1"/>
  <c r="I19" i="152"/>
  <c r="J19" i="152" s="1"/>
  <c r="I18" i="152"/>
  <c r="J18" i="152" s="1"/>
  <c r="I17" i="152"/>
  <c r="J17" i="152" s="1"/>
  <c r="I16" i="152"/>
  <c r="J16" i="152" s="1"/>
  <c r="I15" i="152"/>
  <c r="J15" i="152" s="1"/>
  <c r="I14" i="152"/>
  <c r="J14" i="152" s="1"/>
  <c r="I13" i="152"/>
  <c r="J13" i="152" s="1"/>
  <c r="I12" i="152"/>
  <c r="J12" i="152" s="1"/>
  <c r="I11" i="152"/>
  <c r="J11" i="152" s="1"/>
  <c r="I10" i="152"/>
  <c r="J10" i="152" s="1"/>
  <c r="I9" i="152"/>
  <c r="J9" i="152" s="1"/>
  <c r="I8" i="152"/>
  <c r="J8" i="152" s="1"/>
  <c r="I7" i="152"/>
  <c r="J7" i="152" s="1"/>
  <c r="I6" i="152"/>
  <c r="J6" i="152" s="1"/>
  <c r="I5" i="152"/>
  <c r="J5" i="152" s="1"/>
  <c r="I4" i="152"/>
  <c r="J4" i="152" s="1"/>
  <c r="J126" i="151"/>
  <c r="J125" i="151"/>
  <c r="J124" i="151"/>
  <c r="J123" i="151"/>
  <c r="J122" i="151"/>
  <c r="J121" i="151"/>
  <c r="J120" i="151"/>
  <c r="J119" i="151"/>
  <c r="J118" i="151"/>
  <c r="J117" i="151"/>
  <c r="J116" i="151"/>
  <c r="J115" i="151"/>
  <c r="J114" i="151"/>
  <c r="J113" i="151"/>
  <c r="J112" i="151"/>
  <c r="J111" i="151"/>
  <c r="J110" i="151"/>
  <c r="J109" i="151"/>
  <c r="J108" i="151"/>
  <c r="J107" i="151"/>
  <c r="J106" i="151"/>
  <c r="J105" i="151"/>
  <c r="J104" i="151"/>
  <c r="J103" i="151"/>
  <c r="J102" i="151"/>
  <c r="J101" i="151"/>
  <c r="J100" i="151"/>
  <c r="J99" i="151"/>
  <c r="J98" i="151"/>
  <c r="J97" i="151"/>
  <c r="J96" i="151"/>
  <c r="J95" i="151"/>
  <c r="J94" i="151"/>
  <c r="J93" i="151"/>
  <c r="J92" i="151"/>
  <c r="J91" i="151"/>
  <c r="J90" i="151"/>
  <c r="J89" i="151"/>
  <c r="J88" i="151"/>
  <c r="J87" i="151"/>
  <c r="J86" i="151"/>
  <c r="J85" i="151"/>
  <c r="J84" i="151"/>
  <c r="J83" i="151"/>
  <c r="J82" i="151"/>
  <c r="J81" i="151"/>
  <c r="J80" i="151"/>
  <c r="J79" i="151"/>
  <c r="J78" i="151"/>
  <c r="J77" i="151"/>
  <c r="J76" i="151"/>
  <c r="J75" i="151"/>
  <c r="J74" i="151"/>
  <c r="J73" i="151"/>
  <c r="J72" i="151"/>
  <c r="J71" i="151"/>
  <c r="J70" i="151"/>
  <c r="J69" i="151"/>
  <c r="J68" i="151"/>
  <c r="J67" i="151"/>
  <c r="J66" i="151"/>
  <c r="J65" i="151"/>
  <c r="J64" i="151"/>
  <c r="J63" i="151"/>
  <c r="J62" i="151"/>
  <c r="J61" i="151"/>
  <c r="J60" i="151"/>
  <c r="J59" i="151"/>
  <c r="J58" i="151"/>
  <c r="J57" i="151"/>
  <c r="J56" i="151"/>
  <c r="J55" i="151"/>
  <c r="J54" i="151"/>
  <c r="J53" i="151"/>
  <c r="J52" i="151"/>
  <c r="J51" i="151"/>
  <c r="J50" i="151"/>
  <c r="J49" i="151"/>
  <c r="J48" i="151"/>
  <c r="J47" i="151"/>
  <c r="J46" i="151"/>
  <c r="J45" i="151"/>
  <c r="J44" i="151"/>
  <c r="J43" i="151"/>
  <c r="J42" i="151"/>
  <c r="J41" i="151"/>
  <c r="J40" i="151"/>
  <c r="J39" i="151"/>
  <c r="J38" i="151"/>
  <c r="J37" i="151"/>
  <c r="J36" i="151"/>
  <c r="J35" i="151"/>
  <c r="J34" i="151"/>
  <c r="J33" i="151"/>
  <c r="J32" i="151"/>
  <c r="J31" i="151"/>
  <c r="J30" i="151"/>
  <c r="J29" i="151"/>
  <c r="J28" i="151"/>
  <c r="J27" i="151"/>
  <c r="J26" i="151"/>
  <c r="J25" i="151"/>
  <c r="J24" i="151"/>
  <c r="J23" i="151"/>
  <c r="J22" i="151"/>
  <c r="J21" i="151"/>
  <c r="J20" i="151"/>
  <c r="J19" i="151"/>
  <c r="J18" i="151"/>
  <c r="J17" i="151"/>
  <c r="J16" i="151"/>
  <c r="J15" i="151"/>
  <c r="J14" i="151"/>
  <c r="J13" i="151"/>
  <c r="J12" i="151"/>
  <c r="J11" i="151"/>
  <c r="J10" i="151"/>
  <c r="J9" i="151"/>
  <c r="J8" i="151"/>
  <c r="J7" i="151"/>
  <c r="J6" i="151"/>
  <c r="J5" i="151"/>
  <c r="I4" i="151"/>
  <c r="J4" i="151" s="1"/>
  <c r="I126" i="150"/>
  <c r="J126" i="150" s="1"/>
  <c r="I125" i="150"/>
  <c r="J125" i="150" s="1"/>
  <c r="I124" i="150"/>
  <c r="J124" i="150" s="1"/>
  <c r="I123" i="150"/>
  <c r="J123" i="150" s="1"/>
  <c r="I122" i="150"/>
  <c r="J122" i="150" s="1"/>
  <c r="I121" i="150"/>
  <c r="J121" i="150" s="1"/>
  <c r="I120" i="150"/>
  <c r="J120" i="150" s="1"/>
  <c r="I119" i="150"/>
  <c r="J119" i="150" s="1"/>
  <c r="I118" i="150"/>
  <c r="J118" i="150" s="1"/>
  <c r="I117" i="150"/>
  <c r="J117" i="150" s="1"/>
  <c r="I116" i="150"/>
  <c r="J116" i="150" s="1"/>
  <c r="I115" i="150"/>
  <c r="J115" i="150" s="1"/>
  <c r="I114" i="150"/>
  <c r="J114" i="150" s="1"/>
  <c r="I113" i="150"/>
  <c r="J113" i="150" s="1"/>
  <c r="I112" i="150"/>
  <c r="J112" i="150" s="1"/>
  <c r="I111" i="150"/>
  <c r="J111" i="150" s="1"/>
  <c r="I110" i="150"/>
  <c r="J110" i="150" s="1"/>
  <c r="I109" i="150"/>
  <c r="J109" i="150" s="1"/>
  <c r="I108" i="150"/>
  <c r="J108" i="150" s="1"/>
  <c r="I107" i="150"/>
  <c r="J107" i="150" s="1"/>
  <c r="I106" i="150"/>
  <c r="J106" i="150" s="1"/>
  <c r="I105" i="150"/>
  <c r="J105" i="150" s="1"/>
  <c r="I104" i="150"/>
  <c r="J104" i="150" s="1"/>
  <c r="I103" i="150"/>
  <c r="J103" i="150" s="1"/>
  <c r="I102" i="150"/>
  <c r="J102" i="150" s="1"/>
  <c r="I101" i="150"/>
  <c r="J101" i="150" s="1"/>
  <c r="I100" i="150"/>
  <c r="J100" i="150" s="1"/>
  <c r="I99" i="150"/>
  <c r="J99" i="150" s="1"/>
  <c r="I98" i="150"/>
  <c r="J98" i="150" s="1"/>
  <c r="I97" i="150"/>
  <c r="J97" i="150" s="1"/>
  <c r="I96" i="150"/>
  <c r="J96" i="150" s="1"/>
  <c r="I95" i="150"/>
  <c r="J95" i="150" s="1"/>
  <c r="I94" i="150"/>
  <c r="J94" i="150" s="1"/>
  <c r="I93" i="150"/>
  <c r="J93" i="150" s="1"/>
  <c r="I92" i="150"/>
  <c r="J92" i="150" s="1"/>
  <c r="I91" i="150"/>
  <c r="J91" i="150" s="1"/>
  <c r="I90" i="150"/>
  <c r="J90" i="150" s="1"/>
  <c r="I89" i="150"/>
  <c r="J89" i="150" s="1"/>
  <c r="I88" i="150"/>
  <c r="J88" i="150" s="1"/>
  <c r="I87" i="150"/>
  <c r="J87" i="150" s="1"/>
  <c r="I86" i="150"/>
  <c r="J86" i="150" s="1"/>
  <c r="I85" i="150"/>
  <c r="J85" i="150" s="1"/>
  <c r="I84" i="150"/>
  <c r="J84" i="150" s="1"/>
  <c r="I83" i="150"/>
  <c r="J83" i="150" s="1"/>
  <c r="I82" i="150"/>
  <c r="J82" i="150" s="1"/>
  <c r="I81" i="150"/>
  <c r="J81" i="150" s="1"/>
  <c r="I80" i="150"/>
  <c r="J80" i="150" s="1"/>
  <c r="I79" i="150"/>
  <c r="J79" i="150" s="1"/>
  <c r="I78" i="150"/>
  <c r="J78" i="150" s="1"/>
  <c r="I77" i="150"/>
  <c r="J77" i="150" s="1"/>
  <c r="I76" i="150"/>
  <c r="J76" i="150" s="1"/>
  <c r="I75" i="150"/>
  <c r="J75" i="150" s="1"/>
  <c r="I74" i="150"/>
  <c r="J74" i="150" s="1"/>
  <c r="I73" i="150"/>
  <c r="J73" i="150" s="1"/>
  <c r="I72" i="150"/>
  <c r="J72" i="150" s="1"/>
  <c r="I71" i="150"/>
  <c r="J71" i="150" s="1"/>
  <c r="I70" i="150"/>
  <c r="J70" i="150" s="1"/>
  <c r="I69" i="150"/>
  <c r="J69" i="150" s="1"/>
  <c r="I68" i="150"/>
  <c r="J68" i="150" s="1"/>
  <c r="I67" i="150"/>
  <c r="J67" i="150" s="1"/>
  <c r="I66" i="150"/>
  <c r="J66" i="150" s="1"/>
  <c r="I65" i="150"/>
  <c r="J65" i="150" s="1"/>
  <c r="I64" i="150"/>
  <c r="J64" i="150" s="1"/>
  <c r="I63" i="150"/>
  <c r="J63" i="150" s="1"/>
  <c r="I62" i="150"/>
  <c r="J62" i="150" s="1"/>
  <c r="I61" i="150"/>
  <c r="J61" i="150" s="1"/>
  <c r="I60" i="150"/>
  <c r="J60" i="150" s="1"/>
  <c r="I59" i="150"/>
  <c r="J59" i="150" s="1"/>
  <c r="I58" i="150"/>
  <c r="J58" i="150" s="1"/>
  <c r="I57" i="150"/>
  <c r="J57" i="150" s="1"/>
  <c r="I56" i="150"/>
  <c r="J56" i="150" s="1"/>
  <c r="I55" i="150"/>
  <c r="J55" i="150" s="1"/>
  <c r="I54" i="150"/>
  <c r="J54" i="150" s="1"/>
  <c r="I53" i="150"/>
  <c r="J53" i="150" s="1"/>
  <c r="I52" i="150"/>
  <c r="J52" i="150" s="1"/>
  <c r="I51" i="150"/>
  <c r="J51" i="150" s="1"/>
  <c r="I50" i="150"/>
  <c r="J50" i="150" s="1"/>
  <c r="I49" i="150"/>
  <c r="J49" i="150" s="1"/>
  <c r="I48" i="150"/>
  <c r="J48" i="150" s="1"/>
  <c r="I47" i="150"/>
  <c r="J47" i="150" s="1"/>
  <c r="I46" i="150"/>
  <c r="J46" i="150" s="1"/>
  <c r="I45" i="150"/>
  <c r="J45" i="150" s="1"/>
  <c r="I44" i="150"/>
  <c r="J44" i="150" s="1"/>
  <c r="I43" i="150"/>
  <c r="J43" i="150" s="1"/>
  <c r="I42" i="150"/>
  <c r="J42" i="150" s="1"/>
  <c r="I41" i="150"/>
  <c r="J41" i="150" s="1"/>
  <c r="I40" i="150"/>
  <c r="J40" i="150" s="1"/>
  <c r="I39" i="150"/>
  <c r="J39" i="150" s="1"/>
  <c r="I38" i="150"/>
  <c r="J38" i="150" s="1"/>
  <c r="I37" i="150"/>
  <c r="J37" i="150" s="1"/>
  <c r="I36" i="150"/>
  <c r="J36" i="150" s="1"/>
  <c r="I35" i="150"/>
  <c r="J35" i="150" s="1"/>
  <c r="I34" i="150"/>
  <c r="J34" i="150" s="1"/>
  <c r="I33" i="150"/>
  <c r="J33" i="150" s="1"/>
  <c r="I32" i="150"/>
  <c r="J32" i="150" s="1"/>
  <c r="I31" i="150"/>
  <c r="J31" i="150" s="1"/>
  <c r="I30" i="150"/>
  <c r="J30" i="150" s="1"/>
  <c r="I29" i="150"/>
  <c r="J29" i="150" s="1"/>
  <c r="I28" i="150"/>
  <c r="J28" i="150" s="1"/>
  <c r="I27" i="150"/>
  <c r="J27" i="150" s="1"/>
  <c r="I26" i="150"/>
  <c r="J26" i="150" s="1"/>
  <c r="I25" i="150"/>
  <c r="J25" i="150" s="1"/>
  <c r="I24" i="150"/>
  <c r="J24" i="150" s="1"/>
  <c r="I23" i="150"/>
  <c r="J23" i="150" s="1"/>
  <c r="I22" i="150"/>
  <c r="J22" i="150" s="1"/>
  <c r="I21" i="150"/>
  <c r="J21" i="150" s="1"/>
  <c r="I20" i="150"/>
  <c r="J20" i="150" s="1"/>
  <c r="I19" i="150"/>
  <c r="J19" i="150" s="1"/>
  <c r="I18" i="150"/>
  <c r="J18" i="150" s="1"/>
  <c r="I17" i="150"/>
  <c r="J17" i="150" s="1"/>
  <c r="I16" i="150"/>
  <c r="J16" i="150" s="1"/>
  <c r="I15" i="150"/>
  <c r="J15" i="150" s="1"/>
  <c r="I14" i="150"/>
  <c r="J14" i="150" s="1"/>
  <c r="I13" i="150"/>
  <c r="J13" i="150" s="1"/>
  <c r="I12" i="150"/>
  <c r="J12" i="150" s="1"/>
  <c r="I11" i="150"/>
  <c r="J11" i="150" s="1"/>
  <c r="I10" i="150"/>
  <c r="J10" i="150" s="1"/>
  <c r="I9" i="150"/>
  <c r="J9" i="150" s="1"/>
  <c r="I8" i="150"/>
  <c r="J8" i="150" s="1"/>
  <c r="I7" i="150"/>
  <c r="J7" i="150" s="1"/>
  <c r="I6" i="150"/>
  <c r="J6" i="150" s="1"/>
  <c r="I5" i="150"/>
  <c r="J5" i="150" s="1"/>
  <c r="I4" i="150"/>
  <c r="J4" i="150" s="1"/>
  <c r="H130" i="162"/>
  <c r="H131" i="162"/>
  <c r="H129" i="162" l="1"/>
  <c r="K5" i="162"/>
  <c r="K6" i="162"/>
  <c r="K9" i="162"/>
  <c r="K10" i="162"/>
  <c r="K13" i="162"/>
  <c r="K14" i="162"/>
  <c r="K16" i="162"/>
  <c r="K17" i="162"/>
  <c r="K18" i="162"/>
  <c r="K20" i="162"/>
  <c r="K21" i="162"/>
  <c r="K22" i="162"/>
  <c r="K24" i="162"/>
  <c r="K25" i="162"/>
  <c r="K26" i="162"/>
  <c r="K28" i="162"/>
  <c r="K29" i="162"/>
  <c r="K30" i="162"/>
  <c r="K33" i="162"/>
  <c r="K34" i="162"/>
  <c r="K36" i="162"/>
  <c r="K37" i="162"/>
  <c r="K38" i="162"/>
  <c r="K40" i="162"/>
  <c r="K41" i="162"/>
  <c r="K42" i="162"/>
  <c r="K45" i="162"/>
  <c r="K46" i="162"/>
  <c r="K49" i="162"/>
  <c r="K50" i="162"/>
  <c r="K52" i="162"/>
  <c r="K53" i="162"/>
  <c r="K54" i="162"/>
  <c r="K56" i="162"/>
  <c r="K57" i="162"/>
  <c r="K58" i="162"/>
  <c r="K60" i="162"/>
  <c r="K61" i="162"/>
  <c r="K62" i="162"/>
  <c r="K64" i="162"/>
  <c r="K65" i="162"/>
  <c r="K66" i="162"/>
  <c r="K69" i="162"/>
  <c r="K70" i="162"/>
  <c r="K73" i="162"/>
  <c r="K74" i="162"/>
  <c r="K77" i="162"/>
  <c r="K78" i="162"/>
  <c r="K81" i="162"/>
  <c r="K82" i="162"/>
  <c r="K85" i="162"/>
  <c r="K86" i="162"/>
  <c r="K90" i="162"/>
  <c r="K93" i="162"/>
  <c r="K94" i="162"/>
  <c r="K97" i="162"/>
  <c r="K98" i="162"/>
  <c r="K100" i="162"/>
  <c r="K101" i="162"/>
  <c r="K102" i="162"/>
  <c r="K104" i="162"/>
  <c r="K105" i="162"/>
  <c r="K106" i="162"/>
  <c r="K109" i="162"/>
  <c r="K110" i="162"/>
  <c r="K112" i="162"/>
  <c r="K113" i="162"/>
  <c r="K114" i="162"/>
  <c r="K115" i="162"/>
  <c r="K116" i="162"/>
  <c r="K117" i="162"/>
  <c r="K118" i="162"/>
  <c r="K119" i="162"/>
  <c r="K121" i="162"/>
  <c r="K122" i="162"/>
  <c r="K123" i="162"/>
  <c r="K125" i="162"/>
  <c r="K126" i="162"/>
  <c r="H4" i="162"/>
  <c r="K4" i="162" s="1"/>
  <c r="K96" i="162" l="1"/>
  <c r="K92" i="162"/>
  <c r="K68" i="162"/>
  <c r="K8" i="162"/>
  <c r="K12" i="162"/>
  <c r="K89" i="162"/>
  <c r="K88" i="162"/>
  <c r="K84" i="162"/>
  <c r="K80" i="162"/>
  <c r="K76" i="162"/>
  <c r="K72" i="162"/>
  <c r="K48" i="162"/>
  <c r="K44" i="162"/>
  <c r="K32" i="162"/>
  <c r="K99" i="162"/>
  <c r="K67" i="162"/>
  <c r="K63" i="162"/>
  <c r="K39" i="162"/>
  <c r="K15" i="162"/>
  <c r="K108" i="162"/>
  <c r="K59" i="162"/>
  <c r="K35" i="162"/>
  <c r="K107" i="162"/>
  <c r="K91" i="162"/>
  <c r="K11" i="162"/>
  <c r="K124" i="162"/>
  <c r="K120" i="162"/>
  <c r="K87" i="162"/>
  <c r="K83" i="162"/>
  <c r="K79" i="162"/>
  <c r="K75" i="162"/>
  <c r="K71" i="162"/>
  <c r="K51" i="162"/>
  <c r="K47" i="162"/>
  <c r="K43" i="162"/>
  <c r="K27" i="162"/>
  <c r="K23" i="162"/>
  <c r="K7" i="162"/>
  <c r="K103" i="162"/>
  <c r="K95" i="162"/>
  <c r="K19" i="162"/>
  <c r="K111" i="162"/>
  <c r="K55" i="162"/>
  <c r="K31" i="162"/>
  <c r="I5" i="75" l="1"/>
  <c r="I5" i="162" s="1"/>
  <c r="J5" i="162" s="1"/>
  <c r="I6" i="75"/>
  <c r="I6" i="162" s="1"/>
  <c r="J6" i="162" s="1"/>
  <c r="I7" i="75"/>
  <c r="I7" i="162" s="1"/>
  <c r="J7" i="162" s="1"/>
  <c r="I8" i="75"/>
  <c r="I8" i="162" s="1"/>
  <c r="J8" i="162" s="1"/>
  <c r="I9" i="75"/>
  <c r="I9" i="162" s="1"/>
  <c r="J9" i="162" s="1"/>
  <c r="I10" i="75"/>
  <c r="I10" i="162" s="1"/>
  <c r="J10" i="162" s="1"/>
  <c r="I11" i="75"/>
  <c r="I11" i="162" s="1"/>
  <c r="J11" i="162" s="1"/>
  <c r="I12" i="75"/>
  <c r="I12" i="162" s="1"/>
  <c r="J12" i="162" s="1"/>
  <c r="I13" i="75"/>
  <c r="I13" i="162" s="1"/>
  <c r="J13" i="162" s="1"/>
  <c r="I14" i="75"/>
  <c r="I14" i="162" s="1"/>
  <c r="J14" i="162" s="1"/>
  <c r="I15" i="75"/>
  <c r="I15" i="162" s="1"/>
  <c r="J15" i="162" s="1"/>
  <c r="I16" i="75"/>
  <c r="I16" i="162" s="1"/>
  <c r="J16" i="162" s="1"/>
  <c r="I17" i="75"/>
  <c r="I17" i="162" s="1"/>
  <c r="J17" i="162" s="1"/>
  <c r="I18" i="75"/>
  <c r="I18" i="162" s="1"/>
  <c r="J18" i="162" s="1"/>
  <c r="I19" i="75"/>
  <c r="I19" i="162" s="1"/>
  <c r="J19" i="162" s="1"/>
  <c r="I21" i="75"/>
  <c r="I21" i="162" s="1"/>
  <c r="J21" i="162" s="1"/>
  <c r="I22" i="75"/>
  <c r="I22" i="162" s="1"/>
  <c r="J22" i="162" s="1"/>
  <c r="I23" i="75"/>
  <c r="I23" i="162" s="1"/>
  <c r="J23" i="162" s="1"/>
  <c r="I24" i="75"/>
  <c r="I24" i="162" s="1"/>
  <c r="J24" i="162" s="1"/>
  <c r="I25" i="75"/>
  <c r="I25" i="162" s="1"/>
  <c r="J25" i="162" s="1"/>
  <c r="I26" i="75"/>
  <c r="I26" i="162" s="1"/>
  <c r="J26" i="162" s="1"/>
  <c r="I27" i="75"/>
  <c r="I27" i="162" s="1"/>
  <c r="J27" i="162" s="1"/>
  <c r="I28" i="75"/>
  <c r="I28" i="162" s="1"/>
  <c r="J28" i="162" s="1"/>
  <c r="I29" i="75"/>
  <c r="I29" i="162" s="1"/>
  <c r="J29" i="162" s="1"/>
  <c r="I30" i="75"/>
  <c r="I30" i="162" s="1"/>
  <c r="J30" i="162" s="1"/>
  <c r="I31" i="75"/>
  <c r="I31" i="162" s="1"/>
  <c r="J31" i="162" s="1"/>
  <c r="I32" i="75"/>
  <c r="I32" i="162" s="1"/>
  <c r="J32" i="162" s="1"/>
  <c r="I33" i="75"/>
  <c r="I33" i="162" s="1"/>
  <c r="J33" i="162" s="1"/>
  <c r="I34" i="75"/>
  <c r="I34" i="162" s="1"/>
  <c r="J34" i="162" s="1"/>
  <c r="I35" i="75"/>
  <c r="I35" i="162" s="1"/>
  <c r="J35" i="162" s="1"/>
  <c r="I36" i="75"/>
  <c r="I36" i="162" s="1"/>
  <c r="J36" i="162" s="1"/>
  <c r="I37" i="75"/>
  <c r="I37" i="162" s="1"/>
  <c r="J37" i="162" s="1"/>
  <c r="I38" i="75"/>
  <c r="I38" i="162" s="1"/>
  <c r="J38" i="162" s="1"/>
  <c r="I39" i="75"/>
  <c r="I39" i="162" s="1"/>
  <c r="J39" i="162" s="1"/>
  <c r="I40" i="75"/>
  <c r="I40" i="162" s="1"/>
  <c r="J40" i="162" s="1"/>
  <c r="I41" i="75"/>
  <c r="I41" i="162" s="1"/>
  <c r="J41" i="162" s="1"/>
  <c r="I42" i="75"/>
  <c r="I42" i="162" s="1"/>
  <c r="J42" i="162" s="1"/>
  <c r="I43" i="75"/>
  <c r="I43" i="162" s="1"/>
  <c r="J43" i="162" s="1"/>
  <c r="I44" i="75"/>
  <c r="I44" i="162" s="1"/>
  <c r="J44" i="162" s="1"/>
  <c r="I45" i="75"/>
  <c r="I45" i="162" s="1"/>
  <c r="J45" i="162" s="1"/>
  <c r="I46" i="75"/>
  <c r="I46" i="162" s="1"/>
  <c r="J46" i="162" s="1"/>
  <c r="I47" i="75"/>
  <c r="I47" i="162" s="1"/>
  <c r="J47" i="162" s="1"/>
  <c r="I48" i="75"/>
  <c r="I48" i="162" s="1"/>
  <c r="J48" i="162" s="1"/>
  <c r="I49" i="75"/>
  <c r="I49" i="162" s="1"/>
  <c r="J49" i="162" s="1"/>
  <c r="I50" i="75"/>
  <c r="I50" i="162" s="1"/>
  <c r="J50" i="162" s="1"/>
  <c r="I51" i="75"/>
  <c r="I51" i="162" s="1"/>
  <c r="J51" i="162" s="1"/>
  <c r="I52" i="75"/>
  <c r="I52" i="162" s="1"/>
  <c r="J52" i="162" s="1"/>
  <c r="I53" i="75"/>
  <c r="I53" i="162" s="1"/>
  <c r="J53" i="162" s="1"/>
  <c r="I54" i="75"/>
  <c r="I54" i="162" s="1"/>
  <c r="J54" i="162" s="1"/>
  <c r="I55" i="75"/>
  <c r="I55" i="162" s="1"/>
  <c r="J55" i="162" s="1"/>
  <c r="I56" i="75"/>
  <c r="I56" i="162" s="1"/>
  <c r="J56" i="162" s="1"/>
  <c r="I57" i="75"/>
  <c r="I57" i="162" s="1"/>
  <c r="J57" i="162" s="1"/>
  <c r="I58" i="75"/>
  <c r="I58" i="162" s="1"/>
  <c r="J58" i="162" s="1"/>
  <c r="I59" i="75"/>
  <c r="I59" i="162" s="1"/>
  <c r="J59" i="162" s="1"/>
  <c r="I60" i="75"/>
  <c r="I60" i="162" s="1"/>
  <c r="J60" i="162" s="1"/>
  <c r="I61" i="75"/>
  <c r="I61" i="162" s="1"/>
  <c r="J61" i="162" s="1"/>
  <c r="I62" i="75"/>
  <c r="I62" i="162" s="1"/>
  <c r="J62" i="162" s="1"/>
  <c r="I63" i="75"/>
  <c r="I63" i="162" s="1"/>
  <c r="J63" i="162" s="1"/>
  <c r="I64" i="75"/>
  <c r="I64" i="162" s="1"/>
  <c r="J64" i="162" s="1"/>
  <c r="I65" i="75"/>
  <c r="I65" i="162" s="1"/>
  <c r="J65" i="162" s="1"/>
  <c r="I66" i="75"/>
  <c r="I66" i="162" s="1"/>
  <c r="J66" i="162" s="1"/>
  <c r="I67" i="75"/>
  <c r="I67" i="162" s="1"/>
  <c r="J67" i="162" s="1"/>
  <c r="I68" i="75"/>
  <c r="I68" i="162" s="1"/>
  <c r="J68" i="162" s="1"/>
  <c r="I69" i="75"/>
  <c r="I69" i="162" s="1"/>
  <c r="J69" i="162" s="1"/>
  <c r="I70" i="75"/>
  <c r="I70" i="162" s="1"/>
  <c r="J70" i="162" s="1"/>
  <c r="I71" i="75"/>
  <c r="I71" i="162" s="1"/>
  <c r="J71" i="162" s="1"/>
  <c r="I72" i="75"/>
  <c r="I72" i="162" s="1"/>
  <c r="J72" i="162" s="1"/>
  <c r="I73" i="75"/>
  <c r="I73" i="162" s="1"/>
  <c r="J73" i="162" s="1"/>
  <c r="I74" i="75"/>
  <c r="I74" i="162" s="1"/>
  <c r="J74" i="162" s="1"/>
  <c r="I75" i="75"/>
  <c r="I75" i="162" s="1"/>
  <c r="J75" i="162" s="1"/>
  <c r="I76" i="75"/>
  <c r="I76" i="162" s="1"/>
  <c r="J76" i="162" s="1"/>
  <c r="I77" i="75"/>
  <c r="I77" i="162" s="1"/>
  <c r="J77" i="162" s="1"/>
  <c r="I78" i="75"/>
  <c r="I78" i="162" s="1"/>
  <c r="J78" i="162" s="1"/>
  <c r="I79" i="75"/>
  <c r="I79" i="162" s="1"/>
  <c r="J79" i="162" s="1"/>
  <c r="I80" i="75"/>
  <c r="I80" i="162" s="1"/>
  <c r="J80" i="162" s="1"/>
  <c r="I81" i="75"/>
  <c r="I81" i="162" s="1"/>
  <c r="J81" i="162" s="1"/>
  <c r="I82" i="75"/>
  <c r="I82" i="162" s="1"/>
  <c r="J82" i="162" s="1"/>
  <c r="I83" i="75"/>
  <c r="I83" i="162" s="1"/>
  <c r="J83" i="162" s="1"/>
  <c r="I84" i="75"/>
  <c r="I84" i="162" s="1"/>
  <c r="J84" i="162" s="1"/>
  <c r="I85" i="75"/>
  <c r="I85" i="162" s="1"/>
  <c r="J85" i="162" s="1"/>
  <c r="I86" i="75"/>
  <c r="I86" i="162" s="1"/>
  <c r="J86" i="162" s="1"/>
  <c r="I87" i="75"/>
  <c r="I87" i="162" s="1"/>
  <c r="J87" i="162" s="1"/>
  <c r="I88" i="75"/>
  <c r="I88" i="162" s="1"/>
  <c r="J88" i="162" s="1"/>
  <c r="I89" i="75"/>
  <c r="I89" i="162" s="1"/>
  <c r="J89" i="162" s="1"/>
  <c r="I90" i="75"/>
  <c r="I90" i="162" s="1"/>
  <c r="J90" i="162" s="1"/>
  <c r="I91" i="75"/>
  <c r="I91" i="162" s="1"/>
  <c r="J91" i="162" s="1"/>
  <c r="I92" i="75"/>
  <c r="I92" i="162" s="1"/>
  <c r="J92" i="162" s="1"/>
  <c r="I93" i="75"/>
  <c r="I93" i="162" s="1"/>
  <c r="J93" i="162" s="1"/>
  <c r="I95" i="75"/>
  <c r="I95" i="162" s="1"/>
  <c r="J95" i="162" s="1"/>
  <c r="I96" i="75"/>
  <c r="I96" i="162" s="1"/>
  <c r="J96" i="162" s="1"/>
  <c r="I97" i="75"/>
  <c r="I97" i="162" s="1"/>
  <c r="J97" i="162" s="1"/>
  <c r="I98" i="75"/>
  <c r="I98" i="162" s="1"/>
  <c r="J98" i="162" s="1"/>
  <c r="I99" i="75"/>
  <c r="I99" i="162" s="1"/>
  <c r="J99" i="162" s="1"/>
  <c r="I100" i="75"/>
  <c r="I100" i="162" s="1"/>
  <c r="J100" i="162" s="1"/>
  <c r="I101" i="75"/>
  <c r="I101" i="162" s="1"/>
  <c r="J101" i="162" s="1"/>
  <c r="I102" i="75"/>
  <c r="I102" i="162" s="1"/>
  <c r="J102" i="162" s="1"/>
  <c r="I103" i="75"/>
  <c r="I103" i="162" s="1"/>
  <c r="J103" i="162" s="1"/>
  <c r="I104" i="75"/>
  <c r="I104" i="162" s="1"/>
  <c r="J104" i="162" s="1"/>
  <c r="I105" i="75"/>
  <c r="I105" i="162" s="1"/>
  <c r="J105" i="162" s="1"/>
  <c r="I106" i="75"/>
  <c r="I106" i="162" s="1"/>
  <c r="J106" i="162" s="1"/>
  <c r="I107" i="75"/>
  <c r="I107" i="162" s="1"/>
  <c r="J107" i="162" s="1"/>
  <c r="I108" i="75"/>
  <c r="I108" i="162" s="1"/>
  <c r="J108" i="162" s="1"/>
  <c r="I109" i="75"/>
  <c r="I109" i="162" s="1"/>
  <c r="J109" i="162" s="1"/>
  <c r="I110" i="75"/>
  <c r="I110" i="162" s="1"/>
  <c r="J110" i="162" s="1"/>
  <c r="I111" i="75"/>
  <c r="I111" i="162" s="1"/>
  <c r="J111" i="162" s="1"/>
  <c r="I112" i="75"/>
  <c r="I112" i="162" s="1"/>
  <c r="J112" i="162" s="1"/>
  <c r="I113" i="75"/>
  <c r="I113" i="162" s="1"/>
  <c r="J113" i="162" s="1"/>
  <c r="I114" i="75"/>
  <c r="I114" i="162" s="1"/>
  <c r="J114" i="162" s="1"/>
  <c r="I115" i="75"/>
  <c r="I115" i="162" s="1"/>
  <c r="J115" i="162" s="1"/>
  <c r="I116" i="75"/>
  <c r="I116" i="162" s="1"/>
  <c r="J116" i="162" s="1"/>
  <c r="I117" i="75"/>
  <c r="I117" i="162" s="1"/>
  <c r="J117" i="162" s="1"/>
  <c r="I118" i="75"/>
  <c r="I118" i="162" s="1"/>
  <c r="J118" i="162" s="1"/>
  <c r="I119" i="75"/>
  <c r="I119" i="162" s="1"/>
  <c r="J119" i="162" s="1"/>
  <c r="I120" i="75"/>
  <c r="I120" i="162" s="1"/>
  <c r="J120" i="162" s="1"/>
  <c r="I121" i="75"/>
  <c r="I121" i="162" s="1"/>
  <c r="J121" i="162" s="1"/>
  <c r="I122" i="75"/>
  <c r="I122" i="162" s="1"/>
  <c r="J122" i="162" s="1"/>
  <c r="I123" i="75"/>
  <c r="I123" i="162" s="1"/>
  <c r="J123" i="162" s="1"/>
  <c r="I124" i="75"/>
  <c r="I124" i="162" s="1"/>
  <c r="J124" i="162" s="1"/>
  <c r="I125" i="75"/>
  <c r="I125" i="162" s="1"/>
  <c r="J125" i="162" s="1"/>
  <c r="I126" i="75"/>
  <c r="I126" i="162" s="1"/>
  <c r="J126" i="162" s="1"/>
  <c r="I4" i="75"/>
  <c r="I4" i="162" s="1"/>
  <c r="L4" i="162" s="1"/>
  <c r="L117" i="162" l="1"/>
  <c r="L105" i="162"/>
  <c r="L92" i="162"/>
  <c r="L80" i="162"/>
  <c r="L68" i="162"/>
  <c r="L56" i="162"/>
  <c r="L48" i="162"/>
  <c r="L36" i="162"/>
  <c r="L19" i="162"/>
  <c r="L7" i="162"/>
  <c r="L126" i="162"/>
  <c r="L122" i="162"/>
  <c r="L118" i="162"/>
  <c r="L114" i="162"/>
  <c r="L110" i="162"/>
  <c r="L106" i="162"/>
  <c r="L102" i="162"/>
  <c r="L98" i="162"/>
  <c r="L93" i="162"/>
  <c r="L89" i="162"/>
  <c r="L85" i="162"/>
  <c r="L81" i="162"/>
  <c r="L77" i="162"/>
  <c r="L73" i="162"/>
  <c r="L69" i="162"/>
  <c r="L65" i="162"/>
  <c r="L61" i="162"/>
  <c r="L57" i="162"/>
  <c r="L53" i="162"/>
  <c r="L49" i="162"/>
  <c r="L45" i="162"/>
  <c r="L41" i="162"/>
  <c r="L37" i="162"/>
  <c r="L33" i="162"/>
  <c r="L29" i="162"/>
  <c r="L25" i="162"/>
  <c r="L21" i="162"/>
  <c r="L16" i="162"/>
  <c r="L12" i="162"/>
  <c r="L8" i="162"/>
  <c r="L121" i="162"/>
  <c r="L109" i="162"/>
  <c r="L97" i="162"/>
  <c r="L84" i="162"/>
  <c r="L72" i="162"/>
  <c r="L60" i="162"/>
  <c r="L44" i="162"/>
  <c r="L32" i="162"/>
  <c r="L24" i="162"/>
  <c r="L11" i="162"/>
  <c r="L124" i="162"/>
  <c r="L120" i="162"/>
  <c r="L116" i="162"/>
  <c r="L112" i="162"/>
  <c r="L108" i="162"/>
  <c r="L104" i="162"/>
  <c r="L100" i="162"/>
  <c r="L96" i="162"/>
  <c r="L91" i="162"/>
  <c r="L87" i="162"/>
  <c r="L83" i="162"/>
  <c r="L79" i="162"/>
  <c r="L75" i="162"/>
  <c r="L71" i="162"/>
  <c r="L67" i="162"/>
  <c r="L63" i="162"/>
  <c r="L59" i="162"/>
  <c r="L55" i="162"/>
  <c r="L51" i="162"/>
  <c r="L47" i="162"/>
  <c r="L43" i="162"/>
  <c r="L39" i="162"/>
  <c r="L35" i="162"/>
  <c r="L31" i="162"/>
  <c r="L27" i="162"/>
  <c r="L23" i="162"/>
  <c r="L18" i="162"/>
  <c r="L14" i="162"/>
  <c r="L10" i="162"/>
  <c r="L6" i="162"/>
  <c r="L125" i="162"/>
  <c r="L113" i="162"/>
  <c r="L101" i="162"/>
  <c r="L88" i="162"/>
  <c r="L76" i="162"/>
  <c r="L64" i="162"/>
  <c r="L52" i="162"/>
  <c r="L40" i="162"/>
  <c r="L28" i="162"/>
  <c r="L15" i="162"/>
  <c r="L123" i="162"/>
  <c r="L119" i="162"/>
  <c r="L115" i="162"/>
  <c r="L111" i="162"/>
  <c r="L107" i="162"/>
  <c r="L103" i="162"/>
  <c r="L99" i="162"/>
  <c r="L95" i="162"/>
  <c r="L90" i="162"/>
  <c r="L86" i="162"/>
  <c r="L82" i="162"/>
  <c r="L78" i="162"/>
  <c r="L74" i="162"/>
  <c r="L70" i="162"/>
  <c r="L66" i="162"/>
  <c r="L62" i="162"/>
  <c r="L58" i="162"/>
  <c r="L54" i="162"/>
  <c r="L50" i="162"/>
  <c r="L46" i="162"/>
  <c r="L42" i="162"/>
  <c r="L38" i="162"/>
  <c r="L34" i="162"/>
  <c r="L30" i="162"/>
  <c r="L26" i="162"/>
  <c r="L22" i="162"/>
  <c r="L17" i="162"/>
  <c r="L13" i="162"/>
  <c r="L9" i="162"/>
  <c r="L5" i="162"/>
  <c r="I20" i="75"/>
  <c r="I20" i="162" s="1"/>
  <c r="J20" i="162" s="1"/>
  <c r="L20" i="162" l="1"/>
  <c r="I94" i="75"/>
  <c r="I94" i="162" s="1"/>
  <c r="J94" i="162" s="1"/>
  <c r="L94" i="162" l="1"/>
  <c r="K127" i="162"/>
  <c r="K132" i="162" s="1"/>
  <c r="J121" i="75" l="1"/>
  <c r="J119" i="75"/>
  <c r="J120" i="75"/>
  <c r="J118" i="75"/>
  <c r="J117" i="75"/>
  <c r="J98" i="75" l="1"/>
  <c r="J54" i="75"/>
  <c r="J102" i="75"/>
  <c r="J95" i="75"/>
  <c r="J91" i="75"/>
  <c r="J84" i="75"/>
  <c r="J81" i="75"/>
  <c r="J73" i="75"/>
  <c r="J66" i="75"/>
  <c r="J47" i="75"/>
  <c r="J43" i="75"/>
  <c r="J36" i="75"/>
  <c r="J32" i="75"/>
  <c r="J29" i="75"/>
  <c r="J25" i="75"/>
  <c r="J21" i="75"/>
  <c r="J17" i="75"/>
  <c r="J13" i="75"/>
  <c r="J9" i="75"/>
  <c r="J126" i="75"/>
  <c r="J123" i="75"/>
  <c r="J115" i="75"/>
  <c r="J112" i="75"/>
  <c r="J108" i="75"/>
  <c r="J105" i="75"/>
  <c r="J101" i="75"/>
  <c r="J94" i="75"/>
  <c r="J90" i="75"/>
  <c r="J87" i="75"/>
  <c r="J83" i="75"/>
  <c r="J80" i="75"/>
  <c r="J76" i="75"/>
  <c r="J72" i="75"/>
  <c r="J69" i="75"/>
  <c r="J65" i="75"/>
  <c r="J61" i="75"/>
  <c r="J57" i="75"/>
  <c r="J50" i="75"/>
  <c r="J46" i="75"/>
  <c r="J42" i="75"/>
  <c r="J38" i="75"/>
  <c r="J35" i="75"/>
  <c r="J31" i="75"/>
  <c r="J28" i="75"/>
  <c r="J24" i="75"/>
  <c r="J20" i="75"/>
  <c r="J16" i="75"/>
  <c r="J12" i="75"/>
  <c r="J8" i="75"/>
  <c r="J5" i="75"/>
  <c r="J116" i="75"/>
  <c r="J113" i="75"/>
  <c r="J109" i="75"/>
  <c r="J88" i="75"/>
  <c r="J77" i="75"/>
  <c r="J122" i="75"/>
  <c r="J114" i="75"/>
  <c r="J111" i="75"/>
  <c r="J107" i="75"/>
  <c r="J104" i="75"/>
  <c r="J100" i="75"/>
  <c r="J97" i="75"/>
  <c r="J93" i="75"/>
  <c r="J86" i="75"/>
  <c r="J82" i="75"/>
  <c r="J79" i="75"/>
  <c r="J75" i="75"/>
  <c r="J71" i="75"/>
  <c r="J68" i="75"/>
  <c r="J64" i="75"/>
  <c r="J60" i="75"/>
  <c r="J56" i="75"/>
  <c r="J53" i="75"/>
  <c r="J49" i="75"/>
  <c r="J45" i="75"/>
  <c r="J41" i="75"/>
  <c r="J34" i="75"/>
  <c r="J30" i="75"/>
  <c r="J27" i="75"/>
  <c r="J23" i="75"/>
  <c r="J19" i="75"/>
  <c r="J15" i="75"/>
  <c r="J11" i="75"/>
  <c r="J7" i="75"/>
  <c r="J124" i="75"/>
  <c r="J62" i="75"/>
  <c r="J58" i="75"/>
  <c r="J51" i="75"/>
  <c r="J39" i="75"/>
  <c r="J125" i="75"/>
  <c r="J110" i="75"/>
  <c r="J106" i="75"/>
  <c r="J103" i="75"/>
  <c r="J99" i="75"/>
  <c r="J96" i="75"/>
  <c r="J92" i="75"/>
  <c r="J89" i="75"/>
  <c r="J85" i="75"/>
  <c r="J78" i="75"/>
  <c r="J74" i="75"/>
  <c r="J70" i="75"/>
  <c r="J67" i="75"/>
  <c r="J63" i="75"/>
  <c r="J59" i="75"/>
  <c r="J55" i="75"/>
  <c r="J52" i="75"/>
  <c r="J48" i="75"/>
  <c r="J44" i="75"/>
  <c r="J40" i="75"/>
  <c r="J37" i="75"/>
  <c r="J33" i="75"/>
  <c r="J26" i="75"/>
  <c r="J22" i="75"/>
  <c r="J18" i="75"/>
  <c r="J14" i="75"/>
  <c r="J10" i="75"/>
  <c r="J6" i="75"/>
  <c r="J4" i="75" l="1"/>
  <c r="J4" i="162" l="1"/>
  <c r="L127" i="162" l="1"/>
  <c r="K133" i="162" s="1"/>
  <c r="K135" i="162" s="1"/>
</calcChain>
</file>

<file path=xl/comments1.xml><?xml version="1.0" encoding="utf-8"?>
<comments xmlns="http://schemas.openxmlformats.org/spreadsheetml/2006/main">
  <authors>
    <author>MARCELO DARCI DE SOUZA</author>
    <author>CAMILA DE ALMEIDA LUCA</author>
  </authors>
  <commentList>
    <comment ref="H5" authorId="0" shapeId="0">
      <text>
        <r>
          <rPr>
            <b/>
            <sz val="9"/>
            <color indexed="81"/>
            <rFont val="Segoe UI"/>
          </rPr>
          <t>MARCELO DARCI DE SOUZA:</t>
        </r>
        <r>
          <rPr>
            <sz val="9"/>
            <color indexed="81"/>
            <rFont val="Segoe UI"/>
          </rPr>
          <t xml:space="preserve">
CEDIDO PELA FAED 30 UND </t>
        </r>
      </text>
    </comment>
    <comment ref="H7" authorId="0" shapeId="0">
      <text>
        <r>
          <rPr>
            <b/>
            <sz val="9"/>
            <color indexed="81"/>
            <rFont val="Segoe UI"/>
          </rPr>
          <t>MARCELO DARCI DE SOUZA:</t>
        </r>
        <r>
          <rPr>
            <sz val="9"/>
            <color indexed="81"/>
            <rFont val="Segoe UI"/>
          </rPr>
          <t xml:space="preserve">
cedido ao CEO 60 und 18/10/18
</t>
        </r>
      </text>
    </comment>
    <comment ref="H11" authorId="0" shapeId="0">
      <text>
        <r>
          <rPr>
            <b/>
            <sz val="9"/>
            <color indexed="81"/>
            <rFont val="Segoe UI"/>
          </rPr>
          <t>MARCELO DARCI DE SOUZA:</t>
        </r>
        <r>
          <rPr>
            <sz val="9"/>
            <color indexed="81"/>
            <rFont val="Segoe UI"/>
          </rPr>
          <t xml:space="preserve">
cedido ao ceavi 120 und 
Cedido para o CEART 120 (cento e vinte peças) em 01.11.18</t>
        </r>
      </text>
    </comment>
    <comment ref="H24" authorId="1" shapeId="0">
      <text>
        <r>
          <rPr>
            <b/>
            <sz val="9"/>
            <color indexed="81"/>
            <rFont val="Segoe UI"/>
          </rPr>
          <t>CAMILA DE ALMEIDA LUCA:</t>
        </r>
        <r>
          <rPr>
            <sz val="9"/>
            <color indexed="81"/>
            <rFont val="Segoe UI"/>
          </rPr>
          <t xml:space="preserve">
Cedido para o CEART 96 (noventa e seis) peças em 01.11.18</t>
        </r>
      </text>
    </comment>
    <comment ref="H101" authorId="1" shapeId="0">
      <text>
        <r>
          <rPr>
            <b/>
            <sz val="9"/>
            <color indexed="81"/>
            <rFont val="Segoe UI"/>
          </rPr>
          <t>CAMILA DE ALMEIDA LUCA:</t>
        </r>
        <r>
          <rPr>
            <sz val="9"/>
            <color indexed="81"/>
            <rFont val="Segoe UI"/>
          </rPr>
          <t xml:space="preserve">
Recebeu da FAED 36 (unidades) 18.09.18</t>
        </r>
      </text>
    </comment>
    <comment ref="H120" authorId="0" shapeId="0">
      <text>
        <r>
          <rPr>
            <b/>
            <sz val="9"/>
            <color indexed="81"/>
            <rFont val="Segoe UI"/>
          </rPr>
          <t>MARCELO DARCI DE SOUZA:</t>
        </r>
        <r>
          <rPr>
            <sz val="9"/>
            <color indexed="81"/>
            <rFont val="Segoe UI"/>
          </rPr>
          <t xml:space="preserve">
CEDIDO PELA FAED 12 UND cedido pelo CCT 08 und </t>
        </r>
      </text>
    </comment>
  </commentList>
</comments>
</file>

<file path=xl/comments10.xml><?xml version="1.0" encoding="utf-8"?>
<comments xmlns="http://schemas.openxmlformats.org/spreadsheetml/2006/main">
  <authors>
    <author>MARCELO DARCI DE SOUZA</author>
  </authors>
  <commentList>
    <comment ref="H17" authorId="0" shapeId="0">
      <text>
        <r>
          <rPr>
            <b/>
            <sz val="9"/>
            <color indexed="81"/>
            <rFont val="Segoe UI"/>
            <charset val="1"/>
          </rPr>
          <t>MARCELO DARCI DE SOUZA:</t>
        </r>
        <r>
          <rPr>
            <sz val="9"/>
            <color indexed="81"/>
            <rFont val="Segoe UI"/>
            <charset val="1"/>
          </rPr>
          <t xml:space="preserve">
01 cedido ao cefid 27/08/18
</t>
        </r>
      </text>
    </comment>
  </commentList>
</comments>
</file>

<file path=xl/comments2.xml><?xml version="1.0" encoding="utf-8"?>
<comments xmlns="http://schemas.openxmlformats.org/spreadsheetml/2006/main">
  <authors>
    <author>MARCELO DARCI DE SOUZA</author>
    <author>CAMILA DE ALMEIDA LUCA</author>
  </authors>
  <commentList>
    <comment ref="H7" authorId="0" shapeId="0">
      <text>
        <r>
          <rPr>
            <b/>
            <sz val="9"/>
            <color indexed="81"/>
            <rFont val="Segoe UI"/>
          </rPr>
          <t>MARCELO DARCI DE SOUZA:</t>
        </r>
        <r>
          <rPr>
            <sz val="9"/>
            <color indexed="81"/>
            <rFont val="Segoe UI"/>
          </rPr>
          <t xml:space="preserve">
cedido ao cav 48 und não recebi email 
</t>
        </r>
      </text>
    </comment>
    <comment ref="H11" authorId="0" shapeId="0">
      <text>
        <r>
          <rPr>
            <b/>
            <sz val="9"/>
            <color indexed="81"/>
            <rFont val="Segoe UI"/>
          </rPr>
          <t>MARCELO DARCI DE SOUZA:</t>
        </r>
        <r>
          <rPr>
            <sz val="9"/>
            <color indexed="81"/>
            <rFont val="Segoe UI"/>
          </rPr>
          <t xml:space="preserve">
cedido ao CAV 72 und 28/06/18
Recebeu da Reitoria 120 (cento e vinte peças) em 01.11.18</t>
        </r>
      </text>
    </comment>
    <comment ref="H24" authorId="1" shapeId="0">
      <text>
        <r>
          <rPr>
            <b/>
            <sz val="9"/>
            <color indexed="81"/>
            <rFont val="Segoe UI"/>
          </rPr>
          <t>CAMILA DE ALMEIDA LUCA:</t>
        </r>
        <r>
          <rPr>
            <sz val="9"/>
            <color indexed="81"/>
            <rFont val="Segoe UI"/>
          </rPr>
          <t xml:space="preserve">
Recebeu da Reitoria 96 (noventa e seis) peças em 01.11.18</t>
        </r>
      </text>
    </comment>
  </commentList>
</comments>
</file>

<file path=xl/comments3.xml><?xml version="1.0" encoding="utf-8"?>
<comments xmlns="http://schemas.openxmlformats.org/spreadsheetml/2006/main">
  <authors>
    <author>RICARDO DUARTE FARIAS</author>
    <author>MARCELO DARCI DE SOUZA</author>
  </authors>
  <commentList>
    <comment ref="K6" authorId="0" shapeId="0">
      <text>
        <r>
          <rPr>
            <b/>
            <sz val="9"/>
            <color indexed="81"/>
            <rFont val="Segoe UI"/>
          </rPr>
          <t>RICARDO DUARTE FARIAS:</t>
        </r>
        <r>
          <rPr>
            <sz val="9"/>
            <color indexed="81"/>
            <rFont val="Segoe UI"/>
          </rPr>
          <t xml:space="preserve">
NÃO FOI ENTREGUE E EMPENHO FOI ESTORNADO</t>
        </r>
      </text>
    </comment>
    <comment ref="H7" authorId="1" shapeId="0">
      <text>
        <r>
          <rPr>
            <b/>
            <sz val="9"/>
            <color indexed="81"/>
            <rFont val="Segoe UI"/>
          </rPr>
          <t>MARCELO DARCI DE SOUZA:</t>
        </r>
        <r>
          <rPr>
            <sz val="9"/>
            <color indexed="81"/>
            <rFont val="Segoe UI"/>
          </rPr>
          <t xml:space="preserve">
cedido 200 und ao cav 25/10/2018
cedido 60 ao ceo - sem email </t>
        </r>
      </text>
    </comment>
    <comment ref="H11" authorId="1" shapeId="0">
      <text>
        <r>
          <rPr>
            <b/>
            <sz val="9"/>
            <color indexed="81"/>
            <rFont val="Segoe UI"/>
            <charset val="1"/>
          </rPr>
          <t>MARCELO DARCI DE SOUZA:</t>
        </r>
        <r>
          <rPr>
            <sz val="9"/>
            <color indexed="81"/>
            <rFont val="Segoe UI"/>
            <charset val="1"/>
          </rPr>
          <t xml:space="preserve">
cedido ao cav 300 und 
</t>
        </r>
      </text>
    </comment>
    <comment ref="H17" authorId="1" shapeId="0">
      <text>
        <r>
          <rPr>
            <b/>
            <sz val="9"/>
            <color indexed="81"/>
            <rFont val="Segoe UI"/>
            <charset val="1"/>
          </rPr>
          <t>MARCELO DARCI DE SOUZA:</t>
        </r>
        <r>
          <rPr>
            <sz val="9"/>
            <color indexed="81"/>
            <rFont val="Segoe UI"/>
            <charset val="1"/>
          </rPr>
          <t xml:space="preserve">
cedido pelo ceres 01 - und 27/08/18
</t>
        </r>
      </text>
    </comment>
  </commentList>
</comments>
</file>

<file path=xl/comments4.xml><?xml version="1.0" encoding="utf-8"?>
<comments xmlns="http://schemas.openxmlformats.org/spreadsheetml/2006/main">
  <authors>
    <author>CAMILA DE ALMEIDA LUCA</author>
    <author>MARCELO DARCI DE SOUZA</author>
  </authors>
  <commentList>
    <comment ref="H4" authorId="0" shapeId="0">
      <text>
        <r>
          <rPr>
            <b/>
            <sz val="9"/>
            <color indexed="81"/>
            <rFont val="Segoe UI"/>
          </rPr>
          <t>CAMILA DE ALMEIDA LUCA:</t>
        </r>
        <r>
          <rPr>
            <sz val="9"/>
            <color indexed="81"/>
            <rFont val="Segoe UI"/>
          </rPr>
          <t xml:space="preserve">
FAED cedeu 200 ao CCT em 04/02/19</t>
        </r>
      </text>
    </comment>
    <comment ref="H5" authorId="1" shapeId="0">
      <text>
        <r>
          <rPr>
            <b/>
            <sz val="9"/>
            <color indexed="81"/>
            <rFont val="Segoe UI"/>
          </rPr>
          <t>MARCELO DARCI DE SOUZA:</t>
        </r>
        <r>
          <rPr>
            <sz val="9"/>
            <color indexed="81"/>
            <rFont val="Segoe UI"/>
          </rPr>
          <t xml:space="preserve">
CEDIDO 30 PARA REITORIA </t>
        </r>
      </text>
    </comment>
    <comment ref="H7" authorId="1" shapeId="0">
      <text>
        <r>
          <rPr>
            <b/>
            <sz val="9"/>
            <color indexed="81"/>
            <rFont val="Segoe UI"/>
          </rPr>
          <t>MARCELO DARCI DE SOUZA:</t>
        </r>
        <r>
          <rPr>
            <sz val="9"/>
            <color indexed="81"/>
            <rFont val="Segoe UI"/>
          </rPr>
          <t xml:space="preserve">
cedido ao ceavi 100 und sem email </t>
        </r>
      </text>
    </comment>
    <comment ref="H89" authorId="1" shapeId="0">
      <text>
        <r>
          <rPr>
            <b/>
            <sz val="9"/>
            <color indexed="81"/>
            <rFont val="Segoe UI"/>
          </rPr>
          <t>MARCELO DARCI DE SOUZA:</t>
        </r>
        <r>
          <rPr>
            <sz val="9"/>
            <color indexed="81"/>
            <rFont val="Segoe UI"/>
          </rPr>
          <t xml:space="preserve">
cedido ao cead 05 lt 22/02/19 
</t>
        </r>
      </text>
    </comment>
    <comment ref="H101" authorId="0" shapeId="0">
      <text>
        <r>
          <rPr>
            <b/>
            <sz val="9"/>
            <color indexed="81"/>
            <rFont val="Segoe UI"/>
          </rPr>
          <t>CAMILA DE ALMEIDA LUCA:</t>
        </r>
        <r>
          <rPr>
            <sz val="9"/>
            <color indexed="81"/>
            <rFont val="Segoe UI"/>
          </rPr>
          <t xml:space="preserve">
Cedeu 36 (trinta e seis) unidades à Reitoria. 18.09.18</t>
        </r>
      </text>
    </comment>
    <comment ref="H120" authorId="1" shapeId="0">
      <text>
        <r>
          <rPr>
            <b/>
            <sz val="9"/>
            <color indexed="81"/>
            <rFont val="Segoe UI"/>
          </rPr>
          <t>MARCELO DARCI DE SOUZA:</t>
        </r>
        <r>
          <rPr>
            <sz val="9"/>
            <color indexed="81"/>
            <rFont val="Segoe UI"/>
          </rPr>
          <t xml:space="preserve">
CEDIDO A REITORIA 12 UND 
</t>
        </r>
      </text>
    </comment>
  </commentList>
</comments>
</file>

<file path=xl/comments5.xml><?xml version="1.0" encoding="utf-8"?>
<comments xmlns="http://schemas.openxmlformats.org/spreadsheetml/2006/main">
  <authors>
    <author>MARCELO DARCI DE SOUZA</author>
  </authors>
  <commentList>
    <comment ref="H89" authorId="0" shapeId="0">
      <text>
        <r>
          <rPr>
            <b/>
            <sz val="9"/>
            <color indexed="81"/>
            <rFont val="Segoe UI"/>
          </rPr>
          <t>MARCELO DARCI DE SOUZA:</t>
        </r>
        <r>
          <rPr>
            <sz val="9"/>
            <color indexed="81"/>
            <rFont val="Segoe UI"/>
          </rPr>
          <t xml:space="preserve">
recebido da faed 
 05 lt 22/02/19 </t>
        </r>
      </text>
    </comment>
  </commentList>
</comments>
</file>

<file path=xl/comments6.xml><?xml version="1.0" encoding="utf-8"?>
<comments xmlns="http://schemas.openxmlformats.org/spreadsheetml/2006/main">
  <authors>
    <author>CAMILA DE ALMEIDA LUCA</author>
    <author>MARCELO DARCI DE SOUZA</author>
  </authors>
  <commentList>
    <comment ref="H4" authorId="0" shapeId="0">
      <text>
        <r>
          <rPr>
            <b/>
            <sz val="9"/>
            <color indexed="81"/>
            <rFont val="Segoe UI"/>
          </rPr>
          <t>CAMILA DE ALMEIDA LUCA:</t>
        </r>
        <r>
          <rPr>
            <sz val="9"/>
            <color indexed="81"/>
            <rFont val="Segoe UI"/>
          </rPr>
          <t xml:space="preserve">
CCT recebeu 200 da FAED em 04.02.19</t>
        </r>
      </text>
    </comment>
    <comment ref="H120" authorId="1" shapeId="0">
      <text>
        <r>
          <rPr>
            <b/>
            <sz val="9"/>
            <color indexed="81"/>
            <rFont val="Segoe UI"/>
          </rPr>
          <t>MARCELO DARCI DE SOUZA:</t>
        </r>
        <r>
          <rPr>
            <sz val="9"/>
            <color indexed="81"/>
            <rFont val="Segoe UI"/>
          </rPr>
          <t xml:space="preserve">
cedido a reitoria 8 pecas 
</t>
        </r>
      </text>
    </comment>
  </commentList>
</comments>
</file>

<file path=xl/comments7.xml><?xml version="1.0" encoding="utf-8"?>
<comments xmlns="http://schemas.openxmlformats.org/spreadsheetml/2006/main">
  <authors>
    <author>MARCELO DARCI DE SOUZA</author>
  </authors>
  <commentList>
    <comment ref="H7" authorId="0" shapeId="0">
      <text>
        <r>
          <rPr>
            <b/>
            <sz val="9"/>
            <color indexed="81"/>
            <rFont val="Segoe UI"/>
          </rPr>
          <t>MARCELO DARCI DE SOUZA:</t>
        </r>
        <r>
          <rPr>
            <sz val="9"/>
            <color indexed="81"/>
            <rFont val="Segoe UI"/>
          </rPr>
          <t xml:space="preserve">
recebido do cefid 200 und 25/10/18
cedido 48 und pelo ceart 25/10/18</t>
        </r>
      </text>
    </comment>
    <comment ref="H11" authorId="0" shapeId="0">
      <text>
        <r>
          <rPr>
            <b/>
            <sz val="9"/>
            <color indexed="81"/>
            <rFont val="Segoe UI"/>
          </rPr>
          <t>MARCELO DARCI DE SOUZA:</t>
        </r>
        <r>
          <rPr>
            <sz val="9"/>
            <color indexed="81"/>
            <rFont val="Segoe UI"/>
          </rPr>
          <t xml:space="preserve">
cedido pelo CEART 72 und 28/06/18
cedido 300 und cefid</t>
        </r>
      </text>
    </comment>
  </commentList>
</comments>
</file>

<file path=xl/comments8.xml><?xml version="1.0" encoding="utf-8"?>
<comments xmlns="http://schemas.openxmlformats.org/spreadsheetml/2006/main">
  <authors>
    <author>MARCELO DARCI DE SOUZA</author>
  </authors>
  <commentList>
    <comment ref="H7" authorId="0" shapeId="0">
      <text>
        <r>
          <rPr>
            <b/>
            <sz val="9"/>
            <color indexed="81"/>
            <rFont val="Segoe UI"/>
          </rPr>
          <t>MARCELO DARCI DE SOUZA:</t>
        </r>
        <r>
          <rPr>
            <sz val="9"/>
            <color indexed="81"/>
            <rFont val="Segoe UI"/>
          </rPr>
          <t xml:space="preserve">
recebido da reitoria 60 und  18/10/18 
cedido 60 pelo cefid sem email </t>
        </r>
      </text>
    </comment>
  </commentList>
</comments>
</file>

<file path=xl/comments9.xml><?xml version="1.0" encoding="utf-8"?>
<comments xmlns="http://schemas.openxmlformats.org/spreadsheetml/2006/main">
  <authors>
    <author>MARCELO DARCI DE SOUZA</author>
  </authors>
  <commentList>
    <comment ref="H7" authorId="0" shapeId="0">
      <text>
        <r>
          <rPr>
            <b/>
            <sz val="9"/>
            <color indexed="81"/>
            <rFont val="Segoe UI"/>
          </rPr>
          <t xml:space="preserve">MARCELO DARCI DE SOUZA:recebido pelo faed 100 sem email 
</t>
        </r>
      </text>
    </comment>
    <comment ref="H11" authorId="0" shapeId="0">
      <text>
        <r>
          <rPr>
            <b/>
            <sz val="9"/>
            <color indexed="81"/>
            <rFont val="Segoe UI"/>
          </rPr>
          <t>MARCELO DARCI DE SOUZA:</t>
        </r>
        <r>
          <rPr>
            <sz val="9"/>
            <color indexed="81"/>
            <rFont val="Segoe UI"/>
          </rPr>
          <t xml:space="preserve">
recebido reitoria 120 und 01/10/18 
</t>
        </r>
      </text>
    </comment>
  </commentList>
</comments>
</file>

<file path=xl/sharedStrings.xml><?xml version="1.0" encoding="utf-8"?>
<sst xmlns="http://schemas.openxmlformats.org/spreadsheetml/2006/main" count="6580" uniqueCount="572">
  <si>
    <t>Saldo / Automático</t>
  </si>
  <si>
    <t>LOTE</t>
  </si>
  <si>
    <t>ITEM</t>
  </si>
  <si>
    <t>Preço UNITÁRIO (R$)</t>
  </si>
  <si>
    <t>ALERTA</t>
  </si>
  <si>
    <t>Item</t>
  </si>
  <si>
    <t>Unidade</t>
  </si>
  <si>
    <t>Lote</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</si>
  <si>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</si>
  <si>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</si>
  <si>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</si>
  <si>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</si>
  <si>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</si>
  <si>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</si>
  <si>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</si>
  <si>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</si>
  <si>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</si>
  <si>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</si>
  <si>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</si>
  <si>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</si>
  <si>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</si>
  <si>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</si>
  <si>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</si>
  <si>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</si>
  <si>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</si>
  <si>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Qtde Registrada</t>
  </si>
  <si>
    <t>Peça</t>
  </si>
  <si>
    <t>Caixa</t>
  </si>
  <si>
    <t>Frasco</t>
  </si>
  <si>
    <t>Pacote</t>
  </si>
  <si>
    <t>Qtde Utilizada</t>
  </si>
  <si>
    <t xml:space="preserve">Saldo </t>
  </si>
  <si>
    <t>OBJETO: AQUISIÇÃO DE MATERIAL DE HIGIENE E LIMPEZA PARA A UDESC</t>
  </si>
  <si>
    <t>Galão</t>
  </si>
  <si>
    <t>Litro</t>
  </si>
  <si>
    <t>Cento</t>
  </si>
  <si>
    <t>Par</t>
  </si>
  <si>
    <t>Sauba</t>
  </si>
  <si>
    <t>Zavaski</t>
  </si>
  <si>
    <t>Ultra Class</t>
  </si>
  <si>
    <t>Nobre</t>
  </si>
  <si>
    <t>Valor Registrado</t>
  </si>
  <si>
    <t>Valor Utilizado</t>
  </si>
  <si>
    <t>Valor Total da Ata com Aditivo</t>
  </si>
  <si>
    <t>% Aditivos</t>
  </si>
  <si>
    <t>% Utilizado</t>
  </si>
  <si>
    <t>pacote</t>
  </si>
  <si>
    <t>fardo</t>
  </si>
  <si>
    <t>peça</t>
  </si>
  <si>
    <t>litro</t>
  </si>
  <si>
    <t>galão</t>
  </si>
  <si>
    <t>frasco</t>
  </si>
  <si>
    <t>caixa</t>
  </si>
  <si>
    <t>milheiro</t>
  </si>
  <si>
    <t>Limpinha</t>
  </si>
  <si>
    <t>Divan</t>
  </si>
  <si>
    <t>Mult Stone</t>
  </si>
  <si>
    <t>UFE</t>
  </si>
  <si>
    <t>Ecocoppo</t>
  </si>
  <si>
    <t>Sany Mix</t>
  </si>
  <si>
    <t xml:space="preserve">Sany  </t>
  </si>
  <si>
    <t>Bettanin</t>
  </si>
  <si>
    <t>Bralimpia</t>
  </si>
  <si>
    <t>Brigitta</t>
  </si>
  <si>
    <t>Plasvale</t>
  </si>
  <si>
    <t>Motivus</t>
  </si>
  <si>
    <t>Azeplast</t>
  </si>
  <si>
    <t>Sekura</t>
  </si>
  <si>
    <t>Plasutil</t>
  </si>
  <si>
    <t>ANEXO I – Instrução Normativa n.º 002/2014</t>
  </si>
  <si>
    <t>Pregão n.º XXXX/2014</t>
  </si>
  <si>
    <t>Objeto:</t>
  </si>
  <si>
    <t xml:space="preserve">Declaro que o Centro XXXXXXX, participante da Ata de Registro de Preços proveniente do Pregão n.º XXXX/2014, possui saldo em seu quantitativo para a emissão da Autorização  de  Fornecimento/Ordem  de  Serviço  n.º  XXXX/2014,  no  valor  de  R$ X.XXX,XX, a ser firmada com a empresa XXXXXXX.
</t>
  </si>
  <si>
    <r>
      <t xml:space="preserve">                                    </t>
    </r>
    <r>
      <rPr>
        <sz val="11"/>
        <rFont val="Arial"/>
        <family val="2"/>
      </rPr>
      <t xml:space="preserve">, </t>
    </r>
    <r>
      <rPr>
        <u/>
        <sz val="11"/>
        <rFont val="Arial"/>
        <family val="2"/>
      </rPr>
      <t xml:space="preserve">        </t>
    </r>
    <r>
      <rPr>
        <sz val="11"/>
        <rFont val="Arial"/>
        <family val="2"/>
      </rPr>
      <t>/</t>
    </r>
    <r>
      <rPr>
        <u/>
        <sz val="11"/>
        <rFont val="Arial"/>
        <family val="2"/>
      </rPr>
      <t xml:space="preserve">          </t>
    </r>
    <r>
      <rPr>
        <sz val="11"/>
        <rFont val="Arial"/>
        <family val="2"/>
      </rPr>
      <t>/</t>
    </r>
    <r>
      <rPr>
        <u/>
        <sz val="11"/>
        <rFont val="Arial"/>
        <family val="2"/>
      </rPr>
      <t xml:space="preserve"> </t>
    </r>
  </si>
  <si>
    <t>Cidade                      Data</t>
  </si>
  <si>
    <t>Diretor(a) de Administração</t>
  </si>
  <si>
    <t>Água sanitária para limpeza à base de hipoclocorito de sódio, hidróxido de sódio e água, teor e cloro ativo entre 2,0 e 2,5%. Produto biodegradável, bactericida e germicida, deverá apresentar no O produto deverá apresentar: rótulo indicando data de validade, dados do fabricante, marca, precauções, principio ativo e composição do produto e conteúdo líquido.Embalagem individual, em plástico resistente (que não estoure no empilhamento e de acordo com ABNT/NBR 13390: 05/1995), de material flexível e resistente, com 01 litro, e acondicionado em caixa de papelão resistente que suporte empilhamento.  Validade mínima: 6 meses a contar da entrega de cada pedido. (Apresentar AFE-Autorização de Funcionamento da Empresa e do Fabricante; Registro no MS ANVISA, cfe DECRETO Nº 79.094/77 e RDC 184/2001).</t>
  </si>
  <si>
    <t>Álcool etílico hidratado,  embalagem plástica de 1 litro para uso geral, com teor alcoólico de 70º INPM, sem perfume, (que não estoure no empilhamento). Embalagem contendo: especificações, indicações, precauções e modo de usar, nome, endereço, CNPJ do fabricante, serviço de atendimento ao consumidor,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data de validade indicados no produto e na caixa. Validade mínima: 24 meses a partir de cada pedido de entrega. Apresentar: AFE-Autorização de Funcionamento da Empresa e do fabricante, e Registro no MS ANVISA, cfe. Lei 6360/76, DECRETO Nº 79.094/77, RDC 184/2001.</t>
  </si>
  <si>
    <t>Álcool etílico em gel, frasco com 500ml, com concentração de 68% a 72%, para uso geral em higienização e desinfecção de superfícies, (móveis, etc). Obs.: Embalagem contendo: especificações, indicações, precauções e modo de usar, nome, endereço, CNPJ do fabricante, serviço de atendimento ao consumidor, registro no Ministério da Saúde,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data de validade indicados no produto e na caixa. Validade mínima: 18 meses a partir de cada pedido de entrega. Apresentar: AFE-Autorização de Funcionamento da Empresa e do Fabricante, Registro no MS ANVISA, cfe. Lei 6360/76, DECRETO Nº 79.094/77, RDC 184/2001.</t>
  </si>
  <si>
    <t>Detergente liquido (limpador multiuso), destinado a uso geral, (pisos, louças de banheiros, etc), embalado em frasco de 500ml em plástico flexível, resistente (que não estoure no empilhamento), de material não reciclado com tampa de bico dosador. Princípio ativo: linear alquilbenzeno sulfonato de sódio.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em caixa com 24 frascos de papelão resistente que suporte empilhamento. Validade mínima: 24 meses a partir da entrega de cada pedido. Apresentar: AFE-Autorização de Funcionamento da Empresa e do fabricante, Notificação no MS/ANVISA, cfe. DECRETO Nº 79.094/77 e RDC 184/2001.</t>
  </si>
  <si>
    <t>Cera líquida incolor, auto brilho, 100% acrílica, para todos os tipos de piso. Bombona com 5 litros. Acondicionada em embalagem resistente. Apresentar notificação na ANVISA. Validade mínima de 12 meses a partir da data deentrega. Apresentar: AFE-Autorização de Funcionamento da Empresa e do fabricante, Notificação no MS/ANVISA, cfe. DECRETO Nº 79.094/77 e RDC 184/2001.</t>
  </si>
  <si>
    <t>Cera líquida na cor preta de fábrica, 100% acrílica, para piso de borracha. Bombona com 5 litros. Acondicionada em embalagem resistente. Apresentar registro na ANVISA. Validade mínima de 12 meses a partir da data da entrega.  Apresentar: AFE-Autorização de Funcionamento da Empresa e do fabricante, Notificação no MS/ANVISA, cfe. DECRETO Nº 79.094/77 e RDC 184/2001.</t>
  </si>
  <si>
    <t>Cera líquida na cor amarela de fábrica, 100% acrílica, para piso de borracha. Bombona com 5 litros. Acondicionada em embalagem resistente. Apresentar registro na ANVISA. Validade mínima de 12 meses a partir da data da entrega. Apresentar: AFE-Autorização de Funcionamento da Empresa e do fabricante, Notificação no MS/ANVISA, cfe. DECRETO Nº 79.094/77 e RDC 184/2001.</t>
  </si>
  <si>
    <t>Cera em pasta incolor, com cera natural de carnaúba, lata com 400g. Apresentar: AFE-Autorização de Funcionamento da Empresa e do fabricante, Notificação no MS/ANVISA, cfe. DECRETO Nº 79.094/77 e RDC 184/2001.</t>
  </si>
  <si>
    <t>Ácido limpa pedra, ácido inibido. Bombona de 5 litros. Apresentar: AFE-Autorização de Funcionamento da Empresa e do fabricante, Registro no MS/ANVISA, cfe. DECRETO Nº 79.094/77 e RDC 184/2001.</t>
  </si>
  <si>
    <t>Desinfetante líquido, de uso geral, (tipo creolina), com ação germicida e bactericida. Composição: mistura de fenóis e cresóis, emulsificante e água. Princípio ativo: ácido cresílico a 2,74% de cresóis, embalagem em lata com aproximadamente 750ml, acondicionado caixa de papelão resistente que suporte empilhamento. Apresentar no rótulo no mínimo: data de validade, dados do fabricante, marca, precauções, modo de usar e composição do produto. Data de fabricação e data de validade indicados no produto e na caixa. Validade mínima: 10 meses a contar da entrega de cada pedido. AFE-Autorização de Funcionamento da Empresa e do fabricante e Registro no MS ANVISA, cfe DECRETO Nº 79.094/77 e RDC 184/2001.</t>
  </si>
  <si>
    <t>Limpador desincrustante em bombona de 5 litros, desinferrujante, tipo REMOCIM. Não ataca o rejunte do cimento.  Pode ser aplicado em qualquer tipo de piso: cerâmicos, pedras em geral, calçadas, etc. Aceita diluição conforme a sujidade. Concentração forte 1:3; médio 1:6; leve 1:10.  Validade mínima de 12 meses da data de entrega.  Apresentar: AFE-Autorização de Funcionamento da Empresa e do fabricante e Registro no MS ANVISA, cfe DECRETO Nº 79.094/77 e RDC 184/2001.</t>
  </si>
  <si>
    <t>Desinfetante líquido biodegradável, com ação germicida/bactericida, aroma lavanda. Embalagem resistente. Bombona com 5 litros. Validade mínima de 12 meses a partir da data da entrega. Apresentar: AFE-Autorização de Funcionamento da Empresa e do fabricante e Registro no MS ANVISA, cfe DECRETO Nº 79.094/77 e RDC 184/2001.</t>
  </si>
  <si>
    <t>Desinfetante líquido, fragrância talco ou lavanda, com ação bactericida para eliminar germes e bactérias. Princípio ativo: Cloreto de benzalcônio, (Tensoativo Catiônico, teor 0,85% a 1,15 %). O produto deverá apresentar rótulo com: modo de usar, precauções, composição e validade. Frascos com 500ml de material não reciclado flexível e resistente, acondicionados em caixa de papelão resistente que suporte empilhamento.  Data de fabricação e data de validade indicados no produto e na caixa. Validade mínima: 18 meses a contar da entrega de cada pedido.  Apresentar: AFE-Autorização de Funcionamento da Empresa e do fabricante e Registro no MS ANVISA, cfe DECRETO Nº 79.094/77 e RDC 184/2001.</t>
  </si>
  <si>
    <t>Disco para enceradeira industrial, de 510mm  cor branco para lustrar, para enceradeira modelo Bralimpia de 510mm.</t>
  </si>
  <si>
    <t>Disco para enceradeira industrial, de 510mm, cor preto para lavação pesada para enceradeira modelo Bralimpia de 510mm.</t>
  </si>
  <si>
    <t>Disco para enceradeira industrial, de 510mm , na cor verde para limpeza, para enceradeira modelo Bralimpia de 510mm.</t>
  </si>
  <si>
    <t>Suporte de disco de 510mm com flange, compativel com a enceradeira Bralimpia de 510mm</t>
  </si>
  <si>
    <t>Escova para limpeza de vaso sanitário com suporte (do tipo vassoura, em forma de bola ou meia bola), com cerdas arredondadas em nylon; cabo e suporte em polipropileno; dimensões aproximadas:  36 X 7.5 X 36cm</t>
  </si>
  <si>
    <t>Escova para limpeza, com cerdas de nylon e cabo de 15cm  (aproximadamente)  em material plástico resistente ou polipropileno, com pegador anatômico.</t>
  </si>
  <si>
    <t>Escova para lavar garrafa térmica, com cerdas de nylon, com tamanho aproximado 35cm.</t>
  </si>
  <si>
    <t>Espanador eletrostático, confeccionado em polietileno de alta densidade, com fios 100% acrílico, lavável. Formato ergonômico e leve.</t>
  </si>
  <si>
    <t xml:space="preserve">Esponja de aço com 15g (admitindo-se variação de até 1 grama), para limpeza pesada de panela, embalagem individual, em invólucro plástico lacrado, acondicionados em caixa de papelão resistente que suporte empilhamento. </t>
  </si>
  <si>
    <t xml:space="preserve">Esponja para limpeza, dupla face, uma face em espuma de poliuretano e agente bactericida; e outra em fibra sintética de material abrasivo, medindo no mínimo 110mm x 75mm x 20mm. Embalagem unitária em saco plástico lacrado, acondicionados em caixa de papelão resistente que suporte empilhamento. </t>
  </si>
  <si>
    <t xml:space="preserve">Lã de aço pesando no mínimo 60g  (em aço carbono, tipo bombril), para limpeza e brilho, embalagem em pacote plástico lacrado com 08 unidades,  e acondicionadas em caixa de papelão resistente que suporte empilhamento. </t>
  </si>
  <si>
    <t>Filtro de papel para café,  tamanho 103, caixa com 30 unidades, com gramatura de 54 g/m2, com fechamento de dupla prensagem, na cor branca, acondicionadas em caixa. De papelão.</t>
  </si>
  <si>
    <t xml:space="preserve">Fósforo doméstico com 40 palitos. Entrega em pacotes (maço) com 10 caixas. </t>
  </si>
  <si>
    <t>Desentupidor para vasos sanitários e mictórios, com cabo, manual, com artifício de sucção.</t>
  </si>
  <si>
    <t xml:space="preserve">Flanela peluciada em ambos os lados medindo 60cm x 5 metros (admitindo-se variação de até 10%), com bordas chuleadas cor branca. </t>
  </si>
  <si>
    <t>Flanela peluciada em ambos os lados, para limpeza medindo 60cm x 40cm (admitindo-se variação de até 10%), com bordas chuleadas cor branca. Entrega em pacotes com  50 unidades.</t>
  </si>
  <si>
    <t xml:space="preserve">Pano de copa, em tecido 100% algodão, branco alvejado, medindo 70cm x 50cm, com bainha, com peso mínimo de 70g, admitindo-se variação de até 10% no peso e na medida; embalados individualmente, acondicionados em pacote com 50 unidades. O pano deverá conter etiqueta de fábrica indicando a composição do tecido e a metragem. Prazo de validade: 12 meses a partir de cada entrega de pedido. </t>
  </si>
  <si>
    <t xml:space="preserve">Pano descartável absorvente (tipo perfex), pano multiuso, pacote com 5 unidades. </t>
  </si>
  <si>
    <t>Pano de limpeza - saco de tecido, 100% algodão, para limpeza, lavado e alvejado, medidas externas: 65 cm de altura x 45 cm de largura, com peso mínimo de 190 gramas (admitindo-se variação de até 10% no peso e nas medidas), embalados em pacote com 10 unidades e acondicionados em fardos com 5 pacotes. O pano deverá conter etiqueta de fábrica informando a composição do tecido e metragem. Prazo de validade: 12 meses a partir de cada pedido de entrega.</t>
  </si>
  <si>
    <t>Pano de limpeza - saco de tecido, de algodão pré-lavado, 90 a 100 % algodão lavado e alvejado, tipo saca, (fechada em três lados), medindo 90cm x 100 cm (tolerância de 5,0 cm.).</t>
  </si>
  <si>
    <t>Garrafa térmica com alça, capacidade 1 litro, em material plástico resistente e ampola de vidro substituível, bomba-serve-a-jato (jato forte) e sistema anti-pingos, cores lisas (sem estampas), tempo de conservação térmico aproximado de 6h, testadas conforme NBR13282, da ABNT, acondicionadas em caixa de papelão resistente que suporte empilhamento.</t>
  </si>
  <si>
    <t>Garrafa térmica com alça, capacidade 1,8 litros, em material plástico resistente e ampola de vidro substituível, bomba-serve-a-jato (jato forte) e sistema anti-pingos, cores lisas (sem estampas), tempo de conservação térmico aproximado de 6h, testadas conforme NBR13282, da ABNT, acondicionadas em caixa de papelão resistente que suporte empilhamento.</t>
  </si>
  <si>
    <t>Garrafa térmica com revestimento em aço inox fosco, capacidade 1,8 litros. Tamanho compacto,  bomba-serve-a-jato (jato forte) e sistema anti-pingos. Similar a marca Termolar.</t>
  </si>
  <si>
    <t>Lustra móveis, cremoso, não engordurante, com aroma floral. Contém em sua composição: cera microcristalina, cera de parafina, silicone, emulsificante, espessante, conservante, solventes alifáticos, perfume e água. Embalado em frasco de material resistente, com aproximadamente 200ml. No rotulo do produto deverá conter: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Acondicionados em caixa com 12 ou 24 frascos, com identificação do nome do fabricante e o nome do produto. Acondicionados em caixa de papelão resistente que suporte empilhamento. Com data de fabricação e validade indicados no frasco e na caixa. Validade mínima 24 meses a partir de cada pedido de entrega. Apresentar: AFE-Autorização de Funcionamento da Empresa e do fabricante, Notificação no MS/ANVISA, cfe. DECRETO Nº 79.094/77 e RDC 184/2001).</t>
  </si>
  <si>
    <t>Pasta saponácea (tipo cristal) para limpeza, com ação abrasiva e desengraxante, a base de mistura de sabão de coco, tensoativo aniônico, carboidrato, quartzo, corante, essência e água, embalado em frasco com 500 gramas, acondicionados em caixa de papelão resistente contendo: especificações, indicações, precauções e modo de usar, nome, endereço, CNPJ do fabricante, bem como a composição química, nome e registro do técnico ou profissional responsável na entidade profissional competente. O produto deverá ter validade mínima de 01 ano a partir da data de fabricação. O produto da não poderá ser fabricado a menos de 4 meses data de cada pedido de entrega. No rotulo do produto deverá conter: composição, prazo de validade, dados do fabricante. Apresentar: AFE-Autorização de Funcionamento da Empresa e do fabricante; e Notificação no MS/ANVISA, cfe. DECRETO Nº 79.094/77 e RDC 184/2001).</t>
  </si>
  <si>
    <t>Pasta para limpeza geral, cor branca, não abrasiva, multiuso para limpeza de mesas com riscos de caneta, pote com no mínimo 500g. Validade mínima de 12 meses a contar da data de entrega. Apresentar: AFE-Autorização de Funcionamento da Empresa e do fabricante; e Notificação no MS/ANVISA, cfe. DECRETO Nº 79.094/77 e RDC 184/2001.</t>
  </si>
  <si>
    <t>Lixeira de plástico resistente com tampa basculante,  na cor branca ou bege, capacidade aproximada de 35 litros</t>
  </si>
  <si>
    <t>Lixeira de plástico resistente, com pedal, capacidade aproximada de 20 litros, cor bege.</t>
  </si>
  <si>
    <t>Lixeira de plástico resistente, com tampa e pedal, capacidade aproximada de 80 litros, cor bege.</t>
  </si>
  <si>
    <t>Lixeira em polipropileno, 23 litros, com bojo em alumínio para deposito de cinzas. O corpo recipiente deve ser resistente a caloria de cigarros e acabamento interior liso. Medidas aproximadas 51cm alturaX24cm comprimento.</t>
  </si>
  <si>
    <t>Lixeira fabricada em polietileno de alta densidade, capacidade aproximada de 50 litros, com tampa basculante,  sem soldas ou emendas, com altura máxima de 85 cm, na cores cinza ou bege</t>
  </si>
  <si>
    <t>Luva para limpeza  tamanho G, de borracha de látex 100% natural, resistente, flexível,, com revestimento interno, superfície externa antiderrapante, cano 3/4, cfe. NBR 13393/1995, embaladas em par e acondicionadas em caixa de papelão resistente que suporte empilhamento.  (apresentar Certificado de Aprovação no Ministério do Trabalho e Emprego).</t>
  </si>
  <si>
    <t>Luva para limpeza  tamanho P, de borracha de látex 100% natural, resistente, flexível,, com revestimento interno, superfície externa antiderrapante, cano 3/4, cfe. NBR 13393/1995, embaladas em par e acondicionadas em caixa de papelão resistente que suporte empilhamento.  (apresentar Certificado de Aprovação no Ministério do Trabalho e Emprego).</t>
  </si>
  <si>
    <t>Luva para limpeza tamanho M, de borracha de látex 100% natural, resistente, flexível,, com revestimento interno, superfície externa antiderrapante, cano 3/4, cfe. NBR 13393/1995, embaladas em par e acondicionadas em caixa de papelão resistente que suporte empilhamento.  (apresentar Certificado de Aprovação no Ministério do Trabalho e Emprego)</t>
  </si>
  <si>
    <t>Máscara protetora, descartável, com elástico. Entregar em pacotes com 50 unidades.</t>
  </si>
  <si>
    <t>Balde espremedor em plástico, com alça, parafusos e cabo metálicos, com  balde de capacidade de 30 a 33  litros, com espremedor e  rodízios giratórios.</t>
  </si>
  <si>
    <t>MOP úmido completo, cabo de alumínio de 24mm com 1,40m de comprimento com manopla, suporte plástico com pinça para MOP úmido, trava para o refil em ferro, refil para MOP úmido 340g, 85% algodão e 15% poliester, com loop, ponta dobrada, branco ou azul.</t>
  </si>
  <si>
    <t>Refil para MOP úmido 340g. 85% algodão e 15% poliéster, com loop, ponta dobrada, branco ou azul.</t>
  </si>
  <si>
    <t>Suporte para refil de MOP úmido, com trava de ferro</t>
  </si>
  <si>
    <t>MOP pó completo, cabo de alumínio de 22mm revestido em plástico, com 1,40m, com manopla, suporte para MOP pó com 60cm, estrutura de metal com plástico, refil MOP pó acrílico, 60cm.</t>
  </si>
  <si>
    <t>Sabão comum em barra de 200g, glicerinado. Composição: Sebo bovino, óleo de babaçu, hidróxido de sódio, glicerina, carga, conservante, sequestrante, fragrância, corantes e veículo. Entrega em embalagem (pacote) em filme de polietileno, com  5 (cinco) barras (peças) de 200g e acondicionados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competente.Obs.: validade mínima de 2 anos a contar da entrega. Apresentar AFE-Autorização de Funcionamento da Empresa e do fabricante; e Notificação no MS/ANVISA, cfe. DECRETO Nº 79.094/77 e RDC 184/2001).</t>
  </si>
  <si>
    <t>Sabão de coco, em barra de 200g. Composição: ácido graxo, óleo de côco, hidróxido de sódio, carbonato de sódio, cloreto de sódio, branqueador óptico e veículo. Entrega em embalagem em filme de polietileno com 5 peças (unidades) de 200g e acondicionados em caixa de papelão resistente que suporte empilhamento. Na rotulagem do produto deverá conter modo de usar, composição, dados do fabricante. Apresentar AFE-Autorização de Funcionamento da Empresa e do fabricante; Notificação no MS/ANVISA, cfe. DECRETO Nº 79.094/77 e RDC 184/2001.</t>
  </si>
  <si>
    <t>Sabão em PÓ, embalagem com no mínimo 900g,  sem amaciante, atomizado (granulado). Princípio ativo: Linear Alquil Benzeno Sulfonato de Sódio. O produto deverá apresentar: rótulo indicando data de validade, dados do fabricante, marca, precauções, principio ativo e composição do produto e peso líquido. O produto deverá ter validade de 18 meses a partir da data do pedido de entrega. Embalagens primárias com no mínimo 900 gramas, acondicionados em caixa de papelão resistente. Apresentar: AFE-Autorização de Funcionamento da Empresa e do fabricante; e Notificação no MS/ANVISA, cfe. DECRETO Nº 79.094/77 e RDC 184/2001). Validade m[inima de 12 meses a partir da data de entrega.</t>
  </si>
  <si>
    <t>Sabonete glicerinado, em barra, para uso geral, com aproximadamente 90 gramas, embalagem individual e acondicionados em caixa. Apresentar: AFE-Autorização de Funcionamento da Empresa e do fabricante; Notificação no MS ANVISA, cfe DECRETO Nº 79.094/77, RDC 343/2005).</t>
  </si>
  <si>
    <t>Sabonete líquido aromatizado, fragrância suave, alta viscosidade, hipoalergênico, galão com 5 litros, acondicionados em caixa de papelão resistente que suporte empilhamento. Apresentar: Laudo de Irritabilidade Dérmica, conclusivo, que comprove ser HIPOALERGÊNICO, expedido por laboratório credenciado pela ANVISA. Apresentar: AFE-Autorização de Funcionamento da Empresa e do fabricante; e Notificação no MS ANVISA, cfe DECRETO Nº 79.094/77, RDC 343/2005).</t>
  </si>
  <si>
    <t>Sabonete tipo gel com ph neutro, hidratante, hopoalergênico, perolizado, aroma erva doce, refil de 800ml, com válvula. O produto não poderá sofrer separação (decantar) dentro do prazo de validade. NOTIFICAÇÃO NA ANVISA. Apresentar: Laudo de Irritabilidade Dérmica, conclusivo, que comprove ser HIPOALERGÊNICO, expedido por laboratório credenciado pela ANVISA. Apresentar:  AFE-Autorização de Funcionamento da Empresa e do fabricante; e Notificação no MS ANVISA, cfe DECRETO Nº 79.094/77, RDC 343/2005).</t>
  </si>
  <si>
    <t>Saboneteira em plástico ABS, para parede com válvula para sabonete líquido e reservatório de 800ml. Cor branca</t>
  </si>
  <si>
    <t>Saponáceo  CREMOSO em frasco com 300ml para limpeza pesada,  Aroma limão. NOTIFICAÇÃO NA ANVISA.  No rotulo do produto deverá conter: composição, prazo de validade, dados do fabricante. Apresentar: AFE-Autorização de Funcionamento da Empresa e do fabricante; e Notificação no MS/ANVISA, cfe. DECRETO Nº 79.094/77 e RDC 184/2001).  Validade mínima: 12 meses a partir da entrega de cada pedido</t>
  </si>
  <si>
    <t>Saponáceo em PÓ, em frasco com 300g, com aplicador econômico. Composição: tensoativo aniônico e não iônicos, biodegradável, alcalizante, agente abrasivo, corante e essência. Princípio ativo: Linear Alquilbezeno Sulfonato de Sódio. Embalagens acondicionadas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 Apresentar: AFE-Autorização de Funcionamento da Empresa e do fabricante; e Notificação no MS/ANVISA, cfe. DECRETO Nº 79.094/77 e RDC 184/2001).</t>
  </si>
  <si>
    <t>Vassoura de piaçava medida aproximada 50cm. Cabo de madeira com aproximada mente 1,20m.</t>
  </si>
  <si>
    <t>Bandeja em pvc, na cor branca nas dimensões 28 x 42 x 7,5cm (aproximandamente)</t>
  </si>
  <si>
    <t xml:space="preserve">Bandeja de inox, retangular, medindo 30cm X 40cm. </t>
  </si>
  <si>
    <t>Jarra de aço inox, com tampa apara gelo, 2 litros</t>
  </si>
  <si>
    <t>Copo de vidro para água, tipo taça,  liso, 300ml.</t>
  </si>
  <si>
    <t>Refil para embalador de guarda chuvas, saco liso, 15X73, 0,030Mi, transparente gofrado de alta densidade, 75% PEAD polietileno alta densidade, 25% PELBD polietileno linear de baixa densidade. Embalagem contendo 1000 unidades</t>
  </si>
  <si>
    <t>Caixa plástica organizadora, capacidade aproximada  de 20 litros, transparente, de alta resistencia, facilitando a visão do material guardado, com tampa e sistema de fixação de tampa através de travas. Dimensões: comprimento de 34cm, largura de 24cm e altura 25cm.</t>
  </si>
  <si>
    <t xml:space="preserve">Caixa plástica organizadora, capacidade aproximada  de 38 litros, transparente, de alta resistencia, facilitando a visão do material guardado, com tampa e sistema de fixação de tampa através de travas. </t>
  </si>
  <si>
    <t>Caixa plástica organizadora, capacidade aproximada de 56 litros, transparente, de alta resistencia, facilitando a visão do material guardado, com tampa e sistema de fixação de tampa através de travas. Dimensões aproximadas: comprimento de 49cm, largura de 32cm, altura de 36cm (com a tampa)</t>
  </si>
  <si>
    <t>Garfo descartável para refeição, medida aproximada 12cm, cor cristal, pacote com 50 unidades.</t>
  </si>
  <si>
    <t>Prato Plástico descartável branco, com 15 cm, embalagem com 10 unidades</t>
  </si>
  <si>
    <t>Mexedor para café com tamanho aproximadamente 9 cm, produzido em poliestireno convencional (cristal  transparente), atóxico, descrtável, pacote com 500 unidades</t>
  </si>
  <si>
    <t xml:space="preserve">Guardanapo de papel, cor branca, medindo 30cm x 30cm, macio, com alto poder de absorção, gramatura 19g a 22g/m2,  sem rebarbas no corte lateral, em pacotes  com 50 unidades, acondicionado em caixa de papelão resistente que suporte empilhamento. Apresentar: Laudo Microbiológico, conforme Portaria MS nº 1.480 de 31/12/90., de laboratório credenciado pelo INMETRO, ou habilitado no REBLAS/ANVISA. </t>
  </si>
  <si>
    <t>Suporte em acrílico resistente (não maleável), com tampa,  para ser fixado em parede, para copo de cafezinho 50ml. Capacidade mínima de 120 copos.</t>
  </si>
  <si>
    <t>Pá coletora plástica articulada, cabo em alumínio e manopla em formato anatomico, medida aproximada 80cm, com recipiente em plástico. Medidas aproximadas: comprimento 29cm, largura 29cm, altura 14cm.</t>
  </si>
  <si>
    <t>Pá para lixo, de material plástico resistente, cabo curto, corpo único, acondicionadas em caixa de papelão resistente que suporte empilhamento.</t>
  </si>
  <si>
    <t>Pá para lixo, de material plástico resistente, cabo em madeira medindo 80cm,  acondicionadas em caixa de papelão resistente que suporte empilhamento.</t>
  </si>
  <si>
    <t>Rodo de borracha dupla medindo  30 cm (aproximadamente) com base em plástico rígido, isento de qualquer material metálico, fixação do cabo com sistema de rosca, com cabo de madeira (liso e isento de farpas), plastificado, medindo aproximadamente 1,20 metros.</t>
  </si>
  <si>
    <t>Rodo de borracha dupla medindo 60cm, estrutura metálica e cabo de alumínio com no mínimo 1,20m.</t>
  </si>
  <si>
    <t>CENTRO PARTICIPANTE: Reitoria</t>
  </si>
  <si>
    <t>PROCESSO: 1093/2017/UDESC</t>
  </si>
  <si>
    <t>VIGÊNCIA DA ATA 20/01/18 até 19/01/19</t>
  </si>
  <si>
    <t xml:space="preserve"> AF nº /2018 Qtde. DT</t>
  </si>
  <si>
    <t>XX/XX/2018</t>
  </si>
  <si>
    <t>EMPRESA</t>
  </si>
  <si>
    <t>Descrição dos Produtos</t>
  </si>
  <si>
    <t>Marca</t>
  </si>
  <si>
    <t>VIDEPEL IND COM ARTEFATOS DE PAPEL LTDA. CNPJ 00.811.131/0001-59</t>
  </si>
  <si>
    <t>Papel higiênico, folha simples, rolo com 500 metros, na cor branca, 100% celulose virgem, fibras naturais, sem pigmentação aparente, gramatura mínima de 16g/m2, neutro, macio, com alto poder de absorção, com distribuição homogênea das fibras ao longo do papel, sem rebarbas no corte lateral; rolo com 500 metros X 10cm de largura, embalado em pacotes (ou caixas de papelão) com 08 rolos. Tubete com no máximo 6,5cm de diâmetro e 1,5mm de espessura (para que o rolo não amasse ou dobre dentro do suporte. Apresentar: Laudo Microbiológico, conforme Portaria MS nº 1.480 de 31/12/90, de laboratório credenciado pelo INMETRO, ou habilitado no REBLAS/ANVISA.  Será analisada a amostra pelo responsável técnico, através da aplicação da fórmula - peso mínimo: 500X0,10X16=800 gramas).</t>
  </si>
  <si>
    <t>Vipp Plus</t>
  </si>
  <si>
    <t>Papel toalha rolão medindo 0,20x100 metros, gramatura mínima 28g/m2, cor branca, 100% celulose virgem, sem pigmentação aparente oriunda da utilização de aparas de material impresso, gofrado,  macio, com alto poder de absorção, distribuição homogênea das fibras ao longo do papel, sem rebarbas no corte lateral; rolo com 0,20x100 metros; embalados em CAIXA DE PAPELÃO RESISTENTE com 8 rolos. Apresentar: laudo microbiológico, conforme Portaria MS nº 1.480 de 31/12/90, de laboratório credenciado pelo INMETRO, ou habilitado no REBLAS/ANVISA.  Será analisada a amostra pelo responsável técnico, através da aplicação da fórmula - peso mínimo: 0,20X100X28=560 gramas).</t>
  </si>
  <si>
    <t>MAURO FONSECA ME. CNPJ 77.509.602/0001-01</t>
  </si>
  <si>
    <t>Papel toalha, folha intercalada, gramatura mínima 24g/m2, cor branca, alta alvura, 100% celulose virgem; sem pigmentação oriunda da utilização de aparas de material impresso, com alto poder de absorção, com distribuição homogênea das fibras ao longo do papel, macio, sem rebarbas no corte lateral; medindo: 23 cm de largura X 20 cm de comprimento (0,5cm de tolerância acima ou abaixo). Pacote com  1.250 folhas (05 maços de 250 folhas). Obs.: para facilitar o manuseio, acondicionar em embalagem secundaria, em fardos de plástico resistente, contendo 5 (cinco) embalagens primarias. Apresentar: Laudo Microbiológico, conforme Portaria MS nº 1.480 de 31/12/90 de laboratório credenciado pelo INMETRO. Será analisada a amostra pelo responsável técnico, verificando as medidas e aplicando a fórmula: 0,23X0,20X24X1250=1.380 gramas)</t>
  </si>
  <si>
    <t>Flor de liz</t>
  </si>
  <si>
    <t>DOUGLAS DE ABREU EPP. CNPJ 85.252.633/0001-40‎</t>
  </si>
  <si>
    <t>PKB PRODUTOS QUÍMICOS LTDA - EPP. CNPJ 01.648.513/0001-76‎</t>
  </si>
  <si>
    <t>Refil de álcool gel anti-séptico (70%) para ambiente hospitalar. Possui fragrância suave e plástico maleável para adaptar-se fácil em diversos formatos de dispenser de parede (saboneteira). Pode conter hidratantes em sua composição. Possui bico dosador integrado ao refil. Refil de 800ml/700gr. Possui registro na Anvisa e/ou Ministério da Saúde. Validade mínima de 12 meses a contar da data de entrega. Apresentar: AFE-Autorização de Funcionamento da Empresa e do Fabricante, Registro no MS ANVISA, cfe. Lei 6360/76, DECRETO Nº 79.094/77, RDC 184/2001.</t>
  </si>
  <si>
    <t>COMERCIAL MULTIVILLE LTDA EPP. CNPJ 06.220.022/0001-43‎</t>
  </si>
  <si>
    <t xml:space="preserve">Cera em pasta, incolor, lata com 4,5 kg. Composição: parafina, mamona hidrogenada, polietileno e solvente. Similar a marca Guanabara. </t>
  </si>
  <si>
    <t>Andreia</t>
  </si>
  <si>
    <t>Cloro para limpeza, (hipoclorito de sódio) de 10% a 12% para limpeza de paredes,pisos,azulejos,equipamentos, lixeiras, banheiros, piscinas e telhados. Galão de 5 litros.  Apresentar: AFE-Autorização de Funcionamento da Empresa e do fabricante, Registro no MS/ANVISA, cfe. DECRETO Nº 79.094/77 e RDC 184/2001.</t>
  </si>
  <si>
    <t>Belladona</t>
  </si>
  <si>
    <t>Mult Stone inibido</t>
  </si>
  <si>
    <t>BMI PROSPER EIRELI EPP. CNPJ 14.012.375/0001-86‎</t>
  </si>
  <si>
    <t>Copo de plástico PP descartável, com capacidade mínima para 180 ml, embalagem em mangas com 100 unidades, cor branca,  pesando no mínimo 162g, (1,62g por copo, com paredes homogêneas, sem falhas, amassamentos ou rebarbas e dobras oriundas de defeito na fabricação ou sujidade interna ou externa, com bordas não cortantes e com no máximo 02 amostras (unidades) por manga com massa abaixo do mínimo exigido), com Registro no INMETRO, acondicionados em caixa de papelão resistente que suporte empilhamento.  (Será analisada a amostra pelo responsável técnico, de uma caixa lacrada de fábrica com 25 centos, através da pesagem aleatória dos pacotes).</t>
  </si>
  <si>
    <t>Copo de plástico PP descartável,com capacidade mínima para 50 ml, cor branca, embalagem em mangas com 100 unidades, pesando no mínimo 75g, (0,75g por copo, com paredes homogêneas, sem falhas, amassamentos ou rebarbas e dobras oriundas de defeito na fabricação ou sujidade interna ou externa, com bordas não cortantes e com no máximo 02 amostras (unidades) por manga com massa abaixo do mínimo exigido), com Registro no INMETRO, acondicionados em caixa de papelão resistente que suporte empilhamento. Será analisada a amostra pelo responsável técnico, de uma caixa lacrada de fábrica com 50 centos, através da pesagem aleatória dos pacotes).</t>
  </si>
  <si>
    <t xml:space="preserve">ALTACOPO SUPER PREMIUM </t>
  </si>
  <si>
    <t>Detergente liquido limpeza pesada, CONCENTRADO, (indicação: dispersão e dissolução de gorduras, graxas e manchas em geral). Princípio ativo: Linear dodecil benzeno sulfonato de sódio (LASNa). Apresentar no rótulo no mínimo: data de validade, dados do fabricante, marca, precauções, modo de usar e composição do produto. Embalagem em frasco de material flexível e resistente, com 500ml, com tampa medida e acondicionados em caixa de papelão resistente que suporte empilhamento. Validade mínima: 24 meses a contar da entrega de cada pedido. Apresentar AFE-Autorização de Funcionamento da Empresa e do fabricante, e Notificação no MS ANVISA, cfe DECRETO Nº 79.094/77 e RDC 184/2001.</t>
  </si>
  <si>
    <t>Detergente líquido, de alto rendimento, para lavar louças manualmente, neutro, testado dermatologicamente, biodegradável, com aspecto líquido viscoso e transparente, embalado em frasco de 500ml, em plástico flexível, anatômico, incolor, resistente (que não estoure no empilhamento), de material não reciclado com tampa de bico dosador. Princípio ativo: linear alquilbenzeno sulfonato de sódio.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em caixa com 24 frascos de papelão resistente que suporte empilhamento. Validade mínima: 24 meses a partir da entrega de cada pedido. Apresentar AFE-Autorização de Funcionamento da Empresa e do fabricante e Notificação no MS/ANVISA, cfe. DECRETO Nº 79.094/77 e RDC 184/2001).</t>
  </si>
  <si>
    <t xml:space="preserve">JEVERSON JENIEL REGLY FABRICAÇAO DE EMBALAGENS PLASTICAS EIRELI ‎- ‎ME‎. CNPJ 08.087.374/0001-06‎
</t>
  </si>
  <si>
    <t>British</t>
  </si>
  <si>
    <t>Escova para enceradeira industrial, de 350mm , de nylon, para lavar pisos, compatível com Enceradeira Lavadora Pisos Frios da marca Deep Clear 350 plus.</t>
  </si>
  <si>
    <t>Disco para enceradeira industrial, de 350mm  cor branco para lustrar, compatível com Enceradeira Lavadora Pisos Frios da marca Deep Clear 350 plus.</t>
  </si>
  <si>
    <t>Disco para enceradeira industrial, de 350mm  cor preta  para remoção de sujeira pesada. Compatível com Enceradeira Lavadora Pisos Frios da marca Deep Clear 350 plus.</t>
  </si>
  <si>
    <t>Suporte de disco de 350mm com flange, base de madeira com flange de metal, compativel com a Enceradeira Lavadora Pisos Frios marca Deep Clear 350 plus.</t>
  </si>
  <si>
    <t>Goulart</t>
  </si>
  <si>
    <t>Canada</t>
  </si>
  <si>
    <t>Q Lustro</t>
  </si>
  <si>
    <t>Gaboard</t>
  </si>
  <si>
    <t>Papel alumínio, material alumínio, comprimento 7,50m, largura 45 cm, apresentação em rolo.</t>
  </si>
  <si>
    <t>SS Piot</t>
  </si>
  <si>
    <t>Rolo</t>
  </si>
  <si>
    <t>Filme de PVC transparente bobina com 29cmX30m</t>
  </si>
  <si>
    <t>Lusa Film</t>
  </si>
  <si>
    <t>Saco plástico atóxico,  para armazenamento, em bobina picotada - rolo com 100 sacos de 5 kg</t>
  </si>
  <si>
    <t>Nosso Freezer</t>
  </si>
  <si>
    <t>Saco plástico atóxico, transparente, capacidade de 2 litros, rolo com 100 unidades</t>
  </si>
  <si>
    <t>rolo</t>
  </si>
  <si>
    <t>Martins</t>
  </si>
  <si>
    <t>MAYCON WILL  EIRELI ‎- ‎ME. CNPJ 18.712.730/0001-80‎</t>
  </si>
  <si>
    <t>Unitermi</t>
  </si>
  <si>
    <t>Termolar</t>
  </si>
  <si>
    <t>Limpa vidro, em frasco com borrifador com pescante ou pistola spray, embalagem com 500ml em plástico resistente (que não estoure no empilhamento). Princípio ativo: lauril éter sulfato de sódio. Embalagem transparente contendo: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 em caixa com 12 frascos, em papelão resistente que suporte empilhamento, com identificação na caixa do nome do fabricante e nome do produto. Data de fabricação e data de validade indicados no produto e na caixa. Validade mínima: 24 meses a partir de cada pedido de entrega. Apresentar AFE-Autorização de Funcionamento da Empresa e do fabricante,  Notificação no MS/ANVISA, cfe. DECRETO Nº 79.094/77 e RDC 184/2001).</t>
  </si>
  <si>
    <t>Chauffer</t>
  </si>
  <si>
    <t>Limp Tek</t>
  </si>
  <si>
    <t>Lixeira de plástico resistente com tampa basculante com capacidade de 20 litros, de preferência no formato redondo e nas cores bege ou branca</t>
  </si>
  <si>
    <t>Lixeira de plástico resistente com tampa comum, capacidade de  aproximadamente 12 litros, cor branca ou bege. Formato preferencialmente redondo</t>
  </si>
  <si>
    <t>Belosch</t>
  </si>
  <si>
    <t>Lixeira plástica de polipropileno sem tampa, para escritório, 14 litros, medida aproximada 30cm de altura X 24cm de diâmetro, cor preta e formato redondo.</t>
  </si>
  <si>
    <t>Descarpck</t>
  </si>
  <si>
    <t>CIRURGICA BIOMEDICA LTDA ‎- ‎ME‎. CNPJ 11.215.901/0001-17‎</t>
  </si>
  <si>
    <t>Luvas  para procedimentos, tamanho G,  livre de pó, SEM TALCO, em látex natural, integro e uniforme, descartável, atóxica, formato anatômico, caixa com 100 unidades. Apresentar: AFE-Autorização de Funcionamento da Empresa e do fabricante Registro ANVISA e Certificado de aprovação no Ministério do Trabalho e Emprego</t>
  </si>
  <si>
    <t>Nugard PF</t>
  </si>
  <si>
    <t>Luvas  para procedimentos, tamanho M,  livre de pó, SEM TALCO, em látex natural, integro e uniforme, descartável, atóxica, formato anatômico, caixa com 100 unidades. Apresentar: AFE-Autorização de Funcionamento da Empresa e do fabricante Registro ANVISA e Certificado de aprovação no Ministério do Trabalho e Emprego</t>
  </si>
  <si>
    <t>Luvas  para procedimentos, tamanho P,  livre de pó, SEM TALCO, em látex natural, integro e uniforme, descartável, atóxica, formato anatômico, caixa com 100 unidades. Apresentar: AFE-Autorização de Funcionamento da Empresa e do fabricante Registro ANVISA e Certificado de aprovação no Ministério do Trabalho e Emprego</t>
  </si>
  <si>
    <t>Brusmop</t>
  </si>
  <si>
    <t>Refil MOP Pó, de 60cm, na cor zul, embalado individualmente</t>
  </si>
  <si>
    <t>‎J L FREESE‎. CNPJ 94.827.557/0001-44‎</t>
  </si>
  <si>
    <t>Papel higiênico, folha dupla, rolo com 30 metros gramatura 12g/m2 a 15g/m2 por folha, neutro, alta qualidade, gofrado, picotado, macio com alto poder de absorção, 100% celulose virgem, na cor branca, alta alvura, sem pigmentação aparente oriunda da utilização de aparas de material impresso; com distribuição homogênea das fibras ao longo do papel , sem rebarbas no corte lateral; rolo com 30 metros, embalados em pacotes com 4 unidades e acondicionados em fardos com 64 rolos. Apresentar: Laudo Microbiológico, conforme Portaria MS nº 1.480 de 31/12/90, de laboratório credenciado pelo INMETRO.</t>
  </si>
  <si>
    <t>Fnopel</t>
  </si>
  <si>
    <t>Sabonete para uso em saboneteira espumante, sem válvula, refil com 800ml, fragrância erva doce. Apresentar: Laudo de Irritabilidade Dérmica, conclusivo, que comprove ser HIPOALERGÊNICO, expedido por laboratório credenciado pela ANVISA. Apresentar:  AFE-Autorização de Funcionamento da Empresa e do fabricante; Notificação no MS ANVISA, cfe DECRETO Nº 79.094/77, RDC 343/2005).OBS. Deve ser compatível com as saboneteiras em estoque no almoxarifado solicitante (recomenda-se visita)</t>
  </si>
  <si>
    <t>Saboneteira em plástico ABS, com válvula, para uso de sabonete em espuma refil 800ml, com abertura em "chave". Cor branca. OBSERVAÇÃO: deve ser compatível para o uso  do item 84 e compatível com as saboneteiras em estoque no almoxarifado da Reitoria/UDESC.</t>
  </si>
  <si>
    <t>Saco para lixo doméstico, de polietileno, capacidade 100 litros, medindo 75 cm x 105 cm, (variação de ± 1cm), com no mínimo 0,10 mm de espessura, de qualquer cor, exceto branco; embalados  em fardo (pacotes) resistente com 100 unidades, conforme normas da ABNT 9191:2008.  Apresentar laudo/ensaio com prazo de emissão não superior a 18 meses (a contar da data da licitação). O material não pode expelir odor desagradável. (A vencedora deverá apresentar: ensaios previstos na NBR 9191:2008.). Será analisada UMA amostra pelo responsável técnico, através da conferências das medidas com o uso de uma trena e um micrômetro. A embalagem enviada para amostra deverá ser lacrada de fábrica.</t>
  </si>
  <si>
    <t>AP OESTE DISTRIBUIDORA COMÉRCIO LTDA ‎- ‎EP. CNPJ 05.919.156/0001-94‎</t>
  </si>
  <si>
    <t>Saco para lixo doméstico, de polietileno, capacidade 15 litros, medindo 39 cm x 58 cm, (variação de ± 1cm), com no mínimo 0,07 mm de espessura, de qualquer cor, exceto branco; embalados  em fardo (pacotes) resistente com 100 unidades, conforme normas da ABNT 9191:2008. O material não pode expelir odor desagradável. A vencedora deverá apresentar: ensaios previstos na NBR 9191:2008, com data não superior a 18 meses, a contar da data da licitação. Será analisada UMA amostra pelo responsável técnico, através da conferências das medidas com o uso de uma trena e um micrômetro. A embalagem enviada para amostra deverá ser lacrada de fábrica.</t>
  </si>
  <si>
    <t>Saco para lixo doméstico, de polietileno, capacidade 30 litros, medindo aproximadamente 59 cm x 62 cm, com no mínimo 0,07 mm de espessura, de qualquer cor, exceto branco; embalados  em fardo (pacotes) resistente com 100 unidades, conforme normas da ABNT. O material não pode expelir odor desagradável. A vencedora deverá apresentar: ensaios previstos na NBR 9191:2008, com data não superior a 18 meses, a contar da data da licitação. Será analisada UMA amostra pelo responsável técnico, através da conferências das medidas com o uso de uma trena e um micrômetro. A embalagem enviada para amostra deverá ser lacrada de fábrica.</t>
  </si>
  <si>
    <t>Saco para lixo doméstico, de polietileno, capacidade 50 litros, medindo aproximadamente 63 cm x 80 cm, com no mínimo 0,08 mm de espessura, de qualquer cor, exceto branco; embalados em fardo resistente com 100 unidades, conforme normas da ABNT 9191:2008. O material não pode expelir odor desagradável. A vencedora deverá apresentar: ensaios previstos na NBR 9191:2008, com data não superior a 18 meses, a contar da data da licitação. Será analisada UMA  amostra pelo responsável técnico, através da conferências das medidas com o uso de uma trena e um micrômetro. A embalagem enviada para amostra deverá ser lacrada de fábrica.</t>
  </si>
  <si>
    <t>Saco para lixo doméstico, de polietileno, pacacidade  240 litros. Dimensões planas mínimas 115cm de largura X 115cm de altura, varição máxima permitida de até 5cm maior. Classe I - NBR 9191/02, espessura mínima 12 micra, cor preferencialmente preta, confeccionado com resina termoplástica virgem (alta densidade), atendendo todos os requisitos da NBR 9190/93 e NBR 9191/02 que não contrariadas por esta especificação. Fardo (pacote) com 100 unidades, apresentando informações sobre o fabricante, matéria prima e as dimensões. O material não pode expelir odor desagradável.   A vencedora deverá apresentar: ensaios previstos na NBR 9191:2008, com data não superior a 18 meses, a contar da data da licitação. Será analisada UMA amostra pelo responsável técnico, através da conferências das medidas com o uso de uma trena e um micrômetro. A embalagem enviada para amostra deverá ser lacrada de fábrica.</t>
  </si>
  <si>
    <t xml:space="preserve">Vassoura, com cerdas retas de nylon de 10 cm de comprimento, (plumadas), com no mínimo 62 tufos, com 25 fios por tufo;  base em polipropileno com cabo  de  1,20 m (admitindo-se variação de até 10% nas medidas); em chapa metalica, revestida em polipropileno; com ponteiras giratórias. </t>
  </si>
  <si>
    <t>Condor</t>
  </si>
  <si>
    <t>Luvano</t>
  </si>
  <si>
    <t>LPK LTDA ‎- ‎ME. CNPJ 00.535.560/0001-40‎</t>
  </si>
  <si>
    <t>Kehome</t>
  </si>
  <si>
    <t>Metal Zanella</t>
  </si>
  <si>
    <t>Açucareiro de inox, com colher, tamanho aproximado de 9,1 cm de diâmetro e 0,32 litros (marca referência tramontina)</t>
  </si>
  <si>
    <t>Artinox</t>
  </si>
  <si>
    <t>Nadir Figueiredo</t>
  </si>
  <si>
    <t>Jogo de 12 xícaras de cafezinho, com pires, em porcelana branca lisa, 70ml.</t>
  </si>
  <si>
    <t>Oxford</t>
  </si>
  <si>
    <t>dúzia</t>
  </si>
  <si>
    <t>Pra Festa</t>
  </si>
  <si>
    <t>Coposul</t>
  </si>
  <si>
    <t>Mexa Bem</t>
  </si>
  <si>
    <t>Pegg</t>
  </si>
  <si>
    <t xml:space="preserve">Suporte para copos com alavanca ou botão, sistema econômico (poupa copos) confeccionado em material resistente. Permite a retirada de apenas um copo por vez. Não permite que os copos fiquem expostos e o usuário só tem contato com o seu copo. Capacidade de armazenagem para 100 copos de 180 a 200ml. </t>
  </si>
  <si>
    <t>Bellplus</t>
  </si>
  <si>
    <t>Suporte para papel higiênico rolão em polipropileno, na cor branca, com visor frontal, serrilha para corte do papel dos 2 lados do suporte, para uso de papel de 500 metros de comprimento, 10cm de largura e tubete de 6,5cm, de maneira que o papel não tranque no suporte. Com chave/trava e parafusos/buchas para instalação. Medidas 28,6cm X 31cm X 12,8cm. Similar a marca Nobre, referência 32779.</t>
  </si>
  <si>
    <t>Suporte para papel toalha intercalado, 23X20cm, duas dobras, em polipropileno, na cor branco, com chave/trava e visor frontal. Acompanha bucha/parafuso para instalação. Medidas: 25 X 30 X 13,5cm. Similar ao produto Nobre, referência 32777.</t>
  </si>
  <si>
    <t>Suporte para papel toalha rolão de até 200 metros, em polipropileno, cor branco, com chave de destravamento, parafusos/buchas para instalação. Com alavanca frontal.  Medidas: L 26cm X A 36cm e C 24cm. Similar a marca Nobre, referência 34085</t>
  </si>
  <si>
    <t>Fortcom</t>
  </si>
  <si>
    <t>Plastgran</t>
  </si>
  <si>
    <t>Rodo limpa pisos e azulejos, ideal para limpeza pesada, esfregar e limpar. Resistente a alvejantes e limpadores de pisos. Com cabo de madeira revestido de 1,20m, tamanho 25 X 9 X 4cm. Similar a marca Pratic Plus, referência 10.100</t>
  </si>
  <si>
    <t xml:space="preserve"> AF nº 331/2018 Qtde. DT</t>
  </si>
  <si>
    <t xml:space="preserve"> AF nº 332/2018 Qtde. DT</t>
  </si>
  <si>
    <t xml:space="preserve"> AF nº 337/2018 Qtde. DT</t>
  </si>
  <si>
    <t xml:space="preserve"> AF nº 341/2018 Qtde. DT</t>
  </si>
  <si>
    <t xml:space="preserve"> AF nº 343/2018 Qtde. DT</t>
  </si>
  <si>
    <t xml:space="preserve"> AF nº 344/2018 Qtde. DT</t>
  </si>
  <si>
    <t xml:space="preserve"> AF nº 345/2018 Qtde. DT</t>
  </si>
  <si>
    <t xml:space="preserve"> AF nº 348/2018 Qtde. DT</t>
  </si>
  <si>
    <t xml:space="preserve"> AF nº 353/2018 Qtde. DT</t>
  </si>
  <si>
    <t xml:space="preserve"> AF nº 354/2018 Qtde. DT</t>
  </si>
  <si>
    <t xml:space="preserve"> AF nº 360/2018 Qtde. DT</t>
  </si>
  <si>
    <t xml:space="preserve"> AF nº 797/2018 Qtde. DT</t>
  </si>
  <si>
    <t xml:space="preserve"> AF nº 799/2018 Qtde. DT</t>
  </si>
  <si>
    <t xml:space="preserve"> AF nº 931/2018 Qtde. DT</t>
  </si>
  <si>
    <t xml:space="preserve"> AF nº 936/2018 Qtde. DT</t>
  </si>
  <si>
    <t xml:space="preserve"> AF nº 938/2018 Qtde. DT</t>
  </si>
  <si>
    <t xml:space="preserve"> AF nº 579/18 Qtde. DT</t>
  </si>
  <si>
    <t xml:space="preserve"> AF 746/18
Qtde. DT</t>
  </si>
  <si>
    <t xml:space="preserve"> AF 745/18 
Qtde. DT</t>
  </si>
  <si>
    <t xml:space="preserve"> AF 748/18
 Qtde. DT</t>
  </si>
  <si>
    <t xml:space="preserve"> AF nº 900/2018</t>
  </si>
  <si>
    <t xml:space="preserve"> AF nº 915/2018 
Qtde. DT</t>
  </si>
  <si>
    <t xml:space="preserve"> AF nº 902/2018
 Qtde. DT</t>
  </si>
  <si>
    <t xml:space="preserve"> AF nº 968/2018
 Qtde. DT</t>
  </si>
  <si>
    <t xml:space="preserve"> AF nº 907/2018
 Qtde. DT</t>
  </si>
  <si>
    <t xml:space="preserve"> AF nº 910/2018
 Qtde. DT</t>
  </si>
  <si>
    <t>22/05//2018</t>
  </si>
  <si>
    <t xml:space="preserve"> AF nº 433/2018 Qtde. DT</t>
  </si>
  <si>
    <t xml:space="preserve"> AF nº 434/2018 Qtde. DT</t>
  </si>
  <si>
    <t xml:space="preserve"> AF nº 435/2018 Qtde. DT</t>
  </si>
  <si>
    <t xml:space="preserve"> AF nº 448/2018 Qtde. DT</t>
  </si>
  <si>
    <t xml:space="preserve"> AF nº 449/2018 Qtde. DT</t>
  </si>
  <si>
    <t xml:space="preserve"> AF nº 454/2018 Qtde. DT</t>
  </si>
  <si>
    <t xml:space="preserve"> AF nº 455/2018 Qtde. DT</t>
  </si>
  <si>
    <t xml:space="preserve"> AF nº 461/2018 Qtde. DT</t>
  </si>
  <si>
    <t xml:space="preserve"> AF nº 469/2018 Qtde. DT</t>
  </si>
  <si>
    <t xml:space="preserve"> AF nº 253/2018 Qtde. DT</t>
  </si>
  <si>
    <t xml:space="preserve"> AF nº 286/2018 Qtde. DT</t>
  </si>
  <si>
    <t xml:space="preserve"> AF nº 307/2018 Qtde. DT</t>
  </si>
  <si>
    <t xml:space="preserve"> AF nº 308/2018 Qtde. DT</t>
  </si>
  <si>
    <t xml:space="preserve"> AF nº 321/2018 Qtde. DT</t>
  </si>
  <si>
    <t xml:space="preserve"> AF nº 324/2018 Qtde. DT</t>
  </si>
  <si>
    <t xml:space="preserve"> AF nº 335/2018 Qtde. DT</t>
  </si>
  <si>
    <t xml:space="preserve"> AF nº 350/2018 Qtde. DT</t>
  </si>
  <si>
    <t xml:space="preserve"> AF nº 600/2018 Qtde. DT</t>
  </si>
  <si>
    <t xml:space="preserve"> AF nº 1029/2018 Qtde. DT</t>
  </si>
  <si>
    <t xml:space="preserve"> AF nº 1104/2018 Qtde. DT</t>
  </si>
  <si>
    <t xml:space="preserve"> AF nº1330 /2018 Qtde. DT</t>
  </si>
  <si>
    <t xml:space="preserve"> AF 0370/2018 Qtde. DT</t>
  </si>
  <si>
    <t xml:space="preserve"> AF 0371/2018 Qtde. DT</t>
  </si>
  <si>
    <t xml:space="preserve"> AF 0372/2018 Qtde. DT</t>
  </si>
  <si>
    <t xml:space="preserve"> AF 0742 /2018 Qtde. DT</t>
  </si>
  <si>
    <t xml:space="preserve"> AF 0622 /2018 Qtde. DT</t>
  </si>
  <si>
    <t xml:space="preserve"> AF 0626 /2018 Qtde. DT</t>
  </si>
  <si>
    <t xml:space="preserve"> AF 0822/2018 Qtde. DT</t>
  </si>
  <si>
    <t xml:space="preserve"> AF 1338/2018 Qtde. DT</t>
  </si>
  <si>
    <t xml:space="preserve"> AF nº272 /2018 Qtde. DT</t>
  </si>
  <si>
    <t xml:space="preserve"> AF nº 273/2018 Qtde. DT</t>
  </si>
  <si>
    <t xml:space="preserve"> AF nº 274/2018 Qtde. DT</t>
  </si>
  <si>
    <t xml:space="preserve"> AF nº275 /2018 Qtde. DT</t>
  </si>
  <si>
    <t xml:space="preserve"> AF nº276 /2018 Qtde. DT</t>
  </si>
  <si>
    <t xml:space="preserve"> AF nº278 /2018 Qtde. DT</t>
  </si>
  <si>
    <t xml:space="preserve"> AF nº305/2018 Qtde. DT</t>
  </si>
  <si>
    <t xml:space="preserve"> AF nº 280/2018 Qtde. DT</t>
  </si>
  <si>
    <t xml:space="preserve"> AF nº 277/2018 Qtde. DT</t>
  </si>
  <si>
    <t xml:space="preserve"> AF nº 1095/2018 Qtde. DT</t>
  </si>
  <si>
    <t xml:space="preserve"> AF nº 1096/2018 Qtde. DT</t>
  </si>
  <si>
    <t xml:space="preserve"> AF nº 12139/2018 Qtde. DT</t>
  </si>
  <si>
    <t xml:space="preserve"> AF nº 1339/2018 Qtde. DT</t>
  </si>
  <si>
    <t xml:space="preserve"> AF nº 1340/2018 Qtde. DT</t>
  </si>
  <si>
    <t xml:space="preserve"> AF nº 1341/2018 Qtde. DT</t>
  </si>
  <si>
    <t>CANCELADO POR SOLICITAÇÃO DA EMPRESA</t>
  </si>
  <si>
    <t xml:space="preserve"> AF nº 0382/2018 Qtde. DT</t>
  </si>
  <si>
    <t xml:space="preserve"> AF nº 0383/2018 Qtde. DT</t>
  </si>
  <si>
    <t xml:space="preserve"> AF nº 0384/2018 Qtde. DT</t>
  </si>
  <si>
    <t xml:space="preserve"> AF nº 0385/2018 Qtde. DT</t>
  </si>
  <si>
    <t xml:space="preserve"> AF nº 0386/2018 Qtde. DT</t>
  </si>
  <si>
    <t xml:space="preserve"> AF nº 0387/2018 Qtde. DT</t>
  </si>
  <si>
    <t xml:space="preserve"> AF nº 0388/2018 Qtde. DT</t>
  </si>
  <si>
    <t xml:space="preserve"> AF nº 768/2018 Qtde. DT</t>
  </si>
  <si>
    <t xml:space="preserve"> AF nº 769/2018 Qtde. DT</t>
  </si>
  <si>
    <t xml:space="preserve"> AF nº 770/2018 Qtde. DT</t>
  </si>
  <si>
    <t xml:space="preserve"> AF nº 773/2018 Qtde. DT</t>
  </si>
  <si>
    <t xml:space="preserve"> AF nº 771/2018 Qtde. DT</t>
  </si>
  <si>
    <t xml:space="preserve"> AF nº 772/2018 Qtde. DT</t>
  </si>
  <si>
    <t xml:space="preserve"> AF nº 439/2018 Qtde. DT</t>
  </si>
  <si>
    <t xml:space="preserve"> AF nº 438/2018 Qtde. DT</t>
  </si>
  <si>
    <t xml:space="preserve"> AF nº 437/2018 Qtde. DT</t>
  </si>
  <si>
    <t xml:space="preserve"> AF nº 440/2018 Qtde. DT</t>
  </si>
  <si>
    <t xml:space="preserve"> AF nº 436/2018 Qtde. DT</t>
  </si>
  <si>
    <t xml:space="preserve"> AF nº 244/2018 Qtde. DT</t>
  </si>
  <si>
    <t xml:space="preserve"> AF nº 0270/2018 Qtde. DT</t>
  </si>
  <si>
    <t xml:space="preserve"> AF nº 0281/2018 Qtde. DT</t>
  </si>
  <si>
    <t xml:space="preserve"> AF nº 0285/2018 Qtde. DT</t>
  </si>
  <si>
    <t xml:space="preserve"> AF nº 0289/2018 Qtde. DT</t>
  </si>
  <si>
    <t xml:space="preserve"> AF nº 0293/2018 Qtde. DT</t>
  </si>
  <si>
    <t xml:space="preserve"> AF nº 0295/2018 Qtde. DT</t>
  </si>
  <si>
    <t xml:space="preserve"> AF nº 0297/2018 Qtde. DT</t>
  </si>
  <si>
    <t xml:space="preserve"> AF nº 0301/2018 Qtde. DT</t>
  </si>
  <si>
    <t xml:space="preserve"> AF nº 0303/2018 Qtde. DT</t>
  </si>
  <si>
    <t xml:space="preserve"> AF nº 0304/2018 Qtde. DT</t>
  </si>
  <si>
    <t xml:space="preserve"> AF nº 0489/2018 Qtde. DT</t>
  </si>
  <si>
    <t xml:space="preserve"> AF nº 0490/2018 Qtde. DT,</t>
  </si>
  <si>
    <t xml:space="preserve"> AF nº 0569/2018 Qtde. DT</t>
  </si>
  <si>
    <t xml:space="preserve"> AF nº 0778/2018 Qtde. DT</t>
  </si>
  <si>
    <t xml:space="preserve"> AF nº 0784/2018 Qtde. DT</t>
  </si>
  <si>
    <t xml:space="preserve"> AF nº 0785/2018 Qtde. DT</t>
  </si>
  <si>
    <t xml:space="preserve"> AF nº 0791/2018 Qtde. DT</t>
  </si>
  <si>
    <t xml:space="preserve"> AF nº 0792/2018 Qtde. DT</t>
  </si>
  <si>
    <t xml:space="preserve"> AF nº 0794/2018 Qtde. DT</t>
  </si>
  <si>
    <t xml:space="preserve"> AF nº 0795/2018 Qtde. DT</t>
  </si>
  <si>
    <t xml:space="preserve"> AF nº 0798/2018 Qtde. DT</t>
  </si>
  <si>
    <t xml:space="preserve"> AF nº 1141/2018 Qtde. DT</t>
  </si>
  <si>
    <t xml:space="preserve"> AF nº 1334/2018 Qtde. DT</t>
  </si>
  <si>
    <t xml:space="preserve"> AF nº 349/2018 Qtde. DT</t>
  </si>
  <si>
    <t xml:space="preserve"> AF nº 352/2018 Qtde. DT</t>
  </si>
  <si>
    <t xml:space="preserve"> AF nº 378/2018 Qtde. DT</t>
  </si>
  <si>
    <t xml:space="preserve"> AF nº 396/2018 Qtde. DT</t>
  </si>
  <si>
    <t xml:space="preserve"> AF nº 398/2018 Qtde. DT</t>
  </si>
  <si>
    <t xml:space="preserve"> AF nº 399/2018 Qtde. DT</t>
  </si>
  <si>
    <t xml:space="preserve"> AF nº 687/2018 Qtde. DT</t>
  </si>
  <si>
    <t xml:space="preserve"> AF nº 686/2018 Qtde. DT</t>
  </si>
  <si>
    <t xml:space="preserve"> AF nº 1103/2018 Qtde. DT</t>
  </si>
  <si>
    <t xml:space="preserve"> AF nº          266/ 2018 Qtde. DT</t>
  </si>
  <si>
    <t xml:space="preserve"> AF nº 265/2018 Qtde. DT</t>
  </si>
  <si>
    <t xml:space="preserve">        AF nº          260 /2018 Qtde. DT</t>
  </si>
  <si>
    <t xml:space="preserve">       AF nº          264 /2018 Qtde. DT</t>
  </si>
  <si>
    <t xml:space="preserve">       AF nº         258/2018 Qtde. DT</t>
  </si>
  <si>
    <t xml:space="preserve"> AF nº          262 /2018 Qtde. DT</t>
  </si>
  <si>
    <t xml:space="preserve"> AF nº 267/2018 Qtde. DT</t>
  </si>
  <si>
    <t xml:space="preserve">        AF nº           259 /2018 Qtde. DT</t>
  </si>
  <si>
    <t xml:space="preserve"> AF nº 261/2018 Qtde. DT</t>
  </si>
  <si>
    <r>
      <t xml:space="preserve">       </t>
    </r>
    <r>
      <rPr>
        <b/>
        <sz val="11"/>
        <rFont val="Calibri"/>
        <family val="2"/>
        <scheme val="minor"/>
      </rPr>
      <t xml:space="preserve"> AF nº           263 /2018 Qtde. DT</t>
    </r>
  </si>
  <si>
    <t xml:space="preserve"> AF nº        1135 /2018 Qtde. DT</t>
  </si>
  <si>
    <t xml:space="preserve"> AF nº        1147 /2018 Qtde. DT</t>
  </si>
  <si>
    <t xml:space="preserve"> AF nº        1176 /2018 Qtde. DT</t>
  </si>
  <si>
    <t xml:space="preserve"> AF nº          1187 /2018 Qtde. DT</t>
  </si>
  <si>
    <t xml:space="preserve"> AF nº 320/2018 Qtde. DT</t>
  </si>
  <si>
    <t xml:space="preserve"> AF nº 318/2018 Qtde. DT</t>
  </si>
  <si>
    <t xml:space="preserve"> AF nº 316/2018 Qtde. DT</t>
  </si>
  <si>
    <t xml:space="preserve"> AF nº 319/2018 Qtde. DT</t>
  </si>
  <si>
    <t xml:space="preserve"> AF nº 313/2018 Qtde. DT</t>
  </si>
  <si>
    <t xml:space="preserve"> AF nº 310/2018 Qtde. DT</t>
  </si>
  <si>
    <t xml:space="preserve"> AF nº 312/2018 Qtde. DT</t>
  </si>
  <si>
    <t xml:space="preserve"> AF nº 317/2018 Qtde. DT</t>
  </si>
  <si>
    <t xml:space="preserve"> AF nº 315/2018 Qtde. DT</t>
  </si>
  <si>
    <t xml:space="preserve"> AF nº 309/2018 Qtde. DT</t>
  </si>
  <si>
    <t xml:space="preserve"> AF nº 311/2018 Qtde. DT</t>
  </si>
  <si>
    <t xml:space="preserve"> AF nº 314/2018 Qtde. DT</t>
  </si>
  <si>
    <t xml:space="preserve"> AF nº1126 /2018 Qtde. DT</t>
  </si>
  <si>
    <t xml:space="preserve"> AFs nº1123 /2018 e 1124/2018 Qtde. DT</t>
  </si>
  <si>
    <t xml:space="preserve"> AF nº1121 /2018  e 1122/2018Qtde. DT</t>
  </si>
  <si>
    <t xml:space="preserve"> AF nº1125 /2018 Qtde. DT</t>
  </si>
  <si>
    <t xml:space="preserve"> AF nº1128 /2018 Qtde. DT</t>
  </si>
  <si>
    <t xml:space="preserve"> AF nº1127 /2018 Qtde. DT</t>
  </si>
  <si>
    <t xml:space="preserve"> AF nº 373/2018 Qtde. DT PKB</t>
  </si>
  <si>
    <t xml:space="preserve"> AF nº 376/2018 Qtde. DT COMERCIAL MULTIVILLE</t>
  </si>
  <si>
    <t xml:space="preserve"> AF nº 377/2018 Qtde. DT MAYCON WILL</t>
  </si>
  <si>
    <t xml:space="preserve"> AF nº 379/2018 Qtde. DT JEVERSON</t>
  </si>
  <si>
    <t xml:space="preserve"> AF nº 392/2018 Qtde. DT DOUGLAS DE ABREU</t>
  </si>
  <si>
    <t xml:space="preserve"> AF nº 837/2018 Qtde. DT VIDEPEL</t>
  </si>
  <si>
    <t xml:space="preserve"> AF nº 1011/2018 Qtde. DT
COMERCIAL MULTIVILLE</t>
  </si>
  <si>
    <t xml:space="preserve"> AF nº 1015/2018 Qtde. DT
CIRURGICA BIOMEDICA</t>
  </si>
  <si>
    <t xml:space="preserve"> AF nº 1475/2018 Qtde. DT</t>
  </si>
  <si>
    <t xml:space="preserve"> AF nº 1726/2018 Qtde. DT</t>
  </si>
  <si>
    <t xml:space="preserve"> AF nº 1734/2018 Qtde. DT</t>
  </si>
  <si>
    <t xml:space="preserve"> AF nº 1736/2018 Qtde. DT</t>
  </si>
  <si>
    <t xml:space="preserve"> AF nº 1859/2018 Qtde. DT</t>
  </si>
  <si>
    <t xml:space="preserve"> AF nº 2038/2018 Qtde. DT</t>
  </si>
  <si>
    <t xml:space="preserve"> AF nº 011/2019 Qtde. DT</t>
  </si>
  <si>
    <t xml:space="preserve"> AF nº 12/2019 Qtde. DT</t>
  </si>
  <si>
    <t xml:space="preserve"> AF nº 13/2019 Qtde. DT</t>
  </si>
  <si>
    <t xml:space="preserve"> AF nº 14/2019 Qtde. DT</t>
  </si>
  <si>
    <t xml:space="preserve"> AF nº 15/2019 Qtde. DT</t>
  </si>
  <si>
    <t xml:space="preserve"> AF nº 17/2019 Qtde. DT</t>
  </si>
  <si>
    <t xml:space="preserve"> AF nº 18/2019 Qtde. DT</t>
  </si>
  <si>
    <t xml:space="preserve"> AF nº 19/2019 Qtde. DT</t>
  </si>
  <si>
    <t xml:space="preserve"> AF nº /2019 Qtde. DT</t>
  </si>
  <si>
    <t>data</t>
  </si>
  <si>
    <t xml:space="preserve"> AF nº 1665/2018
 Qtde. DT</t>
  </si>
  <si>
    <t xml:space="preserve"> AF nº 1785/18
 Qtde. DT</t>
  </si>
  <si>
    <t xml:space="preserve"> AF nº1919/2018</t>
  </si>
  <si>
    <t xml:space="preserve"> AF nº
2270 /2018
 Qtde. DT</t>
  </si>
  <si>
    <t xml:space="preserve"> AF nº
 2256/2018
 Qtde. DT</t>
  </si>
  <si>
    <t xml:space="preserve"> AF nº
 2259/2018
 Qtde.</t>
  </si>
  <si>
    <t xml:space="preserve"> AF nº
 2268/2018
 Qtde. DT</t>
  </si>
  <si>
    <t xml:space="preserve"> AF nº
 2276/2018
 Qtde. DT</t>
  </si>
  <si>
    <t xml:space="preserve"> AF nº
 2277/2018
 Qtde. DT</t>
  </si>
  <si>
    <t xml:space="preserve"> AF nº
2274 /2018
 Qtde. DT</t>
  </si>
  <si>
    <t xml:space="preserve"> AF nº
2275/2018
 Qtde. DT</t>
  </si>
  <si>
    <t xml:space="preserve"> AF nº
2245 /2018
 Qtde. DT</t>
  </si>
  <si>
    <t xml:space="preserve"> AF nº
72 /2019
 Qtde. DT</t>
  </si>
  <si>
    <t>08/102018</t>
  </si>
  <si>
    <t xml:space="preserve"> AF nº 2282/2018 Qtde. DT</t>
  </si>
  <si>
    <t xml:space="preserve"> AF nº 2365/2018 Qtde. DT</t>
  </si>
  <si>
    <t xml:space="preserve"> AF nº 2372/2018 Qtde. DT</t>
  </si>
  <si>
    <t xml:space="preserve"> AF nº 2382/2018 Qtde. DT</t>
  </si>
  <si>
    <t xml:space="preserve"> AF nº 2385/2018 Qtde. DT</t>
  </si>
  <si>
    <t xml:space="preserve"> AF nº 2392/2018 Qtde. DT</t>
  </si>
  <si>
    <t xml:space="preserve"> AF nº 132/2019 Qtde. DT</t>
  </si>
  <si>
    <t/>
  </si>
  <si>
    <t xml:space="preserve"> AF nº1379 /2018 Qtde. DT</t>
  </si>
  <si>
    <t xml:space="preserve"> AF nº 1383/2018 Qtde. DT</t>
  </si>
  <si>
    <t xml:space="preserve"> AF nº 1380/2018 Qtde. DT</t>
  </si>
  <si>
    <t xml:space="preserve"> AF nº 1392/2018 Qtde. DT</t>
  </si>
  <si>
    <t xml:space="preserve"> AF nº 1097/2018 Qtde. DT</t>
  </si>
  <si>
    <t xml:space="preserve"> AF nº 2024/2018 Qtde. DT</t>
  </si>
  <si>
    <t xml:space="preserve"> AF nº 2023/2018 Qtde. DT</t>
  </si>
  <si>
    <t xml:space="preserve"> AF nº 2021/2018 Qtde. DT</t>
  </si>
  <si>
    <t xml:space="preserve"> AF nº 2022/2018 Qtde. DT</t>
  </si>
  <si>
    <t xml:space="preserve"> AF nº 2026/2018 Qtde. DT</t>
  </si>
  <si>
    <t xml:space="preserve"> AF nº 2180/2018 Qtde. DT</t>
  </si>
  <si>
    <t xml:space="preserve"> AF nº 2189/2018 Qtde. DT</t>
  </si>
  <si>
    <t xml:space="preserve"> AF nº 40/2019 Qtde. DT</t>
  </si>
  <si>
    <t xml:space="preserve"> AF nº 41/2019 Qtde. DT</t>
  </si>
  <si>
    <t xml:space="preserve"> AF nº 42/2019 Qtde. DT</t>
  </si>
  <si>
    <t xml:space="preserve"> AF nº 44/2019 Qtde. DT</t>
  </si>
  <si>
    <t xml:space="preserve"> AF nº 45/2019 Qtde. DT</t>
  </si>
  <si>
    <t>09/082018</t>
  </si>
  <si>
    <t xml:space="preserve"> AF 1772 /2018 Qtde. DT</t>
  </si>
  <si>
    <t xml:space="preserve"> AF 1773 /2018 Qtde. DT</t>
  </si>
  <si>
    <t xml:space="preserve"> AF nº 
1865/2018 Qtde. DT</t>
  </si>
  <si>
    <t xml:space="preserve"> AF nº 1866/2018 Qtde. DT</t>
  </si>
  <si>
    <t xml:space="preserve"> AF 2326/2018 Qtde. DT</t>
  </si>
  <si>
    <t xml:space="preserve"> AF 2329/2018 Qtde. DT</t>
  </si>
  <si>
    <t xml:space="preserve"> AF 2333 /2018 Qtde. DT</t>
  </si>
  <si>
    <t xml:space="preserve"> AF 2336/2018 Qtde. DT</t>
  </si>
  <si>
    <t xml:space="preserve"> AF 2338/2018 Qtde. DT</t>
  </si>
  <si>
    <t xml:space="preserve"> AF 2347/2018 Qtde. DT</t>
  </si>
  <si>
    <t xml:space="preserve"> AF 2356/2018 Qtde. DT</t>
  </si>
  <si>
    <t xml:space="preserve"> AF 2300 /2018 Qtde. DT</t>
  </si>
  <si>
    <t xml:space="preserve"> AF nº 1405/2018 Qtde. DT</t>
  </si>
  <si>
    <t xml:space="preserve"> AF nº1518 /2018 Qtde. DT</t>
  </si>
  <si>
    <t xml:space="preserve"> AF nº 1527/2018 Qtde. DT</t>
  </si>
  <si>
    <t xml:space="preserve"> AF nº 1872/2018 Qtde. DT</t>
  </si>
  <si>
    <t xml:space="preserve"> AF nº2030 /2018</t>
  </si>
  <si>
    <t xml:space="preserve"> AF nº 2044/2018 </t>
  </si>
  <si>
    <t xml:space="preserve"> AF nº 2147/2018 Qtde. DT</t>
  </si>
  <si>
    <t xml:space="preserve"> AF nº 2149/2018 Qtde. DT</t>
  </si>
  <si>
    <t xml:space="preserve"> AF nº 2195/2018 Qtde. DT</t>
  </si>
  <si>
    <t xml:space="preserve"> AF nº 55/2019 </t>
  </si>
  <si>
    <t xml:space="preserve"> AF nº 57 /2019</t>
  </si>
  <si>
    <t xml:space="preserve"> AF nº 58/2018 </t>
  </si>
  <si>
    <t xml:space="preserve"> AF nº 59/2019 </t>
  </si>
  <si>
    <t xml:space="preserve"> AF nº 60/2019 Qtde. DT</t>
  </si>
  <si>
    <t>04/02/019</t>
  </si>
  <si>
    <t xml:space="preserve"> AF nº 1758/2018 Qtde. DT</t>
  </si>
  <si>
    <t xml:space="preserve"> AF nº 1759/2018 Qtde. DT</t>
  </si>
  <si>
    <t xml:space="preserve"> AF nº 1763 /2018 Qtde. DT</t>
  </si>
  <si>
    <t xml:space="preserve"> AF nº 1764 /2018 Qtde. DT</t>
  </si>
  <si>
    <t xml:space="preserve"> AF nº 1770 /2018 Qtde. DT</t>
  </si>
  <si>
    <t xml:space="preserve"> AF nº 0103/2019 Qtde. DT</t>
  </si>
  <si>
    <t xml:space="preserve"> AF nº 0104/2019 Qtde. DT</t>
  </si>
  <si>
    <t xml:space="preserve"> AF nº 0105/2019 Qtde. DT</t>
  </si>
  <si>
    <t xml:space="preserve"> AF nº 1454/2018 Qtde. DT</t>
  </si>
  <si>
    <t xml:space="preserve"> AF nº 1898/2018 Qtde. DT</t>
  </si>
  <si>
    <t xml:space="preserve"> AF nº 1995/2018 Qtde. DT</t>
  </si>
  <si>
    <t xml:space="preserve"> AF nº 1464/2018 Qtde. DT</t>
  </si>
  <si>
    <t xml:space="preserve"> AF nº 1468/2018 Qtde. DT</t>
  </si>
  <si>
    <t xml:space="preserve"> AF nº 1469/2018 Qtde. DT</t>
  </si>
  <si>
    <t xml:space="preserve"> AF nº 1471/2018 Qtde. DT</t>
  </si>
  <si>
    <t xml:space="preserve"> AF nº 1826/2018 Qtde. DT</t>
  </si>
  <si>
    <t xml:space="preserve"> AF nº 1821/2018 Qtde. DT</t>
  </si>
  <si>
    <t xml:space="preserve"> AF nº 1822/2018 Qtde. DT</t>
  </si>
  <si>
    <t xml:space="preserve"> AF nº 1824/2018 Qtde. DT</t>
  </si>
  <si>
    <t xml:space="preserve"> AF nº 1825/2018 Qtde. DT</t>
  </si>
  <si>
    <t xml:space="preserve"> AF nº 1820/2018 Qtde. DT</t>
  </si>
  <si>
    <t xml:space="preserve"> AF nº 1823/2018 Qtde. DT</t>
  </si>
  <si>
    <t xml:space="preserve"> AF nº 2126/2018 Qtde. DT</t>
  </si>
  <si>
    <t xml:space="preserve"> AF nº 2152/2018 Qtde. DT</t>
  </si>
  <si>
    <t xml:space="preserve"> AF nº 2124/2018 Qtde. DT</t>
  </si>
  <si>
    <t xml:space="preserve"> AF nº 2153/2018 Qtde. DT</t>
  </si>
  <si>
    <t xml:space="preserve"> AF nº 2162/2018 Qtde. DT</t>
  </si>
  <si>
    <t xml:space="preserve"> AF nº 2120/2018 Qtde. DT</t>
  </si>
  <si>
    <t xml:space="preserve"> AF nº 2166/2018 Qtde. DT</t>
  </si>
  <si>
    <t xml:space="preserve"> AF nº 2165/2018 Qtde. DT</t>
  </si>
  <si>
    <t xml:space="preserve"> AF nº 2160/2018 Qtde. DT</t>
  </si>
  <si>
    <t xml:space="preserve"> AF nº 2157/2018 Qtde. DT</t>
  </si>
  <si>
    <t xml:space="preserve"> AF nº 0090/2019 Qtde. DT</t>
  </si>
  <si>
    <t xml:space="preserve"> AF nº xxx/2019 Qtde. DT</t>
  </si>
  <si>
    <t xml:space="preserve">         AF nº           632 /2018 Qtde. DT</t>
  </si>
  <si>
    <t xml:space="preserve"> AF nº 1372/2018 Qtde. DT</t>
  </si>
  <si>
    <t xml:space="preserve">         AF              1913 /2018 Qtde. DT</t>
  </si>
  <si>
    <t xml:space="preserve"> AF nº 1912/2018 Qtde. DT</t>
  </si>
  <si>
    <t xml:space="preserve">    AF nº        1911 /2018 Qtde. DT</t>
  </si>
  <si>
    <t xml:space="preserve"> AF nº         1947 /2018 Qtde. DT</t>
  </si>
  <si>
    <t xml:space="preserve"> AF nº           1946 /2018 Qtde. DT</t>
  </si>
  <si>
    <t xml:space="preserve"> AF nº         2243 /2018 Qtde. DT</t>
  </si>
  <si>
    <t xml:space="preserve"> AF nº 1548/2018 Qtde. DT CIRURGICA BIOMEDICA</t>
  </si>
  <si>
    <t xml:space="preserve"> AF nº 1559/2018 Qtde. DT PKB</t>
  </si>
  <si>
    <t xml:space="preserve"> AF nº 1565/2018 Qtde. DT BMI PROSPER</t>
  </si>
  <si>
    <t xml:space="preserve"> AF nº 1668/2018 Qtde. DT MAYCON WILL</t>
  </si>
  <si>
    <t xml:space="preserve"> AF nº 2013/2018 Qtde. DT VIDEPEL</t>
  </si>
  <si>
    <t xml:space="preserve"> AF nº 2016/2018 Qtde. DT Maycon Will</t>
  </si>
  <si>
    <t xml:space="preserve"> AF nº 2017/2018 Qtde. DT Douglas</t>
  </si>
  <si>
    <t xml:space="preserve"> AF nº 1355/2018 Qtde. DT</t>
  </si>
  <si>
    <t xml:space="preserve"> AF nº 1737/2018 Qtde. DT</t>
  </si>
  <si>
    <t xml:space="preserve"> AF nº 2095/2018 Qtde. DT</t>
  </si>
  <si>
    <t xml:space="preserve"> AF nº 2096/2018 Qtde. DT</t>
  </si>
  <si>
    <t xml:space="preserve"> AF nº 2099/2018 Qtde. DT</t>
  </si>
  <si>
    <t xml:space="preserve"> AF nº  1643/2018 Qtde. DT</t>
  </si>
  <si>
    <t xml:space="preserve"> AF nº 1641 e 1642/2018 Qtde. DT</t>
  </si>
  <si>
    <t xml:space="preserve"> AF nº 1637 /2018 Qtde. DT</t>
  </si>
  <si>
    <t xml:space="preserve"> AF nº 1650/2018 Qtde. DT</t>
  </si>
  <si>
    <t xml:space="preserve"> AF nº 1638 /2018 Qtde. DT</t>
  </si>
  <si>
    <t xml:space="preserve"> AF nº1646/2018 1647/2018 Qtde. DT</t>
  </si>
  <si>
    <t xml:space="preserve"> AF nº  1644 e 1645 /2018 Qtde. DT</t>
  </si>
  <si>
    <t xml:space="preserve"> AF nº1649 /2018 Qtde. DT</t>
  </si>
  <si>
    <t xml:space="preserve"> AF nº 1639 e 1640/2018 Qtde. DT</t>
  </si>
  <si>
    <t xml:space="preserve"> AF nº 2070/2018 Qtde. DT</t>
  </si>
  <si>
    <t xml:space="preserve"> </t>
  </si>
  <si>
    <t xml:space="preserve">Resumo Atualizado em março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</si>
</sst>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s>
  <fonts count="37" x14ac:knownFonts="1">
    <font>
      <sz val="10"/>
      <name val="Arial"/>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1"/>
      <name val="Arial"/>
      <family val="2"/>
    </font>
    <font>
      <sz val="10"/>
      <name val="Arial"/>
      <family val="2"/>
    </font>
    <font>
      <sz val="12"/>
      <name val="Arial"/>
      <family val="2"/>
    </font>
    <font>
      <b/>
      <sz val="16"/>
      <name val="Arial"/>
      <family val="2"/>
    </font>
    <font>
      <sz val="10"/>
      <name val="Times New Roman"/>
      <family val="1"/>
    </font>
    <font>
      <b/>
      <sz val="12"/>
      <name val="Arial"/>
      <family val="2"/>
    </font>
    <font>
      <sz val="5.5"/>
      <name val="Times New Roman"/>
      <family val="1"/>
    </font>
    <font>
      <i/>
      <sz val="12"/>
      <name val="Arial"/>
      <family val="2"/>
    </font>
    <font>
      <sz val="12"/>
      <name val="Times New Roman"/>
      <family val="1"/>
    </font>
    <font>
      <sz val="6.5"/>
      <name val="Times New Roman"/>
      <family val="1"/>
    </font>
    <font>
      <u/>
      <sz val="11"/>
      <name val="Arial"/>
      <family val="2"/>
    </font>
    <font>
      <i/>
      <sz val="11"/>
      <name val="Arial"/>
      <family val="2"/>
    </font>
    <font>
      <sz val="14"/>
      <name val="Times New Roman"/>
      <family val="1"/>
    </font>
    <font>
      <sz val="11"/>
      <color rgb="FF000000"/>
      <name val="Calibri"/>
      <family val="2"/>
      <scheme val="minor"/>
    </font>
    <font>
      <sz val="11"/>
      <color indexed="8"/>
      <name val="Calibri"/>
      <family val="2"/>
      <scheme val="minor"/>
    </font>
    <font>
      <sz val="12"/>
      <name val="Calibri"/>
      <family val="2"/>
      <scheme val="minor"/>
    </font>
    <font>
      <sz val="9"/>
      <color indexed="81"/>
      <name val="Segoe UI"/>
    </font>
    <font>
      <b/>
      <sz val="9"/>
      <color indexed="81"/>
      <name val="Segoe UI"/>
    </font>
    <font>
      <sz val="9"/>
      <color indexed="81"/>
      <name val="Segoe UI"/>
      <charset val="1"/>
    </font>
    <font>
      <b/>
      <sz val="9"/>
      <color indexed="81"/>
      <name val="Segoe UI"/>
      <charset val="1"/>
    </font>
    <font>
      <sz val="11"/>
      <color theme="0"/>
      <name val="Calibri"/>
      <family val="2"/>
      <scheme val="minor"/>
    </font>
    <font>
      <strike/>
      <sz val="11"/>
      <name val="Calibri"/>
      <family val="2"/>
      <scheme val="minor"/>
    </font>
    <font>
      <b/>
      <sz val="11"/>
      <name val="Calibri"/>
      <family val="2"/>
      <scheme val="minor"/>
    </font>
  </fonts>
  <fills count="16">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10"/>
      </patternFill>
    </fill>
    <fill>
      <patternFill patternType="solid">
        <fgColor theme="9" tint="0.39997558519241921"/>
        <bgColor indexed="64"/>
      </patternFill>
    </fill>
    <fill>
      <patternFill patternType="solid">
        <fgColor rgb="FFFFC000"/>
        <bgColor indexed="64"/>
      </patternFill>
    </fill>
    <fill>
      <patternFill patternType="solid">
        <fgColor rgb="FF7030A0"/>
        <bgColor indexed="64"/>
      </patternFill>
    </fill>
    <fill>
      <patternFill patternType="solid">
        <fgColor rgb="FFC00000"/>
        <bgColor indexed="64"/>
      </patternFill>
    </fill>
    <fill>
      <patternFill patternType="solid">
        <fgColor theme="3"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32">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167" fontId="13"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71">
    <xf numFmtId="0" fontId="0" fillId="0" borderId="0" xfId="0"/>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8" fillId="0" borderId="2" xfId="0" applyFont="1" applyBorder="1" applyAlignment="1">
      <alignment horizontal="center" vertical="center" textRotation="90" wrapText="1"/>
    </xf>
    <xf numFmtId="0" fontId="9"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wrapText="1"/>
    </xf>
    <xf numFmtId="0" fontId="4" fillId="0" borderId="0" xfId="1" applyFont="1" applyAlignment="1">
      <alignment wrapText="1"/>
    </xf>
    <xf numFmtId="0" fontId="4" fillId="0" borderId="0" xfId="1" applyFont="1" applyFill="1" applyAlignment="1">
      <alignment vertical="center" wrapText="1"/>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3" fontId="4" fillId="0" borderId="1" xfId="1" applyNumberFormat="1" applyFont="1" applyFill="1" applyBorder="1" applyAlignment="1" applyProtection="1">
      <alignment horizontal="center" vertical="center" wrapText="1"/>
      <protection locked="0"/>
    </xf>
    <xf numFmtId="1" fontId="4" fillId="0" borderId="0" xfId="1" applyNumberFormat="1" applyFont="1" applyFill="1" applyAlignment="1" applyProtection="1">
      <alignment horizontal="center" wrapText="1"/>
      <protection locked="0"/>
    </xf>
    <xf numFmtId="41" fontId="4" fillId="7" borderId="1" xfId="0" applyNumberFormat="1" applyFont="1" applyFill="1" applyBorder="1" applyAlignment="1">
      <alignment horizontal="center" vertical="center" wrapText="1"/>
    </xf>
    <xf numFmtId="0" fontId="4" fillId="7" borderId="0" xfId="1" applyFont="1" applyFill="1" applyAlignment="1">
      <alignment horizontal="center" vertical="center" wrapText="1"/>
    </xf>
    <xf numFmtId="1" fontId="4" fillId="7" borderId="0" xfId="1" applyNumberFormat="1" applyFont="1" applyFill="1" applyAlignment="1" applyProtection="1">
      <alignment horizontal="center" wrapText="1"/>
      <protection locked="0"/>
    </xf>
    <xf numFmtId="3" fontId="4" fillId="7" borderId="0" xfId="1" applyNumberFormat="1" applyFont="1" applyFill="1" applyAlignment="1" applyProtection="1">
      <alignment wrapText="1"/>
      <protection locked="0"/>
    </xf>
    <xf numFmtId="1" fontId="4" fillId="8" borderId="1" xfId="0" applyNumberFormat="1" applyFont="1" applyFill="1" applyBorder="1" applyAlignment="1">
      <alignment horizontal="center" vertical="center" wrapText="1"/>
    </xf>
    <xf numFmtId="166" fontId="4" fillId="9" borderId="1" xfId="0" applyNumberFormat="1" applyFont="1" applyFill="1" applyBorder="1" applyAlignment="1">
      <alignment horizontal="center" vertical="center" wrapText="1"/>
    </xf>
    <xf numFmtId="0" fontId="4" fillId="0" borderId="0" xfId="1" applyFont="1" applyFill="1" applyAlignment="1">
      <alignment wrapText="1"/>
    </xf>
    <xf numFmtId="3" fontId="4" fillId="10" borderId="10" xfId="1" applyNumberFormat="1" applyFont="1" applyFill="1" applyBorder="1" applyAlignment="1" applyProtection="1">
      <alignment horizontal="center" vertical="center" wrapText="1"/>
      <protection locked="0"/>
    </xf>
    <xf numFmtId="44" fontId="4" fillId="0" borderId="0" xfId="13" applyFont="1" applyFill="1" applyAlignment="1">
      <alignment horizontal="center" vertical="center" wrapText="1"/>
    </xf>
    <xf numFmtId="44" fontId="4" fillId="0" borderId="0" xfId="13" applyFont="1" applyAlignment="1">
      <alignment wrapText="1"/>
    </xf>
    <xf numFmtId="44" fontId="4" fillId="11" borderId="1" xfId="13" applyFont="1" applyFill="1" applyBorder="1" applyAlignment="1">
      <alignment vertical="center" wrapText="1"/>
    </xf>
    <xf numFmtId="3" fontId="4" fillId="0" borderId="0" xfId="1" applyNumberFormat="1" applyFont="1" applyFill="1" applyAlignment="1" applyProtection="1">
      <alignment wrapText="1"/>
      <protection locked="0"/>
    </xf>
    <xf numFmtId="44" fontId="4" fillId="0" borderId="0" xfId="13" applyFont="1" applyFill="1" applyAlignment="1">
      <alignment wrapText="1"/>
    </xf>
    <xf numFmtId="14" fontId="4" fillId="2" borderId="1" xfId="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5" fontId="4" fillId="2" borderId="1" xfId="3" applyFont="1" applyFill="1" applyBorder="1" applyAlignment="1" applyProtection="1">
      <alignment horizontal="center" vertical="center" wrapText="1"/>
    </xf>
    <xf numFmtId="1" fontId="4" fillId="2" borderId="1" xfId="1" applyNumberFormat="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3" fontId="4" fillId="3" borderId="1" xfId="1" applyNumberFormat="1" applyFont="1" applyFill="1" applyBorder="1" applyAlignment="1" applyProtection="1">
      <alignment horizontal="center" vertical="center" wrapText="1"/>
      <protection locked="0"/>
    </xf>
    <xf numFmtId="4" fontId="4" fillId="0" borderId="0" xfId="1" applyNumberFormat="1" applyFont="1" applyFill="1" applyAlignment="1">
      <alignment horizontal="center" vertical="center" wrapText="1"/>
    </xf>
    <xf numFmtId="166" fontId="4" fillId="0" borderId="0" xfId="0" applyNumberFormat="1" applyFont="1" applyFill="1" applyAlignment="1">
      <alignment horizontal="center" vertical="center" wrapText="1"/>
    </xf>
    <xf numFmtId="44" fontId="4" fillId="2" borderId="1" xfId="13" applyFont="1" applyFill="1" applyBorder="1" applyAlignment="1" applyProtection="1">
      <alignment horizontal="center" vertical="center" wrapText="1"/>
    </xf>
    <xf numFmtId="4" fontId="4" fillId="7" borderId="0" xfId="1" applyNumberFormat="1" applyFont="1" applyFill="1" applyAlignment="1">
      <alignment horizontal="center" vertical="center" wrapText="1"/>
    </xf>
    <xf numFmtId="166" fontId="4" fillId="7" borderId="0" xfId="0" applyNumberFormat="1" applyFont="1" applyFill="1" applyAlignment="1">
      <alignment horizontal="center" vertical="center" wrapText="1"/>
    </xf>
    <xf numFmtId="0" fontId="4" fillId="7" borderId="1" xfId="0" applyFont="1" applyFill="1" applyBorder="1" applyAlignment="1">
      <alignment horizontal="justify" vertical="center" wrapText="1"/>
    </xf>
    <xf numFmtId="3" fontId="4" fillId="3" borderId="6" xfId="1" applyNumberFormat="1" applyFont="1" applyFill="1" applyBorder="1" applyAlignment="1" applyProtection="1">
      <alignment horizontal="center" vertical="center" wrapText="1"/>
      <protection locked="0"/>
    </xf>
    <xf numFmtId="3" fontId="4" fillId="3" borderId="7" xfId="1" applyNumberFormat="1" applyFont="1" applyFill="1" applyBorder="1" applyAlignment="1" applyProtection="1">
      <alignment horizontal="center" vertical="center" wrapText="1"/>
      <protection locked="0"/>
    </xf>
    <xf numFmtId="0" fontId="4" fillId="7" borderId="1" xfId="1" applyFont="1" applyFill="1" applyBorder="1" applyAlignment="1">
      <alignment horizontal="center" vertical="center" wrapText="1"/>
    </xf>
    <xf numFmtId="0" fontId="17" fillId="0" borderId="0" xfId="1" applyFont="1" applyAlignment="1">
      <alignment horizontal="center" vertical="center"/>
    </xf>
    <xf numFmtId="0" fontId="1" fillId="0" borderId="0" xfId="1"/>
    <xf numFmtId="0" fontId="18" fillId="0" borderId="0" xfId="1" applyFont="1" applyAlignment="1">
      <alignment vertical="center"/>
    </xf>
    <xf numFmtId="0" fontId="19" fillId="0" borderId="0" xfId="1" applyFont="1" applyAlignment="1">
      <alignment horizontal="center" vertical="justify"/>
    </xf>
    <xf numFmtId="0" fontId="20" fillId="0" borderId="0" xfId="1" applyFont="1" applyAlignment="1">
      <alignment vertical="center"/>
    </xf>
    <xf numFmtId="0" fontId="21" fillId="0" borderId="0" xfId="1" applyFont="1" applyAlignment="1">
      <alignment horizontal="justify" vertical="center"/>
    </xf>
    <xf numFmtId="0" fontId="22" fillId="0" borderId="0" xfId="1" applyFont="1" applyAlignment="1">
      <alignment vertical="center"/>
    </xf>
    <xf numFmtId="0" fontId="21" fillId="0" borderId="0" xfId="1" applyFont="1" applyAlignment="1">
      <alignment horizontal="justify" vertical="center" wrapText="1"/>
    </xf>
    <xf numFmtId="0" fontId="23" fillId="0" borderId="0" xfId="1" applyFont="1" applyAlignment="1">
      <alignment vertical="center"/>
    </xf>
    <xf numFmtId="0" fontId="24" fillId="0" borderId="0" xfId="1" applyFont="1" applyAlignment="1">
      <alignment horizontal="center" vertical="center"/>
    </xf>
    <xf numFmtId="0" fontId="25" fillId="0" borderId="0" xfId="1" applyFont="1" applyAlignment="1">
      <alignment horizontal="center" vertical="center"/>
    </xf>
    <xf numFmtId="0" fontId="26" fillId="0" borderId="0" xfId="1" applyFont="1" applyAlignment="1">
      <alignment vertical="center"/>
    </xf>
    <xf numFmtId="0" fontId="16" fillId="0" borderId="0" xfId="1" applyFont="1" applyAlignment="1">
      <alignment horizontal="center" vertical="center"/>
    </xf>
    <xf numFmtId="0" fontId="4" fillId="0" borderId="0" xfId="1" applyFont="1" applyFill="1" applyAlignment="1">
      <alignment horizontal="center" vertical="center" wrapText="1"/>
    </xf>
    <xf numFmtId="41" fontId="4" fillId="8" borderId="1" xfId="0" applyNumberFormat="1" applyFont="1" applyFill="1" applyBorder="1" applyAlignment="1">
      <alignment horizontal="center" vertical="center" wrapText="1"/>
    </xf>
    <xf numFmtId="1" fontId="4" fillId="8" borderId="1" xfId="1" applyNumberFormat="1" applyFont="1" applyFill="1" applyBorder="1" applyAlignment="1" applyProtection="1">
      <alignment horizontal="center" wrapText="1"/>
      <protection locked="0"/>
    </xf>
    <xf numFmtId="0" fontId="27" fillId="7" borderId="1" xfId="0" applyFont="1" applyFill="1" applyBorder="1" applyAlignment="1">
      <alignment vertical="center" wrapText="1"/>
    </xf>
    <xf numFmtId="49" fontId="27" fillId="7" borderId="1" xfId="0" applyNumberFormat="1" applyFont="1" applyFill="1" applyBorder="1" applyAlignment="1">
      <alignment horizontal="center" vertical="center" wrapText="1"/>
    </xf>
    <xf numFmtId="1" fontId="4" fillId="7" borderId="1" xfId="0" applyNumberFormat="1" applyFont="1" applyFill="1" applyBorder="1" applyAlignment="1">
      <alignment horizontal="center" vertical="center"/>
    </xf>
    <xf numFmtId="41" fontId="4" fillId="7" borderId="1" xfId="0" applyNumberFormat="1" applyFont="1" applyFill="1" applyBorder="1" applyAlignment="1">
      <alignment horizontal="center" vertical="center"/>
    </xf>
    <xf numFmtId="0" fontId="27" fillId="7" borderId="1" xfId="1" applyFont="1" applyFill="1" applyBorder="1" applyAlignment="1">
      <alignment vertical="center" wrapText="1"/>
    </xf>
    <xf numFmtId="0" fontId="4" fillId="7" borderId="1" xfId="1" applyFont="1" applyFill="1" applyBorder="1" applyAlignment="1">
      <alignment horizontal="justify" vertical="center"/>
    </xf>
    <xf numFmtId="1" fontId="4" fillId="8" borderId="1" xfId="1" applyNumberFormat="1" applyFont="1" applyFill="1" applyBorder="1" applyAlignment="1" applyProtection="1">
      <alignment horizontal="center" vertical="center" wrapText="1"/>
      <protection locked="0"/>
    </xf>
    <xf numFmtId="168" fontId="4" fillId="9" borderId="11" xfId="1" applyNumberFormat="1" applyFont="1" applyFill="1" applyBorder="1" applyAlignment="1" applyProtection="1">
      <alignment horizontal="right"/>
      <protection locked="0"/>
    </xf>
    <xf numFmtId="2" fontId="4" fillId="9" borderId="11" xfId="1" applyNumberFormat="1" applyFont="1" applyFill="1" applyBorder="1" applyAlignment="1">
      <alignment horizontal="right"/>
    </xf>
    <xf numFmtId="9" fontId="4" fillId="9" borderId="7" xfId="12" applyFont="1" applyFill="1" applyBorder="1" applyAlignment="1" applyProtection="1">
      <alignment horizontal="right"/>
      <protection locked="0"/>
    </xf>
    <xf numFmtId="168" fontId="4" fillId="9" borderId="6" xfId="1" applyNumberFormat="1" applyFont="1" applyFill="1" applyBorder="1" applyAlignment="1" applyProtection="1">
      <alignment horizontal="right"/>
      <protection locked="0"/>
    </xf>
    <xf numFmtId="0" fontId="4" fillId="0" borderId="0" xfId="1" applyFont="1" applyFill="1" applyAlignment="1">
      <alignment horizontal="center" vertical="center" wrapText="1"/>
    </xf>
    <xf numFmtId="0" fontId="4" fillId="6" borderId="1" xfId="0" applyNumberFormat="1" applyFont="1" applyFill="1" applyBorder="1" applyAlignment="1">
      <alignment horizontal="left" vertical="center" wrapText="1"/>
    </xf>
    <xf numFmtId="0" fontId="4" fillId="6"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4" fillId="7" borderId="1" xfId="1" applyFont="1" applyFill="1" applyBorder="1" applyAlignment="1">
      <alignment vertical="center" wrapText="1"/>
    </xf>
    <xf numFmtId="0" fontId="28" fillId="7" borderId="1" xfId="0" applyFont="1" applyFill="1" applyBorder="1" applyAlignment="1">
      <alignment vertical="center" wrapText="1"/>
    </xf>
    <xf numFmtId="0" fontId="4" fillId="7" borderId="1" xfId="0" applyFont="1" applyFill="1" applyBorder="1" applyAlignment="1">
      <alignment wrapText="1"/>
    </xf>
    <xf numFmtId="0" fontId="27" fillId="7" borderId="1" xfId="0" applyFont="1" applyFill="1" applyBorder="1" applyAlignment="1">
      <alignment horizontal="left" vertical="center" wrapText="1"/>
    </xf>
    <xf numFmtId="44" fontId="4" fillId="7" borderId="1" xfId="13" applyFont="1" applyFill="1" applyBorder="1" applyAlignment="1">
      <alignment horizontal="center" vertical="center"/>
    </xf>
    <xf numFmtId="44" fontId="4" fillId="7" borderId="1" xfId="13" applyFont="1" applyFill="1" applyBorder="1" applyAlignment="1">
      <alignment vertical="center" wrapText="1"/>
    </xf>
    <xf numFmtId="44" fontId="4" fillId="7" borderId="1" xfId="8" applyFont="1" applyFill="1" applyBorder="1" applyAlignment="1">
      <alignment horizontal="center" vertical="center"/>
    </xf>
    <xf numFmtId="44" fontId="4" fillId="7" borderId="1" xfId="8" applyFont="1" applyFill="1" applyBorder="1" applyAlignment="1">
      <alignment vertical="center" wrapText="1"/>
    </xf>
    <xf numFmtId="0" fontId="29" fillId="9" borderId="12" xfId="1" applyFont="1" applyFill="1" applyBorder="1" applyAlignment="1" applyProtection="1">
      <alignment horizontal="left"/>
      <protection locked="0"/>
    </xf>
    <xf numFmtId="0" fontId="29" fillId="9" borderId="14" xfId="1" applyFont="1" applyFill="1" applyBorder="1" applyAlignment="1" applyProtection="1">
      <alignment horizontal="left"/>
      <protection locked="0"/>
    </xf>
    <xf numFmtId="0" fontId="29" fillId="9" borderId="8" xfId="1" applyFont="1" applyFill="1" applyBorder="1" applyAlignment="1" applyProtection="1">
      <alignment horizontal="left"/>
      <protection locked="0"/>
    </xf>
    <xf numFmtId="0" fontId="4" fillId="9" borderId="17" xfId="1" applyFont="1" applyFill="1" applyBorder="1" applyAlignment="1">
      <alignment vertical="center" wrapText="1"/>
    </xf>
    <xf numFmtId="0" fontId="4" fillId="9" borderId="13" xfId="1" applyFont="1" applyFill="1" applyBorder="1" applyAlignment="1">
      <alignment vertical="center" wrapText="1"/>
    </xf>
    <xf numFmtId="0" fontId="4" fillId="9" borderId="0" xfId="1" applyFont="1" applyFill="1" applyBorder="1" applyAlignment="1">
      <alignment vertical="center" wrapText="1"/>
    </xf>
    <xf numFmtId="0" fontId="4" fillId="9" borderId="15" xfId="1" applyFont="1" applyFill="1" applyBorder="1" applyAlignment="1">
      <alignment vertical="center" wrapText="1"/>
    </xf>
    <xf numFmtId="0" fontId="4" fillId="9" borderId="9" xfId="1" applyFont="1" applyFill="1" applyBorder="1" applyAlignment="1">
      <alignment vertical="center" wrapText="1"/>
    </xf>
    <xf numFmtId="0" fontId="4" fillId="9" borderId="16" xfId="1" applyFont="1" applyFill="1" applyBorder="1" applyAlignment="1">
      <alignment vertical="center" wrapText="1"/>
    </xf>
    <xf numFmtId="1" fontId="4" fillId="0" borderId="0" xfId="1" applyNumberFormat="1" applyFont="1" applyFill="1" applyAlignment="1" applyProtection="1">
      <alignment horizontal="center" vertical="center" wrapText="1"/>
      <protection locked="0"/>
    </xf>
    <xf numFmtId="41" fontId="4" fillId="8" borderId="1" xfId="0" applyNumberFormat="1" applyFont="1" applyFill="1" applyBorder="1" applyAlignment="1">
      <alignment vertical="center" wrapText="1"/>
    </xf>
    <xf numFmtId="3" fontId="35" fillId="0" borderId="1" xfId="1" applyNumberFormat="1" applyFont="1" applyFill="1" applyBorder="1" applyAlignment="1" applyProtection="1">
      <alignment horizontal="center" vertical="center" wrapText="1"/>
      <protection locked="0"/>
    </xf>
    <xf numFmtId="41" fontId="4" fillId="0" borderId="18" xfId="0" applyNumberFormat="1" applyFont="1" applyFill="1" applyBorder="1" applyAlignment="1" applyProtection="1">
      <alignment horizontal="center" vertical="center"/>
      <protection locked="0"/>
    </xf>
    <xf numFmtId="41" fontId="4" fillId="8" borderId="18" xfId="0" applyNumberFormat="1" applyFont="1" applyFill="1" applyBorder="1" applyAlignment="1" applyProtection="1">
      <alignment horizontal="center" vertical="center"/>
      <protection locked="0"/>
    </xf>
    <xf numFmtId="3" fontId="4" fillId="8" borderId="1" xfId="1" applyNumberFormat="1" applyFont="1" applyFill="1" applyBorder="1" applyAlignment="1" applyProtection="1">
      <alignment horizontal="center" vertical="center" wrapText="1"/>
      <protection locked="0"/>
    </xf>
    <xf numFmtId="3" fontId="4" fillId="14" borderId="1" xfId="1" applyNumberFormat="1" applyFont="1" applyFill="1" applyBorder="1" applyAlignment="1" applyProtection="1">
      <alignment horizontal="center" vertical="center" wrapText="1"/>
      <protection locked="0"/>
    </xf>
    <xf numFmtId="3" fontId="36" fillId="15" borderId="1" xfId="1" applyNumberFormat="1" applyFont="1" applyFill="1" applyBorder="1" applyAlignment="1" applyProtection="1">
      <alignment horizontal="center" vertical="center" wrapText="1"/>
      <protection locked="0"/>
    </xf>
    <xf numFmtId="3" fontId="4" fillId="15" borderId="1" xfId="1" applyNumberFormat="1" applyFont="1" applyFill="1" applyBorder="1" applyAlignment="1" applyProtection="1">
      <alignment horizontal="center" vertical="center" wrapText="1"/>
      <protection locked="0"/>
    </xf>
    <xf numFmtId="41" fontId="4" fillId="0" borderId="18" xfId="0" applyNumberFormat="1" applyFont="1" applyFill="1" applyBorder="1" applyAlignment="1">
      <alignment horizontal="center" vertical="center"/>
    </xf>
    <xf numFmtId="3" fontId="4" fillId="0" borderId="1" xfId="1" applyNumberFormat="1" applyFont="1" applyFill="1" applyBorder="1" applyAlignment="1" applyProtection="1">
      <alignment horizontal="center" vertical="center" wrapText="1"/>
      <protection locked="0"/>
    </xf>
    <xf numFmtId="166" fontId="4" fillId="4" borderId="1" xfId="0" applyNumberFormat="1" applyFont="1" applyFill="1" applyBorder="1" applyAlignment="1">
      <alignment horizontal="center" vertical="center" wrapText="1"/>
    </xf>
    <xf numFmtId="3" fontId="4" fillId="0" borderId="10" xfId="1" applyNumberFormat="1" applyFont="1" applyFill="1" applyBorder="1" applyAlignment="1" applyProtection="1">
      <alignment horizontal="center" vertical="center" wrapText="1"/>
      <protection locked="0"/>
    </xf>
    <xf numFmtId="3" fontId="4" fillId="15" borderId="10" xfId="1" applyNumberFormat="1" applyFont="1" applyFill="1" applyBorder="1" applyAlignment="1" applyProtection="1">
      <alignment horizontal="center" vertical="center" wrapText="1"/>
      <protection locked="0"/>
    </xf>
    <xf numFmtId="14" fontId="4" fillId="2" borderId="10" xfId="1" applyNumberFormat="1" applyFont="1" applyFill="1" applyBorder="1" applyAlignment="1" applyProtection="1">
      <alignment horizontal="center" vertical="center" wrapText="1"/>
      <protection locked="0"/>
    </xf>
    <xf numFmtId="41" fontId="4" fillId="8" borderId="18" xfId="0" applyNumberFormat="1" applyFont="1" applyFill="1" applyBorder="1" applyAlignment="1">
      <alignment horizontal="center" vertical="center"/>
    </xf>
    <xf numFmtId="3" fontId="4" fillId="0" borderId="1" xfId="1" applyNumberFormat="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horizontal="center" vertical="center" wrapText="1"/>
      <protection locked="0"/>
    </xf>
    <xf numFmtId="3" fontId="4" fillId="5" borderId="6" xfId="1" applyNumberFormat="1" applyFont="1" applyFill="1" applyBorder="1" applyAlignment="1" applyProtection="1">
      <alignment horizontal="center" vertical="center" wrapText="1"/>
      <protection locked="0"/>
    </xf>
    <xf numFmtId="4" fontId="4" fillId="5" borderId="7" xfId="1" applyNumberFormat="1" applyFont="1" applyFill="1" applyBorder="1" applyAlignment="1" applyProtection="1">
      <alignment horizontal="center" vertical="center" wrapText="1"/>
      <protection locked="0"/>
    </xf>
    <xf numFmtId="1" fontId="4" fillId="0" borderId="0" xfId="1" applyNumberFormat="1" applyFont="1" applyFill="1" applyAlignment="1" applyProtection="1">
      <alignment horizontal="center" vertical="center" wrapText="1"/>
      <protection locked="0"/>
    </xf>
    <xf numFmtId="3" fontId="4" fillId="0" borderId="1" xfId="1" applyNumberFormat="1" applyFont="1" applyFill="1" applyBorder="1" applyAlignment="1" applyProtection="1">
      <alignment horizontal="center" vertical="top" wrapText="1"/>
      <protection locked="0"/>
    </xf>
    <xf numFmtId="3" fontId="4" fillId="0" borderId="1" xfId="1" applyNumberFormat="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horizontal="center" vertical="center" wrapText="1"/>
      <protection locked="0"/>
    </xf>
    <xf numFmtId="1" fontId="4" fillId="2" borderId="1" xfId="1" applyNumberFormat="1" applyFont="1" applyFill="1" applyBorder="1" applyAlignment="1" applyProtection="1">
      <alignment horizontal="center" vertical="center" wrapText="1"/>
    </xf>
    <xf numFmtId="166" fontId="4" fillId="4" borderId="1" xfId="0" applyNumberFormat="1" applyFont="1" applyFill="1" applyBorder="1" applyAlignment="1">
      <alignment horizontal="center" vertical="center" wrapText="1"/>
    </xf>
    <xf numFmtId="1" fontId="4" fillId="8" borderId="1" xfId="1" applyNumberFormat="1" applyFont="1" applyFill="1" applyBorder="1" applyAlignment="1" applyProtection="1">
      <alignment horizontal="center" vertical="center" wrapText="1"/>
      <protection locked="0"/>
    </xf>
    <xf numFmtId="3" fontId="4" fillId="13" borderId="1" xfId="1" applyNumberFormat="1" applyFont="1" applyFill="1" applyBorder="1" applyAlignment="1" applyProtection="1">
      <alignment horizontal="center" vertical="center" wrapText="1"/>
      <protection locked="0"/>
    </xf>
    <xf numFmtId="3" fontId="34" fillId="13" borderId="1" xfId="1" applyNumberFormat="1" applyFont="1" applyFill="1" applyBorder="1" applyAlignment="1" applyProtection="1">
      <alignment horizontal="center" vertical="center" wrapText="1"/>
      <protection locked="0"/>
    </xf>
    <xf numFmtId="3" fontId="4" fillId="7" borderId="1" xfId="1" applyNumberFormat="1" applyFont="1" applyFill="1" applyBorder="1" applyAlignment="1" applyProtection="1">
      <alignment horizontal="center" vertical="center" wrapText="1"/>
      <protection locked="0"/>
    </xf>
    <xf numFmtId="3" fontId="4" fillId="5" borderId="6" xfId="1" applyNumberFormat="1" applyFont="1" applyFill="1" applyBorder="1" applyAlignment="1" applyProtection="1">
      <alignment horizontal="center" vertical="center" wrapText="1"/>
      <protection locked="0"/>
    </xf>
    <xf numFmtId="3" fontId="4" fillId="5" borderId="7" xfId="1" applyNumberFormat="1" applyFont="1" applyFill="1" applyBorder="1" applyAlignment="1" applyProtection="1">
      <alignment horizontal="center" vertical="center" wrapText="1"/>
      <protection locked="0"/>
    </xf>
    <xf numFmtId="0" fontId="4" fillId="12" borderId="1" xfId="0" applyNumberFormat="1" applyFont="1" applyFill="1" applyBorder="1" applyAlignment="1">
      <alignment horizontal="center" vertical="center" wrapText="1"/>
    </xf>
    <xf numFmtId="0" fontId="4" fillId="12" borderId="1" xfId="0" applyNumberFormat="1" applyFont="1" applyFill="1" applyBorder="1" applyAlignment="1">
      <alignment horizontal="left" vertical="center" wrapText="1"/>
    </xf>
    <xf numFmtId="0" fontId="4" fillId="0" borderId="0" xfId="1" applyFont="1" applyFill="1" applyAlignment="1">
      <alignment horizontal="center" vertical="center" wrapText="1"/>
    </xf>
    <xf numFmtId="0" fontId="4" fillId="7" borderId="6"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4" fillId="7" borderId="7" xfId="1"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7" xfId="0" applyFont="1" applyFill="1" applyBorder="1" applyAlignment="1">
      <alignment horizontal="center" vertical="center"/>
    </xf>
    <xf numFmtId="1" fontId="4" fillId="7" borderId="6" xfId="0" applyNumberFormat="1" applyFont="1" applyFill="1" applyBorder="1" applyAlignment="1">
      <alignment horizontal="center" vertical="center" wrapText="1"/>
    </xf>
    <xf numFmtId="1" fontId="4" fillId="7" borderId="11" xfId="0" applyNumberFormat="1" applyFont="1" applyFill="1" applyBorder="1" applyAlignment="1">
      <alignment horizontal="center" vertical="center" wrapText="1"/>
    </xf>
    <xf numFmtId="1" fontId="4" fillId="7" borderId="7" xfId="0" applyNumberFormat="1" applyFont="1" applyFill="1" applyBorder="1" applyAlignment="1">
      <alignment horizontal="center" vertical="center" wrapText="1"/>
    </xf>
    <xf numFmtId="3" fontId="4" fillId="0" borderId="6" xfId="1" applyNumberFormat="1" applyFont="1" applyFill="1" applyBorder="1" applyAlignment="1" applyProtection="1">
      <alignment horizontal="center" vertical="center" wrapText="1"/>
      <protection locked="0"/>
    </xf>
    <xf numFmtId="3" fontId="4" fillId="0" borderId="11" xfId="1" applyNumberFormat="1" applyFont="1" applyFill="1" applyBorder="1" applyAlignment="1" applyProtection="1">
      <alignment horizontal="center" vertical="center" wrapText="1"/>
      <protection locked="0"/>
    </xf>
    <xf numFmtId="3" fontId="4" fillId="0" borderId="7" xfId="1" applyNumberFormat="1" applyFont="1" applyFill="1" applyBorder="1" applyAlignment="1" applyProtection="1">
      <alignment horizontal="center" vertical="center" wrapText="1"/>
      <protection locked="0"/>
    </xf>
    <xf numFmtId="3" fontId="36" fillId="5" borderId="6" xfId="1" applyNumberFormat="1" applyFont="1" applyFill="1" applyBorder="1" applyAlignment="1" applyProtection="1">
      <alignment horizontal="center" vertical="center" wrapText="1"/>
      <protection locked="0"/>
    </xf>
    <xf numFmtId="3" fontId="36" fillId="5" borderId="7" xfId="1" applyNumberFormat="1" applyFont="1" applyFill="1" applyBorder="1" applyAlignment="1" applyProtection="1">
      <alignment horizontal="center" vertical="center" wrapText="1"/>
      <protection locked="0"/>
    </xf>
    <xf numFmtId="3" fontId="36" fillId="5" borderId="1" xfId="1" applyNumberFormat="1" applyFont="1" applyFill="1" applyBorder="1" applyAlignment="1" applyProtection="1">
      <alignment horizontal="center" vertical="center" wrapText="1"/>
      <protection locked="0"/>
    </xf>
    <xf numFmtId="3" fontId="36" fillId="5" borderId="6" xfId="1" applyNumberFormat="1" applyFont="1" applyFill="1" applyBorder="1" applyAlignment="1" applyProtection="1">
      <alignment horizontal="center" wrapText="1"/>
      <protection locked="0"/>
    </xf>
    <xf numFmtId="3" fontId="36" fillId="5" borderId="7" xfId="1" applyNumberFormat="1" applyFont="1" applyFill="1" applyBorder="1" applyAlignment="1" applyProtection="1">
      <alignment horizontal="center" wrapText="1"/>
      <protection locked="0"/>
    </xf>
    <xf numFmtId="3" fontId="36" fillId="5" borderId="12" xfId="1" applyNumberFormat="1" applyFont="1" applyFill="1" applyBorder="1" applyAlignment="1" applyProtection="1">
      <alignment horizontal="center" vertical="center" wrapText="1"/>
      <protection locked="0"/>
    </xf>
    <xf numFmtId="3" fontId="36" fillId="5" borderId="8" xfId="1" applyNumberFormat="1" applyFont="1" applyFill="1" applyBorder="1" applyAlignment="1" applyProtection="1">
      <alignment horizontal="center" vertical="center" wrapText="1"/>
      <protection locked="0"/>
    </xf>
    <xf numFmtId="3" fontId="4" fillId="5" borderId="1" xfId="1" applyNumberFormat="1" applyFont="1" applyFill="1" applyBorder="1" applyAlignment="1" applyProtection="1">
      <alignment horizontal="center" vertical="center" wrapText="1"/>
      <protection locked="0"/>
    </xf>
    <xf numFmtId="0" fontId="4" fillId="6" borderId="1" xfId="0" applyNumberFormat="1" applyFont="1" applyFill="1" applyBorder="1" applyAlignment="1">
      <alignment horizontal="left" vertical="center" wrapText="1"/>
    </xf>
    <xf numFmtId="0" fontId="4" fillId="6" borderId="1" xfId="0" applyNumberFormat="1" applyFont="1" applyFill="1" applyBorder="1" applyAlignment="1">
      <alignment horizontal="center" vertical="center" wrapText="1"/>
    </xf>
    <xf numFmtId="0" fontId="4" fillId="9" borderId="17" xfId="1" applyFont="1" applyFill="1" applyBorder="1" applyAlignment="1">
      <alignment horizontal="left" vertical="center" wrapText="1"/>
    </xf>
    <xf numFmtId="0" fontId="4" fillId="9" borderId="13" xfId="1" applyFont="1" applyFill="1" applyBorder="1" applyAlignment="1">
      <alignment horizontal="left" vertical="center" wrapText="1"/>
    </xf>
    <xf numFmtId="0" fontId="4" fillId="9" borderId="1" xfId="1" applyFont="1" applyFill="1" applyBorder="1" applyAlignment="1">
      <alignment horizontal="left" vertical="center" wrapText="1"/>
    </xf>
    <xf numFmtId="0" fontId="4" fillId="9" borderId="7" xfId="1" applyFont="1" applyFill="1" applyBorder="1" applyAlignment="1">
      <alignment horizontal="left"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xf numFmtId="3" fontId="4" fillId="5" borderId="13" xfId="1" applyNumberFormat="1" applyFont="1" applyFill="1" applyBorder="1" applyAlignment="1" applyProtection="1">
      <alignment horizontal="center" vertical="center" wrapText="1"/>
      <protection locked="0"/>
    </xf>
    <xf numFmtId="3" fontId="4" fillId="5" borderId="16" xfId="1" applyNumberFormat="1" applyFont="1" applyFill="1" applyBorder="1" applyAlignment="1" applyProtection="1">
      <alignment horizontal="center" vertical="center" wrapText="1"/>
      <protection locked="0"/>
    </xf>
    <xf numFmtId="3" fontId="4" fillId="0" borderId="18" xfId="1" applyNumberFormat="1" applyFont="1" applyFill="1" applyBorder="1" applyAlignment="1" applyProtection="1">
      <alignment horizontal="center" vertical="center" wrapText="1"/>
      <protection locked="0"/>
    </xf>
  </cellXfs>
  <cellStyles count="32">
    <cellStyle name="Moeda" xfId="13" builtinId="4"/>
    <cellStyle name="Moeda 2" xfId="5"/>
    <cellStyle name="Moeda 2 2" xfId="9"/>
    <cellStyle name="Moeda 3" xfId="8"/>
    <cellStyle name="Moeda 3 2" xfId="17"/>
    <cellStyle name="Moeda 3 2 2" xfId="29"/>
    <cellStyle name="Moeda 3 3" xfId="22"/>
    <cellStyle name="Moeda 4" xfId="14"/>
    <cellStyle name="Moeda 4 2" xfId="26"/>
    <cellStyle name="Moeda 5" xfId="25"/>
    <cellStyle name="Normal" xfId="0" builtinId="0"/>
    <cellStyle name="Normal 2" xfId="1"/>
    <cellStyle name="Porcentagem 2" xfId="12"/>
    <cellStyle name="Separador de milhares 2" xfId="2"/>
    <cellStyle name="Separador de milhares 2 2" xfId="7"/>
    <cellStyle name="Separador de milhares 2 2 2" xfId="11"/>
    <cellStyle name="Separador de milhares 2 2 2 2" xfId="19"/>
    <cellStyle name="Separador de milhares 2 2 2 2 2" xfId="31"/>
    <cellStyle name="Separador de milhares 2 2 2 3" xfId="24"/>
    <cellStyle name="Separador de milhares 2 2 3" xfId="16"/>
    <cellStyle name="Separador de milhares 2 2 3 2" xfId="28"/>
    <cellStyle name="Separador de milhares 2 2 4" xfId="21"/>
    <cellStyle name="Separador de milhares 2 3" xfId="6"/>
    <cellStyle name="Separador de milhares 2 3 2" xfId="10"/>
    <cellStyle name="Separador de milhares 2 3 2 2" xfId="18"/>
    <cellStyle name="Separador de milhares 2 3 2 2 2" xfId="30"/>
    <cellStyle name="Separador de milhares 2 3 2 3" xfId="23"/>
    <cellStyle name="Separador de milhares 2 3 3" xfId="15"/>
    <cellStyle name="Separador de milhares 2 3 3 2" xfId="27"/>
    <cellStyle name="Separador de milhares 2 3 4" xfId="20"/>
    <cellStyle name="Separador de milhares 3" xfId="3"/>
    <cellStyle name="Título 5" xfId="4"/>
  </cellStyles>
  <dxfs count="309">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6625" name="Retângulo de cantos arredondados 1"/>
        <xdr:cNvSpPr>
          <a:spLocks noChangeArrowheads="1"/>
        </xdr:cNvSpPr>
      </xdr:nvSpPr>
      <xdr:spPr bwMode="auto">
        <a:xfrm>
          <a:off x="25908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47625</xdr:colOff>
      <xdr:row>27</xdr:row>
      <xdr:rowOff>228600</xdr:rowOff>
    </xdr:from>
    <xdr:to>
      <xdr:col>9</xdr:col>
      <xdr:colOff>200025</xdr:colOff>
      <xdr:row>27</xdr:row>
      <xdr:rowOff>228600</xdr:rowOff>
    </xdr:to>
    <xdr:grpSp>
      <xdr:nvGrpSpPr>
        <xdr:cNvPr id="2" name="Group 1"/>
        <xdr:cNvGrpSpPr>
          <a:grpSpLocks/>
        </xdr:cNvGrpSpPr>
      </xdr:nvGrpSpPr>
      <xdr:grpSpPr bwMode="auto">
        <a:xfrm>
          <a:off x="9153525" y="8258175"/>
          <a:ext cx="3810000" cy="0"/>
          <a:chOff x="2948" y="-22"/>
          <a:chExt cx="6002" cy="0"/>
        </a:xfrm>
      </xdr:grpSpPr>
      <xdr:sp macro="" textlink="">
        <xdr:nvSpPr>
          <xdr:cNvPr id="3" name="Freeform 2"/>
          <xdr:cNvSpPr>
            <a:spLocks/>
          </xdr:cNvSpPr>
        </xdr:nvSpPr>
        <xdr:spPr bwMode="auto">
          <a:xfrm>
            <a:off x="2948" y="-22"/>
            <a:ext cx="6002" cy="0"/>
          </a:xfrm>
          <a:custGeom>
            <a:avLst/>
            <a:gdLst>
              <a:gd name="T0" fmla="+- 0 2948 2948"/>
              <a:gd name="T1" fmla="*/ T0 w 6002"/>
              <a:gd name="T2" fmla="+- 0 8950 2948"/>
              <a:gd name="T3" fmla="*/ T2 w 6002"/>
            </a:gdLst>
            <a:ahLst/>
            <a:cxnLst>
              <a:cxn ang="0">
                <a:pos x="T1" y="0"/>
              </a:cxn>
              <a:cxn ang="0">
                <a:pos x="T3" y="0"/>
              </a:cxn>
            </a:cxnLst>
            <a:rect l="0" t="0" r="r" b="b"/>
            <a:pathLst>
              <a:path w="6002">
                <a:moveTo>
                  <a:pt x="0" y="0"/>
                </a:moveTo>
                <a:lnTo>
                  <a:pt x="6002" y="0"/>
                </a:lnTo>
              </a:path>
            </a:pathLst>
          </a:custGeom>
          <a:noFill/>
          <a:ln w="9601">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20"/>
  <dimension ref="A1:AV157"/>
  <sheetViews>
    <sheetView topLeftCell="A116" zoomScale="80" zoomScaleNormal="80" workbookViewId="0">
      <selection activeCell="I4"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63" bestFit="1" customWidth="1"/>
    <col min="5" max="5" width="13.140625" style="63" customWidth="1"/>
    <col min="6" max="6" width="13.42578125" style="63" customWidth="1"/>
    <col min="7" max="7" width="12.7109375" style="63" bestFit="1" customWidth="1"/>
    <col min="8" max="8" width="12.5703125" style="19" customWidth="1"/>
    <col min="9" max="9" width="13.28515625" style="42" customWidth="1"/>
    <col min="10" max="10" width="12.5703125" style="16" customWidth="1"/>
    <col min="11" max="30" width="13.85546875" style="17" customWidth="1"/>
    <col min="31" max="31" width="14.7109375" style="17" customWidth="1"/>
    <col min="32" max="32" width="11.28515625" style="14" customWidth="1"/>
    <col min="33" max="33" width="12.42578125" style="14" customWidth="1"/>
    <col min="34" max="34" width="13.28515625" style="14" customWidth="1"/>
    <col min="35" max="36" width="11.5703125" style="14" bestFit="1" customWidth="1"/>
    <col min="37" max="37" width="13.42578125" style="14" customWidth="1"/>
    <col min="38" max="39" width="11.5703125" style="14" bestFit="1" customWidth="1"/>
    <col min="40" max="40" width="12.42578125" style="14" customWidth="1"/>
    <col min="41" max="41" width="11.7109375" style="14" customWidth="1"/>
    <col min="42" max="42" width="12" style="14" customWidth="1"/>
    <col min="43" max="43" width="12.140625" style="14" customWidth="1"/>
    <col min="44" max="44" width="12.42578125" style="14" customWidth="1"/>
    <col min="45" max="46" width="18.28515625" style="14" customWidth="1"/>
    <col min="47" max="47" width="17" style="14" customWidth="1"/>
    <col min="48" max="48" width="16.85546875" style="14" customWidth="1"/>
    <col min="49" max="16384" width="9.7109375" style="14"/>
  </cols>
  <sheetData>
    <row r="1" spans="1:48" ht="33" customHeight="1" x14ac:dyDescent="0.25">
      <c r="A1" s="131" t="s">
        <v>158</v>
      </c>
      <c r="B1" s="131"/>
      <c r="C1" s="131"/>
      <c r="D1" s="132" t="s">
        <v>32</v>
      </c>
      <c r="E1" s="132"/>
      <c r="F1" s="132"/>
      <c r="G1" s="132"/>
      <c r="H1" s="132" t="s">
        <v>159</v>
      </c>
      <c r="I1" s="132"/>
      <c r="J1" s="132"/>
      <c r="K1" s="129" t="s">
        <v>260</v>
      </c>
      <c r="L1" s="129" t="s">
        <v>261</v>
      </c>
      <c r="M1" s="129" t="s">
        <v>262</v>
      </c>
      <c r="N1" s="129" t="s">
        <v>263</v>
      </c>
      <c r="O1" s="129" t="s">
        <v>264</v>
      </c>
      <c r="P1" s="129" t="s">
        <v>265</v>
      </c>
      <c r="Q1" s="129" t="s">
        <v>266</v>
      </c>
      <c r="R1" s="129" t="s">
        <v>267</v>
      </c>
      <c r="S1" s="129" t="s">
        <v>268</v>
      </c>
      <c r="T1" s="129" t="s">
        <v>269</v>
      </c>
      <c r="U1" s="129" t="s">
        <v>270</v>
      </c>
      <c r="V1" s="129" t="s">
        <v>271</v>
      </c>
      <c r="W1" s="129" t="s">
        <v>272</v>
      </c>
      <c r="X1" s="129" t="s">
        <v>273</v>
      </c>
      <c r="Y1" s="129" t="s">
        <v>274</v>
      </c>
      <c r="Z1" s="129" t="s">
        <v>275</v>
      </c>
      <c r="AA1" s="129" t="s">
        <v>423</v>
      </c>
      <c r="AB1" s="129" t="s">
        <v>424</v>
      </c>
      <c r="AC1" s="129" t="s">
        <v>425</v>
      </c>
      <c r="AD1" s="129" t="s">
        <v>426</v>
      </c>
      <c r="AE1" s="129" t="s">
        <v>427</v>
      </c>
      <c r="AF1" s="129" t="s">
        <v>428</v>
      </c>
      <c r="AG1" s="129" t="s">
        <v>429</v>
      </c>
      <c r="AH1" s="129" t="s">
        <v>430</v>
      </c>
      <c r="AI1" s="129" t="s">
        <v>431</v>
      </c>
      <c r="AJ1" s="129" t="s">
        <v>432</v>
      </c>
      <c r="AK1" s="129" t="s">
        <v>433</v>
      </c>
      <c r="AL1" s="129" t="s">
        <v>434</v>
      </c>
      <c r="AM1" s="129" t="s">
        <v>435</v>
      </c>
      <c r="AN1" s="129" t="s">
        <v>436</v>
      </c>
      <c r="AO1" s="129" t="s">
        <v>437</v>
      </c>
      <c r="AP1" s="129" t="s">
        <v>160</v>
      </c>
      <c r="AQ1" s="129" t="s">
        <v>160</v>
      </c>
      <c r="AR1" s="129" t="s">
        <v>160</v>
      </c>
      <c r="AS1" s="129" t="s">
        <v>160</v>
      </c>
      <c r="AT1" s="129" t="s">
        <v>160</v>
      </c>
      <c r="AU1" s="129" t="s">
        <v>160</v>
      </c>
      <c r="AV1" s="129" t="s">
        <v>160</v>
      </c>
    </row>
    <row r="2" spans="1:48"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row>
    <row r="3" spans="1:48" s="15" customFormat="1" ht="45" x14ac:dyDescent="0.2">
      <c r="A3" s="34" t="s">
        <v>1</v>
      </c>
      <c r="B3" s="34" t="s">
        <v>2</v>
      </c>
      <c r="C3" s="35" t="s">
        <v>162</v>
      </c>
      <c r="D3" s="35" t="s">
        <v>163</v>
      </c>
      <c r="E3" s="35" t="s">
        <v>164</v>
      </c>
      <c r="F3" s="35" t="s">
        <v>6</v>
      </c>
      <c r="G3" s="36" t="s">
        <v>3</v>
      </c>
      <c r="H3" s="37" t="s">
        <v>25</v>
      </c>
      <c r="I3" s="38" t="s">
        <v>0</v>
      </c>
      <c r="J3" s="34" t="s">
        <v>4</v>
      </c>
      <c r="K3" s="33">
        <v>43167</v>
      </c>
      <c r="L3" s="33">
        <v>43167</v>
      </c>
      <c r="M3" s="33">
        <v>43167</v>
      </c>
      <c r="N3" s="33">
        <v>43168</v>
      </c>
      <c r="O3" s="33">
        <v>43168</v>
      </c>
      <c r="P3" s="33">
        <v>43168</v>
      </c>
      <c r="Q3" s="33">
        <v>43168</v>
      </c>
      <c r="R3" s="33">
        <v>43168</v>
      </c>
      <c r="S3" s="33">
        <v>43168</v>
      </c>
      <c r="T3" s="33">
        <v>43168</v>
      </c>
      <c r="U3" s="33">
        <v>43168</v>
      </c>
      <c r="V3" s="33">
        <v>43236</v>
      </c>
      <c r="W3" s="33">
        <v>43236</v>
      </c>
      <c r="X3" s="33">
        <v>43257</v>
      </c>
      <c r="Y3" s="33">
        <v>43257</v>
      </c>
      <c r="Z3" s="33">
        <v>43257</v>
      </c>
      <c r="AA3" s="33">
        <v>43335</v>
      </c>
      <c r="AB3" s="33">
        <v>43363</v>
      </c>
      <c r="AC3" s="33">
        <v>43364</v>
      </c>
      <c r="AD3" s="33">
        <v>43364</v>
      </c>
      <c r="AE3" s="33">
        <v>43374</v>
      </c>
      <c r="AF3" s="33">
        <v>43395</v>
      </c>
      <c r="AG3" s="33">
        <v>43488</v>
      </c>
      <c r="AH3" s="33">
        <v>43488</v>
      </c>
      <c r="AI3" s="33">
        <v>43488</v>
      </c>
      <c r="AJ3" s="33">
        <v>43488</v>
      </c>
      <c r="AK3" s="33">
        <v>43488</v>
      </c>
      <c r="AL3" s="33">
        <v>43489</v>
      </c>
      <c r="AM3" s="33">
        <v>43489</v>
      </c>
      <c r="AN3" s="33">
        <v>43489</v>
      </c>
      <c r="AO3" s="33" t="s">
        <v>438</v>
      </c>
      <c r="AP3" s="33" t="s">
        <v>161</v>
      </c>
      <c r="AQ3" s="33" t="s">
        <v>161</v>
      </c>
      <c r="AR3" s="33" t="s">
        <v>161</v>
      </c>
      <c r="AS3" s="33" t="s">
        <v>161</v>
      </c>
      <c r="AT3" s="33" t="s">
        <v>161</v>
      </c>
      <c r="AU3" s="33" t="s">
        <v>161</v>
      </c>
      <c r="AV3" s="33" t="s">
        <v>161</v>
      </c>
    </row>
    <row r="4" spans="1:48" ht="60" customHeight="1" x14ac:dyDescent="0.25">
      <c r="A4" s="80">
        <v>1</v>
      </c>
      <c r="B4" s="68">
        <v>1</v>
      </c>
      <c r="C4" s="81" t="s">
        <v>165</v>
      </c>
      <c r="D4" s="66" t="s">
        <v>166</v>
      </c>
      <c r="E4" s="20" t="s">
        <v>167</v>
      </c>
      <c r="F4" s="20" t="s">
        <v>46</v>
      </c>
      <c r="G4" s="86">
        <v>40.229999999999997</v>
      </c>
      <c r="H4" s="64">
        <v>150</v>
      </c>
      <c r="I4" s="39">
        <f>H4-(SUM(K4:AV4))</f>
        <v>0</v>
      </c>
      <c r="J4" s="40" t="str">
        <f>IF(I4&lt;0,"ATENÇÃO","OK")</f>
        <v>OK</v>
      </c>
      <c r="K4" s="18"/>
      <c r="L4" s="18"/>
      <c r="M4" s="18"/>
      <c r="N4" s="18"/>
      <c r="O4" s="18"/>
      <c r="P4" s="18">
        <v>40</v>
      </c>
      <c r="Q4" s="18"/>
      <c r="R4" s="18"/>
      <c r="S4" s="18"/>
      <c r="T4" s="18"/>
      <c r="U4" s="18"/>
      <c r="V4" s="18">
        <v>40</v>
      </c>
      <c r="W4" s="18"/>
      <c r="X4" s="18"/>
      <c r="Y4" s="18"/>
      <c r="Z4" s="18"/>
      <c r="AA4" s="18"/>
      <c r="AB4" s="18"/>
      <c r="AC4" s="18"/>
      <c r="AD4" s="18"/>
      <c r="AE4" s="18"/>
      <c r="AF4" s="18">
        <v>70</v>
      </c>
      <c r="AG4" s="18"/>
      <c r="AH4" s="18"/>
      <c r="AI4" s="18"/>
      <c r="AJ4" s="18"/>
      <c r="AK4" s="18"/>
      <c r="AL4" s="18"/>
      <c r="AM4" s="18"/>
      <c r="AN4" s="18"/>
      <c r="AO4" s="18"/>
      <c r="AP4" s="18"/>
      <c r="AQ4" s="18"/>
      <c r="AR4" s="18"/>
      <c r="AS4" s="18"/>
      <c r="AT4" s="18"/>
      <c r="AU4" s="18"/>
      <c r="AV4" s="18"/>
    </row>
    <row r="5" spans="1:48" ht="60" customHeight="1" x14ac:dyDescent="0.25">
      <c r="A5" s="49">
        <v>2</v>
      </c>
      <c r="B5" s="68">
        <v>2</v>
      </c>
      <c r="C5" s="81" t="s">
        <v>165</v>
      </c>
      <c r="D5" s="66" t="s">
        <v>168</v>
      </c>
      <c r="E5" s="20" t="s">
        <v>167</v>
      </c>
      <c r="F5" s="20" t="s">
        <v>47</v>
      </c>
      <c r="G5" s="86">
        <v>34.869999999999997</v>
      </c>
      <c r="H5" s="72">
        <f>30</f>
        <v>30</v>
      </c>
      <c r="I5" s="39">
        <f t="shared" ref="I5:I68" si="0">H5-(SUM(K5:AV5))</f>
        <v>0</v>
      </c>
      <c r="J5" s="40" t="str">
        <f t="shared" ref="J5:J68" si="1">IF(I5&lt;0,"ATENÇÃO","OK")</f>
        <v>OK</v>
      </c>
      <c r="K5" s="18"/>
      <c r="L5" s="18"/>
      <c r="M5" s="18"/>
      <c r="N5" s="18"/>
      <c r="O5" s="18"/>
      <c r="P5" s="18"/>
      <c r="Q5" s="18"/>
      <c r="R5" s="18"/>
      <c r="S5" s="18"/>
      <c r="T5" s="18"/>
      <c r="U5" s="18"/>
      <c r="V5" s="18">
        <v>30</v>
      </c>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60" customHeight="1" x14ac:dyDescent="0.25">
      <c r="A6" s="49">
        <v>3</v>
      </c>
      <c r="B6" s="68">
        <v>3</v>
      </c>
      <c r="C6" s="81" t="s">
        <v>169</v>
      </c>
      <c r="D6" s="66" t="s">
        <v>170</v>
      </c>
      <c r="E6" s="20" t="s">
        <v>171</v>
      </c>
      <c r="F6" s="20" t="s">
        <v>48</v>
      </c>
      <c r="G6" s="86">
        <v>7.79</v>
      </c>
      <c r="H6" s="72">
        <v>1500</v>
      </c>
      <c r="I6" s="39">
        <f t="shared" si="0"/>
        <v>1200</v>
      </c>
      <c r="J6" s="40" t="str">
        <f t="shared" si="1"/>
        <v>OK</v>
      </c>
      <c r="K6" s="101"/>
      <c r="L6" s="101"/>
      <c r="M6" s="101"/>
      <c r="N6" s="101"/>
      <c r="O6" s="101"/>
      <c r="P6" s="101"/>
      <c r="Q6" s="101">
        <v>300</v>
      </c>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8"/>
      <c r="AQ6" s="18"/>
      <c r="AR6" s="18"/>
      <c r="AS6" s="18"/>
      <c r="AT6" s="18"/>
      <c r="AU6" s="18"/>
      <c r="AV6" s="18"/>
    </row>
    <row r="7" spans="1:48" ht="60" customHeight="1" x14ac:dyDescent="0.25">
      <c r="A7" s="49">
        <v>4</v>
      </c>
      <c r="B7" s="68">
        <v>4</v>
      </c>
      <c r="C7" s="81" t="s">
        <v>172</v>
      </c>
      <c r="D7" s="66" t="s">
        <v>76</v>
      </c>
      <c r="E7" s="20" t="s">
        <v>54</v>
      </c>
      <c r="F7" s="20" t="s">
        <v>34</v>
      </c>
      <c r="G7" s="86">
        <v>1.47</v>
      </c>
      <c r="H7" s="72">
        <f>1080-60</f>
        <v>1020</v>
      </c>
      <c r="I7" s="39">
        <f t="shared" si="0"/>
        <v>60</v>
      </c>
      <c r="J7" s="40" t="str">
        <f t="shared" si="1"/>
        <v>OK</v>
      </c>
      <c r="K7" s="18"/>
      <c r="L7" s="18"/>
      <c r="M7" s="18"/>
      <c r="N7" s="18"/>
      <c r="O7" s="18"/>
      <c r="P7" s="18"/>
      <c r="Q7" s="18"/>
      <c r="R7" s="18">
        <v>240</v>
      </c>
      <c r="S7" s="18"/>
      <c r="T7" s="18"/>
      <c r="U7" s="18"/>
      <c r="V7" s="18"/>
      <c r="W7" s="18"/>
      <c r="X7" s="18"/>
      <c r="Y7" s="18">
        <v>240</v>
      </c>
      <c r="Z7" s="18"/>
      <c r="AA7" s="18"/>
      <c r="AB7" s="18">
        <v>240</v>
      </c>
      <c r="AC7" s="18"/>
      <c r="AD7" s="18"/>
      <c r="AE7" s="18"/>
      <c r="AF7" s="18"/>
      <c r="AG7" s="18"/>
      <c r="AH7" s="18"/>
      <c r="AI7" s="18"/>
      <c r="AJ7" s="18"/>
      <c r="AK7" s="18"/>
      <c r="AL7" s="18">
        <v>240</v>
      </c>
      <c r="AM7" s="18"/>
      <c r="AN7" s="18"/>
      <c r="AO7" s="18"/>
      <c r="AP7" s="18"/>
      <c r="AQ7" s="18"/>
      <c r="AR7" s="18"/>
      <c r="AS7" s="18"/>
      <c r="AT7" s="18"/>
      <c r="AU7" s="18"/>
      <c r="AV7" s="18"/>
    </row>
    <row r="8" spans="1:48" ht="60" customHeight="1" x14ac:dyDescent="0.25">
      <c r="A8" s="134">
        <v>5</v>
      </c>
      <c r="B8" s="68">
        <v>5</v>
      </c>
      <c r="C8" s="140" t="s">
        <v>173</v>
      </c>
      <c r="D8" s="66" t="s">
        <v>77</v>
      </c>
      <c r="E8" s="20" t="s">
        <v>37</v>
      </c>
      <c r="F8" s="20" t="s">
        <v>49</v>
      </c>
      <c r="G8" s="86">
        <v>3.71</v>
      </c>
      <c r="H8" s="72">
        <v>720</v>
      </c>
      <c r="I8" s="39">
        <f t="shared" si="0"/>
        <v>60</v>
      </c>
      <c r="J8" s="40" t="str">
        <f t="shared" si="1"/>
        <v>OK</v>
      </c>
      <c r="K8" s="18"/>
      <c r="L8" s="18"/>
      <c r="M8" s="18"/>
      <c r="N8" s="18"/>
      <c r="O8" s="18"/>
      <c r="P8" s="18"/>
      <c r="Q8" s="18"/>
      <c r="R8" s="18"/>
      <c r="S8" s="18">
        <v>180</v>
      </c>
      <c r="T8" s="18"/>
      <c r="U8" s="18"/>
      <c r="V8" s="18"/>
      <c r="W8" s="18"/>
      <c r="X8" s="18"/>
      <c r="Y8" s="18"/>
      <c r="Z8" s="18">
        <v>120</v>
      </c>
      <c r="AA8" s="18"/>
      <c r="AB8" s="18"/>
      <c r="AC8" s="18"/>
      <c r="AD8" s="18"/>
      <c r="AE8" s="18">
        <v>120</v>
      </c>
      <c r="AF8" s="18"/>
      <c r="AG8" s="18"/>
      <c r="AH8" s="18">
        <v>240</v>
      </c>
      <c r="AI8" s="18"/>
      <c r="AJ8" s="18"/>
      <c r="AK8" s="18"/>
      <c r="AL8" s="18"/>
      <c r="AM8" s="18"/>
      <c r="AN8" s="18"/>
      <c r="AO8" s="18"/>
      <c r="AP8" s="18"/>
      <c r="AQ8" s="18"/>
      <c r="AR8" s="18"/>
      <c r="AS8" s="18"/>
      <c r="AT8" s="18"/>
      <c r="AU8" s="18"/>
      <c r="AV8" s="18"/>
    </row>
    <row r="9" spans="1:48" ht="60" customHeight="1" x14ac:dyDescent="0.25">
      <c r="A9" s="135"/>
      <c r="B9" s="68">
        <v>6</v>
      </c>
      <c r="C9" s="141"/>
      <c r="D9" s="66" t="s">
        <v>78</v>
      </c>
      <c r="E9" s="20" t="s">
        <v>37</v>
      </c>
      <c r="F9" s="20" t="s">
        <v>48</v>
      </c>
      <c r="G9" s="86">
        <v>3.31</v>
      </c>
      <c r="H9" s="72">
        <v>120</v>
      </c>
      <c r="I9" s="39">
        <f t="shared" si="0"/>
        <v>36</v>
      </c>
      <c r="J9" s="40" t="str">
        <f t="shared" si="1"/>
        <v>OK</v>
      </c>
      <c r="K9" s="18"/>
      <c r="L9" s="18"/>
      <c r="M9" s="18"/>
      <c r="N9" s="18"/>
      <c r="O9" s="18"/>
      <c r="P9" s="18"/>
      <c r="Q9" s="18"/>
      <c r="R9" s="18"/>
      <c r="S9" s="18">
        <v>60</v>
      </c>
      <c r="T9" s="18"/>
      <c r="U9" s="18"/>
      <c r="V9" s="18"/>
      <c r="W9" s="18"/>
      <c r="X9" s="18"/>
      <c r="Y9" s="18"/>
      <c r="Z9" s="18"/>
      <c r="AA9" s="18"/>
      <c r="AB9" s="18"/>
      <c r="AC9" s="18"/>
      <c r="AD9" s="18"/>
      <c r="AE9" s="18"/>
      <c r="AF9" s="18"/>
      <c r="AG9" s="18"/>
      <c r="AH9" s="18">
        <v>24</v>
      </c>
      <c r="AI9" s="18"/>
      <c r="AJ9" s="18"/>
      <c r="AK9" s="18"/>
      <c r="AL9" s="18"/>
      <c r="AM9" s="18"/>
      <c r="AN9" s="18"/>
      <c r="AO9" s="18"/>
      <c r="AP9" s="18"/>
      <c r="AQ9" s="18"/>
      <c r="AR9" s="18"/>
      <c r="AS9" s="18"/>
      <c r="AT9" s="18"/>
      <c r="AU9" s="18"/>
      <c r="AV9" s="18"/>
    </row>
    <row r="10" spans="1:48" ht="60" customHeight="1" x14ac:dyDescent="0.25">
      <c r="A10" s="136"/>
      <c r="B10" s="68">
        <v>7</v>
      </c>
      <c r="C10" s="142"/>
      <c r="D10" s="83" t="s">
        <v>174</v>
      </c>
      <c r="E10" s="20" t="s">
        <v>37</v>
      </c>
      <c r="F10" s="20" t="s">
        <v>26</v>
      </c>
      <c r="G10" s="86">
        <v>8.75</v>
      </c>
      <c r="H10" s="72"/>
      <c r="I10" s="39">
        <f t="shared" si="0"/>
        <v>0</v>
      </c>
      <c r="J10" s="40" t="str">
        <f t="shared" si="1"/>
        <v>OK</v>
      </c>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row r="11" spans="1:48" ht="60" customHeight="1" x14ac:dyDescent="0.25">
      <c r="A11" s="49">
        <v>6</v>
      </c>
      <c r="B11" s="68">
        <v>8</v>
      </c>
      <c r="C11" s="81" t="s">
        <v>173</v>
      </c>
      <c r="D11" s="66" t="s">
        <v>79</v>
      </c>
      <c r="E11" s="69" t="s">
        <v>37</v>
      </c>
      <c r="F11" s="69" t="s">
        <v>26</v>
      </c>
      <c r="G11" s="86">
        <v>1</v>
      </c>
      <c r="H11" s="72">
        <f>1080-120-120</f>
        <v>840</v>
      </c>
      <c r="I11" s="39">
        <f t="shared" si="0"/>
        <v>0</v>
      </c>
      <c r="J11" s="40" t="str">
        <f t="shared" si="1"/>
        <v>OK</v>
      </c>
      <c r="K11" s="18"/>
      <c r="L11" s="18"/>
      <c r="M11" s="18"/>
      <c r="N11" s="18"/>
      <c r="O11" s="18"/>
      <c r="P11" s="18"/>
      <c r="Q11" s="18"/>
      <c r="R11" s="18"/>
      <c r="S11" s="18">
        <v>240</v>
      </c>
      <c r="T11" s="18"/>
      <c r="U11" s="18"/>
      <c r="V11" s="18"/>
      <c r="W11" s="18"/>
      <c r="X11" s="18"/>
      <c r="Y11" s="18"/>
      <c r="Z11" s="18">
        <v>240</v>
      </c>
      <c r="AA11" s="18"/>
      <c r="AB11" s="18"/>
      <c r="AC11" s="18"/>
      <c r="AD11" s="18"/>
      <c r="AE11" s="18">
        <v>120</v>
      </c>
      <c r="AF11" s="18"/>
      <c r="AG11" s="18"/>
      <c r="AH11" s="18">
        <v>240</v>
      </c>
      <c r="AI11" s="18"/>
      <c r="AJ11" s="18"/>
      <c r="AK11" s="18"/>
      <c r="AL11" s="18"/>
      <c r="AM11" s="18"/>
      <c r="AN11" s="18"/>
      <c r="AO11" s="18"/>
      <c r="AP11" s="18"/>
      <c r="AQ11" s="18"/>
      <c r="AR11" s="18"/>
      <c r="AS11" s="18"/>
      <c r="AT11" s="18"/>
      <c r="AU11" s="18"/>
      <c r="AV11" s="18"/>
    </row>
    <row r="12" spans="1:48" ht="60" customHeight="1" x14ac:dyDescent="0.25">
      <c r="A12" s="134">
        <v>7</v>
      </c>
      <c r="B12" s="68">
        <v>9</v>
      </c>
      <c r="C12" s="140" t="s">
        <v>175</v>
      </c>
      <c r="D12" s="66" t="s">
        <v>80</v>
      </c>
      <c r="E12" s="69" t="s">
        <v>55</v>
      </c>
      <c r="F12" s="69" t="s">
        <v>50</v>
      </c>
      <c r="G12" s="86">
        <v>29.75</v>
      </c>
      <c r="H12" s="72">
        <v>12</v>
      </c>
      <c r="I12" s="39">
        <f t="shared" si="0"/>
        <v>4</v>
      </c>
      <c r="J12" s="40" t="str">
        <f t="shared" si="1"/>
        <v>OK</v>
      </c>
      <c r="K12" s="18"/>
      <c r="L12" s="18"/>
      <c r="M12" s="18"/>
      <c r="N12" s="18"/>
      <c r="O12" s="18"/>
      <c r="P12" s="18"/>
      <c r="Q12" s="18"/>
      <c r="R12" s="18"/>
      <c r="S12" s="18"/>
      <c r="T12" s="18"/>
      <c r="U12" s="18"/>
      <c r="V12" s="18"/>
      <c r="W12" s="18"/>
      <c r="X12" s="18"/>
      <c r="Y12" s="18"/>
      <c r="Z12" s="18"/>
      <c r="AA12" s="18">
        <v>4</v>
      </c>
      <c r="AB12" s="18"/>
      <c r="AC12" s="18"/>
      <c r="AD12" s="18"/>
      <c r="AE12" s="18"/>
      <c r="AF12" s="18"/>
      <c r="AG12" s="18"/>
      <c r="AH12" s="18"/>
      <c r="AI12" s="18">
        <v>4</v>
      </c>
      <c r="AJ12" s="18"/>
      <c r="AK12" s="18"/>
      <c r="AL12" s="18"/>
      <c r="AM12" s="18"/>
      <c r="AN12" s="18"/>
      <c r="AO12" s="18"/>
      <c r="AP12" s="18"/>
      <c r="AQ12" s="18"/>
      <c r="AR12" s="18"/>
      <c r="AS12" s="18"/>
      <c r="AT12" s="18"/>
      <c r="AU12" s="18"/>
      <c r="AV12" s="18"/>
    </row>
    <row r="13" spans="1:48" ht="60" customHeight="1" x14ac:dyDescent="0.25">
      <c r="A13" s="135"/>
      <c r="B13" s="68">
        <v>10</v>
      </c>
      <c r="C13" s="141"/>
      <c r="D13" s="70" t="s">
        <v>81</v>
      </c>
      <c r="E13" s="69" t="s">
        <v>55</v>
      </c>
      <c r="F13" s="69" t="s">
        <v>50</v>
      </c>
      <c r="G13" s="86">
        <v>49.38</v>
      </c>
      <c r="H13" s="72">
        <v>12</v>
      </c>
      <c r="I13" s="39">
        <f t="shared" si="0"/>
        <v>4</v>
      </c>
      <c r="J13" s="40" t="str">
        <f t="shared" si="1"/>
        <v>OK</v>
      </c>
      <c r="K13" s="18"/>
      <c r="L13" s="18"/>
      <c r="M13" s="18"/>
      <c r="N13" s="18"/>
      <c r="O13" s="18"/>
      <c r="P13" s="18"/>
      <c r="Q13" s="18"/>
      <c r="R13" s="18"/>
      <c r="S13" s="18"/>
      <c r="T13" s="18"/>
      <c r="U13" s="18"/>
      <c r="V13" s="18"/>
      <c r="W13" s="18"/>
      <c r="X13" s="18"/>
      <c r="Y13" s="18"/>
      <c r="Z13" s="18"/>
      <c r="AA13" s="18">
        <v>4</v>
      </c>
      <c r="AB13" s="18"/>
      <c r="AC13" s="18"/>
      <c r="AD13" s="18"/>
      <c r="AE13" s="18"/>
      <c r="AF13" s="18"/>
      <c r="AG13" s="18"/>
      <c r="AH13" s="18"/>
      <c r="AI13" s="18">
        <v>4</v>
      </c>
      <c r="AJ13" s="18"/>
      <c r="AK13" s="18"/>
      <c r="AL13" s="18"/>
      <c r="AM13" s="18"/>
      <c r="AN13" s="18"/>
      <c r="AO13" s="18"/>
      <c r="AP13" s="18"/>
      <c r="AQ13" s="18"/>
      <c r="AR13" s="18"/>
      <c r="AS13" s="18"/>
      <c r="AT13" s="18"/>
      <c r="AU13" s="18"/>
      <c r="AV13" s="18"/>
    </row>
    <row r="14" spans="1:48" ht="60" customHeight="1" x14ac:dyDescent="0.25">
      <c r="A14" s="135"/>
      <c r="B14" s="68">
        <v>11</v>
      </c>
      <c r="C14" s="141"/>
      <c r="D14" s="66" t="s">
        <v>82</v>
      </c>
      <c r="E14" s="69" t="s">
        <v>55</v>
      </c>
      <c r="F14" s="69" t="s">
        <v>48</v>
      </c>
      <c r="G14" s="86">
        <v>38.86</v>
      </c>
      <c r="H14" s="72"/>
      <c r="I14" s="39">
        <f t="shared" si="0"/>
        <v>0</v>
      </c>
      <c r="J14" s="40" t="str">
        <f t="shared" si="1"/>
        <v>OK</v>
      </c>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row>
    <row r="15" spans="1:48" ht="60" customHeight="1" x14ac:dyDescent="0.25">
      <c r="A15" s="135"/>
      <c r="B15" s="68">
        <v>12</v>
      </c>
      <c r="C15" s="141"/>
      <c r="D15" s="66" t="s">
        <v>176</v>
      </c>
      <c r="E15" s="69" t="s">
        <v>177</v>
      </c>
      <c r="F15" s="69" t="s">
        <v>48</v>
      </c>
      <c r="G15" s="86">
        <v>95.39</v>
      </c>
      <c r="H15" s="72">
        <v>8</v>
      </c>
      <c r="I15" s="39">
        <f t="shared" si="0"/>
        <v>0</v>
      </c>
      <c r="J15" s="40" t="str">
        <f t="shared" si="1"/>
        <v>OK</v>
      </c>
      <c r="K15" s="18"/>
      <c r="L15" s="18"/>
      <c r="M15" s="18"/>
      <c r="N15" s="18"/>
      <c r="O15" s="18"/>
      <c r="P15" s="18"/>
      <c r="Q15" s="18"/>
      <c r="R15" s="18"/>
      <c r="S15" s="18"/>
      <c r="T15" s="18">
        <v>3</v>
      </c>
      <c r="U15" s="18"/>
      <c r="V15" s="18"/>
      <c r="W15" s="18"/>
      <c r="X15" s="18"/>
      <c r="Y15" s="18"/>
      <c r="Z15" s="18"/>
      <c r="AA15" s="18">
        <v>3</v>
      </c>
      <c r="AB15" s="18"/>
      <c r="AC15" s="18"/>
      <c r="AD15" s="18"/>
      <c r="AE15" s="18"/>
      <c r="AF15" s="18"/>
      <c r="AG15" s="18"/>
      <c r="AH15" s="18"/>
      <c r="AI15" s="18">
        <v>2</v>
      </c>
      <c r="AJ15" s="18"/>
      <c r="AK15" s="18"/>
      <c r="AL15" s="18"/>
      <c r="AM15" s="18"/>
      <c r="AN15" s="18"/>
      <c r="AO15" s="18"/>
      <c r="AP15" s="18"/>
      <c r="AQ15" s="18"/>
      <c r="AR15" s="18"/>
      <c r="AS15" s="18"/>
      <c r="AT15" s="18"/>
      <c r="AU15" s="18"/>
      <c r="AV15" s="18"/>
    </row>
    <row r="16" spans="1:48" ht="60" customHeight="1" x14ac:dyDescent="0.25">
      <c r="A16" s="136"/>
      <c r="B16" s="68">
        <v>13</v>
      </c>
      <c r="C16" s="142"/>
      <c r="D16" s="66" t="s">
        <v>83</v>
      </c>
      <c r="E16" s="69" t="s">
        <v>177</v>
      </c>
      <c r="F16" s="69" t="s">
        <v>48</v>
      </c>
      <c r="G16" s="86">
        <v>16.7</v>
      </c>
      <c r="H16" s="72"/>
      <c r="I16" s="39">
        <f t="shared" si="0"/>
        <v>0</v>
      </c>
      <c r="J16" s="40" t="str">
        <f t="shared" si="1"/>
        <v>OK</v>
      </c>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row>
    <row r="17" spans="1:48" ht="60" customHeight="1" x14ac:dyDescent="0.25">
      <c r="A17" s="134">
        <v>8</v>
      </c>
      <c r="B17" s="68">
        <v>14</v>
      </c>
      <c r="C17" s="140" t="s">
        <v>175</v>
      </c>
      <c r="D17" s="66" t="s">
        <v>178</v>
      </c>
      <c r="E17" s="69" t="s">
        <v>179</v>
      </c>
      <c r="F17" s="69" t="s">
        <v>33</v>
      </c>
      <c r="G17" s="86">
        <v>16.100000000000001</v>
      </c>
      <c r="H17" s="72"/>
      <c r="I17" s="39">
        <f t="shared" si="0"/>
        <v>0</v>
      </c>
      <c r="J17" s="40" t="str">
        <f t="shared" si="1"/>
        <v>OK</v>
      </c>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row>
    <row r="18" spans="1:48" ht="60" customHeight="1" x14ac:dyDescent="0.25">
      <c r="A18" s="135"/>
      <c r="B18" s="68">
        <v>15</v>
      </c>
      <c r="C18" s="141"/>
      <c r="D18" s="66" t="s">
        <v>84</v>
      </c>
      <c r="E18" s="20" t="s">
        <v>56</v>
      </c>
      <c r="F18" s="20" t="s">
        <v>50</v>
      </c>
      <c r="G18" s="86">
        <v>26.5</v>
      </c>
      <c r="H18" s="72">
        <v>12</v>
      </c>
      <c r="I18" s="39">
        <f t="shared" si="0"/>
        <v>12</v>
      </c>
      <c r="J18" s="40" t="str">
        <f t="shared" si="1"/>
        <v>OK</v>
      </c>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row>
    <row r="19" spans="1:48" ht="60" customHeight="1" x14ac:dyDescent="0.25">
      <c r="A19" s="135"/>
      <c r="B19" s="68">
        <v>16</v>
      </c>
      <c r="C19" s="141"/>
      <c r="D19" s="66" t="s">
        <v>85</v>
      </c>
      <c r="E19" s="69" t="s">
        <v>57</v>
      </c>
      <c r="F19" s="69" t="s">
        <v>48</v>
      </c>
      <c r="G19" s="86">
        <v>9.6999999999999993</v>
      </c>
      <c r="H19" s="72"/>
      <c r="I19" s="39">
        <f t="shared" si="0"/>
        <v>0</v>
      </c>
      <c r="J19" s="40" t="str">
        <f t="shared" si="1"/>
        <v>OK</v>
      </c>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row>
    <row r="20" spans="1:48" ht="60" customHeight="1" x14ac:dyDescent="0.25">
      <c r="A20" s="136"/>
      <c r="B20" s="68">
        <v>17</v>
      </c>
      <c r="C20" s="142"/>
      <c r="D20" s="66" t="s">
        <v>86</v>
      </c>
      <c r="E20" s="20" t="s">
        <v>180</v>
      </c>
      <c r="F20" s="20" t="s">
        <v>48</v>
      </c>
      <c r="G20" s="86">
        <v>36.33</v>
      </c>
      <c r="H20" s="72">
        <v>12</v>
      </c>
      <c r="I20" s="39">
        <f t="shared" si="0"/>
        <v>0</v>
      </c>
      <c r="J20" s="40" t="str">
        <f t="shared" si="1"/>
        <v>OK</v>
      </c>
      <c r="K20" s="18"/>
      <c r="L20" s="18"/>
      <c r="M20" s="18"/>
      <c r="N20" s="18"/>
      <c r="O20" s="18"/>
      <c r="P20" s="18"/>
      <c r="Q20" s="18"/>
      <c r="R20" s="18"/>
      <c r="S20" s="18"/>
      <c r="T20" s="18">
        <v>4</v>
      </c>
      <c r="U20" s="18"/>
      <c r="V20" s="18"/>
      <c r="W20" s="18"/>
      <c r="X20" s="18"/>
      <c r="Y20" s="18"/>
      <c r="Z20" s="18"/>
      <c r="AA20" s="18">
        <v>4</v>
      </c>
      <c r="AB20" s="18"/>
      <c r="AC20" s="18"/>
      <c r="AD20" s="18"/>
      <c r="AE20" s="18"/>
      <c r="AF20" s="18"/>
      <c r="AG20" s="18"/>
      <c r="AH20" s="18"/>
      <c r="AI20" s="18">
        <v>4</v>
      </c>
      <c r="AJ20" s="18"/>
      <c r="AK20" s="18"/>
      <c r="AL20" s="18"/>
      <c r="AM20" s="18"/>
      <c r="AN20" s="18"/>
      <c r="AO20" s="18"/>
      <c r="AP20" s="18"/>
      <c r="AQ20" s="18"/>
      <c r="AR20" s="18"/>
      <c r="AS20" s="18"/>
      <c r="AT20" s="18"/>
      <c r="AU20" s="18"/>
      <c r="AV20" s="18"/>
    </row>
    <row r="21" spans="1:48" ht="60" customHeight="1" x14ac:dyDescent="0.25">
      <c r="A21" s="134">
        <v>9</v>
      </c>
      <c r="B21" s="68">
        <v>18</v>
      </c>
      <c r="C21" s="140" t="s">
        <v>181</v>
      </c>
      <c r="D21" s="66" t="s">
        <v>182</v>
      </c>
      <c r="E21" s="20" t="s">
        <v>58</v>
      </c>
      <c r="F21" s="20" t="s">
        <v>35</v>
      </c>
      <c r="G21" s="86">
        <v>2.31</v>
      </c>
      <c r="H21" s="72">
        <v>1500</v>
      </c>
      <c r="I21" s="39">
        <f t="shared" si="0"/>
        <v>825</v>
      </c>
      <c r="J21" s="40" t="str">
        <f t="shared" si="1"/>
        <v>OK</v>
      </c>
      <c r="K21" s="18">
        <v>375</v>
      </c>
      <c r="L21" s="18"/>
      <c r="M21" s="18"/>
      <c r="N21" s="18"/>
      <c r="O21" s="18"/>
      <c r="P21" s="18"/>
      <c r="Q21" s="18"/>
      <c r="R21" s="18"/>
      <c r="S21" s="18"/>
      <c r="T21" s="18"/>
      <c r="U21" s="18"/>
      <c r="V21" s="18"/>
      <c r="W21" s="18"/>
      <c r="X21" s="18"/>
      <c r="Y21" s="18"/>
      <c r="Z21" s="18"/>
      <c r="AA21" s="18"/>
      <c r="AB21" s="18"/>
      <c r="AC21" s="18">
        <v>200</v>
      </c>
      <c r="AD21" s="18"/>
      <c r="AE21" s="18"/>
      <c r="AF21" s="18"/>
      <c r="AG21" s="18"/>
      <c r="AH21" s="18"/>
      <c r="AI21" s="18"/>
      <c r="AJ21" s="18"/>
      <c r="AK21" s="18"/>
      <c r="AL21" s="18"/>
      <c r="AM21" s="18"/>
      <c r="AN21" s="18">
        <v>100</v>
      </c>
      <c r="AO21" s="18"/>
      <c r="AP21" s="18"/>
      <c r="AQ21" s="18"/>
      <c r="AR21" s="18"/>
      <c r="AS21" s="18"/>
      <c r="AT21" s="18"/>
      <c r="AU21" s="18"/>
      <c r="AV21" s="18"/>
    </row>
    <row r="22" spans="1:48" ht="60" customHeight="1" x14ac:dyDescent="0.25">
      <c r="A22" s="136"/>
      <c r="B22" s="68">
        <v>19</v>
      </c>
      <c r="C22" s="142"/>
      <c r="D22" s="66" t="s">
        <v>183</v>
      </c>
      <c r="E22" s="20" t="s">
        <v>184</v>
      </c>
      <c r="F22" s="20" t="s">
        <v>35</v>
      </c>
      <c r="G22" s="86">
        <v>1.34</v>
      </c>
      <c r="H22" s="72">
        <v>200</v>
      </c>
      <c r="I22" s="39">
        <f t="shared" si="0"/>
        <v>200</v>
      </c>
      <c r="J22" s="40" t="str">
        <f t="shared" si="1"/>
        <v>OK</v>
      </c>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row>
    <row r="23" spans="1:48" ht="60" customHeight="1" x14ac:dyDescent="0.25">
      <c r="A23" s="134">
        <v>10</v>
      </c>
      <c r="B23" s="68">
        <v>20</v>
      </c>
      <c r="C23" s="140" t="s">
        <v>173</v>
      </c>
      <c r="D23" s="66" t="s">
        <v>87</v>
      </c>
      <c r="E23" s="20" t="s">
        <v>37</v>
      </c>
      <c r="F23" s="20" t="s">
        <v>50</v>
      </c>
      <c r="G23" s="86">
        <v>4.97</v>
      </c>
      <c r="H23" s="72"/>
      <c r="I23" s="39">
        <f t="shared" si="0"/>
        <v>0</v>
      </c>
      <c r="J23" s="40" t="str">
        <f t="shared" si="1"/>
        <v>OK</v>
      </c>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row>
    <row r="24" spans="1:48" ht="60" customHeight="1" x14ac:dyDescent="0.25">
      <c r="A24" s="136"/>
      <c r="B24" s="68">
        <v>21</v>
      </c>
      <c r="C24" s="142"/>
      <c r="D24" s="66" t="s">
        <v>88</v>
      </c>
      <c r="E24" s="69" t="s">
        <v>37</v>
      </c>
      <c r="F24" s="69" t="s">
        <v>48</v>
      </c>
      <c r="G24" s="86">
        <v>1.64</v>
      </c>
      <c r="H24" s="72">
        <f>900-96</f>
        <v>804</v>
      </c>
      <c r="I24" s="39">
        <f t="shared" si="0"/>
        <v>0</v>
      </c>
      <c r="J24" s="40" t="str">
        <f t="shared" si="1"/>
        <v>OK</v>
      </c>
      <c r="K24" s="18"/>
      <c r="L24" s="18"/>
      <c r="M24" s="18"/>
      <c r="N24" s="18"/>
      <c r="O24" s="18"/>
      <c r="P24" s="18"/>
      <c r="Q24" s="18"/>
      <c r="R24" s="18"/>
      <c r="S24" s="18">
        <v>240</v>
      </c>
      <c r="T24" s="18"/>
      <c r="U24" s="18"/>
      <c r="V24" s="18"/>
      <c r="W24" s="18"/>
      <c r="X24" s="18"/>
      <c r="Y24" s="18"/>
      <c r="Z24" s="18">
        <v>240</v>
      </c>
      <c r="AA24" s="18"/>
      <c r="AB24" s="18"/>
      <c r="AC24" s="18"/>
      <c r="AD24" s="18"/>
      <c r="AE24" s="18">
        <v>240</v>
      </c>
      <c r="AF24" s="18"/>
      <c r="AG24" s="18"/>
      <c r="AH24" s="18">
        <v>84</v>
      </c>
      <c r="AI24" s="18"/>
      <c r="AJ24" s="18"/>
      <c r="AK24" s="18"/>
      <c r="AL24" s="18"/>
      <c r="AM24" s="18"/>
      <c r="AN24" s="18"/>
      <c r="AO24" s="18"/>
      <c r="AP24" s="18"/>
      <c r="AQ24" s="18"/>
      <c r="AR24" s="18"/>
      <c r="AS24" s="18"/>
      <c r="AT24" s="18"/>
      <c r="AU24" s="18"/>
      <c r="AV24" s="18"/>
    </row>
    <row r="25" spans="1:48" ht="60" customHeight="1" x14ac:dyDescent="0.25">
      <c r="A25" s="134">
        <v>12</v>
      </c>
      <c r="B25" s="68">
        <v>26</v>
      </c>
      <c r="C25" s="140" t="s">
        <v>173</v>
      </c>
      <c r="D25" s="66" t="s">
        <v>185</v>
      </c>
      <c r="E25" s="20" t="s">
        <v>37</v>
      </c>
      <c r="F25" s="20" t="s">
        <v>51</v>
      </c>
      <c r="G25" s="86">
        <v>2.21</v>
      </c>
      <c r="H25" s="72"/>
      <c r="I25" s="39">
        <f t="shared" si="0"/>
        <v>0</v>
      </c>
      <c r="J25" s="40" t="str">
        <f t="shared" si="1"/>
        <v>OK</v>
      </c>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row>
    <row r="26" spans="1:48" ht="60" customHeight="1" x14ac:dyDescent="0.25">
      <c r="A26" s="136"/>
      <c r="B26" s="68">
        <v>27</v>
      </c>
      <c r="C26" s="142"/>
      <c r="D26" s="46" t="s">
        <v>186</v>
      </c>
      <c r="E26" s="20" t="s">
        <v>37</v>
      </c>
      <c r="F26" s="20" t="s">
        <v>28</v>
      </c>
      <c r="G26" s="86">
        <v>1.19</v>
      </c>
      <c r="H26" s="72">
        <v>240</v>
      </c>
      <c r="I26" s="39">
        <f t="shared" si="0"/>
        <v>0</v>
      </c>
      <c r="J26" s="40" t="str">
        <f t="shared" si="1"/>
        <v>OK</v>
      </c>
      <c r="K26" s="18"/>
      <c r="L26" s="18"/>
      <c r="M26" s="18"/>
      <c r="N26" s="18"/>
      <c r="O26" s="18"/>
      <c r="P26" s="18"/>
      <c r="Q26" s="18"/>
      <c r="R26" s="18"/>
      <c r="S26" s="18">
        <v>120</v>
      </c>
      <c r="T26" s="18"/>
      <c r="U26" s="18"/>
      <c r="V26" s="18"/>
      <c r="W26" s="18"/>
      <c r="X26" s="18"/>
      <c r="Y26" s="18"/>
      <c r="Z26" s="18">
        <v>120</v>
      </c>
      <c r="AA26" s="18"/>
      <c r="AB26" s="18"/>
      <c r="AC26" s="18"/>
      <c r="AD26" s="18"/>
      <c r="AE26" s="18"/>
      <c r="AF26" s="18"/>
      <c r="AG26" s="18"/>
      <c r="AH26" s="18"/>
      <c r="AI26" s="18"/>
      <c r="AJ26" s="18"/>
      <c r="AK26" s="18"/>
      <c r="AL26" s="18"/>
      <c r="AM26" s="18"/>
      <c r="AN26" s="18"/>
      <c r="AO26" s="18"/>
      <c r="AP26" s="18"/>
      <c r="AQ26" s="18"/>
      <c r="AR26" s="18"/>
      <c r="AS26" s="18"/>
      <c r="AT26" s="18"/>
      <c r="AU26" s="18"/>
      <c r="AV26" s="18"/>
    </row>
    <row r="27" spans="1:48" ht="60" customHeight="1" x14ac:dyDescent="0.25">
      <c r="A27" s="134">
        <v>13</v>
      </c>
      <c r="B27" s="68">
        <v>28</v>
      </c>
      <c r="C27" s="140" t="s">
        <v>187</v>
      </c>
      <c r="D27" s="66" t="s">
        <v>89</v>
      </c>
      <c r="E27" s="20" t="s">
        <v>188</v>
      </c>
      <c r="F27" s="20" t="s">
        <v>26</v>
      </c>
      <c r="G27" s="86">
        <v>37.36</v>
      </c>
      <c r="H27" s="72"/>
      <c r="I27" s="39">
        <f t="shared" si="0"/>
        <v>0</v>
      </c>
      <c r="J27" s="40" t="str">
        <f t="shared" si="1"/>
        <v>OK</v>
      </c>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row>
    <row r="28" spans="1:48" ht="60" customHeight="1" x14ac:dyDescent="0.25">
      <c r="A28" s="135"/>
      <c r="B28" s="68">
        <v>29</v>
      </c>
      <c r="C28" s="141"/>
      <c r="D28" s="66" t="s">
        <v>90</v>
      </c>
      <c r="E28" s="20" t="s">
        <v>188</v>
      </c>
      <c r="F28" s="20" t="s">
        <v>26</v>
      </c>
      <c r="G28" s="86">
        <v>39.81</v>
      </c>
      <c r="H28" s="72"/>
      <c r="I28" s="39">
        <f t="shared" si="0"/>
        <v>0</v>
      </c>
      <c r="J28" s="40" t="str">
        <f t="shared" si="1"/>
        <v>OK</v>
      </c>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row>
    <row r="29" spans="1:48" ht="60" customHeight="1" x14ac:dyDescent="0.25">
      <c r="A29" s="135"/>
      <c r="B29" s="68">
        <v>30</v>
      </c>
      <c r="C29" s="141"/>
      <c r="D29" s="46" t="s">
        <v>91</v>
      </c>
      <c r="E29" s="20" t="s">
        <v>188</v>
      </c>
      <c r="F29" s="20" t="s">
        <v>26</v>
      </c>
      <c r="G29" s="86">
        <v>39.81</v>
      </c>
      <c r="H29" s="72"/>
      <c r="I29" s="39">
        <f t="shared" si="0"/>
        <v>0</v>
      </c>
      <c r="J29" s="40" t="str">
        <f t="shared" si="1"/>
        <v>OK</v>
      </c>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row>
    <row r="30" spans="1:48" ht="60" customHeight="1" x14ac:dyDescent="0.25">
      <c r="A30" s="135"/>
      <c r="B30" s="68">
        <v>31</v>
      </c>
      <c r="C30" s="141"/>
      <c r="D30" s="46" t="s">
        <v>92</v>
      </c>
      <c r="E30" s="20" t="s">
        <v>188</v>
      </c>
      <c r="F30" s="20" t="s">
        <v>26</v>
      </c>
      <c r="G30" s="86">
        <v>114.98</v>
      </c>
      <c r="H30" s="72"/>
      <c r="I30" s="39">
        <f t="shared" si="0"/>
        <v>0</v>
      </c>
      <c r="J30" s="40" t="str">
        <f t="shared" si="1"/>
        <v>OK</v>
      </c>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row>
    <row r="31" spans="1:48" ht="60" customHeight="1" x14ac:dyDescent="0.25">
      <c r="A31" s="135"/>
      <c r="B31" s="68">
        <v>32</v>
      </c>
      <c r="C31" s="141"/>
      <c r="D31" s="46" t="s">
        <v>189</v>
      </c>
      <c r="E31" s="20" t="s">
        <v>188</v>
      </c>
      <c r="F31" s="20" t="s">
        <v>26</v>
      </c>
      <c r="G31" s="86">
        <v>36.97</v>
      </c>
      <c r="H31" s="72">
        <v>5</v>
      </c>
      <c r="I31" s="39">
        <f t="shared" si="0"/>
        <v>4</v>
      </c>
      <c r="J31" s="40" t="str">
        <f t="shared" si="1"/>
        <v>OK</v>
      </c>
      <c r="K31" s="18"/>
      <c r="L31" s="18"/>
      <c r="M31" s="18"/>
      <c r="N31" s="18"/>
      <c r="O31" s="18"/>
      <c r="P31" s="18"/>
      <c r="Q31" s="18"/>
      <c r="R31" s="18"/>
      <c r="S31" s="18"/>
      <c r="T31" s="18"/>
      <c r="U31" s="18"/>
      <c r="V31" s="18"/>
      <c r="W31" s="18"/>
      <c r="X31" s="18"/>
      <c r="Y31" s="18"/>
      <c r="Z31" s="18"/>
      <c r="AA31" s="18"/>
      <c r="AB31" s="18"/>
      <c r="AC31" s="18"/>
      <c r="AD31" s="18"/>
      <c r="AE31" s="18"/>
      <c r="AF31" s="18"/>
      <c r="AG31" s="18">
        <v>1</v>
      </c>
      <c r="AH31" s="18"/>
      <c r="AI31" s="18"/>
      <c r="AJ31" s="18"/>
      <c r="AK31" s="18"/>
      <c r="AL31" s="18"/>
      <c r="AM31" s="18"/>
      <c r="AN31" s="18"/>
      <c r="AO31" s="18"/>
      <c r="AP31" s="18"/>
      <c r="AQ31" s="18"/>
      <c r="AR31" s="18"/>
      <c r="AS31" s="18"/>
      <c r="AT31" s="18"/>
      <c r="AU31" s="18"/>
      <c r="AV31" s="18"/>
    </row>
    <row r="32" spans="1:48" ht="60" customHeight="1" x14ac:dyDescent="0.25">
      <c r="A32" s="135"/>
      <c r="B32" s="68">
        <v>33</v>
      </c>
      <c r="C32" s="141"/>
      <c r="D32" s="46" t="s">
        <v>190</v>
      </c>
      <c r="E32" s="20" t="s">
        <v>188</v>
      </c>
      <c r="F32" s="20" t="s">
        <v>26</v>
      </c>
      <c r="G32" s="86">
        <v>18.579999999999998</v>
      </c>
      <c r="H32" s="72">
        <v>5</v>
      </c>
      <c r="I32" s="39">
        <f t="shared" si="0"/>
        <v>0</v>
      </c>
      <c r="J32" s="40" t="str">
        <f t="shared" si="1"/>
        <v>OK</v>
      </c>
      <c r="K32" s="18"/>
      <c r="L32" s="18"/>
      <c r="M32" s="18"/>
      <c r="N32" s="18"/>
      <c r="O32" s="18"/>
      <c r="P32" s="18"/>
      <c r="Q32" s="18"/>
      <c r="R32" s="18"/>
      <c r="S32" s="18"/>
      <c r="T32" s="18"/>
      <c r="U32" s="18"/>
      <c r="V32" s="18"/>
      <c r="W32" s="18"/>
      <c r="X32" s="18"/>
      <c r="Y32" s="18"/>
      <c r="Z32" s="18"/>
      <c r="AA32" s="18"/>
      <c r="AB32" s="18"/>
      <c r="AC32" s="18"/>
      <c r="AD32" s="18"/>
      <c r="AE32" s="18"/>
      <c r="AF32" s="18"/>
      <c r="AG32" s="18">
        <v>5</v>
      </c>
      <c r="AH32" s="18"/>
      <c r="AI32" s="18"/>
      <c r="AJ32" s="18"/>
      <c r="AK32" s="18"/>
      <c r="AL32" s="18"/>
      <c r="AM32" s="18"/>
      <c r="AN32" s="18"/>
      <c r="AO32" s="18"/>
      <c r="AP32" s="18"/>
      <c r="AQ32" s="18"/>
      <c r="AR32" s="18"/>
      <c r="AS32" s="18"/>
      <c r="AT32" s="18"/>
      <c r="AU32" s="18"/>
      <c r="AV32" s="18"/>
    </row>
    <row r="33" spans="1:48" ht="60" customHeight="1" x14ac:dyDescent="0.25">
      <c r="A33" s="135"/>
      <c r="B33" s="68">
        <v>34</v>
      </c>
      <c r="C33" s="141"/>
      <c r="D33" s="46" t="s">
        <v>191</v>
      </c>
      <c r="E33" s="20" t="s">
        <v>188</v>
      </c>
      <c r="F33" s="20" t="s">
        <v>26</v>
      </c>
      <c r="G33" s="86">
        <v>18.22</v>
      </c>
      <c r="H33" s="72">
        <v>5</v>
      </c>
      <c r="I33" s="39">
        <f t="shared" si="0"/>
        <v>5</v>
      </c>
      <c r="J33" s="40" t="str">
        <f t="shared" si="1"/>
        <v>OK</v>
      </c>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row>
    <row r="34" spans="1:48" ht="60" customHeight="1" x14ac:dyDescent="0.25">
      <c r="A34" s="136"/>
      <c r="B34" s="68">
        <v>35</v>
      </c>
      <c r="C34" s="142"/>
      <c r="D34" s="46" t="s">
        <v>192</v>
      </c>
      <c r="E34" s="20" t="s">
        <v>188</v>
      </c>
      <c r="F34" s="20" t="s">
        <v>26</v>
      </c>
      <c r="G34" s="86">
        <v>54.22</v>
      </c>
      <c r="H34" s="72">
        <v>2</v>
      </c>
      <c r="I34" s="39">
        <f t="shared" si="0"/>
        <v>0</v>
      </c>
      <c r="J34" s="40" t="str">
        <f t="shared" si="1"/>
        <v>OK</v>
      </c>
      <c r="K34" s="18"/>
      <c r="L34" s="18"/>
      <c r="M34" s="18"/>
      <c r="N34" s="18"/>
      <c r="O34" s="18"/>
      <c r="P34" s="18"/>
      <c r="Q34" s="18"/>
      <c r="R34" s="18"/>
      <c r="S34" s="18"/>
      <c r="T34" s="18"/>
      <c r="U34" s="18"/>
      <c r="V34" s="18"/>
      <c r="W34" s="18"/>
      <c r="X34" s="18"/>
      <c r="Y34" s="18"/>
      <c r="Z34" s="18"/>
      <c r="AA34" s="18"/>
      <c r="AB34" s="18"/>
      <c r="AC34" s="18"/>
      <c r="AD34" s="18"/>
      <c r="AE34" s="18"/>
      <c r="AF34" s="18"/>
      <c r="AG34" s="18">
        <v>2</v>
      </c>
      <c r="AH34" s="18"/>
      <c r="AI34" s="18"/>
      <c r="AJ34" s="18"/>
      <c r="AK34" s="18"/>
      <c r="AL34" s="18"/>
      <c r="AM34" s="18"/>
      <c r="AN34" s="18"/>
      <c r="AO34" s="18"/>
      <c r="AP34" s="18"/>
      <c r="AQ34" s="18"/>
      <c r="AR34" s="18"/>
      <c r="AS34" s="18"/>
      <c r="AT34" s="18"/>
      <c r="AU34" s="18"/>
      <c r="AV34" s="18"/>
    </row>
    <row r="35" spans="1:48" ht="60" customHeight="1" x14ac:dyDescent="0.25">
      <c r="A35" s="134">
        <v>14</v>
      </c>
      <c r="B35" s="68">
        <v>36</v>
      </c>
      <c r="C35" s="140" t="s">
        <v>175</v>
      </c>
      <c r="D35" s="46" t="s">
        <v>93</v>
      </c>
      <c r="E35" s="20" t="s">
        <v>193</v>
      </c>
      <c r="F35" s="20" t="s">
        <v>26</v>
      </c>
      <c r="G35" s="86">
        <v>5.59</v>
      </c>
      <c r="H35" s="72">
        <v>24</v>
      </c>
      <c r="I35" s="39">
        <f t="shared" si="0"/>
        <v>0</v>
      </c>
      <c r="J35" s="40" t="str">
        <f t="shared" si="1"/>
        <v>OK</v>
      </c>
      <c r="K35" s="18"/>
      <c r="L35" s="18"/>
      <c r="M35" s="18"/>
      <c r="N35" s="18"/>
      <c r="O35" s="18"/>
      <c r="P35" s="18"/>
      <c r="Q35" s="18"/>
      <c r="R35" s="18"/>
      <c r="S35" s="18"/>
      <c r="T35" s="18">
        <v>10</v>
      </c>
      <c r="U35" s="18"/>
      <c r="V35" s="18"/>
      <c r="W35" s="18"/>
      <c r="X35" s="18"/>
      <c r="Y35" s="18"/>
      <c r="Z35" s="18"/>
      <c r="AA35" s="18">
        <v>14</v>
      </c>
      <c r="AB35" s="18"/>
      <c r="AC35" s="18"/>
      <c r="AD35" s="18"/>
      <c r="AE35" s="18"/>
      <c r="AF35" s="18"/>
      <c r="AG35" s="18"/>
      <c r="AH35" s="18"/>
      <c r="AI35" s="18"/>
      <c r="AJ35" s="18"/>
      <c r="AK35" s="18"/>
      <c r="AL35" s="18"/>
      <c r="AM35" s="18"/>
      <c r="AN35" s="18"/>
      <c r="AO35" s="18"/>
      <c r="AP35" s="18"/>
      <c r="AQ35" s="18"/>
      <c r="AR35" s="18"/>
      <c r="AS35" s="18"/>
      <c r="AT35" s="18"/>
      <c r="AU35" s="18"/>
      <c r="AV35" s="18"/>
    </row>
    <row r="36" spans="1:48" ht="60" customHeight="1" x14ac:dyDescent="0.25">
      <c r="A36" s="135"/>
      <c r="B36" s="68">
        <v>37</v>
      </c>
      <c r="C36" s="141"/>
      <c r="D36" s="46" t="s">
        <v>94</v>
      </c>
      <c r="E36" s="20" t="s">
        <v>194</v>
      </c>
      <c r="F36" s="20" t="s">
        <v>26</v>
      </c>
      <c r="G36" s="86">
        <v>5.69</v>
      </c>
      <c r="H36" s="72">
        <v>10</v>
      </c>
      <c r="I36" s="39">
        <f t="shared" si="0"/>
        <v>10</v>
      </c>
      <c r="J36" s="40" t="str">
        <f t="shared" si="1"/>
        <v>OK</v>
      </c>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ht="60" customHeight="1" x14ac:dyDescent="0.25">
      <c r="A37" s="135"/>
      <c r="B37" s="68">
        <v>38</v>
      </c>
      <c r="C37" s="141"/>
      <c r="D37" s="66" t="s">
        <v>95</v>
      </c>
      <c r="E37" s="20" t="s">
        <v>194</v>
      </c>
      <c r="F37" s="20" t="s">
        <v>26</v>
      </c>
      <c r="G37" s="86">
        <v>12.6</v>
      </c>
      <c r="H37" s="72">
        <v>4</v>
      </c>
      <c r="I37" s="39">
        <f t="shared" si="0"/>
        <v>4</v>
      </c>
      <c r="J37" s="40" t="str">
        <f t="shared" si="1"/>
        <v>OK</v>
      </c>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1:48" ht="60" customHeight="1" x14ac:dyDescent="0.25">
      <c r="A38" s="135"/>
      <c r="B38" s="68">
        <v>39</v>
      </c>
      <c r="C38" s="141"/>
      <c r="D38" s="66" t="s">
        <v>96</v>
      </c>
      <c r="E38" s="20" t="s">
        <v>62</v>
      </c>
      <c r="F38" s="20" t="s">
        <v>26</v>
      </c>
      <c r="G38" s="86">
        <v>23.37</v>
      </c>
      <c r="H38" s="72">
        <v>8</v>
      </c>
      <c r="I38" s="39">
        <f t="shared" si="0"/>
        <v>0</v>
      </c>
      <c r="J38" s="40" t="str">
        <f t="shared" si="1"/>
        <v>OK</v>
      </c>
      <c r="K38" s="18"/>
      <c r="L38" s="18"/>
      <c r="M38" s="18"/>
      <c r="N38" s="18"/>
      <c r="O38" s="18"/>
      <c r="P38" s="18"/>
      <c r="Q38" s="18"/>
      <c r="R38" s="18"/>
      <c r="S38" s="18"/>
      <c r="T38" s="18">
        <v>8</v>
      </c>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1:48" ht="60" customHeight="1" x14ac:dyDescent="0.25">
      <c r="A39" s="135"/>
      <c r="B39" s="68">
        <v>40</v>
      </c>
      <c r="C39" s="141"/>
      <c r="D39" s="46" t="s">
        <v>97</v>
      </c>
      <c r="E39" s="20" t="s">
        <v>59</v>
      </c>
      <c r="F39" s="20" t="s">
        <v>26</v>
      </c>
      <c r="G39" s="86">
        <v>1.3</v>
      </c>
      <c r="H39" s="72"/>
      <c r="I39" s="39">
        <f t="shared" si="0"/>
        <v>0</v>
      </c>
      <c r="J39" s="40" t="str">
        <f t="shared" si="1"/>
        <v>OK</v>
      </c>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row>
    <row r="40" spans="1:48" ht="60" customHeight="1" x14ac:dyDescent="0.25">
      <c r="A40" s="135"/>
      <c r="B40" s="68">
        <v>41</v>
      </c>
      <c r="C40" s="141"/>
      <c r="D40" s="46" t="s">
        <v>98</v>
      </c>
      <c r="E40" s="20" t="s">
        <v>61</v>
      </c>
      <c r="F40" s="20" t="s">
        <v>48</v>
      </c>
      <c r="G40" s="86">
        <v>0.78</v>
      </c>
      <c r="H40" s="72">
        <v>360</v>
      </c>
      <c r="I40" s="39">
        <f t="shared" si="0"/>
        <v>0</v>
      </c>
      <c r="J40" s="40" t="str">
        <f t="shared" si="1"/>
        <v>OK</v>
      </c>
      <c r="K40" s="18"/>
      <c r="L40" s="18"/>
      <c r="M40" s="18"/>
      <c r="N40" s="18"/>
      <c r="O40" s="18"/>
      <c r="P40" s="18"/>
      <c r="Q40" s="18"/>
      <c r="R40" s="18"/>
      <c r="S40" s="18"/>
      <c r="T40" s="18">
        <v>180</v>
      </c>
      <c r="U40" s="18"/>
      <c r="V40" s="18"/>
      <c r="W40" s="18"/>
      <c r="X40" s="18"/>
      <c r="Y40" s="18"/>
      <c r="Z40" s="18"/>
      <c r="AA40" s="18">
        <v>180</v>
      </c>
      <c r="AB40" s="18"/>
      <c r="AC40" s="18"/>
      <c r="AD40" s="18"/>
      <c r="AE40" s="18"/>
      <c r="AF40" s="18"/>
      <c r="AG40" s="18"/>
      <c r="AH40" s="18"/>
      <c r="AI40" s="18"/>
      <c r="AJ40" s="18"/>
      <c r="AK40" s="18"/>
      <c r="AL40" s="18"/>
      <c r="AM40" s="18"/>
      <c r="AN40" s="18"/>
      <c r="AO40" s="18"/>
      <c r="AP40" s="18"/>
      <c r="AQ40" s="18"/>
      <c r="AR40" s="18"/>
      <c r="AS40" s="18"/>
      <c r="AT40" s="18"/>
      <c r="AU40" s="18"/>
      <c r="AV40" s="18"/>
    </row>
    <row r="41" spans="1:48" ht="60" customHeight="1" x14ac:dyDescent="0.25">
      <c r="A41" s="135"/>
      <c r="B41" s="68">
        <v>42</v>
      </c>
      <c r="C41" s="141"/>
      <c r="D41" s="66" t="s">
        <v>99</v>
      </c>
      <c r="E41" s="20" t="s">
        <v>195</v>
      </c>
      <c r="F41" s="20" t="s">
        <v>29</v>
      </c>
      <c r="G41" s="86">
        <v>1.48</v>
      </c>
      <c r="H41" s="72"/>
      <c r="I41" s="39">
        <f t="shared" si="0"/>
        <v>0</v>
      </c>
      <c r="J41" s="40" t="str">
        <f t="shared" si="1"/>
        <v>OK</v>
      </c>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ht="60" customHeight="1" x14ac:dyDescent="0.25">
      <c r="A42" s="135"/>
      <c r="B42" s="68">
        <v>43</v>
      </c>
      <c r="C42" s="141"/>
      <c r="D42" s="66" t="s">
        <v>100</v>
      </c>
      <c r="E42" s="20" t="s">
        <v>63</v>
      </c>
      <c r="F42" s="20" t="s">
        <v>27</v>
      </c>
      <c r="G42" s="86">
        <v>3.35</v>
      </c>
      <c r="H42" s="72"/>
      <c r="I42" s="39">
        <f t="shared" si="0"/>
        <v>0</v>
      </c>
      <c r="J42" s="40" t="str">
        <f t="shared" si="1"/>
        <v>OK</v>
      </c>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row>
    <row r="43" spans="1:48" ht="60" customHeight="1" x14ac:dyDescent="0.25">
      <c r="A43" s="135"/>
      <c r="B43" s="68">
        <v>44</v>
      </c>
      <c r="C43" s="141"/>
      <c r="D43" s="66" t="s">
        <v>101</v>
      </c>
      <c r="E43" s="20" t="s">
        <v>196</v>
      </c>
      <c r="F43" s="20" t="s">
        <v>27</v>
      </c>
      <c r="G43" s="86">
        <v>2.62</v>
      </c>
      <c r="H43" s="72"/>
      <c r="I43" s="39">
        <f t="shared" si="0"/>
        <v>0</v>
      </c>
      <c r="J43" s="40" t="str">
        <f t="shared" si="1"/>
        <v>OK</v>
      </c>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row>
    <row r="44" spans="1:48" ht="60" customHeight="1" x14ac:dyDescent="0.25">
      <c r="A44" s="135"/>
      <c r="B44" s="68">
        <v>45</v>
      </c>
      <c r="C44" s="141"/>
      <c r="D44" s="66" t="s">
        <v>102</v>
      </c>
      <c r="E44" s="20" t="s">
        <v>194</v>
      </c>
      <c r="F44" s="20" t="s">
        <v>48</v>
      </c>
      <c r="G44" s="86">
        <v>7.26</v>
      </c>
      <c r="H44" s="72">
        <v>4</v>
      </c>
      <c r="I44" s="39">
        <f t="shared" si="0"/>
        <v>4</v>
      </c>
      <c r="J44" s="40" t="str">
        <f t="shared" si="1"/>
        <v>OK</v>
      </c>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row>
    <row r="45" spans="1:48" ht="60" customHeight="1" x14ac:dyDescent="0.25">
      <c r="A45" s="135"/>
      <c r="B45" s="68">
        <v>46</v>
      </c>
      <c r="C45" s="141"/>
      <c r="D45" s="66" t="s">
        <v>197</v>
      </c>
      <c r="E45" s="20" t="s">
        <v>198</v>
      </c>
      <c r="F45" s="20" t="s">
        <v>199</v>
      </c>
      <c r="G45" s="86">
        <v>4.83</v>
      </c>
      <c r="H45" s="72"/>
      <c r="I45" s="39">
        <f t="shared" si="0"/>
        <v>0</v>
      </c>
      <c r="J45" s="40" t="str">
        <f t="shared" si="1"/>
        <v>OK</v>
      </c>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ht="60" customHeight="1" x14ac:dyDescent="0.25">
      <c r="A46" s="135"/>
      <c r="B46" s="68">
        <v>47</v>
      </c>
      <c r="C46" s="141"/>
      <c r="D46" s="66" t="s">
        <v>200</v>
      </c>
      <c r="E46" s="20" t="s">
        <v>201</v>
      </c>
      <c r="F46" s="20" t="s">
        <v>199</v>
      </c>
      <c r="G46" s="86">
        <v>3.78</v>
      </c>
      <c r="H46" s="72"/>
      <c r="I46" s="39">
        <f t="shared" si="0"/>
        <v>0</v>
      </c>
      <c r="J46" s="40" t="str">
        <f t="shared" si="1"/>
        <v>OK</v>
      </c>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ht="60" customHeight="1" x14ac:dyDescent="0.25">
      <c r="A47" s="135"/>
      <c r="B47" s="81">
        <v>48</v>
      </c>
      <c r="C47" s="141"/>
      <c r="D47" s="66" t="s">
        <v>202</v>
      </c>
      <c r="E47" s="69" t="s">
        <v>203</v>
      </c>
      <c r="F47" s="69" t="s">
        <v>199</v>
      </c>
      <c r="G47" s="86">
        <v>8.81</v>
      </c>
      <c r="H47" s="72"/>
      <c r="I47" s="39">
        <f t="shared" si="0"/>
        <v>0</v>
      </c>
      <c r="J47" s="40" t="str">
        <f t="shared" si="1"/>
        <v>OK</v>
      </c>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ht="60" customHeight="1" x14ac:dyDescent="0.25">
      <c r="A48" s="136"/>
      <c r="B48" s="81">
        <v>49</v>
      </c>
      <c r="C48" s="142"/>
      <c r="D48" s="66" t="s">
        <v>204</v>
      </c>
      <c r="E48" s="69" t="s">
        <v>203</v>
      </c>
      <c r="F48" s="20" t="s">
        <v>205</v>
      </c>
      <c r="G48" s="86">
        <v>7.02</v>
      </c>
      <c r="H48" s="72">
        <v>10</v>
      </c>
      <c r="I48" s="39">
        <f t="shared" si="0"/>
        <v>0</v>
      </c>
      <c r="J48" s="40" t="str">
        <f t="shared" si="1"/>
        <v>OK</v>
      </c>
      <c r="K48" s="18"/>
      <c r="L48" s="18"/>
      <c r="M48" s="18"/>
      <c r="N48" s="18"/>
      <c r="O48" s="18"/>
      <c r="P48" s="18"/>
      <c r="Q48" s="18"/>
      <c r="R48" s="18"/>
      <c r="S48" s="18"/>
      <c r="T48" s="18">
        <v>10</v>
      </c>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ht="60" customHeight="1" x14ac:dyDescent="0.25">
      <c r="A49" s="134">
        <v>15</v>
      </c>
      <c r="B49" s="81">
        <v>50</v>
      </c>
      <c r="C49" s="140" t="s">
        <v>187</v>
      </c>
      <c r="D49" s="66" t="s">
        <v>103</v>
      </c>
      <c r="E49" s="69" t="s">
        <v>206</v>
      </c>
      <c r="F49" s="20" t="s">
        <v>48</v>
      </c>
      <c r="G49" s="86">
        <v>27.39</v>
      </c>
      <c r="H49" s="72">
        <v>1</v>
      </c>
      <c r="I49" s="39">
        <f t="shared" si="0"/>
        <v>0</v>
      </c>
      <c r="J49" s="40" t="str">
        <f t="shared" si="1"/>
        <v>OK</v>
      </c>
      <c r="K49" s="18"/>
      <c r="L49" s="18">
        <v>1</v>
      </c>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ht="60" customHeight="1" x14ac:dyDescent="0.25">
      <c r="A50" s="135"/>
      <c r="B50" s="81">
        <v>51</v>
      </c>
      <c r="C50" s="141"/>
      <c r="D50" s="46" t="s">
        <v>104</v>
      </c>
      <c r="E50" s="69" t="s">
        <v>206</v>
      </c>
      <c r="F50" s="20" t="s">
        <v>26</v>
      </c>
      <c r="G50" s="86">
        <v>1.77</v>
      </c>
      <c r="H50" s="72">
        <v>100</v>
      </c>
      <c r="I50" s="39">
        <f t="shared" si="0"/>
        <v>0</v>
      </c>
      <c r="J50" s="40" t="str">
        <f t="shared" si="1"/>
        <v>OK</v>
      </c>
      <c r="K50" s="18"/>
      <c r="L50" s="18">
        <v>100</v>
      </c>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ht="60" customHeight="1" x14ac:dyDescent="0.25">
      <c r="A51" s="135"/>
      <c r="B51" s="81">
        <v>52</v>
      </c>
      <c r="C51" s="141"/>
      <c r="D51" s="66" t="s">
        <v>105</v>
      </c>
      <c r="E51" s="69" t="s">
        <v>206</v>
      </c>
      <c r="F51" s="69" t="s">
        <v>26</v>
      </c>
      <c r="G51" s="86">
        <v>2.89</v>
      </c>
      <c r="H51" s="72">
        <v>100</v>
      </c>
      <c r="I51" s="39">
        <f t="shared" si="0"/>
        <v>0</v>
      </c>
      <c r="J51" s="40" t="str">
        <f t="shared" si="1"/>
        <v>OK</v>
      </c>
      <c r="K51" s="18"/>
      <c r="L51" s="18">
        <v>50</v>
      </c>
      <c r="M51" s="18"/>
      <c r="N51" s="18"/>
      <c r="O51" s="18"/>
      <c r="P51" s="18"/>
      <c r="Q51" s="18"/>
      <c r="R51" s="18"/>
      <c r="S51" s="18"/>
      <c r="T51" s="18"/>
      <c r="U51" s="18"/>
      <c r="V51" s="18"/>
      <c r="W51" s="18"/>
      <c r="X51" s="18"/>
      <c r="Y51" s="18"/>
      <c r="Z51" s="18"/>
      <c r="AA51" s="18"/>
      <c r="AB51" s="18"/>
      <c r="AC51" s="18"/>
      <c r="AD51" s="18"/>
      <c r="AE51" s="18"/>
      <c r="AF51" s="18"/>
      <c r="AG51" s="18">
        <v>50</v>
      </c>
      <c r="AH51" s="18"/>
      <c r="AI51" s="18"/>
      <c r="AJ51" s="18"/>
      <c r="AK51" s="18"/>
      <c r="AL51" s="18"/>
      <c r="AM51" s="18"/>
      <c r="AN51" s="18"/>
      <c r="AO51" s="18"/>
      <c r="AP51" s="18"/>
      <c r="AQ51" s="18"/>
      <c r="AR51" s="18"/>
      <c r="AS51" s="18"/>
      <c r="AT51" s="18"/>
      <c r="AU51" s="18"/>
      <c r="AV51" s="18"/>
    </row>
    <row r="52" spans="1:48" ht="60" customHeight="1" x14ac:dyDescent="0.25">
      <c r="A52" s="135"/>
      <c r="B52" s="81">
        <v>53</v>
      </c>
      <c r="C52" s="141"/>
      <c r="D52" s="46" t="s">
        <v>106</v>
      </c>
      <c r="E52" s="69" t="s">
        <v>206</v>
      </c>
      <c r="F52" s="69" t="s">
        <v>46</v>
      </c>
      <c r="G52" s="86">
        <v>2.73</v>
      </c>
      <c r="H52" s="72">
        <v>150</v>
      </c>
      <c r="I52" s="39">
        <f t="shared" si="0"/>
        <v>90</v>
      </c>
      <c r="J52" s="40" t="str">
        <f t="shared" si="1"/>
        <v>OK</v>
      </c>
      <c r="K52" s="18"/>
      <c r="L52" s="18">
        <v>30</v>
      </c>
      <c r="M52" s="18"/>
      <c r="N52" s="18"/>
      <c r="O52" s="18"/>
      <c r="P52" s="18"/>
      <c r="Q52" s="18"/>
      <c r="R52" s="18"/>
      <c r="S52" s="18"/>
      <c r="T52" s="18"/>
      <c r="U52" s="18"/>
      <c r="V52" s="18"/>
      <c r="W52" s="18"/>
      <c r="X52" s="18"/>
      <c r="Y52" s="18"/>
      <c r="Z52" s="18"/>
      <c r="AA52" s="18"/>
      <c r="AB52" s="18"/>
      <c r="AC52" s="18"/>
      <c r="AD52" s="18"/>
      <c r="AE52" s="18"/>
      <c r="AF52" s="18"/>
      <c r="AG52" s="18">
        <v>30</v>
      </c>
      <c r="AH52" s="18"/>
      <c r="AI52" s="18"/>
      <c r="AJ52" s="18"/>
      <c r="AK52" s="18"/>
      <c r="AL52" s="18"/>
      <c r="AM52" s="18"/>
      <c r="AN52" s="18"/>
      <c r="AO52" s="18"/>
      <c r="AP52" s="18"/>
      <c r="AQ52" s="18"/>
      <c r="AR52" s="18"/>
      <c r="AS52" s="18"/>
      <c r="AT52" s="18"/>
      <c r="AU52" s="18"/>
      <c r="AV52" s="18"/>
    </row>
    <row r="53" spans="1:48" ht="60" customHeight="1" x14ac:dyDescent="0.25">
      <c r="A53" s="135"/>
      <c r="B53" s="68">
        <v>54</v>
      </c>
      <c r="C53" s="141"/>
      <c r="D53" s="66" t="s">
        <v>107</v>
      </c>
      <c r="E53" s="20" t="s">
        <v>206</v>
      </c>
      <c r="F53" s="20" t="s">
        <v>26</v>
      </c>
      <c r="G53" s="86">
        <v>3.62</v>
      </c>
      <c r="H53" s="72"/>
      <c r="I53" s="39">
        <f t="shared" si="0"/>
        <v>0</v>
      </c>
      <c r="J53" s="40" t="str">
        <f t="shared" si="1"/>
        <v>OK</v>
      </c>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ht="60" customHeight="1" x14ac:dyDescent="0.25">
      <c r="A54" s="136"/>
      <c r="B54" s="68">
        <v>55</v>
      </c>
      <c r="C54" s="142"/>
      <c r="D54" s="66" t="s">
        <v>108</v>
      </c>
      <c r="E54" s="20" t="s">
        <v>206</v>
      </c>
      <c r="F54" s="20" t="s">
        <v>26</v>
      </c>
      <c r="G54" s="86">
        <v>6.77</v>
      </c>
      <c r="H54" s="72">
        <v>150</v>
      </c>
      <c r="I54" s="39">
        <f t="shared" si="0"/>
        <v>0</v>
      </c>
      <c r="J54" s="40" t="str">
        <f t="shared" si="1"/>
        <v>OK</v>
      </c>
      <c r="K54" s="18"/>
      <c r="L54" s="18">
        <v>100</v>
      </c>
      <c r="M54" s="18"/>
      <c r="N54" s="18"/>
      <c r="O54" s="18"/>
      <c r="P54" s="18"/>
      <c r="Q54" s="18"/>
      <c r="R54" s="18"/>
      <c r="S54" s="18"/>
      <c r="T54" s="18"/>
      <c r="U54" s="18"/>
      <c r="V54" s="18"/>
      <c r="W54" s="18"/>
      <c r="X54" s="18"/>
      <c r="Y54" s="18"/>
      <c r="Z54" s="18"/>
      <c r="AA54" s="18"/>
      <c r="AB54" s="18"/>
      <c r="AC54" s="18"/>
      <c r="AD54" s="18"/>
      <c r="AE54" s="18"/>
      <c r="AF54" s="18"/>
      <c r="AG54" s="18">
        <v>50</v>
      </c>
      <c r="AH54" s="18"/>
      <c r="AI54" s="18"/>
      <c r="AJ54" s="18"/>
      <c r="AK54" s="18"/>
      <c r="AL54" s="18"/>
      <c r="AM54" s="18"/>
      <c r="AN54" s="18"/>
      <c r="AO54" s="18"/>
      <c r="AP54" s="18"/>
      <c r="AQ54" s="18"/>
      <c r="AR54" s="18"/>
      <c r="AS54" s="18"/>
      <c r="AT54" s="18"/>
      <c r="AU54" s="18"/>
      <c r="AV54" s="18"/>
    </row>
    <row r="55" spans="1:48" ht="60" customHeight="1" x14ac:dyDescent="0.25">
      <c r="A55" s="134">
        <v>16</v>
      </c>
      <c r="B55" s="68">
        <v>56</v>
      </c>
      <c r="C55" s="140" t="s">
        <v>207</v>
      </c>
      <c r="D55" s="66" t="s">
        <v>109</v>
      </c>
      <c r="E55" s="20" t="s">
        <v>208</v>
      </c>
      <c r="F55" s="20" t="s">
        <v>26</v>
      </c>
      <c r="G55" s="86">
        <v>35.65</v>
      </c>
      <c r="H55" s="72">
        <v>48</v>
      </c>
      <c r="I55" s="39">
        <f t="shared" si="0"/>
        <v>0</v>
      </c>
      <c r="J55" s="40" t="str">
        <f t="shared" si="1"/>
        <v>OK</v>
      </c>
      <c r="K55" s="18"/>
      <c r="L55" s="18"/>
      <c r="M55" s="18">
        <v>18</v>
      </c>
      <c r="N55" s="18"/>
      <c r="O55" s="18"/>
      <c r="P55" s="18"/>
      <c r="Q55" s="18"/>
      <c r="R55" s="18"/>
      <c r="S55" s="18"/>
      <c r="T55" s="18"/>
      <c r="U55" s="18"/>
      <c r="V55" s="18"/>
      <c r="W55" s="18"/>
      <c r="X55" s="18">
        <v>12</v>
      </c>
      <c r="Y55" s="18"/>
      <c r="Z55" s="18"/>
      <c r="AA55" s="18"/>
      <c r="AB55" s="18"/>
      <c r="AC55" s="18"/>
      <c r="AD55" s="18"/>
      <c r="AE55" s="18"/>
      <c r="AF55" s="18"/>
      <c r="AG55" s="18"/>
      <c r="AH55" s="18"/>
      <c r="AI55" s="18"/>
      <c r="AJ55" s="18"/>
      <c r="AK55" s="18"/>
      <c r="AL55" s="18"/>
      <c r="AM55" s="18">
        <v>18</v>
      </c>
      <c r="AN55" s="18"/>
      <c r="AO55" s="18"/>
      <c r="AP55" s="18"/>
      <c r="AQ55" s="18"/>
      <c r="AR55" s="18"/>
      <c r="AS55" s="18"/>
      <c r="AT55" s="18"/>
      <c r="AU55" s="18"/>
      <c r="AV55" s="18"/>
    </row>
    <row r="56" spans="1:48" ht="60" customHeight="1" x14ac:dyDescent="0.25">
      <c r="A56" s="135"/>
      <c r="B56" s="68">
        <v>57</v>
      </c>
      <c r="C56" s="141"/>
      <c r="D56" s="66" t="s">
        <v>110</v>
      </c>
      <c r="E56" s="20" t="s">
        <v>208</v>
      </c>
      <c r="F56" s="20" t="s">
        <v>26</v>
      </c>
      <c r="G56" s="86">
        <v>45.35</v>
      </c>
      <c r="H56" s="72">
        <v>36</v>
      </c>
      <c r="I56" s="39">
        <f t="shared" si="0"/>
        <v>0</v>
      </c>
      <c r="J56" s="40" t="str">
        <f t="shared" si="1"/>
        <v>OK</v>
      </c>
      <c r="K56" s="18"/>
      <c r="L56" s="18"/>
      <c r="M56" s="18">
        <v>18</v>
      </c>
      <c r="N56" s="18"/>
      <c r="O56" s="18"/>
      <c r="P56" s="18"/>
      <c r="Q56" s="18"/>
      <c r="R56" s="18"/>
      <c r="S56" s="18"/>
      <c r="T56" s="18"/>
      <c r="U56" s="18"/>
      <c r="V56" s="18"/>
      <c r="W56" s="18"/>
      <c r="X56" s="18"/>
      <c r="Y56" s="18"/>
      <c r="Z56" s="18"/>
      <c r="AA56" s="18"/>
      <c r="AB56" s="18"/>
      <c r="AC56" s="18"/>
      <c r="AD56" s="18">
        <v>12</v>
      </c>
      <c r="AE56" s="18"/>
      <c r="AF56" s="18"/>
      <c r="AG56" s="18"/>
      <c r="AH56" s="18"/>
      <c r="AI56" s="18"/>
      <c r="AJ56" s="18"/>
      <c r="AK56" s="18"/>
      <c r="AL56" s="18"/>
      <c r="AM56" s="18">
        <v>6</v>
      </c>
      <c r="AN56" s="18"/>
      <c r="AO56" s="18"/>
      <c r="AP56" s="18"/>
      <c r="AQ56" s="18"/>
      <c r="AR56" s="18"/>
      <c r="AS56" s="18"/>
      <c r="AT56" s="18"/>
      <c r="AU56" s="18"/>
      <c r="AV56" s="18"/>
    </row>
    <row r="57" spans="1:48" ht="60" customHeight="1" x14ac:dyDescent="0.25">
      <c r="A57" s="136"/>
      <c r="B57" s="68">
        <v>58</v>
      </c>
      <c r="C57" s="142"/>
      <c r="D57" s="66" t="s">
        <v>111</v>
      </c>
      <c r="E57" s="20" t="s">
        <v>209</v>
      </c>
      <c r="F57" s="20" t="s">
        <v>26</v>
      </c>
      <c r="G57" s="86">
        <v>72.709999999999994</v>
      </c>
      <c r="H57" s="72">
        <v>4</v>
      </c>
      <c r="I57" s="39">
        <f t="shared" si="0"/>
        <v>0</v>
      </c>
      <c r="J57" s="40" t="str">
        <f t="shared" si="1"/>
        <v>OK</v>
      </c>
      <c r="K57" s="18"/>
      <c r="L57" s="18"/>
      <c r="M57" s="18">
        <v>2</v>
      </c>
      <c r="N57" s="18"/>
      <c r="O57" s="18"/>
      <c r="P57" s="18"/>
      <c r="Q57" s="18"/>
      <c r="R57" s="18"/>
      <c r="S57" s="18"/>
      <c r="T57" s="18"/>
      <c r="U57" s="18"/>
      <c r="V57" s="18"/>
      <c r="W57" s="18"/>
      <c r="X57" s="18"/>
      <c r="Y57" s="18"/>
      <c r="Z57" s="18"/>
      <c r="AA57" s="18"/>
      <c r="AB57" s="18"/>
      <c r="AC57" s="18"/>
      <c r="AD57" s="18">
        <v>2</v>
      </c>
      <c r="AE57" s="18"/>
      <c r="AF57" s="18"/>
      <c r="AG57" s="18"/>
      <c r="AH57" s="18"/>
      <c r="AI57" s="18"/>
      <c r="AJ57" s="18"/>
      <c r="AK57" s="18"/>
      <c r="AL57" s="18"/>
      <c r="AM57" s="18"/>
      <c r="AN57" s="18"/>
      <c r="AO57" s="18"/>
      <c r="AP57" s="18"/>
      <c r="AQ57" s="18"/>
      <c r="AR57" s="18"/>
      <c r="AS57" s="18"/>
      <c r="AT57" s="18"/>
      <c r="AU57" s="18"/>
      <c r="AV57" s="18"/>
    </row>
    <row r="58" spans="1:48" ht="60" customHeight="1" x14ac:dyDescent="0.25">
      <c r="A58" s="134">
        <v>17</v>
      </c>
      <c r="B58" s="68">
        <v>59</v>
      </c>
      <c r="C58" s="140" t="s">
        <v>173</v>
      </c>
      <c r="D58" s="66" t="s">
        <v>210</v>
      </c>
      <c r="E58" s="20" t="s">
        <v>37</v>
      </c>
      <c r="F58" s="20" t="s">
        <v>28</v>
      </c>
      <c r="G58" s="86">
        <v>2.83</v>
      </c>
      <c r="H58" s="72">
        <v>60</v>
      </c>
      <c r="I58" s="39">
        <f t="shared" si="0"/>
        <v>0</v>
      </c>
      <c r="J58" s="40" t="str">
        <f t="shared" si="1"/>
        <v>OK</v>
      </c>
      <c r="K58" s="18"/>
      <c r="L58" s="18"/>
      <c r="M58" s="18"/>
      <c r="N58" s="18"/>
      <c r="O58" s="18"/>
      <c r="P58" s="18"/>
      <c r="Q58" s="18"/>
      <c r="R58" s="18"/>
      <c r="S58" s="18"/>
      <c r="T58" s="18"/>
      <c r="U58" s="18"/>
      <c r="V58" s="18"/>
      <c r="W58" s="18"/>
      <c r="X58" s="18"/>
      <c r="Y58" s="18"/>
      <c r="Z58" s="18">
        <v>24</v>
      </c>
      <c r="AA58" s="18"/>
      <c r="AB58" s="18"/>
      <c r="AC58" s="18"/>
      <c r="AD58" s="18"/>
      <c r="AE58" s="18"/>
      <c r="AF58" s="18"/>
      <c r="AG58" s="18"/>
      <c r="AH58" s="18">
        <v>36</v>
      </c>
      <c r="AI58" s="18"/>
      <c r="AJ58" s="18"/>
      <c r="AK58" s="18"/>
      <c r="AL58" s="18"/>
      <c r="AM58" s="18"/>
      <c r="AN58" s="18"/>
      <c r="AO58" s="18"/>
      <c r="AP58" s="18"/>
      <c r="AQ58" s="18"/>
      <c r="AR58" s="18"/>
      <c r="AS58" s="18"/>
      <c r="AT58" s="18"/>
      <c r="AU58" s="18"/>
      <c r="AV58" s="18"/>
    </row>
    <row r="59" spans="1:48" ht="60" customHeight="1" x14ac:dyDescent="0.25">
      <c r="A59" s="135"/>
      <c r="B59" s="68">
        <v>60</v>
      </c>
      <c r="C59" s="141"/>
      <c r="D59" s="66" t="s">
        <v>112</v>
      </c>
      <c r="E59" s="69" t="s">
        <v>37</v>
      </c>
      <c r="F59" s="69" t="s">
        <v>28</v>
      </c>
      <c r="G59" s="86">
        <v>2.37</v>
      </c>
      <c r="H59" s="72">
        <v>60</v>
      </c>
      <c r="I59" s="39">
        <f t="shared" si="0"/>
        <v>0</v>
      </c>
      <c r="J59" s="40" t="str">
        <f t="shared" si="1"/>
        <v>OK</v>
      </c>
      <c r="K59" s="18"/>
      <c r="L59" s="18"/>
      <c r="M59" s="18"/>
      <c r="N59" s="18"/>
      <c r="O59" s="18"/>
      <c r="P59" s="18"/>
      <c r="Q59" s="18"/>
      <c r="R59" s="18"/>
      <c r="S59" s="18">
        <v>36</v>
      </c>
      <c r="T59" s="18"/>
      <c r="U59" s="18"/>
      <c r="V59" s="18"/>
      <c r="W59" s="18"/>
      <c r="X59" s="18"/>
      <c r="Y59" s="18"/>
      <c r="Z59" s="18">
        <v>24</v>
      </c>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ht="60" customHeight="1" x14ac:dyDescent="0.25">
      <c r="A60" s="135"/>
      <c r="B60" s="68">
        <v>61</v>
      </c>
      <c r="C60" s="141"/>
      <c r="D60" s="46" t="s">
        <v>113</v>
      </c>
      <c r="E60" s="69" t="s">
        <v>211</v>
      </c>
      <c r="F60" s="69" t="s">
        <v>26</v>
      </c>
      <c r="G60" s="86">
        <v>3.14</v>
      </c>
      <c r="H60" s="72"/>
      <c r="I60" s="39">
        <f t="shared" si="0"/>
        <v>0</v>
      </c>
      <c r="J60" s="40" t="str">
        <f t="shared" si="1"/>
        <v>OK</v>
      </c>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ht="60" customHeight="1" x14ac:dyDescent="0.25">
      <c r="A61" s="136"/>
      <c r="B61" s="68">
        <v>62</v>
      </c>
      <c r="C61" s="142"/>
      <c r="D61" s="46" t="s">
        <v>114</v>
      </c>
      <c r="E61" s="69" t="s">
        <v>212</v>
      </c>
      <c r="F61" s="69" t="s">
        <v>48</v>
      </c>
      <c r="G61" s="86">
        <v>5.29</v>
      </c>
      <c r="H61" s="72">
        <v>120</v>
      </c>
      <c r="I61" s="39">
        <f t="shared" si="0"/>
        <v>96</v>
      </c>
      <c r="J61" s="40" t="str">
        <f t="shared" si="1"/>
        <v>OK</v>
      </c>
      <c r="K61" s="18"/>
      <c r="L61" s="18"/>
      <c r="M61" s="18"/>
      <c r="N61" s="18"/>
      <c r="O61" s="18"/>
      <c r="P61" s="18"/>
      <c r="Q61" s="18"/>
      <c r="R61" s="18"/>
      <c r="S61" s="18"/>
      <c r="T61" s="18"/>
      <c r="U61" s="18"/>
      <c r="V61" s="18"/>
      <c r="W61" s="18"/>
      <c r="X61" s="18"/>
      <c r="Y61" s="18"/>
      <c r="Z61" s="18"/>
      <c r="AA61" s="18"/>
      <c r="AB61" s="18"/>
      <c r="AC61" s="18"/>
      <c r="AD61" s="18"/>
      <c r="AE61" s="18"/>
      <c r="AF61" s="18"/>
      <c r="AG61" s="18"/>
      <c r="AH61" s="18">
        <v>24</v>
      </c>
      <c r="AI61" s="18"/>
      <c r="AJ61" s="18"/>
      <c r="AK61" s="18"/>
      <c r="AL61" s="18"/>
      <c r="AM61" s="18"/>
      <c r="AN61" s="18"/>
      <c r="AO61" s="18"/>
      <c r="AP61" s="18"/>
      <c r="AQ61" s="18"/>
      <c r="AR61" s="18"/>
      <c r="AS61" s="18"/>
      <c r="AT61" s="18"/>
      <c r="AU61" s="18"/>
      <c r="AV61" s="18"/>
    </row>
    <row r="62" spans="1:48" ht="60" customHeight="1" x14ac:dyDescent="0.25">
      <c r="A62" s="134">
        <v>18</v>
      </c>
      <c r="B62" s="68">
        <v>63</v>
      </c>
      <c r="C62" s="140" t="s">
        <v>175</v>
      </c>
      <c r="D62" s="46" t="s">
        <v>213</v>
      </c>
      <c r="E62" s="69" t="s">
        <v>62</v>
      </c>
      <c r="F62" s="69" t="s">
        <v>48</v>
      </c>
      <c r="G62" s="86">
        <v>28.24</v>
      </c>
      <c r="H62" s="72">
        <v>10</v>
      </c>
      <c r="I62" s="39">
        <f t="shared" si="0"/>
        <v>5</v>
      </c>
      <c r="J62" s="40" t="str">
        <f t="shared" si="1"/>
        <v>OK</v>
      </c>
      <c r="K62" s="18"/>
      <c r="L62" s="18"/>
      <c r="M62" s="18"/>
      <c r="N62" s="18"/>
      <c r="O62" s="18"/>
      <c r="P62" s="18"/>
      <c r="Q62" s="18"/>
      <c r="R62" s="18"/>
      <c r="S62" s="18"/>
      <c r="T62" s="18">
        <v>5</v>
      </c>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ht="60" customHeight="1" x14ac:dyDescent="0.25">
      <c r="A63" s="135"/>
      <c r="B63" s="68">
        <v>64</v>
      </c>
      <c r="C63" s="141"/>
      <c r="D63" s="46" t="s">
        <v>115</v>
      </c>
      <c r="E63" s="69" t="s">
        <v>64</v>
      </c>
      <c r="F63" s="69" t="s">
        <v>48</v>
      </c>
      <c r="G63" s="86">
        <v>46.09</v>
      </c>
      <c r="H63" s="72"/>
      <c r="I63" s="39">
        <f t="shared" si="0"/>
        <v>0</v>
      </c>
      <c r="J63" s="40" t="str">
        <f t="shared" si="1"/>
        <v>OK</v>
      </c>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ht="60" customHeight="1" x14ac:dyDescent="0.25">
      <c r="A64" s="135"/>
      <c r="B64" s="68">
        <v>65</v>
      </c>
      <c r="C64" s="141"/>
      <c r="D64" s="46" t="s">
        <v>214</v>
      </c>
      <c r="E64" s="69" t="s">
        <v>62</v>
      </c>
      <c r="F64" s="69" t="s">
        <v>48</v>
      </c>
      <c r="G64" s="86">
        <v>18.739999999999998</v>
      </c>
      <c r="H64" s="72">
        <v>10</v>
      </c>
      <c r="I64" s="39">
        <f t="shared" si="0"/>
        <v>5</v>
      </c>
      <c r="J64" s="40" t="str">
        <f t="shared" si="1"/>
        <v>OK</v>
      </c>
      <c r="K64" s="18"/>
      <c r="L64" s="18"/>
      <c r="M64" s="18"/>
      <c r="N64" s="18"/>
      <c r="O64" s="18"/>
      <c r="P64" s="18"/>
      <c r="Q64" s="18"/>
      <c r="R64" s="18"/>
      <c r="S64" s="18"/>
      <c r="T64" s="18">
        <v>5</v>
      </c>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ht="60" customHeight="1" x14ac:dyDescent="0.25">
      <c r="A65" s="136"/>
      <c r="B65" s="68">
        <v>66</v>
      </c>
      <c r="C65" s="142"/>
      <c r="D65" s="46" t="s">
        <v>116</v>
      </c>
      <c r="E65" s="69" t="s">
        <v>215</v>
      </c>
      <c r="F65" s="69" t="s">
        <v>48</v>
      </c>
      <c r="G65" s="86">
        <v>38.86</v>
      </c>
      <c r="H65" s="72"/>
      <c r="I65" s="39">
        <f t="shared" si="0"/>
        <v>0</v>
      </c>
      <c r="J65" s="40" t="str">
        <f t="shared" si="1"/>
        <v>OK</v>
      </c>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ht="60" customHeight="1" x14ac:dyDescent="0.25">
      <c r="A66" s="134">
        <v>19</v>
      </c>
      <c r="B66" s="68">
        <v>67</v>
      </c>
      <c r="C66" s="140" t="s">
        <v>175</v>
      </c>
      <c r="D66" s="46" t="s">
        <v>117</v>
      </c>
      <c r="E66" s="69" t="s">
        <v>62</v>
      </c>
      <c r="F66" s="69" t="s">
        <v>48</v>
      </c>
      <c r="G66" s="86">
        <v>121.67</v>
      </c>
      <c r="H66" s="72">
        <v>5</v>
      </c>
      <c r="I66" s="39">
        <f t="shared" si="0"/>
        <v>0</v>
      </c>
      <c r="J66" s="40" t="str">
        <f t="shared" si="1"/>
        <v>OK</v>
      </c>
      <c r="K66" s="18"/>
      <c r="L66" s="18"/>
      <c r="M66" s="18"/>
      <c r="N66" s="18"/>
      <c r="O66" s="18"/>
      <c r="P66" s="18"/>
      <c r="Q66" s="18"/>
      <c r="R66" s="18"/>
      <c r="S66" s="18"/>
      <c r="T66" s="18">
        <v>2</v>
      </c>
      <c r="U66" s="18"/>
      <c r="V66" s="18"/>
      <c r="W66" s="18"/>
      <c r="X66" s="18"/>
      <c r="Y66" s="18"/>
      <c r="Z66" s="18"/>
      <c r="AA66" s="18">
        <v>3</v>
      </c>
      <c r="AB66" s="18"/>
      <c r="AC66" s="18"/>
      <c r="AD66" s="18"/>
      <c r="AE66" s="18"/>
      <c r="AF66" s="18"/>
      <c r="AG66" s="18"/>
      <c r="AH66" s="18"/>
      <c r="AI66" s="18"/>
      <c r="AJ66" s="18"/>
      <c r="AK66" s="18"/>
      <c r="AL66" s="18"/>
      <c r="AM66" s="18"/>
      <c r="AN66" s="18"/>
      <c r="AO66" s="18"/>
      <c r="AP66" s="18"/>
      <c r="AQ66" s="18"/>
      <c r="AR66" s="18"/>
      <c r="AS66" s="18"/>
      <c r="AT66" s="18"/>
      <c r="AU66" s="18"/>
      <c r="AV66" s="18"/>
    </row>
    <row r="67" spans="1:48" ht="60" customHeight="1" x14ac:dyDescent="0.25">
      <c r="A67" s="135"/>
      <c r="B67" s="68">
        <v>68</v>
      </c>
      <c r="C67" s="141"/>
      <c r="D67" s="46" t="s">
        <v>118</v>
      </c>
      <c r="E67" s="69" t="s">
        <v>62</v>
      </c>
      <c r="F67" s="69" t="s">
        <v>48</v>
      </c>
      <c r="G67" s="86">
        <v>63.22</v>
      </c>
      <c r="H67" s="72"/>
      <c r="I67" s="39">
        <f t="shared" si="0"/>
        <v>0</v>
      </c>
      <c r="J67" s="40" t="str">
        <f t="shared" si="1"/>
        <v>OK</v>
      </c>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ht="60" customHeight="1" x14ac:dyDescent="0.25">
      <c r="A68" s="135"/>
      <c r="B68" s="68">
        <v>69</v>
      </c>
      <c r="C68" s="141"/>
      <c r="D68" s="66" t="s">
        <v>119</v>
      </c>
      <c r="E68" s="20" t="s">
        <v>62</v>
      </c>
      <c r="F68" s="20" t="s">
        <v>48</v>
      </c>
      <c r="G68" s="86">
        <v>68.62</v>
      </c>
      <c r="H68" s="72">
        <v>5</v>
      </c>
      <c r="I68" s="39">
        <f t="shared" si="0"/>
        <v>3</v>
      </c>
      <c r="J68" s="40" t="str">
        <f t="shared" si="1"/>
        <v>OK</v>
      </c>
      <c r="K68" s="18"/>
      <c r="L68" s="18"/>
      <c r="M68" s="18"/>
      <c r="N68" s="18"/>
      <c r="O68" s="18"/>
      <c r="P68" s="18"/>
      <c r="Q68" s="18"/>
      <c r="R68" s="18"/>
      <c r="S68" s="18"/>
      <c r="T68" s="18">
        <v>2</v>
      </c>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ht="60" customHeight="1" x14ac:dyDescent="0.25">
      <c r="A69" s="136"/>
      <c r="B69" s="68">
        <v>70</v>
      </c>
      <c r="C69" s="142"/>
      <c r="D69" s="66" t="s">
        <v>216</v>
      </c>
      <c r="E69" s="20" t="s">
        <v>64</v>
      </c>
      <c r="F69" s="20" t="s">
        <v>48</v>
      </c>
      <c r="G69" s="86">
        <v>16.43</v>
      </c>
      <c r="H69" s="72">
        <v>10</v>
      </c>
      <c r="I69" s="39">
        <f t="shared" ref="I69:I126" si="2">H69-(SUM(K69:AV69))</f>
        <v>10</v>
      </c>
      <c r="J69" s="40" t="str">
        <f t="shared" ref="J69:J126" si="3">IF(I69&lt;0,"ATENÇÃO","OK")</f>
        <v>OK</v>
      </c>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ht="60" customHeight="1" x14ac:dyDescent="0.25">
      <c r="A70" s="134">
        <v>20</v>
      </c>
      <c r="B70" s="68">
        <v>71</v>
      </c>
      <c r="C70" s="140" t="s">
        <v>207</v>
      </c>
      <c r="D70" s="66" t="s">
        <v>120</v>
      </c>
      <c r="E70" s="20" t="s">
        <v>217</v>
      </c>
      <c r="F70" s="20" t="s">
        <v>36</v>
      </c>
      <c r="G70" s="86">
        <v>2.25</v>
      </c>
      <c r="H70" s="72">
        <v>36</v>
      </c>
      <c r="I70" s="39">
        <f t="shared" si="2"/>
        <v>24</v>
      </c>
      <c r="J70" s="40" t="str">
        <f t="shared" si="3"/>
        <v>OK</v>
      </c>
      <c r="K70" s="18"/>
      <c r="L70" s="18"/>
      <c r="M70" s="18"/>
      <c r="N70" s="18"/>
      <c r="O70" s="18"/>
      <c r="P70" s="18"/>
      <c r="Q70" s="18"/>
      <c r="R70" s="18"/>
      <c r="S70" s="18"/>
      <c r="T70" s="18"/>
      <c r="U70" s="18"/>
      <c r="V70" s="18"/>
      <c r="W70" s="18"/>
      <c r="X70" s="18">
        <v>12</v>
      </c>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ht="60" customHeight="1" x14ac:dyDescent="0.25">
      <c r="A71" s="135"/>
      <c r="B71" s="68">
        <v>72</v>
      </c>
      <c r="C71" s="141"/>
      <c r="D71" s="46" t="s">
        <v>121</v>
      </c>
      <c r="E71" s="69" t="s">
        <v>217</v>
      </c>
      <c r="F71" s="69" t="s">
        <v>36</v>
      </c>
      <c r="G71" s="86">
        <v>2.25</v>
      </c>
      <c r="H71" s="72">
        <v>36</v>
      </c>
      <c r="I71" s="39">
        <f t="shared" si="2"/>
        <v>36</v>
      </c>
      <c r="J71" s="40" t="str">
        <f t="shared" si="3"/>
        <v>OK</v>
      </c>
      <c r="K71" s="18"/>
      <c r="L71" s="18"/>
      <c r="M71" s="18"/>
      <c r="N71" s="18"/>
      <c r="O71" s="18"/>
      <c r="P71" s="18"/>
      <c r="Q71" s="18"/>
      <c r="R71" s="18"/>
      <c r="S71" s="18"/>
      <c r="T71" s="18"/>
      <c r="U71" s="18"/>
      <c r="V71" s="18"/>
      <c r="W71" s="18"/>
      <c r="X71" s="18">
        <v>0</v>
      </c>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ht="60" customHeight="1" x14ac:dyDescent="0.25">
      <c r="A72" s="135"/>
      <c r="B72" s="68">
        <v>73</v>
      </c>
      <c r="C72" s="141"/>
      <c r="D72" s="46" t="s">
        <v>122</v>
      </c>
      <c r="E72" s="69" t="s">
        <v>217</v>
      </c>
      <c r="F72" s="69" t="s">
        <v>36</v>
      </c>
      <c r="G72" s="86">
        <v>2.25</v>
      </c>
      <c r="H72" s="72">
        <v>36</v>
      </c>
      <c r="I72" s="39">
        <f t="shared" si="2"/>
        <v>24</v>
      </c>
      <c r="J72" s="40" t="str">
        <f t="shared" si="3"/>
        <v>OK</v>
      </c>
      <c r="K72" s="18"/>
      <c r="L72" s="18"/>
      <c r="M72" s="18"/>
      <c r="N72" s="18"/>
      <c r="O72" s="18"/>
      <c r="P72" s="18"/>
      <c r="Q72" s="18"/>
      <c r="R72" s="18"/>
      <c r="S72" s="18"/>
      <c r="T72" s="18"/>
      <c r="U72" s="18"/>
      <c r="V72" s="18"/>
      <c r="W72" s="18"/>
      <c r="X72" s="18">
        <v>12</v>
      </c>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ht="60" customHeight="1" x14ac:dyDescent="0.25">
      <c r="A73" s="135"/>
      <c r="B73" s="68">
        <v>74</v>
      </c>
      <c r="C73" s="141"/>
      <c r="D73" s="46" t="s">
        <v>123</v>
      </c>
      <c r="E73" s="69" t="s">
        <v>217</v>
      </c>
      <c r="F73" s="69" t="s">
        <v>48</v>
      </c>
      <c r="G73" s="86">
        <v>0.12</v>
      </c>
      <c r="H73" s="72">
        <v>50</v>
      </c>
      <c r="I73" s="39">
        <f t="shared" si="2"/>
        <v>50</v>
      </c>
      <c r="J73" s="40" t="str">
        <f t="shared" si="3"/>
        <v>OK</v>
      </c>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ht="60" customHeight="1" x14ac:dyDescent="0.25">
      <c r="A74" s="136"/>
      <c r="B74" s="68">
        <v>75</v>
      </c>
      <c r="C74" s="142"/>
      <c r="D74" s="46" t="s">
        <v>143</v>
      </c>
      <c r="E74" s="69" t="s">
        <v>67</v>
      </c>
      <c r="F74" s="69" t="s">
        <v>53</v>
      </c>
      <c r="G74" s="86">
        <v>134.54</v>
      </c>
      <c r="H74" s="72">
        <v>10</v>
      </c>
      <c r="I74" s="39">
        <f t="shared" si="2"/>
        <v>8</v>
      </c>
      <c r="J74" s="40" t="str">
        <f t="shared" si="3"/>
        <v>OK</v>
      </c>
      <c r="K74" s="18"/>
      <c r="L74" s="18"/>
      <c r="M74" s="18"/>
      <c r="N74" s="18"/>
      <c r="O74" s="18"/>
      <c r="P74" s="18"/>
      <c r="Q74" s="18"/>
      <c r="R74" s="18"/>
      <c r="S74" s="18"/>
      <c r="T74" s="18"/>
      <c r="U74" s="18"/>
      <c r="V74" s="18"/>
      <c r="W74" s="18"/>
      <c r="X74" s="18"/>
      <c r="Y74" s="18"/>
      <c r="Z74" s="18"/>
      <c r="AA74" s="18"/>
      <c r="AB74" s="18"/>
      <c r="AC74" s="18"/>
      <c r="AD74" s="18">
        <v>2</v>
      </c>
      <c r="AE74" s="18"/>
      <c r="AF74" s="18"/>
      <c r="AG74" s="18"/>
      <c r="AH74" s="18"/>
      <c r="AI74" s="18"/>
      <c r="AJ74" s="18"/>
      <c r="AK74" s="18"/>
      <c r="AL74" s="18"/>
      <c r="AM74" s="18"/>
      <c r="AN74" s="18"/>
      <c r="AO74" s="18"/>
      <c r="AP74" s="18"/>
      <c r="AQ74" s="18"/>
      <c r="AR74" s="18"/>
      <c r="AS74" s="18"/>
      <c r="AT74" s="18"/>
      <c r="AU74" s="18"/>
      <c r="AV74" s="18"/>
    </row>
    <row r="75" spans="1:48" ht="60" customHeight="1" x14ac:dyDescent="0.25">
      <c r="A75" s="134">
        <v>21</v>
      </c>
      <c r="B75" s="68">
        <v>76</v>
      </c>
      <c r="C75" s="140" t="s">
        <v>218</v>
      </c>
      <c r="D75" s="84" t="s">
        <v>219</v>
      </c>
      <c r="E75" s="20" t="s">
        <v>220</v>
      </c>
      <c r="F75" s="20" t="s">
        <v>46</v>
      </c>
      <c r="G75" s="86">
        <v>20.36</v>
      </c>
      <c r="H75" s="72">
        <v>8</v>
      </c>
      <c r="I75" s="39">
        <f t="shared" si="2"/>
        <v>8</v>
      </c>
      <c r="J75" s="40" t="str">
        <f t="shared" si="3"/>
        <v>OK</v>
      </c>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ht="60" customHeight="1" x14ac:dyDescent="0.25">
      <c r="A76" s="135"/>
      <c r="B76" s="68">
        <v>77</v>
      </c>
      <c r="C76" s="141"/>
      <c r="D76" s="46" t="s">
        <v>221</v>
      </c>
      <c r="E76" s="20" t="s">
        <v>220</v>
      </c>
      <c r="F76" s="69" t="s">
        <v>46</v>
      </c>
      <c r="G76" s="86">
        <v>20.350000000000001</v>
      </c>
      <c r="H76" s="72">
        <v>8</v>
      </c>
      <c r="I76" s="39">
        <f t="shared" si="2"/>
        <v>8</v>
      </c>
      <c r="J76" s="40" t="str">
        <f t="shared" si="3"/>
        <v>OK</v>
      </c>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ht="60" customHeight="1" x14ac:dyDescent="0.25">
      <c r="A77" s="136"/>
      <c r="B77" s="68">
        <v>78</v>
      </c>
      <c r="C77" s="142"/>
      <c r="D77" s="46" t="s">
        <v>222</v>
      </c>
      <c r="E77" s="20" t="s">
        <v>220</v>
      </c>
      <c r="F77" s="69" t="s">
        <v>52</v>
      </c>
      <c r="G77" s="86">
        <v>20.38</v>
      </c>
      <c r="H77" s="72">
        <v>8</v>
      </c>
      <c r="I77" s="39">
        <f t="shared" si="2"/>
        <v>8</v>
      </c>
      <c r="J77" s="40" t="str">
        <f t="shared" si="3"/>
        <v>OK</v>
      </c>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ht="60" customHeight="1" x14ac:dyDescent="0.25">
      <c r="A78" s="134">
        <v>22</v>
      </c>
      <c r="B78" s="68">
        <v>79</v>
      </c>
      <c r="C78" s="140" t="s">
        <v>175</v>
      </c>
      <c r="D78" s="46" t="s">
        <v>124</v>
      </c>
      <c r="E78" s="20" t="s">
        <v>62</v>
      </c>
      <c r="F78" s="69" t="s">
        <v>26</v>
      </c>
      <c r="G78" s="86">
        <v>267.92</v>
      </c>
      <c r="H78" s="72">
        <v>2</v>
      </c>
      <c r="I78" s="39">
        <f t="shared" si="2"/>
        <v>0</v>
      </c>
      <c r="J78" s="40" t="str">
        <f t="shared" si="3"/>
        <v>OK</v>
      </c>
      <c r="K78" s="18"/>
      <c r="L78" s="18"/>
      <c r="M78" s="18"/>
      <c r="N78" s="18"/>
      <c r="O78" s="18"/>
      <c r="P78" s="18"/>
      <c r="Q78" s="18"/>
      <c r="R78" s="18"/>
      <c r="S78" s="18"/>
      <c r="T78" s="18">
        <v>2</v>
      </c>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ht="60" customHeight="1" x14ac:dyDescent="0.25">
      <c r="A79" s="135"/>
      <c r="B79" s="68">
        <v>80</v>
      </c>
      <c r="C79" s="141"/>
      <c r="D79" s="46" t="s">
        <v>125</v>
      </c>
      <c r="E79" s="20" t="s">
        <v>62</v>
      </c>
      <c r="F79" s="69" t="s">
        <v>48</v>
      </c>
      <c r="G79" s="86">
        <v>31.59</v>
      </c>
      <c r="H79" s="72">
        <v>2</v>
      </c>
      <c r="I79" s="39">
        <f t="shared" si="2"/>
        <v>0</v>
      </c>
      <c r="J79" s="40" t="str">
        <f t="shared" si="3"/>
        <v>OK</v>
      </c>
      <c r="K79" s="18"/>
      <c r="L79" s="18"/>
      <c r="M79" s="18"/>
      <c r="N79" s="18"/>
      <c r="O79" s="18"/>
      <c r="P79" s="18"/>
      <c r="Q79" s="18"/>
      <c r="R79" s="18"/>
      <c r="S79" s="18"/>
      <c r="T79" s="18">
        <v>2</v>
      </c>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row r="80" spans="1:48" ht="60" customHeight="1" x14ac:dyDescent="0.25">
      <c r="A80" s="135"/>
      <c r="B80" s="68">
        <v>81</v>
      </c>
      <c r="C80" s="141"/>
      <c r="D80" s="46" t="s">
        <v>126</v>
      </c>
      <c r="E80" s="20" t="s">
        <v>223</v>
      </c>
      <c r="F80" s="69" t="s">
        <v>48</v>
      </c>
      <c r="G80" s="86">
        <v>17.48</v>
      </c>
      <c r="H80" s="72">
        <v>2</v>
      </c>
      <c r="I80" s="39">
        <f t="shared" si="2"/>
        <v>2</v>
      </c>
      <c r="J80" s="40" t="str">
        <f t="shared" si="3"/>
        <v>OK</v>
      </c>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row>
    <row r="81" spans="1:48" ht="60" customHeight="1" x14ac:dyDescent="0.25">
      <c r="A81" s="135"/>
      <c r="B81" s="68">
        <v>82</v>
      </c>
      <c r="C81" s="141"/>
      <c r="D81" s="66" t="s">
        <v>127</v>
      </c>
      <c r="E81" s="20" t="s">
        <v>62</v>
      </c>
      <c r="F81" s="20" t="s">
        <v>48</v>
      </c>
      <c r="G81" s="86">
        <v>15.49</v>
      </c>
      <c r="H81" s="72">
        <v>2</v>
      </c>
      <c r="I81" s="39">
        <f t="shared" si="2"/>
        <v>2</v>
      </c>
      <c r="J81" s="40" t="str">
        <f t="shared" si="3"/>
        <v>OK</v>
      </c>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row>
    <row r="82" spans="1:48" ht="60" customHeight="1" x14ac:dyDescent="0.25">
      <c r="A82" s="135"/>
      <c r="B82" s="68">
        <v>83</v>
      </c>
      <c r="C82" s="141"/>
      <c r="D82" s="66" t="s">
        <v>128</v>
      </c>
      <c r="E82" s="20" t="s">
        <v>62</v>
      </c>
      <c r="F82" s="20" t="s">
        <v>48</v>
      </c>
      <c r="G82" s="86">
        <v>50.16</v>
      </c>
      <c r="H82" s="72">
        <v>2</v>
      </c>
      <c r="I82" s="39">
        <f t="shared" si="2"/>
        <v>0</v>
      </c>
      <c r="J82" s="40" t="str">
        <f t="shared" si="3"/>
        <v>OK</v>
      </c>
      <c r="K82" s="18"/>
      <c r="L82" s="18"/>
      <c r="M82" s="18"/>
      <c r="N82" s="18"/>
      <c r="O82" s="18"/>
      <c r="P82" s="18"/>
      <c r="Q82" s="18"/>
      <c r="R82" s="18"/>
      <c r="S82" s="18"/>
      <c r="T82" s="18">
        <v>2</v>
      </c>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row>
    <row r="83" spans="1:48" ht="60" customHeight="1" x14ac:dyDescent="0.25">
      <c r="A83" s="136"/>
      <c r="B83" s="68">
        <v>84</v>
      </c>
      <c r="C83" s="142"/>
      <c r="D83" s="66" t="s">
        <v>224</v>
      </c>
      <c r="E83" s="20" t="s">
        <v>62</v>
      </c>
      <c r="F83" s="20" t="s">
        <v>48</v>
      </c>
      <c r="G83" s="86">
        <v>27.85</v>
      </c>
      <c r="H83" s="72">
        <v>2</v>
      </c>
      <c r="I83" s="39">
        <f t="shared" si="2"/>
        <v>2</v>
      </c>
      <c r="J83" s="40" t="str">
        <f t="shared" si="3"/>
        <v>OK</v>
      </c>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row>
    <row r="84" spans="1:48" ht="60" customHeight="1" x14ac:dyDescent="0.25">
      <c r="A84" s="49">
        <v>23</v>
      </c>
      <c r="B84" s="68">
        <v>85</v>
      </c>
      <c r="C84" s="81" t="s">
        <v>225</v>
      </c>
      <c r="D84" s="85" t="s">
        <v>226</v>
      </c>
      <c r="E84" s="20" t="s">
        <v>227</v>
      </c>
      <c r="F84" s="20" t="s">
        <v>46</v>
      </c>
      <c r="G84" s="86">
        <v>3.24</v>
      </c>
      <c r="H84" s="72">
        <v>80</v>
      </c>
      <c r="I84" s="39">
        <f t="shared" si="2"/>
        <v>16</v>
      </c>
      <c r="J84" s="40" t="str">
        <f t="shared" si="3"/>
        <v>OK</v>
      </c>
      <c r="K84" s="18"/>
      <c r="L84" s="18"/>
      <c r="M84" s="18"/>
      <c r="N84" s="18">
        <v>64</v>
      </c>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row>
    <row r="85" spans="1:48" ht="60" customHeight="1" x14ac:dyDescent="0.25">
      <c r="A85" s="134">
        <v>24</v>
      </c>
      <c r="B85" s="68">
        <v>86</v>
      </c>
      <c r="C85" s="140" t="s">
        <v>207</v>
      </c>
      <c r="D85" s="66" t="s">
        <v>129</v>
      </c>
      <c r="E85" s="20" t="s">
        <v>38</v>
      </c>
      <c r="F85" s="20" t="s">
        <v>26</v>
      </c>
      <c r="G85" s="86">
        <v>1.1399999999999999</v>
      </c>
      <c r="H85" s="72">
        <v>200</v>
      </c>
      <c r="I85" s="39">
        <f t="shared" si="2"/>
        <v>0</v>
      </c>
      <c r="J85" s="40" t="str">
        <f t="shared" si="3"/>
        <v>OK</v>
      </c>
      <c r="K85" s="18"/>
      <c r="L85" s="18"/>
      <c r="M85" s="18">
        <v>100</v>
      </c>
      <c r="N85" s="18"/>
      <c r="O85" s="18"/>
      <c r="P85" s="18"/>
      <c r="Q85" s="18"/>
      <c r="R85" s="18"/>
      <c r="S85" s="18"/>
      <c r="T85" s="18"/>
      <c r="U85" s="18"/>
      <c r="V85" s="18"/>
      <c r="W85" s="18"/>
      <c r="X85" s="18">
        <v>100</v>
      </c>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row>
    <row r="86" spans="1:48" ht="60" customHeight="1" x14ac:dyDescent="0.25">
      <c r="A86" s="135"/>
      <c r="B86" s="68">
        <v>87</v>
      </c>
      <c r="C86" s="141"/>
      <c r="D86" s="66" t="s">
        <v>130</v>
      </c>
      <c r="E86" s="20" t="s">
        <v>38</v>
      </c>
      <c r="F86" s="20" t="s">
        <v>26</v>
      </c>
      <c r="G86" s="86">
        <v>1.57</v>
      </c>
      <c r="H86" s="72"/>
      <c r="I86" s="39">
        <f t="shared" si="2"/>
        <v>0</v>
      </c>
      <c r="J86" s="40" t="str">
        <f t="shared" si="3"/>
        <v>OK</v>
      </c>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row>
    <row r="87" spans="1:48" ht="60" customHeight="1" x14ac:dyDescent="0.25">
      <c r="A87" s="135"/>
      <c r="B87" s="68">
        <v>88</v>
      </c>
      <c r="C87" s="141"/>
      <c r="D87" s="66" t="s">
        <v>131</v>
      </c>
      <c r="E87" s="69" t="s">
        <v>39</v>
      </c>
      <c r="F87" s="67" t="s">
        <v>26</v>
      </c>
      <c r="G87" s="86">
        <v>5.2</v>
      </c>
      <c r="H87" s="72">
        <v>72</v>
      </c>
      <c r="I87" s="39">
        <f t="shared" si="2"/>
        <v>0</v>
      </c>
      <c r="J87" s="40" t="str">
        <f t="shared" si="3"/>
        <v>OK</v>
      </c>
      <c r="K87" s="18"/>
      <c r="L87" s="18"/>
      <c r="M87" s="18">
        <v>18</v>
      </c>
      <c r="N87" s="18"/>
      <c r="O87" s="18"/>
      <c r="P87" s="18"/>
      <c r="Q87" s="18"/>
      <c r="R87" s="18"/>
      <c r="S87" s="18"/>
      <c r="T87" s="18"/>
      <c r="U87" s="18"/>
      <c r="V87" s="18"/>
      <c r="W87" s="18"/>
      <c r="X87" s="18">
        <v>54</v>
      </c>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row>
    <row r="88" spans="1:48" ht="60" customHeight="1" x14ac:dyDescent="0.25">
      <c r="A88" s="136"/>
      <c r="B88" s="68">
        <v>89</v>
      </c>
      <c r="C88" s="142"/>
      <c r="D88" s="66" t="s">
        <v>132</v>
      </c>
      <c r="E88" s="69" t="s">
        <v>65</v>
      </c>
      <c r="F88" s="67" t="s">
        <v>26</v>
      </c>
      <c r="G88" s="86">
        <v>1.5</v>
      </c>
      <c r="H88" s="72"/>
      <c r="I88" s="39">
        <f t="shared" si="2"/>
        <v>0</v>
      </c>
      <c r="J88" s="40" t="str">
        <f t="shared" si="3"/>
        <v>OK</v>
      </c>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row>
    <row r="89" spans="1:48" ht="60" customHeight="1" x14ac:dyDescent="0.25">
      <c r="A89" s="134">
        <v>25</v>
      </c>
      <c r="B89" s="68">
        <v>90</v>
      </c>
      <c r="C89" s="140" t="s">
        <v>173</v>
      </c>
      <c r="D89" s="66" t="s">
        <v>133</v>
      </c>
      <c r="E89" s="69" t="s">
        <v>37</v>
      </c>
      <c r="F89" s="20" t="s">
        <v>33</v>
      </c>
      <c r="G89" s="86">
        <v>19.02</v>
      </c>
      <c r="H89" s="72"/>
      <c r="I89" s="39">
        <f t="shared" si="2"/>
        <v>0</v>
      </c>
      <c r="J89" s="40" t="str">
        <f t="shared" si="3"/>
        <v>OK</v>
      </c>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row>
    <row r="90" spans="1:48" ht="60" customHeight="1" x14ac:dyDescent="0.25">
      <c r="A90" s="135"/>
      <c r="B90" s="68">
        <v>91</v>
      </c>
      <c r="C90" s="141"/>
      <c r="D90" s="46" t="s">
        <v>228</v>
      </c>
      <c r="E90" s="69" t="s">
        <v>37</v>
      </c>
      <c r="F90" s="20" t="s">
        <v>26</v>
      </c>
      <c r="G90" s="86">
        <v>10.72</v>
      </c>
      <c r="H90" s="72">
        <v>100</v>
      </c>
      <c r="I90" s="39">
        <f t="shared" si="2"/>
        <v>0</v>
      </c>
      <c r="J90" s="40" t="str">
        <f t="shared" si="3"/>
        <v>OK</v>
      </c>
      <c r="K90" s="18"/>
      <c r="L90" s="18"/>
      <c r="M90" s="18"/>
      <c r="N90" s="18"/>
      <c r="O90" s="18"/>
      <c r="P90" s="18"/>
      <c r="Q90" s="18"/>
      <c r="R90" s="18"/>
      <c r="S90" s="18">
        <v>30</v>
      </c>
      <c r="T90" s="18"/>
      <c r="U90" s="18"/>
      <c r="V90" s="18"/>
      <c r="W90" s="18"/>
      <c r="X90" s="18"/>
      <c r="Y90" s="18"/>
      <c r="Z90" s="18">
        <v>24</v>
      </c>
      <c r="AA90" s="18"/>
      <c r="AB90" s="18"/>
      <c r="AC90" s="18"/>
      <c r="AD90" s="18"/>
      <c r="AE90" s="18">
        <v>46</v>
      </c>
      <c r="AF90" s="18"/>
      <c r="AG90" s="18"/>
      <c r="AH90" s="18"/>
      <c r="AI90" s="18"/>
      <c r="AJ90" s="18"/>
      <c r="AK90" s="18"/>
      <c r="AL90" s="18"/>
      <c r="AM90" s="18"/>
      <c r="AN90" s="18"/>
      <c r="AO90" s="18"/>
      <c r="AP90" s="18"/>
      <c r="AQ90" s="18"/>
      <c r="AR90" s="18"/>
      <c r="AS90" s="18"/>
      <c r="AT90" s="18"/>
      <c r="AU90" s="18"/>
      <c r="AV90" s="18"/>
    </row>
    <row r="91" spans="1:48" ht="60" customHeight="1" x14ac:dyDescent="0.25">
      <c r="A91" s="136"/>
      <c r="B91" s="68">
        <v>92</v>
      </c>
      <c r="C91" s="142"/>
      <c r="D91" s="66" t="s">
        <v>229</v>
      </c>
      <c r="E91" s="69" t="s">
        <v>40</v>
      </c>
      <c r="F91" s="69" t="s">
        <v>26</v>
      </c>
      <c r="G91" s="86">
        <v>21.13</v>
      </c>
      <c r="H91" s="72">
        <v>50</v>
      </c>
      <c r="I91" s="39">
        <f t="shared" si="2"/>
        <v>40</v>
      </c>
      <c r="J91" s="40" t="str">
        <f t="shared" si="3"/>
        <v>OK</v>
      </c>
      <c r="K91" s="18"/>
      <c r="L91" s="18"/>
      <c r="M91" s="18"/>
      <c r="N91" s="18"/>
      <c r="O91" s="18"/>
      <c r="P91" s="18"/>
      <c r="Q91" s="18"/>
      <c r="R91" s="18"/>
      <c r="S91" s="18"/>
      <c r="T91" s="18"/>
      <c r="U91" s="18"/>
      <c r="V91" s="18"/>
      <c r="W91" s="18"/>
      <c r="X91" s="18"/>
      <c r="Y91" s="18"/>
      <c r="Z91" s="18"/>
      <c r="AA91" s="18"/>
      <c r="AB91" s="18"/>
      <c r="AC91" s="18"/>
      <c r="AD91" s="18"/>
      <c r="AE91" s="18">
        <v>10</v>
      </c>
      <c r="AF91" s="18"/>
      <c r="AG91" s="18"/>
      <c r="AH91" s="18"/>
      <c r="AI91" s="18"/>
      <c r="AJ91" s="18"/>
      <c r="AK91" s="18"/>
      <c r="AL91" s="18"/>
      <c r="AM91" s="18"/>
      <c r="AN91" s="18"/>
      <c r="AO91" s="18"/>
      <c r="AP91" s="18"/>
      <c r="AQ91" s="18"/>
      <c r="AR91" s="18"/>
      <c r="AS91" s="18"/>
      <c r="AT91" s="18"/>
      <c r="AU91" s="18"/>
      <c r="AV91" s="18"/>
    </row>
    <row r="92" spans="1:48" ht="60" customHeight="1" x14ac:dyDescent="0.25">
      <c r="A92" s="134">
        <v>26</v>
      </c>
      <c r="B92" s="68">
        <v>93</v>
      </c>
      <c r="C92" s="140" t="s">
        <v>173</v>
      </c>
      <c r="D92" s="66" t="s">
        <v>134</v>
      </c>
      <c r="E92" s="69" t="s">
        <v>37</v>
      </c>
      <c r="F92" s="69" t="s">
        <v>26</v>
      </c>
      <c r="G92" s="86">
        <v>11.35</v>
      </c>
      <c r="H92" s="72"/>
      <c r="I92" s="39">
        <f t="shared" si="2"/>
        <v>0</v>
      </c>
      <c r="J92" s="40" t="str">
        <f t="shared" si="3"/>
        <v>OK</v>
      </c>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row>
    <row r="93" spans="1:48" ht="60" customHeight="1" x14ac:dyDescent="0.25">
      <c r="A93" s="136"/>
      <c r="B93" s="68">
        <v>94</v>
      </c>
      <c r="C93" s="142"/>
      <c r="D93" s="66" t="s">
        <v>135</v>
      </c>
      <c r="E93" s="69" t="s">
        <v>40</v>
      </c>
      <c r="F93" s="69" t="s">
        <v>26</v>
      </c>
      <c r="G93" s="86">
        <v>15.72</v>
      </c>
      <c r="H93" s="72"/>
      <c r="I93" s="39">
        <f t="shared" si="2"/>
        <v>0</v>
      </c>
      <c r="J93" s="40" t="str">
        <f t="shared" si="3"/>
        <v>OK</v>
      </c>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row>
    <row r="94" spans="1:48" ht="60" customHeight="1" x14ac:dyDescent="0.25">
      <c r="A94" s="49">
        <v>27</v>
      </c>
      <c r="B94" s="68">
        <v>95</v>
      </c>
      <c r="C94" s="81" t="s">
        <v>181</v>
      </c>
      <c r="D94" s="46" t="s">
        <v>230</v>
      </c>
      <c r="E94" s="69" t="s">
        <v>66</v>
      </c>
      <c r="F94" s="69" t="s">
        <v>29</v>
      </c>
      <c r="G94" s="86">
        <v>59.65</v>
      </c>
      <c r="H94" s="72">
        <v>80</v>
      </c>
      <c r="I94" s="39">
        <f t="shared" si="2"/>
        <v>45</v>
      </c>
      <c r="J94" s="40" t="str">
        <f t="shared" si="3"/>
        <v>OK</v>
      </c>
      <c r="K94" s="18">
        <v>10</v>
      </c>
      <c r="L94" s="18"/>
      <c r="M94" s="18"/>
      <c r="N94" s="18"/>
      <c r="O94" s="18"/>
      <c r="P94" s="18"/>
      <c r="Q94" s="18"/>
      <c r="R94" s="18"/>
      <c r="S94" s="18"/>
      <c r="T94" s="18"/>
      <c r="U94" s="18"/>
      <c r="V94" s="18"/>
      <c r="W94" s="18"/>
      <c r="X94" s="18"/>
      <c r="Y94" s="18"/>
      <c r="Z94" s="18"/>
      <c r="AA94" s="18"/>
      <c r="AB94" s="18"/>
      <c r="AC94" s="18">
        <v>10</v>
      </c>
      <c r="AD94" s="18"/>
      <c r="AE94" s="18"/>
      <c r="AF94" s="18"/>
      <c r="AG94" s="18"/>
      <c r="AH94" s="18"/>
      <c r="AI94" s="18"/>
      <c r="AJ94" s="18"/>
      <c r="AK94" s="18"/>
      <c r="AL94" s="18"/>
      <c r="AM94" s="18"/>
      <c r="AN94" s="18">
        <v>15</v>
      </c>
      <c r="AO94" s="18"/>
      <c r="AP94" s="18"/>
      <c r="AQ94" s="18"/>
      <c r="AR94" s="18"/>
      <c r="AS94" s="18"/>
      <c r="AT94" s="18"/>
      <c r="AU94" s="18"/>
      <c r="AV94" s="18"/>
    </row>
    <row r="95" spans="1:48" ht="60" customHeight="1" x14ac:dyDescent="0.25">
      <c r="A95" s="137">
        <v>28</v>
      </c>
      <c r="B95" s="68">
        <v>96</v>
      </c>
      <c r="C95" s="140" t="s">
        <v>231</v>
      </c>
      <c r="D95" s="66" t="s">
        <v>232</v>
      </c>
      <c r="E95" s="69" t="s">
        <v>66</v>
      </c>
      <c r="F95" s="69" t="s">
        <v>29</v>
      </c>
      <c r="G95" s="86">
        <v>13.45</v>
      </c>
      <c r="H95" s="72">
        <v>80</v>
      </c>
      <c r="I95" s="39">
        <f t="shared" si="2"/>
        <v>0</v>
      </c>
      <c r="J95" s="40" t="str">
        <f t="shared" si="3"/>
        <v>OK</v>
      </c>
      <c r="K95" s="18"/>
      <c r="L95" s="18"/>
      <c r="M95" s="18"/>
      <c r="N95" s="18"/>
      <c r="O95" s="18"/>
      <c r="P95" s="18"/>
      <c r="Q95" s="18"/>
      <c r="R95" s="18"/>
      <c r="S95" s="18"/>
      <c r="T95" s="18"/>
      <c r="U95" s="18">
        <v>50</v>
      </c>
      <c r="V95" s="18"/>
      <c r="W95" s="18"/>
      <c r="X95" s="18"/>
      <c r="Y95" s="18"/>
      <c r="Z95" s="18"/>
      <c r="AA95" s="18"/>
      <c r="AB95" s="18"/>
      <c r="AC95" s="18"/>
      <c r="AD95" s="18"/>
      <c r="AE95" s="18"/>
      <c r="AF95" s="18"/>
      <c r="AG95" s="18"/>
      <c r="AH95" s="18"/>
      <c r="AI95" s="18"/>
      <c r="AJ95" s="18">
        <v>30</v>
      </c>
      <c r="AK95" s="18"/>
      <c r="AL95" s="18"/>
      <c r="AM95" s="18"/>
      <c r="AN95" s="18"/>
      <c r="AO95" s="18"/>
      <c r="AP95" s="18"/>
      <c r="AQ95" s="18"/>
      <c r="AR95" s="18"/>
      <c r="AS95" s="18"/>
      <c r="AT95" s="18"/>
      <c r="AU95" s="18"/>
      <c r="AV95" s="18"/>
    </row>
    <row r="96" spans="1:48" ht="60" customHeight="1" x14ac:dyDescent="0.25">
      <c r="A96" s="138"/>
      <c r="B96" s="68">
        <v>97</v>
      </c>
      <c r="C96" s="141"/>
      <c r="D96" s="66" t="s">
        <v>233</v>
      </c>
      <c r="E96" s="20" t="s">
        <v>66</v>
      </c>
      <c r="F96" s="20" t="s">
        <v>29</v>
      </c>
      <c r="G96" s="86">
        <v>16.399999999999999</v>
      </c>
      <c r="H96" s="72">
        <v>80</v>
      </c>
      <c r="I96" s="39">
        <f t="shared" si="2"/>
        <v>0</v>
      </c>
      <c r="J96" s="40" t="str">
        <f t="shared" si="3"/>
        <v>OK</v>
      </c>
      <c r="K96" s="18"/>
      <c r="L96" s="18"/>
      <c r="M96" s="18"/>
      <c r="N96" s="18"/>
      <c r="O96" s="18"/>
      <c r="P96" s="18"/>
      <c r="Q96" s="18"/>
      <c r="R96" s="18"/>
      <c r="S96" s="18"/>
      <c r="T96" s="18"/>
      <c r="U96" s="18">
        <v>50</v>
      </c>
      <c r="V96" s="18"/>
      <c r="W96" s="18"/>
      <c r="X96" s="18"/>
      <c r="Y96" s="18"/>
      <c r="Z96" s="18"/>
      <c r="AA96" s="18"/>
      <c r="AB96" s="18"/>
      <c r="AC96" s="18"/>
      <c r="AD96" s="18"/>
      <c r="AE96" s="18"/>
      <c r="AF96" s="18"/>
      <c r="AG96" s="18"/>
      <c r="AH96" s="18"/>
      <c r="AI96" s="18"/>
      <c r="AJ96" s="18">
        <v>30</v>
      </c>
      <c r="AK96" s="18"/>
      <c r="AL96" s="18"/>
      <c r="AM96" s="18"/>
      <c r="AN96" s="18"/>
      <c r="AO96" s="18"/>
      <c r="AP96" s="18"/>
      <c r="AQ96" s="18"/>
      <c r="AR96" s="18"/>
      <c r="AS96" s="18"/>
      <c r="AT96" s="18"/>
      <c r="AU96" s="18"/>
      <c r="AV96" s="18"/>
    </row>
    <row r="97" spans="1:48" ht="60" customHeight="1" x14ac:dyDescent="0.25">
      <c r="A97" s="139"/>
      <c r="B97" s="68">
        <v>98</v>
      </c>
      <c r="C97" s="142"/>
      <c r="D97" s="66" t="s">
        <v>234</v>
      </c>
      <c r="E97" s="20" t="s">
        <v>66</v>
      </c>
      <c r="F97" s="20" t="s">
        <v>29</v>
      </c>
      <c r="G97" s="86">
        <v>18.09</v>
      </c>
      <c r="H97" s="72">
        <v>100</v>
      </c>
      <c r="I97" s="39">
        <f t="shared" si="2"/>
        <v>20</v>
      </c>
      <c r="J97" s="40" t="str">
        <f t="shared" si="3"/>
        <v>OK</v>
      </c>
      <c r="K97" s="18"/>
      <c r="L97" s="18"/>
      <c r="M97" s="18"/>
      <c r="N97" s="18"/>
      <c r="O97" s="18"/>
      <c r="P97" s="18"/>
      <c r="Q97" s="18"/>
      <c r="R97" s="18"/>
      <c r="S97" s="18"/>
      <c r="T97" s="18"/>
      <c r="U97" s="18">
        <v>50</v>
      </c>
      <c r="V97" s="18"/>
      <c r="W97" s="18"/>
      <c r="X97" s="18"/>
      <c r="Y97" s="18"/>
      <c r="Z97" s="18"/>
      <c r="AA97" s="18"/>
      <c r="AB97" s="18"/>
      <c r="AC97" s="18"/>
      <c r="AD97" s="18"/>
      <c r="AE97" s="18"/>
      <c r="AF97" s="18"/>
      <c r="AG97" s="18"/>
      <c r="AH97" s="18"/>
      <c r="AI97" s="18"/>
      <c r="AJ97" s="18">
        <v>30</v>
      </c>
      <c r="AK97" s="18"/>
      <c r="AL97" s="18"/>
      <c r="AM97" s="18"/>
      <c r="AN97" s="18"/>
      <c r="AO97" s="18"/>
      <c r="AP97" s="18"/>
      <c r="AQ97" s="18"/>
      <c r="AR97" s="18"/>
      <c r="AS97" s="18"/>
      <c r="AT97" s="18"/>
      <c r="AU97" s="18"/>
      <c r="AV97" s="18"/>
    </row>
    <row r="98" spans="1:48" ht="60" customHeight="1" x14ac:dyDescent="0.25">
      <c r="A98" s="49">
        <v>29</v>
      </c>
      <c r="B98" s="68">
        <v>99</v>
      </c>
      <c r="C98" s="81" t="s">
        <v>181</v>
      </c>
      <c r="D98" s="66" t="s">
        <v>235</v>
      </c>
      <c r="E98" s="69" t="s">
        <v>66</v>
      </c>
      <c r="F98" s="69" t="s">
        <v>47</v>
      </c>
      <c r="G98" s="86">
        <v>113.95</v>
      </c>
      <c r="H98" s="72">
        <v>20</v>
      </c>
      <c r="I98" s="39">
        <f t="shared" si="2"/>
        <v>15</v>
      </c>
      <c r="J98" s="40" t="str">
        <f t="shared" si="3"/>
        <v>OK</v>
      </c>
      <c r="K98" s="18">
        <v>5</v>
      </c>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row>
    <row r="99" spans="1:48" ht="60" customHeight="1" x14ac:dyDescent="0.25">
      <c r="A99" s="134">
        <v>30</v>
      </c>
      <c r="B99" s="68">
        <v>100</v>
      </c>
      <c r="C99" s="140" t="s">
        <v>173</v>
      </c>
      <c r="D99" s="66" t="s">
        <v>136</v>
      </c>
      <c r="E99" s="69" t="s">
        <v>37</v>
      </c>
      <c r="F99" s="69" t="s">
        <v>51</v>
      </c>
      <c r="G99" s="86">
        <v>2.56</v>
      </c>
      <c r="H99" s="72">
        <v>240</v>
      </c>
      <c r="I99" s="39">
        <f t="shared" si="2"/>
        <v>0</v>
      </c>
      <c r="J99" s="40" t="str">
        <f t="shared" si="3"/>
        <v>OK</v>
      </c>
      <c r="K99" s="18"/>
      <c r="L99" s="18"/>
      <c r="M99" s="18"/>
      <c r="N99" s="18"/>
      <c r="O99" s="18"/>
      <c r="P99" s="18"/>
      <c r="Q99" s="18"/>
      <c r="R99" s="18"/>
      <c r="S99" s="18">
        <v>120</v>
      </c>
      <c r="T99" s="18"/>
      <c r="U99" s="18"/>
      <c r="V99" s="18"/>
      <c r="W99" s="18"/>
      <c r="X99" s="18"/>
      <c r="Y99" s="18"/>
      <c r="Z99" s="18">
        <v>72</v>
      </c>
      <c r="AA99" s="18"/>
      <c r="AB99" s="18"/>
      <c r="AC99" s="18"/>
      <c r="AD99" s="18"/>
      <c r="AE99" s="18"/>
      <c r="AF99" s="18"/>
      <c r="AG99" s="18"/>
      <c r="AH99" s="18">
        <v>48</v>
      </c>
      <c r="AI99" s="18"/>
      <c r="AJ99" s="18"/>
      <c r="AK99" s="18"/>
      <c r="AL99" s="18"/>
      <c r="AM99" s="18"/>
      <c r="AN99" s="18"/>
      <c r="AO99" s="18"/>
      <c r="AP99" s="18"/>
      <c r="AQ99" s="18"/>
      <c r="AR99" s="18"/>
      <c r="AS99" s="18"/>
      <c r="AT99" s="18"/>
      <c r="AU99" s="18"/>
      <c r="AV99" s="18"/>
    </row>
    <row r="100" spans="1:48" ht="60" customHeight="1" x14ac:dyDescent="0.25">
      <c r="A100" s="136"/>
      <c r="B100" s="68">
        <v>101</v>
      </c>
      <c r="C100" s="142"/>
      <c r="D100" s="84" t="s">
        <v>137</v>
      </c>
      <c r="E100" s="69" t="s">
        <v>60</v>
      </c>
      <c r="F100" s="69" t="s">
        <v>51</v>
      </c>
      <c r="G100" s="86">
        <v>1.39</v>
      </c>
      <c r="H100" s="72"/>
      <c r="I100" s="39">
        <f t="shared" si="2"/>
        <v>0</v>
      </c>
      <c r="J100" s="40" t="str">
        <f t="shared" si="3"/>
        <v>OK</v>
      </c>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row>
    <row r="101" spans="1:48" ht="60" customHeight="1" x14ac:dyDescent="0.25">
      <c r="A101" s="134">
        <v>31</v>
      </c>
      <c r="B101" s="68">
        <v>102</v>
      </c>
      <c r="C101" s="140" t="s">
        <v>207</v>
      </c>
      <c r="D101" s="66" t="s">
        <v>236</v>
      </c>
      <c r="E101" s="69" t="s">
        <v>237</v>
      </c>
      <c r="F101" s="69" t="s">
        <v>26</v>
      </c>
      <c r="G101" s="86">
        <v>7.71</v>
      </c>
      <c r="H101" s="72">
        <f>48+36</f>
        <v>84</v>
      </c>
      <c r="I101" s="39">
        <f t="shared" si="2"/>
        <v>0</v>
      </c>
      <c r="J101" s="40" t="str">
        <f t="shared" si="3"/>
        <v>OK</v>
      </c>
      <c r="K101" s="18"/>
      <c r="L101" s="18"/>
      <c r="M101" s="18">
        <v>48</v>
      </c>
      <c r="N101" s="18"/>
      <c r="O101" s="18"/>
      <c r="P101" s="18"/>
      <c r="Q101" s="18"/>
      <c r="R101" s="18"/>
      <c r="S101" s="18"/>
      <c r="T101" s="18"/>
      <c r="U101" s="18"/>
      <c r="V101" s="18"/>
      <c r="W101" s="18"/>
      <c r="X101" s="18"/>
      <c r="Y101" s="18"/>
      <c r="Z101" s="18"/>
      <c r="AA101" s="18"/>
      <c r="AB101" s="18"/>
      <c r="AC101" s="18"/>
      <c r="AD101" s="18">
        <v>36</v>
      </c>
      <c r="AE101" s="18"/>
      <c r="AF101" s="18"/>
      <c r="AG101" s="18"/>
      <c r="AH101" s="18"/>
      <c r="AI101" s="18"/>
      <c r="AJ101" s="18"/>
      <c r="AK101" s="18"/>
      <c r="AL101" s="18"/>
      <c r="AM101" s="18"/>
      <c r="AN101" s="18"/>
      <c r="AO101" s="18"/>
      <c r="AP101" s="18"/>
      <c r="AQ101" s="18"/>
      <c r="AR101" s="18"/>
      <c r="AS101" s="18"/>
      <c r="AT101" s="18"/>
      <c r="AU101" s="18"/>
      <c r="AV101" s="18"/>
    </row>
    <row r="102" spans="1:48" ht="60" customHeight="1" x14ac:dyDescent="0.25">
      <c r="A102" s="136"/>
      <c r="B102" s="68">
        <v>103</v>
      </c>
      <c r="C102" s="142"/>
      <c r="D102" s="66" t="s">
        <v>138</v>
      </c>
      <c r="E102" s="69" t="s">
        <v>238</v>
      </c>
      <c r="F102" s="69" t="s">
        <v>26</v>
      </c>
      <c r="G102" s="86">
        <v>13.24</v>
      </c>
      <c r="H102" s="72"/>
      <c r="I102" s="39">
        <f t="shared" si="2"/>
        <v>0</v>
      </c>
      <c r="J102" s="40" t="str">
        <f t="shared" si="3"/>
        <v>OK</v>
      </c>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row>
    <row r="103" spans="1:48" ht="60" customHeight="1" x14ac:dyDescent="0.25">
      <c r="A103" s="134">
        <v>32</v>
      </c>
      <c r="B103" s="68">
        <v>104</v>
      </c>
      <c r="C103" s="140" t="s">
        <v>239</v>
      </c>
      <c r="D103" s="46" t="s">
        <v>139</v>
      </c>
      <c r="E103" s="69" t="s">
        <v>64</v>
      </c>
      <c r="F103" s="69" t="s">
        <v>48</v>
      </c>
      <c r="G103" s="86">
        <v>28.34</v>
      </c>
      <c r="H103" s="72">
        <v>5</v>
      </c>
      <c r="I103" s="39">
        <f t="shared" si="2"/>
        <v>2</v>
      </c>
      <c r="J103" s="40" t="str">
        <f t="shared" si="3"/>
        <v>OK</v>
      </c>
      <c r="K103" s="18"/>
      <c r="L103" s="18"/>
      <c r="M103" s="18"/>
      <c r="N103" s="18"/>
      <c r="O103" s="18">
        <v>3</v>
      </c>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row>
    <row r="104" spans="1:48" ht="60" customHeight="1" x14ac:dyDescent="0.25">
      <c r="A104" s="135"/>
      <c r="B104" s="68">
        <v>105</v>
      </c>
      <c r="C104" s="141"/>
      <c r="D104" s="46" t="s">
        <v>140</v>
      </c>
      <c r="E104" s="69" t="s">
        <v>240</v>
      </c>
      <c r="F104" s="69" t="s">
        <v>48</v>
      </c>
      <c r="G104" s="86">
        <v>51.45</v>
      </c>
      <c r="H104" s="72">
        <v>3</v>
      </c>
      <c r="I104" s="39">
        <f t="shared" si="2"/>
        <v>0</v>
      </c>
      <c r="J104" s="40" t="str">
        <f t="shared" si="3"/>
        <v>OK</v>
      </c>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v>3</v>
      </c>
      <c r="AL104" s="18"/>
      <c r="AM104" s="18"/>
      <c r="AN104" s="18"/>
      <c r="AO104" s="18"/>
      <c r="AP104" s="18"/>
      <c r="AQ104" s="18"/>
      <c r="AR104" s="18"/>
      <c r="AS104" s="18"/>
      <c r="AT104" s="18"/>
      <c r="AU104" s="18"/>
      <c r="AV104" s="18"/>
    </row>
    <row r="105" spans="1:48" ht="60" customHeight="1" x14ac:dyDescent="0.25">
      <c r="A105" s="135"/>
      <c r="B105" s="68">
        <v>106</v>
      </c>
      <c r="C105" s="141"/>
      <c r="D105" s="46" t="s">
        <v>141</v>
      </c>
      <c r="E105" s="69" t="s">
        <v>241</v>
      </c>
      <c r="F105" s="69" t="s">
        <v>26</v>
      </c>
      <c r="G105" s="86">
        <v>73.3</v>
      </c>
      <c r="H105" s="72">
        <v>2</v>
      </c>
      <c r="I105" s="39">
        <f t="shared" si="2"/>
        <v>2</v>
      </c>
      <c r="J105" s="40" t="str">
        <f t="shared" si="3"/>
        <v>OK</v>
      </c>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row>
    <row r="106" spans="1:48" ht="60" customHeight="1" x14ac:dyDescent="0.25">
      <c r="A106" s="135"/>
      <c r="B106" s="68">
        <v>107</v>
      </c>
      <c r="C106" s="141"/>
      <c r="D106" s="46" t="s">
        <v>242</v>
      </c>
      <c r="E106" s="69" t="s">
        <v>243</v>
      </c>
      <c r="F106" s="69" t="s">
        <v>26</v>
      </c>
      <c r="G106" s="86">
        <v>43.79</v>
      </c>
      <c r="H106" s="72">
        <v>3</v>
      </c>
      <c r="I106" s="39">
        <f t="shared" si="2"/>
        <v>0</v>
      </c>
      <c r="J106" s="40" t="str">
        <f t="shared" si="3"/>
        <v>OK</v>
      </c>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v>3</v>
      </c>
      <c r="AL106" s="18"/>
      <c r="AM106" s="18"/>
      <c r="AN106" s="18"/>
      <c r="AO106" s="18"/>
      <c r="AP106" s="18"/>
      <c r="AQ106" s="18"/>
      <c r="AR106" s="18"/>
      <c r="AS106" s="18"/>
      <c r="AT106" s="18"/>
      <c r="AU106" s="18"/>
      <c r="AV106" s="18"/>
    </row>
    <row r="107" spans="1:48" ht="60" customHeight="1" x14ac:dyDescent="0.25">
      <c r="A107" s="135"/>
      <c r="B107" s="68">
        <v>108</v>
      </c>
      <c r="C107" s="141"/>
      <c r="D107" s="46" t="s">
        <v>142</v>
      </c>
      <c r="E107" s="69" t="s">
        <v>244</v>
      </c>
      <c r="F107" s="69" t="s">
        <v>48</v>
      </c>
      <c r="G107" s="86">
        <v>3.72</v>
      </c>
      <c r="H107" s="72">
        <v>24</v>
      </c>
      <c r="I107" s="39">
        <f t="shared" si="2"/>
        <v>0</v>
      </c>
      <c r="J107" s="40" t="str">
        <f t="shared" si="3"/>
        <v>OK</v>
      </c>
      <c r="K107" s="18"/>
      <c r="L107" s="18"/>
      <c r="M107" s="18"/>
      <c r="N107" s="18"/>
      <c r="O107" s="18">
        <v>24</v>
      </c>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row>
    <row r="108" spans="1:48" ht="60" customHeight="1" x14ac:dyDescent="0.25">
      <c r="A108" s="136"/>
      <c r="B108" s="68">
        <v>109</v>
      </c>
      <c r="C108" s="142"/>
      <c r="D108" s="46" t="s">
        <v>245</v>
      </c>
      <c r="E108" s="69" t="s">
        <v>246</v>
      </c>
      <c r="F108" s="69" t="s">
        <v>247</v>
      </c>
      <c r="G108" s="86">
        <v>71.27</v>
      </c>
      <c r="H108" s="72">
        <v>48</v>
      </c>
      <c r="I108" s="39">
        <f t="shared" si="2"/>
        <v>33</v>
      </c>
      <c r="J108" s="40" t="str">
        <f t="shared" si="3"/>
        <v>OK</v>
      </c>
      <c r="K108" s="18"/>
      <c r="L108" s="18"/>
      <c r="M108" s="18"/>
      <c r="N108" s="18"/>
      <c r="O108" s="18">
        <v>5</v>
      </c>
      <c r="P108" s="18"/>
      <c r="Q108" s="18"/>
      <c r="R108" s="18"/>
      <c r="S108" s="18"/>
      <c r="T108" s="18"/>
      <c r="U108" s="18"/>
      <c r="V108" s="18"/>
      <c r="W108" s="18"/>
      <c r="X108" s="18"/>
      <c r="Y108" s="18"/>
      <c r="Z108" s="18"/>
      <c r="AA108" s="18"/>
      <c r="AB108" s="18"/>
      <c r="AC108" s="18"/>
      <c r="AD108" s="18"/>
      <c r="AE108" s="18"/>
      <c r="AF108" s="18"/>
      <c r="AG108" s="18"/>
      <c r="AH108" s="18"/>
      <c r="AI108" s="18"/>
      <c r="AJ108" s="18"/>
      <c r="AK108" s="18">
        <v>10</v>
      </c>
      <c r="AL108" s="18"/>
      <c r="AM108" s="18"/>
      <c r="AN108" s="18"/>
      <c r="AO108" s="18"/>
      <c r="AP108" s="18"/>
      <c r="AQ108" s="18"/>
      <c r="AR108" s="18"/>
      <c r="AS108" s="18"/>
      <c r="AT108" s="18"/>
      <c r="AU108" s="18"/>
      <c r="AV108" s="18"/>
    </row>
    <row r="109" spans="1:48" ht="60" customHeight="1" x14ac:dyDescent="0.25">
      <c r="A109" s="134">
        <v>33</v>
      </c>
      <c r="B109" s="68">
        <v>110</v>
      </c>
      <c r="C109" s="140" t="s">
        <v>207</v>
      </c>
      <c r="D109" s="46" t="s">
        <v>144</v>
      </c>
      <c r="E109" s="69" t="s">
        <v>68</v>
      </c>
      <c r="F109" s="69" t="s">
        <v>26</v>
      </c>
      <c r="G109" s="86">
        <v>28.44</v>
      </c>
      <c r="H109" s="72">
        <v>15</v>
      </c>
      <c r="I109" s="39">
        <f t="shared" si="2"/>
        <v>0</v>
      </c>
      <c r="J109" s="40" t="str">
        <f t="shared" si="3"/>
        <v>OK</v>
      </c>
      <c r="K109" s="18"/>
      <c r="L109" s="18"/>
      <c r="M109" s="18">
        <v>15</v>
      </c>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row>
    <row r="110" spans="1:48" ht="60" customHeight="1" x14ac:dyDescent="0.25">
      <c r="A110" s="135"/>
      <c r="B110" s="68">
        <v>111</v>
      </c>
      <c r="C110" s="141"/>
      <c r="D110" s="84" t="s">
        <v>145</v>
      </c>
      <c r="E110" s="69" t="s">
        <v>68</v>
      </c>
      <c r="F110" s="69" t="s">
        <v>26</v>
      </c>
      <c r="G110" s="86">
        <v>59.7</v>
      </c>
      <c r="H110" s="72">
        <v>15</v>
      </c>
      <c r="I110" s="39">
        <f t="shared" si="2"/>
        <v>0</v>
      </c>
      <c r="J110" s="40" t="str">
        <f t="shared" si="3"/>
        <v>OK</v>
      </c>
      <c r="K110" s="18"/>
      <c r="L110" s="18"/>
      <c r="M110" s="18">
        <v>15</v>
      </c>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row>
    <row r="111" spans="1:48" ht="60" customHeight="1" x14ac:dyDescent="0.25">
      <c r="A111" s="136"/>
      <c r="B111" s="68">
        <v>112</v>
      </c>
      <c r="C111" s="142"/>
      <c r="D111" s="46" t="s">
        <v>146</v>
      </c>
      <c r="E111" s="69" t="s">
        <v>68</v>
      </c>
      <c r="F111" s="69" t="s">
        <v>26</v>
      </c>
      <c r="G111" s="86">
        <v>68.260000000000005</v>
      </c>
      <c r="H111" s="72">
        <v>15</v>
      </c>
      <c r="I111" s="39">
        <f t="shared" si="2"/>
        <v>0</v>
      </c>
      <c r="J111" s="40" t="str">
        <f t="shared" si="3"/>
        <v>OK</v>
      </c>
      <c r="K111" s="18"/>
      <c r="L111" s="18"/>
      <c r="M111" s="18">
        <v>15</v>
      </c>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row>
    <row r="112" spans="1:48" ht="60" customHeight="1" x14ac:dyDescent="0.25">
      <c r="A112" s="134">
        <v>34</v>
      </c>
      <c r="B112" s="68">
        <v>113</v>
      </c>
      <c r="C112" s="140" t="s">
        <v>207</v>
      </c>
      <c r="D112" s="66" t="s">
        <v>147</v>
      </c>
      <c r="E112" s="20" t="s">
        <v>248</v>
      </c>
      <c r="F112" s="20" t="s">
        <v>46</v>
      </c>
      <c r="G112" s="86">
        <v>5.93</v>
      </c>
      <c r="H112" s="72">
        <v>10</v>
      </c>
      <c r="I112" s="39">
        <f t="shared" si="2"/>
        <v>10</v>
      </c>
      <c r="J112" s="40" t="str">
        <f t="shared" si="3"/>
        <v>OK</v>
      </c>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row>
    <row r="113" spans="1:48" ht="60" customHeight="1" x14ac:dyDescent="0.25">
      <c r="A113" s="135"/>
      <c r="B113" s="68">
        <v>114</v>
      </c>
      <c r="C113" s="141"/>
      <c r="D113" s="46" t="s">
        <v>148</v>
      </c>
      <c r="E113" s="69" t="s">
        <v>249</v>
      </c>
      <c r="F113" s="69" t="s">
        <v>48</v>
      </c>
      <c r="G113" s="86">
        <v>3.13</v>
      </c>
      <c r="H113" s="72">
        <v>50</v>
      </c>
      <c r="I113" s="39">
        <f t="shared" si="2"/>
        <v>50</v>
      </c>
      <c r="J113" s="40" t="str">
        <f t="shared" si="3"/>
        <v>OK</v>
      </c>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row>
    <row r="114" spans="1:48" ht="60" customHeight="1" x14ac:dyDescent="0.25">
      <c r="A114" s="135"/>
      <c r="B114" s="68">
        <v>115</v>
      </c>
      <c r="C114" s="141"/>
      <c r="D114" s="46" t="s">
        <v>149</v>
      </c>
      <c r="E114" s="69" t="s">
        <v>250</v>
      </c>
      <c r="F114" s="69" t="s">
        <v>48</v>
      </c>
      <c r="G114" s="86">
        <v>6.28</v>
      </c>
      <c r="H114" s="72">
        <v>30</v>
      </c>
      <c r="I114" s="39">
        <f t="shared" si="2"/>
        <v>30</v>
      </c>
      <c r="J114" s="40" t="str">
        <f t="shared" si="3"/>
        <v>OK</v>
      </c>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row>
    <row r="115" spans="1:48" ht="60" customHeight="1" x14ac:dyDescent="0.25">
      <c r="A115" s="136"/>
      <c r="B115" s="68">
        <v>116</v>
      </c>
      <c r="C115" s="142"/>
      <c r="D115" s="46" t="s">
        <v>150</v>
      </c>
      <c r="E115" s="69" t="s">
        <v>251</v>
      </c>
      <c r="F115" s="69" t="s">
        <v>29</v>
      </c>
      <c r="G115" s="86">
        <v>2.68</v>
      </c>
      <c r="H115" s="72">
        <v>600</v>
      </c>
      <c r="I115" s="39">
        <f t="shared" si="2"/>
        <v>0</v>
      </c>
      <c r="J115" s="40" t="str">
        <f t="shared" si="3"/>
        <v>OK</v>
      </c>
      <c r="K115" s="18"/>
      <c r="L115" s="18"/>
      <c r="M115" s="18">
        <v>300</v>
      </c>
      <c r="N115" s="18"/>
      <c r="O115" s="18"/>
      <c r="P115" s="18"/>
      <c r="Q115" s="18"/>
      <c r="R115" s="18"/>
      <c r="S115" s="18"/>
      <c r="T115" s="18"/>
      <c r="U115" s="18"/>
      <c r="V115" s="18"/>
      <c r="W115" s="18"/>
      <c r="X115" s="18">
        <v>150</v>
      </c>
      <c r="Y115" s="18"/>
      <c r="Z115" s="18"/>
      <c r="AA115" s="18"/>
      <c r="AB115" s="18"/>
      <c r="AC115" s="18"/>
      <c r="AD115" s="18">
        <v>150</v>
      </c>
      <c r="AE115" s="18"/>
      <c r="AF115" s="18"/>
      <c r="AG115" s="18"/>
      <c r="AH115" s="18"/>
      <c r="AI115" s="18"/>
      <c r="AJ115" s="18"/>
      <c r="AK115" s="18"/>
      <c r="AL115" s="18"/>
      <c r="AM115" s="18"/>
      <c r="AN115" s="18"/>
      <c r="AO115" s="18"/>
      <c r="AP115" s="18"/>
      <c r="AQ115" s="18"/>
      <c r="AR115" s="18"/>
      <c r="AS115" s="18"/>
      <c r="AT115" s="18"/>
      <c r="AU115" s="18"/>
      <c r="AV115" s="18"/>
    </row>
    <row r="116" spans="1:48" ht="60" customHeight="1" x14ac:dyDescent="0.25">
      <c r="A116" s="134">
        <v>35</v>
      </c>
      <c r="B116" s="68">
        <v>117</v>
      </c>
      <c r="C116" s="81" t="s">
        <v>207</v>
      </c>
      <c r="D116" s="46" t="s">
        <v>252</v>
      </c>
      <c r="E116" s="69" t="s">
        <v>253</v>
      </c>
      <c r="F116" s="69" t="s">
        <v>48</v>
      </c>
      <c r="G116" s="86">
        <v>25</v>
      </c>
      <c r="H116" s="72">
        <v>15</v>
      </c>
      <c r="I116" s="39">
        <f t="shared" si="2"/>
        <v>10</v>
      </c>
      <c r="J116" s="47" t="str">
        <f t="shared" si="3"/>
        <v>OK</v>
      </c>
      <c r="K116" s="18"/>
      <c r="L116" s="18"/>
      <c r="M116" s="18">
        <v>5</v>
      </c>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row>
    <row r="117" spans="1:48" ht="60" customHeight="1" x14ac:dyDescent="0.25">
      <c r="A117" s="135"/>
      <c r="B117" s="68">
        <v>118</v>
      </c>
      <c r="C117" s="81"/>
      <c r="D117" s="46" t="s">
        <v>151</v>
      </c>
      <c r="E117" s="69" t="s">
        <v>253</v>
      </c>
      <c r="F117" s="69" t="s">
        <v>48</v>
      </c>
      <c r="G117" s="86">
        <v>20.39</v>
      </c>
      <c r="H117" s="72">
        <v>15</v>
      </c>
      <c r="I117" s="39">
        <f t="shared" si="2"/>
        <v>15</v>
      </c>
      <c r="J117" s="40" t="str">
        <f t="shared" si="3"/>
        <v>OK</v>
      </c>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row>
    <row r="118" spans="1:48" ht="60" customHeight="1" x14ac:dyDescent="0.25">
      <c r="A118" s="135"/>
      <c r="B118" s="68">
        <v>119</v>
      </c>
      <c r="C118" s="81"/>
      <c r="D118" s="71" t="s">
        <v>254</v>
      </c>
      <c r="E118" s="82" t="s">
        <v>253</v>
      </c>
      <c r="F118" s="82" t="s">
        <v>48</v>
      </c>
      <c r="G118" s="87">
        <v>20.309999999999999</v>
      </c>
      <c r="H118" s="72">
        <v>20</v>
      </c>
      <c r="I118" s="39">
        <f t="shared" si="2"/>
        <v>10</v>
      </c>
      <c r="J118" s="40" t="str">
        <f t="shared" si="3"/>
        <v>OK</v>
      </c>
      <c r="K118" s="18"/>
      <c r="L118" s="18"/>
      <c r="M118" s="18">
        <v>10</v>
      </c>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row>
    <row r="119" spans="1:48" ht="60" customHeight="1" x14ac:dyDescent="0.25">
      <c r="A119" s="136"/>
      <c r="B119" s="68">
        <v>120</v>
      </c>
      <c r="C119" s="81"/>
      <c r="D119" s="71" t="s">
        <v>255</v>
      </c>
      <c r="E119" s="82" t="s">
        <v>253</v>
      </c>
      <c r="F119" s="82" t="s">
        <v>48</v>
      </c>
      <c r="G119" s="87">
        <v>16.7</v>
      </c>
      <c r="H119" s="72">
        <v>20</v>
      </c>
      <c r="I119" s="39">
        <f t="shared" si="2"/>
        <v>10</v>
      </c>
      <c r="J119" s="40" t="str">
        <f t="shared" si="3"/>
        <v>OK</v>
      </c>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v>10</v>
      </c>
      <c r="AN119" s="18"/>
      <c r="AO119" s="18"/>
      <c r="AP119" s="18"/>
      <c r="AQ119" s="18"/>
      <c r="AR119" s="18"/>
      <c r="AS119" s="18"/>
      <c r="AT119" s="18"/>
      <c r="AU119" s="18"/>
      <c r="AV119" s="18"/>
    </row>
    <row r="120" spans="1:48" ht="60" customHeight="1" x14ac:dyDescent="0.25">
      <c r="A120" s="49">
        <v>36</v>
      </c>
      <c r="B120" s="68">
        <v>121</v>
      </c>
      <c r="C120" s="81" t="s">
        <v>187</v>
      </c>
      <c r="D120" s="71" t="s">
        <v>256</v>
      </c>
      <c r="E120" s="82" t="s">
        <v>257</v>
      </c>
      <c r="F120" s="82" t="s">
        <v>48</v>
      </c>
      <c r="G120" s="87">
        <v>125</v>
      </c>
      <c r="H120" s="72">
        <f>12+8</f>
        <v>20</v>
      </c>
      <c r="I120" s="39">
        <f t="shared" si="2"/>
        <v>0</v>
      </c>
      <c r="J120" s="40" t="str">
        <f t="shared" si="3"/>
        <v>OK</v>
      </c>
      <c r="K120" s="18"/>
      <c r="L120" s="18"/>
      <c r="M120" s="18"/>
      <c r="N120" s="18"/>
      <c r="O120" s="18"/>
      <c r="P120" s="18"/>
      <c r="Q120" s="18"/>
      <c r="R120" s="18"/>
      <c r="S120" s="18"/>
      <c r="T120" s="18"/>
      <c r="U120" s="18"/>
      <c r="V120" s="18"/>
      <c r="W120" s="18">
        <v>20</v>
      </c>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row>
    <row r="121" spans="1:48" ht="60" customHeight="1" x14ac:dyDescent="0.25">
      <c r="A121" s="134">
        <v>41</v>
      </c>
      <c r="B121" s="68">
        <v>138</v>
      </c>
      <c r="C121" s="140" t="s">
        <v>187</v>
      </c>
      <c r="D121" s="71" t="s">
        <v>152</v>
      </c>
      <c r="E121" s="82" t="s">
        <v>61</v>
      </c>
      <c r="F121" s="82" t="s">
        <v>26</v>
      </c>
      <c r="G121" s="87">
        <v>29.82</v>
      </c>
      <c r="H121" s="72">
        <v>8</v>
      </c>
      <c r="I121" s="39">
        <f t="shared" si="2"/>
        <v>3</v>
      </c>
      <c r="J121" s="40" t="str">
        <f t="shared" si="3"/>
        <v>OK</v>
      </c>
      <c r="K121" s="18"/>
      <c r="L121" s="18">
        <v>5</v>
      </c>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row>
    <row r="122" spans="1:48" ht="60" customHeight="1" x14ac:dyDescent="0.25">
      <c r="A122" s="135"/>
      <c r="B122" s="68">
        <v>139</v>
      </c>
      <c r="C122" s="141"/>
      <c r="D122" s="46" t="s">
        <v>153</v>
      </c>
      <c r="E122" s="69" t="s">
        <v>258</v>
      </c>
      <c r="F122" s="69" t="s">
        <v>26</v>
      </c>
      <c r="G122" s="86">
        <v>2.17</v>
      </c>
      <c r="H122" s="72">
        <v>10</v>
      </c>
      <c r="I122" s="39">
        <f t="shared" si="2"/>
        <v>10</v>
      </c>
      <c r="J122" s="48" t="str">
        <f>IF(I122&lt;0,"ATENÇÃO","OK")</f>
        <v>OK</v>
      </c>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row>
    <row r="123" spans="1:48" ht="60" customHeight="1" x14ac:dyDescent="0.25">
      <c r="A123" s="135"/>
      <c r="B123" s="68">
        <v>140</v>
      </c>
      <c r="C123" s="141"/>
      <c r="D123" s="66" t="s">
        <v>154</v>
      </c>
      <c r="E123" s="20" t="s">
        <v>258</v>
      </c>
      <c r="F123" s="20" t="s">
        <v>26</v>
      </c>
      <c r="G123" s="86">
        <v>9.0500000000000007</v>
      </c>
      <c r="H123" s="72">
        <v>10</v>
      </c>
      <c r="I123" s="39">
        <f t="shared" si="2"/>
        <v>5</v>
      </c>
      <c r="J123" s="40" t="str">
        <f t="shared" si="3"/>
        <v>OK</v>
      </c>
      <c r="K123" s="18"/>
      <c r="L123" s="18">
        <v>5</v>
      </c>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row>
    <row r="124" spans="1:48" ht="60" customHeight="1" x14ac:dyDescent="0.25">
      <c r="A124" s="135"/>
      <c r="B124" s="68">
        <v>141</v>
      </c>
      <c r="C124" s="141"/>
      <c r="D124" s="66" t="s">
        <v>155</v>
      </c>
      <c r="E124" s="20" t="s">
        <v>258</v>
      </c>
      <c r="F124" s="20" t="s">
        <v>26</v>
      </c>
      <c r="G124" s="86">
        <v>8.3800000000000008</v>
      </c>
      <c r="H124" s="72">
        <v>15</v>
      </c>
      <c r="I124" s="39">
        <f t="shared" si="2"/>
        <v>10</v>
      </c>
      <c r="J124" s="40" t="str">
        <f t="shared" si="3"/>
        <v>OK</v>
      </c>
      <c r="K124" s="18"/>
      <c r="L124" s="18">
        <v>5</v>
      </c>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row>
    <row r="125" spans="1:48" ht="60" customHeight="1" x14ac:dyDescent="0.25">
      <c r="A125" s="135"/>
      <c r="B125" s="68">
        <v>142</v>
      </c>
      <c r="C125" s="141"/>
      <c r="D125" s="66" t="s">
        <v>156</v>
      </c>
      <c r="E125" s="20" t="s">
        <v>258</v>
      </c>
      <c r="F125" s="20" t="s">
        <v>26</v>
      </c>
      <c r="G125" s="86">
        <v>22.56</v>
      </c>
      <c r="H125" s="72">
        <v>8</v>
      </c>
      <c r="I125" s="39">
        <f t="shared" si="2"/>
        <v>3</v>
      </c>
      <c r="J125" s="40" t="str">
        <f t="shared" si="3"/>
        <v>OK</v>
      </c>
      <c r="K125" s="18"/>
      <c r="L125" s="18">
        <v>5</v>
      </c>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row>
    <row r="126" spans="1:48" ht="60" customHeight="1" x14ac:dyDescent="0.25">
      <c r="A126" s="136"/>
      <c r="B126" s="68">
        <v>143</v>
      </c>
      <c r="C126" s="142"/>
      <c r="D126" s="46" t="s">
        <v>259</v>
      </c>
      <c r="E126" s="69" t="s">
        <v>258</v>
      </c>
      <c r="F126" s="69" t="s">
        <v>26</v>
      </c>
      <c r="G126" s="86">
        <v>17.079999999999998</v>
      </c>
      <c r="H126" s="72">
        <v>4</v>
      </c>
      <c r="I126" s="39">
        <f t="shared" si="2"/>
        <v>2</v>
      </c>
      <c r="J126" s="40" t="str">
        <f t="shared" si="3"/>
        <v>OK</v>
      </c>
      <c r="K126" s="18"/>
      <c r="L126" s="18">
        <v>2</v>
      </c>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22">
    <mergeCell ref="C17:C20"/>
    <mergeCell ref="C12:C16"/>
    <mergeCell ref="C8:C10"/>
    <mergeCell ref="C66:C69"/>
    <mergeCell ref="C62:C65"/>
    <mergeCell ref="C58:C61"/>
    <mergeCell ref="C55:C57"/>
    <mergeCell ref="C49:C54"/>
    <mergeCell ref="C35:C48"/>
    <mergeCell ref="C27:C34"/>
    <mergeCell ref="C25:C26"/>
    <mergeCell ref="C23:C24"/>
    <mergeCell ref="C99:C100"/>
    <mergeCell ref="C95:C97"/>
    <mergeCell ref="C92:C93"/>
    <mergeCell ref="C89:C91"/>
    <mergeCell ref="C85:C88"/>
    <mergeCell ref="C78:C83"/>
    <mergeCell ref="C75:C77"/>
    <mergeCell ref="C70:C74"/>
    <mergeCell ref="C21:C22"/>
    <mergeCell ref="A109:A111"/>
    <mergeCell ref="A112:A115"/>
    <mergeCell ref="A116:A119"/>
    <mergeCell ref="A121:A126"/>
    <mergeCell ref="C121:C126"/>
    <mergeCell ref="C112:C115"/>
    <mergeCell ref="C109:C111"/>
    <mergeCell ref="C103:C108"/>
    <mergeCell ref="C101:C102"/>
    <mergeCell ref="A75:A77"/>
    <mergeCell ref="A78:A83"/>
    <mergeCell ref="A85:A88"/>
    <mergeCell ref="A89:A91"/>
    <mergeCell ref="A92:A93"/>
    <mergeCell ref="A95:A97"/>
    <mergeCell ref="A99:A100"/>
    <mergeCell ref="A101:A102"/>
    <mergeCell ref="A103:A108"/>
    <mergeCell ref="A156:C156"/>
    <mergeCell ref="A157:C157"/>
    <mergeCell ref="A151:C151"/>
    <mergeCell ref="A152:C152"/>
    <mergeCell ref="A153:C153"/>
    <mergeCell ref="A154:C154"/>
    <mergeCell ref="A155:C155"/>
    <mergeCell ref="A146:C146"/>
    <mergeCell ref="A147:C147"/>
    <mergeCell ref="A148:C148"/>
    <mergeCell ref="A149:C149"/>
    <mergeCell ref="A150:C150"/>
    <mergeCell ref="A141:C141"/>
    <mergeCell ref="A142:C142"/>
    <mergeCell ref="A143:C143"/>
    <mergeCell ref="A144:C144"/>
    <mergeCell ref="A145:C145"/>
    <mergeCell ref="A136:C136"/>
    <mergeCell ref="A137:C137"/>
    <mergeCell ref="A138:C138"/>
    <mergeCell ref="A139:C139"/>
    <mergeCell ref="A140:C140"/>
    <mergeCell ref="A131:C131"/>
    <mergeCell ref="A132:C132"/>
    <mergeCell ref="A133:C133"/>
    <mergeCell ref="A134:C134"/>
    <mergeCell ref="A135:C135"/>
    <mergeCell ref="AB1:AB2"/>
    <mergeCell ref="AC1:AC2"/>
    <mergeCell ref="AD1:AD2"/>
    <mergeCell ref="AE1:AE2"/>
    <mergeCell ref="A2:J2"/>
    <mergeCell ref="A55:A57"/>
    <mergeCell ref="A58:A61"/>
    <mergeCell ref="A62:A65"/>
    <mergeCell ref="A66:A69"/>
    <mergeCell ref="A8:A10"/>
    <mergeCell ref="A12:A16"/>
    <mergeCell ref="A17:A20"/>
    <mergeCell ref="A21:A22"/>
    <mergeCell ref="A23:A24"/>
    <mergeCell ref="A25:A26"/>
    <mergeCell ref="A27:A34"/>
    <mergeCell ref="A35:A48"/>
    <mergeCell ref="A49:A54"/>
    <mergeCell ref="A70:A74"/>
    <mergeCell ref="AF1:AF2"/>
    <mergeCell ref="W1:W2"/>
    <mergeCell ref="X1:X2"/>
    <mergeCell ref="Y1:Y2"/>
    <mergeCell ref="Z1:Z2"/>
    <mergeCell ref="AA1:AA2"/>
    <mergeCell ref="K1:K2"/>
    <mergeCell ref="A1:C1"/>
    <mergeCell ref="V1:V2"/>
    <mergeCell ref="P1:P2"/>
    <mergeCell ref="Q1:Q2"/>
    <mergeCell ref="R1:R2"/>
    <mergeCell ref="S1:S2"/>
    <mergeCell ref="T1:T2"/>
    <mergeCell ref="L1:L2"/>
    <mergeCell ref="M1:M2"/>
    <mergeCell ref="N1:N2"/>
    <mergeCell ref="O1:O2"/>
    <mergeCell ref="U1:U2"/>
    <mergeCell ref="H1:J1"/>
    <mergeCell ref="D1:G1"/>
    <mergeCell ref="AP1:AP2"/>
    <mergeCell ref="AQ1:AQ2"/>
    <mergeCell ref="AR1:AR2"/>
    <mergeCell ref="AS1:AS2"/>
    <mergeCell ref="AT1:AT2"/>
    <mergeCell ref="AU1:AU2"/>
    <mergeCell ref="AV1:AV2"/>
    <mergeCell ref="AG1:AG2"/>
    <mergeCell ref="AH1:AH2"/>
    <mergeCell ref="AI1:AI2"/>
    <mergeCell ref="AJ1:AJ2"/>
    <mergeCell ref="AK1:AK2"/>
    <mergeCell ref="AL1:AL2"/>
    <mergeCell ref="AM1:AM2"/>
    <mergeCell ref="AN1:AN2"/>
    <mergeCell ref="AO1:AO2"/>
  </mergeCells>
  <phoneticPr fontId="0" type="noConversion"/>
  <conditionalFormatting sqref="AP4:AR126 AT4:AV126">
    <cfRule type="cellIs" dxfId="308" priority="40" stopIfTrue="1" operator="greaterThan">
      <formula>0</formula>
    </cfRule>
    <cfRule type="cellIs" dxfId="307" priority="41" stopIfTrue="1" operator="greaterThan">
      <formula>0</formula>
    </cfRule>
    <cfRule type="cellIs" dxfId="306" priority="42" stopIfTrue="1" operator="greaterThan">
      <formula>0</formula>
    </cfRule>
  </conditionalFormatting>
  <conditionalFormatting sqref="AS4:AS126">
    <cfRule type="cellIs" dxfId="305" priority="37" stopIfTrue="1" operator="greaterThan">
      <formula>0</formula>
    </cfRule>
    <cfRule type="cellIs" dxfId="304" priority="38" stopIfTrue="1" operator="greaterThan">
      <formula>0</formula>
    </cfRule>
    <cfRule type="cellIs" dxfId="303" priority="39" stopIfTrue="1" operator="greaterThan">
      <formula>0</formula>
    </cfRule>
  </conditionalFormatting>
  <conditionalFormatting sqref="Y4:Y126">
    <cfRule type="cellIs" dxfId="302" priority="4" stopIfTrue="1" operator="greaterThan">
      <formula>0</formula>
    </cfRule>
    <cfRule type="cellIs" dxfId="301" priority="5" stopIfTrue="1" operator="greaterThan">
      <formula>0</formula>
    </cfRule>
    <cfRule type="cellIs" dxfId="300" priority="6" stopIfTrue="1" operator="greaterThan">
      <formula>0</formula>
    </cfRule>
  </conditionalFormatting>
  <conditionalFormatting sqref="Z4:AO126">
    <cfRule type="cellIs" dxfId="299" priority="1" stopIfTrue="1" operator="greaterThan">
      <formula>0</formula>
    </cfRule>
    <cfRule type="cellIs" dxfId="298" priority="2" stopIfTrue="1" operator="greaterThan">
      <formula>0</formula>
    </cfRule>
    <cfRule type="cellIs" dxfId="297" priority="3" stopIfTrue="1" operator="greaterThan">
      <formula>0</formula>
    </cfRule>
  </conditionalFormatting>
  <conditionalFormatting sqref="K4:U126">
    <cfRule type="cellIs" dxfId="296" priority="16" stopIfTrue="1" operator="greaterThan">
      <formula>0</formula>
    </cfRule>
    <cfRule type="cellIs" dxfId="295" priority="17" stopIfTrue="1" operator="greaterThan">
      <formula>0</formula>
    </cfRule>
    <cfRule type="cellIs" dxfId="294" priority="18" stopIfTrue="1" operator="greaterThan">
      <formula>0</formula>
    </cfRule>
  </conditionalFormatting>
  <conditionalFormatting sqref="V4:V126">
    <cfRule type="cellIs" dxfId="293" priority="13" stopIfTrue="1" operator="greaterThan">
      <formula>0</formula>
    </cfRule>
    <cfRule type="cellIs" dxfId="292" priority="14" stopIfTrue="1" operator="greaterThan">
      <formula>0</formula>
    </cfRule>
    <cfRule type="cellIs" dxfId="291" priority="15" stopIfTrue="1" operator="greaterThan">
      <formula>0</formula>
    </cfRule>
  </conditionalFormatting>
  <conditionalFormatting sqref="W4:W126">
    <cfRule type="cellIs" dxfId="290" priority="10" stopIfTrue="1" operator="greaterThan">
      <formula>0</formula>
    </cfRule>
    <cfRule type="cellIs" dxfId="289" priority="11" stopIfTrue="1" operator="greaterThan">
      <formula>0</formula>
    </cfRule>
    <cfRule type="cellIs" dxfId="288" priority="12" stopIfTrue="1" operator="greaterThan">
      <formula>0</formula>
    </cfRule>
  </conditionalFormatting>
  <conditionalFormatting sqref="X4:X126">
    <cfRule type="cellIs" dxfId="287" priority="7" stopIfTrue="1" operator="greaterThan">
      <formula>0</formula>
    </cfRule>
    <cfRule type="cellIs" dxfId="286" priority="8" stopIfTrue="1" operator="greaterThan">
      <formula>0</formula>
    </cfRule>
    <cfRule type="cellIs" dxfId="285" priority="9"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57"/>
  <sheetViews>
    <sheetView topLeftCell="A116" zoomScale="80" zoomScaleNormal="80" workbookViewId="0">
      <selection activeCell="I4"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19" customWidth="1"/>
    <col min="9" max="9" width="13.28515625" style="42" customWidth="1"/>
    <col min="10" max="10" width="12.5703125" style="16" customWidth="1"/>
    <col min="11" max="30" width="13.85546875" style="17" customWidth="1"/>
    <col min="31" max="31" width="14.7109375" style="17" customWidth="1"/>
    <col min="32" max="32" width="11.28515625" style="14" customWidth="1"/>
    <col min="33" max="33" width="12.42578125" style="14" customWidth="1"/>
    <col min="34" max="34" width="13.28515625" style="14" customWidth="1"/>
    <col min="35" max="36" width="11.5703125" style="14" bestFit="1" customWidth="1"/>
    <col min="37" max="37" width="13.42578125" style="14" customWidth="1"/>
    <col min="38" max="39" width="11.5703125" style="14" bestFit="1" customWidth="1"/>
    <col min="40" max="40" width="12.42578125" style="14" customWidth="1"/>
    <col min="41" max="41" width="11.7109375" style="14" customWidth="1"/>
    <col min="42" max="42" width="12" style="14" customWidth="1"/>
    <col min="43" max="43" width="12.140625" style="14" customWidth="1"/>
    <col min="44" max="44" width="12.42578125" style="14" customWidth="1"/>
    <col min="45" max="46" width="18.28515625" style="14" customWidth="1"/>
    <col min="47" max="47" width="17" style="14" customWidth="1"/>
    <col min="48" max="48" width="16.85546875" style="14" customWidth="1"/>
    <col min="49" max="16384" width="9.7109375" style="14"/>
  </cols>
  <sheetData>
    <row r="1" spans="1:48" ht="33" customHeight="1" x14ac:dyDescent="0.25">
      <c r="A1" s="131" t="s">
        <v>158</v>
      </c>
      <c r="B1" s="131"/>
      <c r="C1" s="131"/>
      <c r="D1" s="132" t="s">
        <v>32</v>
      </c>
      <c r="E1" s="132"/>
      <c r="F1" s="132"/>
      <c r="G1" s="132"/>
      <c r="H1" s="132" t="s">
        <v>159</v>
      </c>
      <c r="I1" s="132"/>
      <c r="J1" s="132"/>
      <c r="K1" s="129" t="s">
        <v>415</v>
      </c>
      <c r="L1" s="129" t="s">
        <v>416</v>
      </c>
      <c r="M1" s="129" t="s">
        <v>417</v>
      </c>
      <c r="N1" s="129" t="s">
        <v>418</v>
      </c>
      <c r="O1" s="129" t="s">
        <v>419</v>
      </c>
      <c r="P1" s="129" t="s">
        <v>420</v>
      </c>
      <c r="Q1" s="129" t="s">
        <v>421</v>
      </c>
      <c r="R1" s="129" t="s">
        <v>422</v>
      </c>
      <c r="S1" s="129" t="s">
        <v>548</v>
      </c>
      <c r="T1" s="129" t="s">
        <v>549</v>
      </c>
      <c r="U1" s="129" t="s">
        <v>550</v>
      </c>
      <c r="V1" s="129" t="s">
        <v>551</v>
      </c>
      <c r="W1" s="129" t="s">
        <v>552</v>
      </c>
      <c r="X1" s="129" t="s">
        <v>553</v>
      </c>
      <c r="Y1" s="129" t="s">
        <v>554</v>
      </c>
      <c r="Z1" s="129" t="s">
        <v>160</v>
      </c>
      <c r="AA1" s="129" t="s">
        <v>160</v>
      </c>
      <c r="AB1" s="129" t="s">
        <v>160</v>
      </c>
      <c r="AC1" s="129" t="s">
        <v>160</v>
      </c>
      <c r="AD1" s="129" t="s">
        <v>160</v>
      </c>
      <c r="AE1" s="129" t="s">
        <v>160</v>
      </c>
      <c r="AF1" s="129" t="s">
        <v>160</v>
      </c>
      <c r="AG1" s="129" t="s">
        <v>160</v>
      </c>
      <c r="AH1" s="129" t="s">
        <v>160</v>
      </c>
      <c r="AI1" s="129" t="s">
        <v>160</v>
      </c>
      <c r="AJ1" s="129" t="s">
        <v>160</v>
      </c>
      <c r="AK1" s="129" t="s">
        <v>160</v>
      </c>
      <c r="AL1" s="129" t="s">
        <v>160</v>
      </c>
      <c r="AM1" s="129" t="s">
        <v>160</v>
      </c>
      <c r="AN1" s="129" t="s">
        <v>160</v>
      </c>
      <c r="AO1" s="129" t="s">
        <v>160</v>
      </c>
      <c r="AP1" s="129" t="s">
        <v>160</v>
      </c>
      <c r="AQ1" s="129" t="s">
        <v>160</v>
      </c>
      <c r="AR1" s="129" t="s">
        <v>160</v>
      </c>
      <c r="AS1" s="129" t="s">
        <v>160</v>
      </c>
      <c r="AT1" s="129" t="s">
        <v>160</v>
      </c>
      <c r="AU1" s="129" t="s">
        <v>160</v>
      </c>
      <c r="AV1" s="129" t="s">
        <v>160</v>
      </c>
    </row>
    <row r="2" spans="1:48"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row>
    <row r="3" spans="1:48" s="15" customFormat="1" ht="45" x14ac:dyDescent="0.2">
      <c r="A3" s="34" t="s">
        <v>1</v>
      </c>
      <c r="B3" s="34" t="s">
        <v>2</v>
      </c>
      <c r="C3" s="35" t="s">
        <v>162</v>
      </c>
      <c r="D3" s="35" t="s">
        <v>163</v>
      </c>
      <c r="E3" s="35" t="s">
        <v>164</v>
      </c>
      <c r="F3" s="35" t="s">
        <v>6</v>
      </c>
      <c r="G3" s="36" t="s">
        <v>3</v>
      </c>
      <c r="H3" s="37" t="s">
        <v>25</v>
      </c>
      <c r="I3" s="38" t="s">
        <v>0</v>
      </c>
      <c r="J3" s="34" t="s">
        <v>4</v>
      </c>
      <c r="K3" s="122">
        <v>43174</v>
      </c>
      <c r="L3" s="122">
        <v>43174</v>
      </c>
      <c r="M3" s="122">
        <v>43174</v>
      </c>
      <c r="N3" s="122">
        <v>43174</v>
      </c>
      <c r="O3" s="122">
        <v>43174</v>
      </c>
      <c r="P3" s="122">
        <v>43244</v>
      </c>
      <c r="Q3" s="122">
        <v>43269</v>
      </c>
      <c r="R3" s="122">
        <v>43279</v>
      </c>
      <c r="S3" s="122">
        <v>43353</v>
      </c>
      <c r="T3" s="122">
        <v>43353</v>
      </c>
      <c r="U3" s="122">
        <v>43353</v>
      </c>
      <c r="V3" s="122">
        <v>43362</v>
      </c>
      <c r="W3" s="122">
        <v>43397</v>
      </c>
      <c r="X3" s="122">
        <v>43397</v>
      </c>
      <c r="Y3" s="122">
        <v>43397</v>
      </c>
      <c r="Z3" s="33" t="s">
        <v>161</v>
      </c>
      <c r="AA3" s="33" t="s">
        <v>161</v>
      </c>
      <c r="AB3" s="33" t="s">
        <v>161</v>
      </c>
      <c r="AC3" s="33" t="s">
        <v>161</v>
      </c>
      <c r="AD3" s="33" t="s">
        <v>161</v>
      </c>
      <c r="AE3" s="33" t="s">
        <v>161</v>
      </c>
      <c r="AF3" s="33" t="s">
        <v>161</v>
      </c>
      <c r="AG3" s="33" t="s">
        <v>161</v>
      </c>
      <c r="AH3" s="33" t="s">
        <v>161</v>
      </c>
      <c r="AI3" s="33" t="s">
        <v>161</v>
      </c>
      <c r="AJ3" s="33" t="s">
        <v>161</v>
      </c>
      <c r="AK3" s="33" t="s">
        <v>161</v>
      </c>
      <c r="AL3" s="33" t="s">
        <v>161</v>
      </c>
      <c r="AM3" s="33" t="s">
        <v>161</v>
      </c>
      <c r="AN3" s="33" t="s">
        <v>161</v>
      </c>
      <c r="AO3" s="33" t="s">
        <v>161</v>
      </c>
      <c r="AP3" s="33" t="s">
        <v>161</v>
      </c>
      <c r="AQ3" s="33" t="s">
        <v>161</v>
      </c>
      <c r="AR3" s="33" t="s">
        <v>161</v>
      </c>
      <c r="AS3" s="33" t="s">
        <v>161</v>
      </c>
      <c r="AT3" s="33" t="s">
        <v>161</v>
      </c>
      <c r="AU3" s="33" t="s">
        <v>161</v>
      </c>
      <c r="AV3" s="33" t="s">
        <v>161</v>
      </c>
    </row>
    <row r="4" spans="1:48" ht="60" customHeight="1" x14ac:dyDescent="0.25">
      <c r="A4" s="80">
        <v>1</v>
      </c>
      <c r="B4" s="68">
        <v>1</v>
      </c>
      <c r="C4" s="81" t="s">
        <v>165</v>
      </c>
      <c r="D4" s="66" t="s">
        <v>166</v>
      </c>
      <c r="E4" s="20" t="s">
        <v>167</v>
      </c>
      <c r="F4" s="20" t="s">
        <v>46</v>
      </c>
      <c r="G4" s="86">
        <v>40.229999999999997</v>
      </c>
      <c r="H4" s="64">
        <v>150</v>
      </c>
      <c r="I4" s="39">
        <f>H4-(SUM(K4:AV4))</f>
        <v>20</v>
      </c>
      <c r="J4" s="40" t="str">
        <f>IF(I4&lt;0,"ATENÇÃO","OK")</f>
        <v>OK</v>
      </c>
      <c r="K4" s="121"/>
      <c r="L4" s="121"/>
      <c r="M4" s="121"/>
      <c r="N4" s="121"/>
      <c r="O4" s="121"/>
      <c r="P4" s="121">
        <v>50</v>
      </c>
      <c r="Q4" s="121"/>
      <c r="R4" s="121"/>
      <c r="S4" s="121"/>
      <c r="T4" s="121"/>
      <c r="U4" s="121"/>
      <c r="V4" s="121"/>
      <c r="W4" s="121">
        <v>80</v>
      </c>
      <c r="X4" s="121"/>
      <c r="Y4" s="121"/>
      <c r="Z4" s="18"/>
      <c r="AA4" s="18"/>
      <c r="AB4" s="18"/>
      <c r="AC4" s="18"/>
      <c r="AD4" s="18"/>
      <c r="AE4" s="18"/>
      <c r="AF4" s="18"/>
      <c r="AG4" s="18"/>
      <c r="AH4" s="18"/>
      <c r="AI4" s="18"/>
      <c r="AJ4" s="18"/>
      <c r="AK4" s="18"/>
      <c r="AL4" s="18"/>
      <c r="AM4" s="18"/>
      <c r="AN4" s="18"/>
      <c r="AO4" s="18"/>
      <c r="AP4" s="18"/>
      <c r="AQ4" s="18"/>
      <c r="AR4" s="18"/>
      <c r="AS4" s="18"/>
      <c r="AT4" s="18"/>
      <c r="AU4" s="18"/>
      <c r="AV4" s="18"/>
    </row>
    <row r="5" spans="1:48" ht="60" customHeight="1" x14ac:dyDescent="0.25">
      <c r="A5" s="49">
        <v>2</v>
      </c>
      <c r="B5" s="68">
        <v>2</v>
      </c>
      <c r="C5" s="81" t="s">
        <v>165</v>
      </c>
      <c r="D5" s="66" t="s">
        <v>168</v>
      </c>
      <c r="E5" s="20" t="s">
        <v>167</v>
      </c>
      <c r="F5" s="20" t="s">
        <v>47</v>
      </c>
      <c r="G5" s="86">
        <v>34.869999999999997</v>
      </c>
      <c r="H5" s="65"/>
      <c r="I5" s="39">
        <f t="shared" ref="I5:I68" si="0">H5-(SUM(K5:AV5))</f>
        <v>0</v>
      </c>
      <c r="J5" s="40" t="str">
        <f t="shared" ref="J5:J68" si="1">IF(I5&lt;0,"ATENÇÃO","OK")</f>
        <v>OK</v>
      </c>
      <c r="K5" s="121"/>
      <c r="L5" s="121"/>
      <c r="M5" s="121"/>
      <c r="N5" s="121"/>
      <c r="O5" s="121"/>
      <c r="P5" s="121"/>
      <c r="Q5" s="121"/>
      <c r="R5" s="121"/>
      <c r="S5" s="121"/>
      <c r="T5" s="121"/>
      <c r="U5" s="121"/>
      <c r="V5" s="121"/>
      <c r="W5" s="121"/>
      <c r="X5" s="121"/>
      <c r="Y5" s="121"/>
      <c r="Z5" s="18"/>
      <c r="AA5" s="18"/>
      <c r="AB5" s="18"/>
      <c r="AC5" s="18"/>
      <c r="AD5" s="18"/>
      <c r="AE5" s="18"/>
      <c r="AF5" s="18"/>
      <c r="AG5" s="18"/>
      <c r="AH5" s="18"/>
      <c r="AI5" s="18"/>
      <c r="AJ5" s="18"/>
      <c r="AK5" s="18"/>
      <c r="AL5" s="18"/>
      <c r="AM5" s="18"/>
      <c r="AN5" s="18"/>
      <c r="AO5" s="18"/>
      <c r="AP5" s="18"/>
      <c r="AQ5" s="18"/>
      <c r="AR5" s="18"/>
      <c r="AS5" s="18"/>
      <c r="AT5" s="18"/>
      <c r="AU5" s="18"/>
      <c r="AV5" s="18"/>
    </row>
    <row r="6" spans="1:48" ht="60" customHeight="1" x14ac:dyDescent="0.25">
      <c r="A6" s="49">
        <v>3</v>
      </c>
      <c r="B6" s="68">
        <v>3</v>
      </c>
      <c r="C6" s="81" t="s">
        <v>169</v>
      </c>
      <c r="D6" s="66" t="s">
        <v>170</v>
      </c>
      <c r="E6" s="20" t="s">
        <v>171</v>
      </c>
      <c r="F6" s="20" t="s">
        <v>48</v>
      </c>
      <c r="G6" s="86">
        <v>7.79</v>
      </c>
      <c r="H6" s="65">
        <v>1500</v>
      </c>
      <c r="I6" s="39">
        <f t="shared" si="0"/>
        <v>1500</v>
      </c>
      <c r="J6" s="40" t="str">
        <f t="shared" si="1"/>
        <v>OK</v>
      </c>
      <c r="K6" s="121"/>
      <c r="L6" s="121"/>
      <c r="M6" s="121"/>
      <c r="N6" s="121"/>
      <c r="O6" s="121"/>
      <c r="P6" s="121"/>
      <c r="Q6" s="121"/>
      <c r="R6" s="121"/>
      <c r="S6" s="121"/>
      <c r="T6" s="121"/>
      <c r="U6" s="121"/>
      <c r="V6" s="121"/>
      <c r="W6" s="121"/>
      <c r="X6" s="121"/>
      <c r="Y6" s="121"/>
      <c r="Z6" s="18"/>
      <c r="AA6" s="18"/>
      <c r="AB6" s="18"/>
      <c r="AC6" s="18"/>
      <c r="AD6" s="18"/>
      <c r="AE6" s="18"/>
      <c r="AF6" s="18"/>
      <c r="AG6" s="18"/>
      <c r="AH6" s="18"/>
      <c r="AI6" s="18"/>
      <c r="AJ6" s="18"/>
      <c r="AK6" s="18"/>
      <c r="AL6" s="18"/>
      <c r="AM6" s="18"/>
      <c r="AN6" s="18"/>
      <c r="AO6" s="18"/>
      <c r="AP6" s="18"/>
      <c r="AQ6" s="18"/>
      <c r="AR6" s="18"/>
      <c r="AS6" s="18"/>
      <c r="AT6" s="18"/>
      <c r="AU6" s="18"/>
      <c r="AV6" s="18"/>
    </row>
    <row r="7" spans="1:48" ht="60" customHeight="1" x14ac:dyDescent="0.25">
      <c r="A7" s="49">
        <v>4</v>
      </c>
      <c r="B7" s="68">
        <v>4</v>
      </c>
      <c r="C7" s="81" t="s">
        <v>172</v>
      </c>
      <c r="D7" s="66" t="s">
        <v>76</v>
      </c>
      <c r="E7" s="20" t="s">
        <v>54</v>
      </c>
      <c r="F7" s="20" t="s">
        <v>34</v>
      </c>
      <c r="G7" s="86">
        <v>1.47</v>
      </c>
      <c r="H7" s="65">
        <f>144+60+60</f>
        <v>264</v>
      </c>
      <c r="I7" s="39">
        <f t="shared" si="0"/>
        <v>0</v>
      </c>
      <c r="J7" s="40" t="str">
        <f t="shared" si="1"/>
        <v>OK</v>
      </c>
      <c r="K7" s="121"/>
      <c r="L7" s="121"/>
      <c r="M7" s="121"/>
      <c r="N7" s="121"/>
      <c r="O7" s="121">
        <v>144</v>
      </c>
      <c r="P7" s="121"/>
      <c r="Q7" s="121"/>
      <c r="R7" s="121"/>
      <c r="S7" s="121"/>
      <c r="T7" s="121"/>
      <c r="U7" s="121"/>
      <c r="V7" s="121"/>
      <c r="W7" s="121"/>
      <c r="X7" s="121"/>
      <c r="Y7" s="121">
        <v>120</v>
      </c>
      <c r="Z7" s="18"/>
      <c r="AA7" s="18"/>
      <c r="AB7" s="18"/>
      <c r="AC7" s="18"/>
      <c r="AD7" s="18"/>
      <c r="AE7" s="18"/>
      <c r="AF7" s="18"/>
      <c r="AG7" s="18"/>
      <c r="AH7" s="18"/>
      <c r="AI7" s="18"/>
      <c r="AJ7" s="18"/>
      <c r="AK7" s="18"/>
      <c r="AL7" s="18"/>
      <c r="AM7" s="18"/>
      <c r="AN7" s="18"/>
      <c r="AO7" s="18"/>
      <c r="AP7" s="18"/>
      <c r="AQ7" s="18"/>
      <c r="AR7" s="18"/>
      <c r="AS7" s="18"/>
      <c r="AT7" s="18"/>
      <c r="AU7" s="18"/>
      <c r="AV7" s="18"/>
    </row>
    <row r="8" spans="1:48" ht="60" customHeight="1" x14ac:dyDescent="0.25">
      <c r="A8" s="134">
        <v>5</v>
      </c>
      <c r="B8" s="68">
        <v>5</v>
      </c>
      <c r="C8" s="140" t="s">
        <v>173</v>
      </c>
      <c r="D8" s="66" t="s">
        <v>77</v>
      </c>
      <c r="E8" s="20" t="s">
        <v>37</v>
      </c>
      <c r="F8" s="20" t="s">
        <v>49</v>
      </c>
      <c r="G8" s="86">
        <v>3.71</v>
      </c>
      <c r="H8" s="65">
        <v>360</v>
      </c>
      <c r="I8" s="39">
        <f t="shared" si="0"/>
        <v>0</v>
      </c>
      <c r="J8" s="40" t="str">
        <f t="shared" si="1"/>
        <v>OK</v>
      </c>
      <c r="K8" s="121">
        <v>180</v>
      </c>
      <c r="L8" s="121"/>
      <c r="M8" s="121"/>
      <c r="N8" s="121"/>
      <c r="O8" s="121"/>
      <c r="P8" s="121"/>
      <c r="Q8" s="121"/>
      <c r="R8" s="121"/>
      <c r="S8" s="121"/>
      <c r="T8" s="121">
        <v>180</v>
      </c>
      <c r="U8" s="121"/>
      <c r="V8" s="121"/>
      <c r="W8" s="121"/>
      <c r="X8" s="121"/>
      <c r="Y8" s="121"/>
      <c r="Z8" s="18"/>
      <c r="AA8" s="18"/>
      <c r="AB8" s="18"/>
      <c r="AC8" s="18"/>
      <c r="AD8" s="18"/>
      <c r="AE8" s="18"/>
      <c r="AF8" s="18"/>
      <c r="AG8" s="18"/>
      <c r="AH8" s="18"/>
      <c r="AI8" s="18"/>
      <c r="AJ8" s="18"/>
      <c r="AK8" s="18"/>
      <c r="AL8" s="18"/>
      <c r="AM8" s="18"/>
      <c r="AN8" s="18"/>
      <c r="AO8" s="18"/>
      <c r="AP8" s="18"/>
      <c r="AQ8" s="18"/>
      <c r="AR8" s="18"/>
      <c r="AS8" s="18"/>
      <c r="AT8" s="18"/>
      <c r="AU8" s="18"/>
      <c r="AV8" s="18"/>
    </row>
    <row r="9" spans="1:48" ht="60" customHeight="1" x14ac:dyDescent="0.25">
      <c r="A9" s="135"/>
      <c r="B9" s="68">
        <v>6</v>
      </c>
      <c r="C9" s="141"/>
      <c r="D9" s="66" t="s">
        <v>78</v>
      </c>
      <c r="E9" s="20" t="s">
        <v>37</v>
      </c>
      <c r="F9" s="20" t="s">
        <v>48</v>
      </c>
      <c r="G9" s="86">
        <v>3.31</v>
      </c>
      <c r="H9" s="65">
        <v>72</v>
      </c>
      <c r="I9" s="39">
        <f t="shared" si="0"/>
        <v>0</v>
      </c>
      <c r="J9" s="40" t="str">
        <f t="shared" si="1"/>
        <v>OK</v>
      </c>
      <c r="K9" s="121">
        <v>48</v>
      </c>
      <c r="L9" s="121"/>
      <c r="M9" s="121"/>
      <c r="N9" s="121"/>
      <c r="O9" s="121"/>
      <c r="P9" s="121"/>
      <c r="Q9" s="121"/>
      <c r="R9" s="121"/>
      <c r="S9" s="121"/>
      <c r="T9" s="121">
        <v>24</v>
      </c>
      <c r="U9" s="121"/>
      <c r="V9" s="121"/>
      <c r="W9" s="121"/>
      <c r="X9" s="121"/>
      <c r="Y9" s="121"/>
      <c r="Z9" s="18"/>
      <c r="AA9" s="18"/>
      <c r="AB9" s="18"/>
      <c r="AC9" s="18"/>
      <c r="AD9" s="18"/>
      <c r="AE9" s="18"/>
      <c r="AF9" s="18"/>
      <c r="AG9" s="18"/>
      <c r="AH9" s="18"/>
      <c r="AI9" s="18"/>
      <c r="AJ9" s="18"/>
      <c r="AK9" s="18"/>
      <c r="AL9" s="18"/>
      <c r="AM9" s="18"/>
      <c r="AN9" s="18"/>
      <c r="AO9" s="18"/>
      <c r="AP9" s="18"/>
      <c r="AQ9" s="18"/>
      <c r="AR9" s="18"/>
      <c r="AS9" s="18"/>
      <c r="AT9" s="18"/>
      <c r="AU9" s="18"/>
      <c r="AV9" s="18"/>
    </row>
    <row r="10" spans="1:48" ht="60" customHeight="1" x14ac:dyDescent="0.25">
      <c r="A10" s="136"/>
      <c r="B10" s="68">
        <v>7</v>
      </c>
      <c r="C10" s="142"/>
      <c r="D10" s="83" t="s">
        <v>174</v>
      </c>
      <c r="E10" s="20" t="s">
        <v>37</v>
      </c>
      <c r="F10" s="20" t="s">
        <v>26</v>
      </c>
      <c r="G10" s="86">
        <v>8.75</v>
      </c>
      <c r="H10" s="65"/>
      <c r="I10" s="39">
        <f t="shared" si="0"/>
        <v>0</v>
      </c>
      <c r="J10" s="40" t="str">
        <f t="shared" si="1"/>
        <v>OK</v>
      </c>
      <c r="K10" s="121"/>
      <c r="L10" s="121"/>
      <c r="M10" s="121"/>
      <c r="N10" s="121"/>
      <c r="O10" s="121"/>
      <c r="P10" s="121"/>
      <c r="Q10" s="121"/>
      <c r="R10" s="121"/>
      <c r="S10" s="121"/>
      <c r="T10" s="121"/>
      <c r="U10" s="121"/>
      <c r="V10" s="121"/>
      <c r="W10" s="121"/>
      <c r="X10" s="121"/>
      <c r="Y10" s="121"/>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row r="11" spans="1:48" ht="60" customHeight="1" x14ac:dyDescent="0.25">
      <c r="A11" s="49">
        <v>6</v>
      </c>
      <c r="B11" s="68">
        <v>8</v>
      </c>
      <c r="C11" s="81" t="s">
        <v>173</v>
      </c>
      <c r="D11" s="66" t="s">
        <v>79</v>
      </c>
      <c r="E11" s="69" t="s">
        <v>37</v>
      </c>
      <c r="F11" s="69" t="s">
        <v>26</v>
      </c>
      <c r="G11" s="86">
        <v>1</v>
      </c>
      <c r="H11" s="65">
        <v>24</v>
      </c>
      <c r="I11" s="39">
        <f t="shared" si="0"/>
        <v>0</v>
      </c>
      <c r="J11" s="40" t="str">
        <f t="shared" si="1"/>
        <v>OK</v>
      </c>
      <c r="K11" s="121">
        <v>24</v>
      </c>
      <c r="L11" s="121"/>
      <c r="M11" s="121"/>
      <c r="N11" s="121"/>
      <c r="O11" s="121"/>
      <c r="P11" s="121"/>
      <c r="Q11" s="121"/>
      <c r="R11" s="121"/>
      <c r="S11" s="121"/>
      <c r="T11" s="121"/>
      <c r="U11" s="121"/>
      <c r="V11" s="121"/>
      <c r="W11" s="121"/>
      <c r="X11" s="121"/>
      <c r="Y11" s="121"/>
      <c r="Z11" s="18"/>
      <c r="AA11" s="18"/>
      <c r="AB11" s="18"/>
      <c r="AC11" s="18"/>
      <c r="AD11" s="18"/>
      <c r="AE11" s="18"/>
      <c r="AF11" s="18"/>
      <c r="AG11" s="18"/>
      <c r="AH11" s="18"/>
      <c r="AI11" s="18"/>
      <c r="AJ11" s="18"/>
      <c r="AK11" s="18"/>
      <c r="AL11" s="18"/>
      <c r="AM11" s="18"/>
      <c r="AN11" s="18"/>
      <c r="AO11" s="18"/>
      <c r="AP11" s="18"/>
      <c r="AQ11" s="18"/>
      <c r="AR11" s="18"/>
      <c r="AS11" s="18"/>
      <c r="AT11" s="18"/>
      <c r="AU11" s="18"/>
      <c r="AV11" s="18"/>
    </row>
    <row r="12" spans="1:48" ht="60" customHeight="1" x14ac:dyDescent="0.25">
      <c r="A12" s="134">
        <v>7</v>
      </c>
      <c r="B12" s="68">
        <v>9</v>
      </c>
      <c r="C12" s="140" t="s">
        <v>175</v>
      </c>
      <c r="D12" s="66" t="s">
        <v>80</v>
      </c>
      <c r="E12" s="69" t="s">
        <v>55</v>
      </c>
      <c r="F12" s="69" t="s">
        <v>50</v>
      </c>
      <c r="G12" s="86">
        <v>29.75</v>
      </c>
      <c r="H12" s="65"/>
      <c r="I12" s="39">
        <f t="shared" si="0"/>
        <v>0</v>
      </c>
      <c r="J12" s="40" t="str">
        <f t="shared" si="1"/>
        <v>OK</v>
      </c>
      <c r="K12" s="121"/>
      <c r="L12" s="121"/>
      <c r="M12" s="121"/>
      <c r="N12" s="121"/>
      <c r="O12" s="121"/>
      <c r="P12" s="121"/>
      <c r="Q12" s="121"/>
      <c r="R12" s="121"/>
      <c r="S12" s="121"/>
      <c r="T12" s="121"/>
      <c r="U12" s="121"/>
      <c r="V12" s="121"/>
      <c r="W12" s="121"/>
      <c r="X12" s="121"/>
      <c r="Y12" s="121"/>
      <c r="Z12" s="18"/>
      <c r="AA12" s="18"/>
      <c r="AB12" s="18"/>
      <c r="AC12" s="18"/>
      <c r="AD12" s="18"/>
      <c r="AE12" s="18"/>
      <c r="AF12" s="18"/>
      <c r="AG12" s="18"/>
      <c r="AH12" s="18"/>
      <c r="AI12" s="18"/>
      <c r="AJ12" s="18"/>
      <c r="AK12" s="18"/>
      <c r="AL12" s="18"/>
      <c r="AM12" s="18"/>
      <c r="AN12" s="18"/>
      <c r="AO12" s="18"/>
      <c r="AP12" s="18"/>
      <c r="AQ12" s="18"/>
      <c r="AR12" s="18"/>
      <c r="AS12" s="18"/>
      <c r="AT12" s="18"/>
      <c r="AU12" s="18"/>
      <c r="AV12" s="18"/>
    </row>
    <row r="13" spans="1:48" ht="60" customHeight="1" x14ac:dyDescent="0.25">
      <c r="A13" s="135"/>
      <c r="B13" s="68">
        <v>10</v>
      </c>
      <c r="C13" s="141"/>
      <c r="D13" s="70" t="s">
        <v>81</v>
      </c>
      <c r="E13" s="69" t="s">
        <v>55</v>
      </c>
      <c r="F13" s="69" t="s">
        <v>50</v>
      </c>
      <c r="G13" s="86">
        <v>49.38</v>
      </c>
      <c r="H13" s="65"/>
      <c r="I13" s="39">
        <f t="shared" si="0"/>
        <v>0</v>
      </c>
      <c r="J13" s="40" t="str">
        <f t="shared" si="1"/>
        <v>OK</v>
      </c>
      <c r="K13" s="121"/>
      <c r="L13" s="121"/>
      <c r="M13" s="121"/>
      <c r="N13" s="121"/>
      <c r="O13" s="121"/>
      <c r="P13" s="121"/>
      <c r="Q13" s="121"/>
      <c r="R13" s="121"/>
      <c r="S13" s="121"/>
      <c r="T13" s="121"/>
      <c r="U13" s="121"/>
      <c r="V13" s="121"/>
      <c r="W13" s="121"/>
      <c r="X13" s="121"/>
      <c r="Y13" s="121"/>
      <c r="Z13" s="18"/>
      <c r="AA13" s="18"/>
      <c r="AB13" s="18"/>
      <c r="AC13" s="18"/>
      <c r="AD13" s="18"/>
      <c r="AE13" s="18"/>
      <c r="AF13" s="18"/>
      <c r="AG13" s="18"/>
      <c r="AH13" s="18"/>
      <c r="AI13" s="18"/>
      <c r="AJ13" s="18"/>
      <c r="AK13" s="18"/>
      <c r="AL13" s="18"/>
      <c r="AM13" s="18"/>
      <c r="AN13" s="18"/>
      <c r="AO13" s="18"/>
      <c r="AP13" s="18"/>
      <c r="AQ13" s="18"/>
      <c r="AR13" s="18"/>
      <c r="AS13" s="18"/>
      <c r="AT13" s="18"/>
      <c r="AU13" s="18"/>
      <c r="AV13" s="18"/>
    </row>
    <row r="14" spans="1:48" ht="60" customHeight="1" x14ac:dyDescent="0.25">
      <c r="A14" s="135"/>
      <c r="B14" s="68">
        <v>11</v>
      </c>
      <c r="C14" s="141"/>
      <c r="D14" s="66" t="s">
        <v>82</v>
      </c>
      <c r="E14" s="69" t="s">
        <v>55</v>
      </c>
      <c r="F14" s="69" t="s">
        <v>48</v>
      </c>
      <c r="G14" s="86">
        <v>38.86</v>
      </c>
      <c r="H14" s="65"/>
      <c r="I14" s="39">
        <f t="shared" si="0"/>
        <v>0</v>
      </c>
      <c r="J14" s="40" t="str">
        <f t="shared" si="1"/>
        <v>OK</v>
      </c>
      <c r="K14" s="121"/>
      <c r="L14" s="121"/>
      <c r="M14" s="121"/>
      <c r="N14" s="121"/>
      <c r="O14" s="121"/>
      <c r="P14" s="121"/>
      <c r="Q14" s="121"/>
      <c r="R14" s="121"/>
      <c r="S14" s="121"/>
      <c r="T14" s="121"/>
      <c r="U14" s="121"/>
      <c r="V14" s="121"/>
      <c r="W14" s="121"/>
      <c r="X14" s="121"/>
      <c r="Y14" s="121"/>
      <c r="Z14" s="18"/>
      <c r="AA14" s="18"/>
      <c r="AB14" s="18"/>
      <c r="AC14" s="18"/>
      <c r="AD14" s="18"/>
      <c r="AE14" s="18"/>
      <c r="AF14" s="18"/>
      <c r="AG14" s="18"/>
      <c r="AH14" s="18"/>
      <c r="AI14" s="18"/>
      <c r="AJ14" s="18"/>
      <c r="AK14" s="18"/>
      <c r="AL14" s="18"/>
      <c r="AM14" s="18"/>
      <c r="AN14" s="18"/>
      <c r="AO14" s="18"/>
      <c r="AP14" s="18"/>
      <c r="AQ14" s="18"/>
      <c r="AR14" s="18"/>
      <c r="AS14" s="18"/>
      <c r="AT14" s="18"/>
      <c r="AU14" s="18"/>
      <c r="AV14" s="18"/>
    </row>
    <row r="15" spans="1:48" ht="60" customHeight="1" x14ac:dyDescent="0.25">
      <c r="A15" s="135"/>
      <c r="B15" s="68">
        <v>12</v>
      </c>
      <c r="C15" s="141"/>
      <c r="D15" s="66" t="s">
        <v>176</v>
      </c>
      <c r="E15" s="69" t="s">
        <v>177</v>
      </c>
      <c r="F15" s="69" t="s">
        <v>48</v>
      </c>
      <c r="G15" s="86">
        <v>95.39</v>
      </c>
      <c r="H15" s="65"/>
      <c r="I15" s="39">
        <f t="shared" si="0"/>
        <v>0</v>
      </c>
      <c r="J15" s="40" t="str">
        <f t="shared" si="1"/>
        <v>OK</v>
      </c>
      <c r="K15" s="121"/>
      <c r="L15" s="121"/>
      <c r="M15" s="121"/>
      <c r="N15" s="121"/>
      <c r="O15" s="121"/>
      <c r="P15" s="121"/>
      <c r="Q15" s="121"/>
      <c r="R15" s="121"/>
      <c r="S15" s="121"/>
      <c r="T15" s="121"/>
      <c r="U15" s="121"/>
      <c r="V15" s="121"/>
      <c r="W15" s="121"/>
      <c r="X15" s="121"/>
      <c r="Y15" s="121"/>
      <c r="Z15" s="18"/>
      <c r="AA15" s="18"/>
      <c r="AB15" s="18"/>
      <c r="AC15" s="18"/>
      <c r="AD15" s="18"/>
      <c r="AE15" s="18"/>
      <c r="AF15" s="18"/>
      <c r="AG15" s="18"/>
      <c r="AH15" s="18"/>
      <c r="AI15" s="18"/>
      <c r="AJ15" s="18"/>
      <c r="AK15" s="18"/>
      <c r="AL15" s="18"/>
      <c r="AM15" s="18"/>
      <c r="AN15" s="18"/>
      <c r="AO15" s="18"/>
      <c r="AP15" s="18"/>
      <c r="AQ15" s="18"/>
      <c r="AR15" s="18"/>
      <c r="AS15" s="18"/>
      <c r="AT15" s="18"/>
      <c r="AU15" s="18"/>
      <c r="AV15" s="18"/>
    </row>
    <row r="16" spans="1:48" ht="60" customHeight="1" x14ac:dyDescent="0.25">
      <c r="A16" s="136"/>
      <c r="B16" s="68">
        <v>13</v>
      </c>
      <c r="C16" s="142"/>
      <c r="D16" s="66" t="s">
        <v>83</v>
      </c>
      <c r="E16" s="69" t="s">
        <v>177</v>
      </c>
      <c r="F16" s="69" t="s">
        <v>48</v>
      </c>
      <c r="G16" s="86">
        <v>16.7</v>
      </c>
      <c r="H16" s="65"/>
      <c r="I16" s="39">
        <f t="shared" si="0"/>
        <v>0</v>
      </c>
      <c r="J16" s="40" t="str">
        <f t="shared" si="1"/>
        <v>OK</v>
      </c>
      <c r="K16" s="121"/>
      <c r="L16" s="121"/>
      <c r="M16" s="121"/>
      <c r="N16" s="121"/>
      <c r="O16" s="121"/>
      <c r="P16" s="121"/>
      <c r="Q16" s="121"/>
      <c r="R16" s="121"/>
      <c r="S16" s="121"/>
      <c r="T16" s="121"/>
      <c r="U16" s="121"/>
      <c r="V16" s="121"/>
      <c r="W16" s="121"/>
      <c r="X16" s="121"/>
      <c r="Y16" s="121"/>
      <c r="Z16" s="18"/>
      <c r="AA16" s="18"/>
      <c r="AB16" s="18"/>
      <c r="AC16" s="18"/>
      <c r="AD16" s="18"/>
      <c r="AE16" s="18"/>
      <c r="AF16" s="18"/>
      <c r="AG16" s="18"/>
      <c r="AH16" s="18"/>
      <c r="AI16" s="18"/>
      <c r="AJ16" s="18"/>
      <c r="AK16" s="18"/>
      <c r="AL16" s="18"/>
      <c r="AM16" s="18"/>
      <c r="AN16" s="18"/>
      <c r="AO16" s="18"/>
      <c r="AP16" s="18"/>
      <c r="AQ16" s="18"/>
      <c r="AR16" s="18"/>
      <c r="AS16" s="18"/>
      <c r="AT16" s="18"/>
      <c r="AU16" s="18"/>
      <c r="AV16" s="18"/>
    </row>
    <row r="17" spans="1:48" ht="60" customHeight="1" x14ac:dyDescent="0.25">
      <c r="A17" s="134">
        <v>8</v>
      </c>
      <c r="B17" s="68">
        <v>14</v>
      </c>
      <c r="C17" s="140" t="s">
        <v>175</v>
      </c>
      <c r="D17" s="66" t="s">
        <v>178</v>
      </c>
      <c r="E17" s="69" t="s">
        <v>179</v>
      </c>
      <c r="F17" s="69" t="s">
        <v>33</v>
      </c>
      <c r="G17" s="86">
        <v>16.100000000000001</v>
      </c>
      <c r="H17" s="65"/>
      <c r="I17" s="39">
        <f t="shared" si="0"/>
        <v>0</v>
      </c>
      <c r="J17" s="40" t="str">
        <f t="shared" si="1"/>
        <v>OK</v>
      </c>
      <c r="K17" s="121"/>
      <c r="L17" s="121"/>
      <c r="M17" s="121"/>
      <c r="N17" s="121"/>
      <c r="O17" s="121"/>
      <c r="P17" s="121"/>
      <c r="Q17" s="121"/>
      <c r="R17" s="121"/>
      <c r="S17" s="121"/>
      <c r="T17" s="121"/>
      <c r="U17" s="121"/>
      <c r="V17" s="121"/>
      <c r="W17" s="121"/>
      <c r="X17" s="121"/>
      <c r="Y17" s="121"/>
      <c r="Z17" s="18"/>
      <c r="AA17" s="18"/>
      <c r="AB17" s="18"/>
      <c r="AC17" s="18"/>
      <c r="AD17" s="18"/>
      <c r="AE17" s="18"/>
      <c r="AF17" s="18"/>
      <c r="AG17" s="18"/>
      <c r="AH17" s="18"/>
      <c r="AI17" s="18"/>
      <c r="AJ17" s="18"/>
      <c r="AK17" s="18"/>
      <c r="AL17" s="18"/>
      <c r="AM17" s="18"/>
      <c r="AN17" s="18"/>
      <c r="AO17" s="18"/>
      <c r="AP17" s="18"/>
      <c r="AQ17" s="18"/>
      <c r="AR17" s="18"/>
      <c r="AS17" s="18"/>
      <c r="AT17" s="18"/>
      <c r="AU17" s="18"/>
      <c r="AV17" s="18"/>
    </row>
    <row r="18" spans="1:48" ht="60" customHeight="1" x14ac:dyDescent="0.25">
      <c r="A18" s="135"/>
      <c r="B18" s="68">
        <v>15</v>
      </c>
      <c r="C18" s="141"/>
      <c r="D18" s="66" t="s">
        <v>84</v>
      </c>
      <c r="E18" s="20" t="s">
        <v>56</v>
      </c>
      <c r="F18" s="20" t="s">
        <v>50</v>
      </c>
      <c r="G18" s="86">
        <v>26.5</v>
      </c>
      <c r="H18" s="65"/>
      <c r="I18" s="39">
        <f t="shared" si="0"/>
        <v>0</v>
      </c>
      <c r="J18" s="40" t="str">
        <f t="shared" si="1"/>
        <v>OK</v>
      </c>
      <c r="K18" s="121"/>
      <c r="L18" s="121"/>
      <c r="M18" s="121"/>
      <c r="N18" s="121"/>
      <c r="O18" s="121"/>
      <c r="P18" s="121"/>
      <c r="Q18" s="121"/>
      <c r="R18" s="121"/>
      <c r="S18" s="121"/>
      <c r="T18" s="121"/>
      <c r="U18" s="121"/>
      <c r="V18" s="121"/>
      <c r="W18" s="121"/>
      <c r="X18" s="121"/>
      <c r="Y18" s="121"/>
      <c r="Z18" s="18"/>
      <c r="AA18" s="18"/>
      <c r="AB18" s="18"/>
      <c r="AC18" s="18"/>
      <c r="AD18" s="18"/>
      <c r="AE18" s="18"/>
      <c r="AF18" s="18"/>
      <c r="AG18" s="18"/>
      <c r="AH18" s="18"/>
      <c r="AI18" s="18"/>
      <c r="AJ18" s="18"/>
      <c r="AK18" s="18"/>
      <c r="AL18" s="18"/>
      <c r="AM18" s="18"/>
      <c r="AN18" s="18"/>
      <c r="AO18" s="18"/>
      <c r="AP18" s="18"/>
      <c r="AQ18" s="18"/>
      <c r="AR18" s="18"/>
      <c r="AS18" s="18"/>
      <c r="AT18" s="18"/>
      <c r="AU18" s="18"/>
      <c r="AV18" s="18"/>
    </row>
    <row r="19" spans="1:48" ht="60" customHeight="1" x14ac:dyDescent="0.25">
      <c r="A19" s="135"/>
      <c r="B19" s="68">
        <v>16</v>
      </c>
      <c r="C19" s="141"/>
      <c r="D19" s="66" t="s">
        <v>85</v>
      </c>
      <c r="E19" s="69" t="s">
        <v>57</v>
      </c>
      <c r="F19" s="69" t="s">
        <v>48</v>
      </c>
      <c r="G19" s="86">
        <v>9.6999999999999993</v>
      </c>
      <c r="H19" s="65"/>
      <c r="I19" s="39">
        <f t="shared" si="0"/>
        <v>0</v>
      </c>
      <c r="J19" s="40" t="str">
        <f t="shared" si="1"/>
        <v>OK</v>
      </c>
      <c r="K19" s="121"/>
      <c r="L19" s="121"/>
      <c r="M19" s="121"/>
      <c r="N19" s="121"/>
      <c r="O19" s="121"/>
      <c r="P19" s="121"/>
      <c r="Q19" s="121"/>
      <c r="R19" s="121"/>
      <c r="S19" s="121"/>
      <c r="T19" s="121"/>
      <c r="U19" s="121"/>
      <c r="V19" s="121"/>
      <c r="W19" s="121"/>
      <c r="X19" s="121"/>
      <c r="Y19" s="121"/>
      <c r="Z19" s="18"/>
      <c r="AA19" s="18"/>
      <c r="AB19" s="18"/>
      <c r="AC19" s="18"/>
      <c r="AD19" s="18"/>
      <c r="AE19" s="18"/>
      <c r="AF19" s="18"/>
      <c r="AG19" s="18"/>
      <c r="AH19" s="18"/>
      <c r="AI19" s="18"/>
      <c r="AJ19" s="18"/>
      <c r="AK19" s="18"/>
      <c r="AL19" s="18"/>
      <c r="AM19" s="18"/>
      <c r="AN19" s="18"/>
      <c r="AO19" s="18"/>
      <c r="AP19" s="18"/>
      <c r="AQ19" s="18"/>
      <c r="AR19" s="18"/>
      <c r="AS19" s="18"/>
      <c r="AT19" s="18"/>
      <c r="AU19" s="18"/>
      <c r="AV19" s="18"/>
    </row>
    <row r="20" spans="1:48" ht="60" customHeight="1" x14ac:dyDescent="0.25">
      <c r="A20" s="136"/>
      <c r="B20" s="68">
        <v>17</v>
      </c>
      <c r="C20" s="142"/>
      <c r="D20" s="66" t="s">
        <v>86</v>
      </c>
      <c r="E20" s="20" t="s">
        <v>180</v>
      </c>
      <c r="F20" s="20" t="s">
        <v>48</v>
      </c>
      <c r="G20" s="86">
        <v>36.33</v>
      </c>
      <c r="H20" s="65"/>
      <c r="I20" s="39">
        <f t="shared" si="0"/>
        <v>0</v>
      </c>
      <c r="J20" s="40" t="str">
        <f t="shared" si="1"/>
        <v>OK</v>
      </c>
      <c r="K20" s="121"/>
      <c r="L20" s="121"/>
      <c r="M20" s="121"/>
      <c r="N20" s="121"/>
      <c r="O20" s="121"/>
      <c r="P20" s="121"/>
      <c r="Q20" s="121"/>
      <c r="R20" s="121"/>
      <c r="S20" s="121"/>
      <c r="T20" s="121"/>
      <c r="U20" s="121"/>
      <c r="V20" s="121"/>
      <c r="W20" s="121"/>
      <c r="X20" s="121"/>
      <c r="Y20" s="121"/>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48" ht="60" customHeight="1" x14ac:dyDescent="0.25">
      <c r="A21" s="134">
        <v>9</v>
      </c>
      <c r="B21" s="68">
        <v>18</v>
      </c>
      <c r="C21" s="140" t="s">
        <v>181</v>
      </c>
      <c r="D21" s="66" t="s">
        <v>182</v>
      </c>
      <c r="E21" s="20" t="s">
        <v>58</v>
      </c>
      <c r="F21" s="20" t="s">
        <v>35</v>
      </c>
      <c r="G21" s="86">
        <v>2.31</v>
      </c>
      <c r="H21" s="65">
        <v>800</v>
      </c>
      <c r="I21" s="39">
        <f t="shared" si="0"/>
        <v>400</v>
      </c>
      <c r="J21" s="40" t="str">
        <f t="shared" si="1"/>
        <v>OK</v>
      </c>
      <c r="K21" s="121"/>
      <c r="L21" s="121"/>
      <c r="M21" s="121"/>
      <c r="N21" s="121"/>
      <c r="O21" s="121"/>
      <c r="P21" s="121"/>
      <c r="Q21" s="121"/>
      <c r="R21" s="121"/>
      <c r="S21" s="121"/>
      <c r="T21" s="121"/>
      <c r="U21" s="121">
        <v>400</v>
      </c>
      <c r="V21" s="121"/>
      <c r="W21" s="121"/>
      <c r="X21" s="121"/>
      <c r="Y21" s="121"/>
      <c r="Z21" s="18"/>
      <c r="AA21" s="18"/>
      <c r="AB21" s="18"/>
      <c r="AC21" s="18"/>
      <c r="AD21" s="18"/>
      <c r="AE21" s="18"/>
      <c r="AF21" s="18"/>
      <c r="AG21" s="18"/>
      <c r="AH21" s="18"/>
      <c r="AI21" s="18"/>
      <c r="AJ21" s="18"/>
      <c r="AK21" s="18"/>
      <c r="AL21" s="18"/>
      <c r="AM21" s="18"/>
      <c r="AN21" s="18"/>
      <c r="AO21" s="18"/>
      <c r="AP21" s="18"/>
      <c r="AQ21" s="18"/>
      <c r="AR21" s="18"/>
      <c r="AS21" s="18"/>
      <c r="AT21" s="18"/>
      <c r="AU21" s="18"/>
      <c r="AV21" s="18"/>
    </row>
    <row r="22" spans="1:48" ht="60" customHeight="1" x14ac:dyDescent="0.25">
      <c r="A22" s="136"/>
      <c r="B22" s="68">
        <v>19</v>
      </c>
      <c r="C22" s="142"/>
      <c r="D22" s="66" t="s">
        <v>183</v>
      </c>
      <c r="E22" s="20" t="s">
        <v>184</v>
      </c>
      <c r="F22" s="20" t="s">
        <v>35</v>
      </c>
      <c r="G22" s="86">
        <v>1.34</v>
      </c>
      <c r="H22" s="65"/>
      <c r="I22" s="39">
        <f t="shared" si="0"/>
        <v>0</v>
      </c>
      <c r="J22" s="40" t="str">
        <f t="shared" si="1"/>
        <v>OK</v>
      </c>
      <c r="K22" s="121"/>
      <c r="L22" s="121"/>
      <c r="M22" s="121"/>
      <c r="N22" s="121"/>
      <c r="O22" s="121"/>
      <c r="P22" s="121"/>
      <c r="Q22" s="121"/>
      <c r="R22" s="121"/>
      <c r="S22" s="121"/>
      <c r="T22" s="121"/>
      <c r="U22" s="121"/>
      <c r="V22" s="121"/>
      <c r="W22" s="121"/>
      <c r="X22" s="121"/>
      <c r="Y22" s="121"/>
      <c r="Z22" s="18"/>
      <c r="AA22" s="18"/>
      <c r="AB22" s="18"/>
      <c r="AC22" s="18"/>
      <c r="AD22" s="18"/>
      <c r="AE22" s="18"/>
      <c r="AF22" s="18"/>
      <c r="AG22" s="18"/>
      <c r="AH22" s="18"/>
      <c r="AI22" s="18"/>
      <c r="AJ22" s="18"/>
      <c r="AK22" s="18"/>
      <c r="AL22" s="18"/>
      <c r="AM22" s="18"/>
      <c r="AN22" s="18"/>
      <c r="AO22" s="18"/>
      <c r="AP22" s="18"/>
      <c r="AQ22" s="18"/>
      <c r="AR22" s="18"/>
      <c r="AS22" s="18"/>
      <c r="AT22" s="18"/>
      <c r="AU22" s="18"/>
      <c r="AV22" s="18"/>
    </row>
    <row r="23" spans="1:48" ht="60" customHeight="1" x14ac:dyDescent="0.25">
      <c r="A23" s="134">
        <v>10</v>
      </c>
      <c r="B23" s="68">
        <v>20</v>
      </c>
      <c r="C23" s="140" t="s">
        <v>173</v>
      </c>
      <c r="D23" s="66" t="s">
        <v>87</v>
      </c>
      <c r="E23" s="20" t="s">
        <v>37</v>
      </c>
      <c r="F23" s="20" t="s">
        <v>50</v>
      </c>
      <c r="G23" s="86">
        <v>4.97</v>
      </c>
      <c r="H23" s="65"/>
      <c r="I23" s="39">
        <f t="shared" si="0"/>
        <v>0</v>
      </c>
      <c r="J23" s="40" t="str">
        <f t="shared" si="1"/>
        <v>OK</v>
      </c>
      <c r="K23" s="121"/>
      <c r="L23" s="121"/>
      <c r="M23" s="121"/>
      <c r="N23" s="121"/>
      <c r="O23" s="121"/>
      <c r="P23" s="121"/>
      <c r="Q23" s="121"/>
      <c r="R23" s="121"/>
      <c r="S23" s="121"/>
      <c r="T23" s="121"/>
      <c r="U23" s="121"/>
      <c r="V23" s="121"/>
      <c r="W23" s="121"/>
      <c r="X23" s="121"/>
      <c r="Y23" s="121"/>
      <c r="Z23" s="18"/>
      <c r="AA23" s="18"/>
      <c r="AB23" s="18"/>
      <c r="AC23" s="18"/>
      <c r="AD23" s="18"/>
      <c r="AE23" s="18"/>
      <c r="AF23" s="18"/>
      <c r="AG23" s="18"/>
      <c r="AH23" s="18"/>
      <c r="AI23" s="18"/>
      <c r="AJ23" s="18"/>
      <c r="AK23" s="18"/>
      <c r="AL23" s="18"/>
      <c r="AM23" s="18"/>
      <c r="AN23" s="18"/>
      <c r="AO23" s="18"/>
      <c r="AP23" s="18"/>
      <c r="AQ23" s="18"/>
      <c r="AR23" s="18"/>
      <c r="AS23" s="18"/>
      <c r="AT23" s="18"/>
      <c r="AU23" s="18"/>
      <c r="AV23" s="18"/>
    </row>
    <row r="24" spans="1:48" ht="60" customHeight="1" x14ac:dyDescent="0.25">
      <c r="A24" s="136"/>
      <c r="B24" s="68">
        <v>21</v>
      </c>
      <c r="C24" s="142"/>
      <c r="D24" s="66" t="s">
        <v>88</v>
      </c>
      <c r="E24" s="69" t="s">
        <v>37</v>
      </c>
      <c r="F24" s="69" t="s">
        <v>48</v>
      </c>
      <c r="G24" s="86">
        <v>1.64</v>
      </c>
      <c r="H24" s="65">
        <v>60</v>
      </c>
      <c r="I24" s="39">
        <f t="shared" si="0"/>
        <v>0</v>
      </c>
      <c r="J24" s="40" t="str">
        <f t="shared" si="1"/>
        <v>OK</v>
      </c>
      <c r="K24" s="121"/>
      <c r="L24" s="121"/>
      <c r="M24" s="121"/>
      <c r="N24" s="121"/>
      <c r="O24" s="121"/>
      <c r="P24" s="121"/>
      <c r="Q24" s="121"/>
      <c r="R24" s="121"/>
      <c r="S24" s="121"/>
      <c r="T24" s="121">
        <v>60</v>
      </c>
      <c r="U24" s="121"/>
      <c r="V24" s="121"/>
      <c r="W24" s="121"/>
      <c r="X24" s="121"/>
      <c r="Y24" s="121"/>
      <c r="Z24" s="18"/>
      <c r="AA24" s="18"/>
      <c r="AB24" s="18"/>
      <c r="AC24" s="18"/>
      <c r="AD24" s="18"/>
      <c r="AE24" s="18"/>
      <c r="AF24" s="18"/>
      <c r="AG24" s="18"/>
      <c r="AH24" s="18"/>
      <c r="AI24" s="18"/>
      <c r="AJ24" s="18"/>
      <c r="AK24" s="18"/>
      <c r="AL24" s="18"/>
      <c r="AM24" s="18"/>
      <c r="AN24" s="18"/>
      <c r="AO24" s="18"/>
      <c r="AP24" s="18"/>
      <c r="AQ24" s="18"/>
      <c r="AR24" s="18"/>
      <c r="AS24" s="18"/>
      <c r="AT24" s="18"/>
      <c r="AU24" s="18"/>
      <c r="AV24" s="18"/>
    </row>
    <row r="25" spans="1:48" ht="60" customHeight="1" x14ac:dyDescent="0.25">
      <c r="A25" s="134">
        <v>12</v>
      </c>
      <c r="B25" s="68">
        <v>26</v>
      </c>
      <c r="C25" s="140" t="s">
        <v>173</v>
      </c>
      <c r="D25" s="66" t="s">
        <v>185</v>
      </c>
      <c r="E25" s="20" t="s">
        <v>37</v>
      </c>
      <c r="F25" s="20" t="s">
        <v>51</v>
      </c>
      <c r="G25" s="86">
        <v>2.21</v>
      </c>
      <c r="H25" s="65"/>
      <c r="I25" s="39">
        <f t="shared" si="0"/>
        <v>0</v>
      </c>
      <c r="J25" s="40" t="str">
        <f t="shared" si="1"/>
        <v>OK</v>
      </c>
      <c r="K25" s="121"/>
      <c r="L25" s="121"/>
      <c r="M25" s="121"/>
      <c r="N25" s="121"/>
      <c r="O25" s="121"/>
      <c r="P25" s="121"/>
      <c r="Q25" s="121"/>
      <c r="R25" s="121"/>
      <c r="S25" s="121"/>
      <c r="T25" s="121"/>
      <c r="U25" s="121"/>
      <c r="V25" s="121"/>
      <c r="W25" s="121"/>
      <c r="X25" s="121"/>
      <c r="Y25" s="121"/>
      <c r="Z25" s="18"/>
      <c r="AA25" s="18"/>
      <c r="AB25" s="18"/>
      <c r="AC25" s="18"/>
      <c r="AD25" s="18"/>
      <c r="AE25" s="18"/>
      <c r="AF25" s="18"/>
      <c r="AG25" s="18"/>
      <c r="AH25" s="18"/>
      <c r="AI25" s="18"/>
      <c r="AJ25" s="18"/>
      <c r="AK25" s="18"/>
      <c r="AL25" s="18"/>
      <c r="AM25" s="18"/>
      <c r="AN25" s="18"/>
      <c r="AO25" s="18"/>
      <c r="AP25" s="18"/>
      <c r="AQ25" s="18"/>
      <c r="AR25" s="18"/>
      <c r="AS25" s="18"/>
      <c r="AT25" s="18"/>
      <c r="AU25" s="18"/>
      <c r="AV25" s="18"/>
    </row>
    <row r="26" spans="1:48" ht="60" customHeight="1" x14ac:dyDescent="0.25">
      <c r="A26" s="136"/>
      <c r="B26" s="68">
        <v>27</v>
      </c>
      <c r="C26" s="142"/>
      <c r="D26" s="46" t="s">
        <v>186</v>
      </c>
      <c r="E26" s="20" t="s">
        <v>37</v>
      </c>
      <c r="F26" s="20" t="s">
        <v>28</v>
      </c>
      <c r="G26" s="86">
        <v>1.19</v>
      </c>
      <c r="H26" s="65">
        <v>360</v>
      </c>
      <c r="I26" s="39">
        <f t="shared" si="0"/>
        <v>0</v>
      </c>
      <c r="J26" s="40" t="str">
        <f t="shared" si="1"/>
        <v>OK</v>
      </c>
      <c r="K26" s="121">
        <v>72</v>
      </c>
      <c r="L26" s="121"/>
      <c r="M26" s="121"/>
      <c r="N26" s="121"/>
      <c r="O26" s="121"/>
      <c r="P26" s="121"/>
      <c r="Q26" s="121"/>
      <c r="R26" s="121"/>
      <c r="S26" s="121"/>
      <c r="T26" s="121">
        <v>288</v>
      </c>
      <c r="U26" s="121"/>
      <c r="V26" s="121"/>
      <c r="W26" s="121"/>
      <c r="X26" s="121"/>
      <c r="Y26" s="121"/>
      <c r="Z26" s="18"/>
      <c r="AA26" s="18"/>
      <c r="AB26" s="18"/>
      <c r="AC26" s="18"/>
      <c r="AD26" s="18"/>
      <c r="AE26" s="18"/>
      <c r="AF26" s="18"/>
      <c r="AG26" s="18"/>
      <c r="AH26" s="18"/>
      <c r="AI26" s="18"/>
      <c r="AJ26" s="18"/>
      <c r="AK26" s="18"/>
      <c r="AL26" s="18"/>
      <c r="AM26" s="18"/>
      <c r="AN26" s="18"/>
      <c r="AO26" s="18"/>
      <c r="AP26" s="18"/>
      <c r="AQ26" s="18"/>
      <c r="AR26" s="18"/>
      <c r="AS26" s="18"/>
      <c r="AT26" s="18"/>
      <c r="AU26" s="18"/>
      <c r="AV26" s="18"/>
    </row>
    <row r="27" spans="1:48" ht="60" customHeight="1" x14ac:dyDescent="0.25">
      <c r="A27" s="134">
        <v>13</v>
      </c>
      <c r="B27" s="68">
        <v>28</v>
      </c>
      <c r="C27" s="140" t="s">
        <v>187</v>
      </c>
      <c r="D27" s="66" t="s">
        <v>89</v>
      </c>
      <c r="E27" s="20" t="s">
        <v>188</v>
      </c>
      <c r="F27" s="20" t="s">
        <v>26</v>
      </c>
      <c r="G27" s="86">
        <v>37.36</v>
      </c>
      <c r="H27" s="65"/>
      <c r="I27" s="39">
        <f t="shared" si="0"/>
        <v>0</v>
      </c>
      <c r="J27" s="40" t="str">
        <f t="shared" si="1"/>
        <v>OK</v>
      </c>
      <c r="K27" s="121"/>
      <c r="L27" s="121"/>
      <c r="M27" s="121"/>
      <c r="N27" s="121"/>
      <c r="O27" s="121"/>
      <c r="P27" s="121"/>
      <c r="Q27" s="121"/>
      <c r="R27" s="121"/>
      <c r="S27" s="121"/>
      <c r="T27" s="121"/>
      <c r="U27" s="121"/>
      <c r="V27" s="121"/>
      <c r="W27" s="121"/>
      <c r="X27" s="121"/>
      <c r="Y27" s="121"/>
      <c r="Z27" s="18"/>
      <c r="AA27" s="18"/>
      <c r="AB27" s="18"/>
      <c r="AC27" s="18"/>
      <c r="AD27" s="18"/>
      <c r="AE27" s="18"/>
      <c r="AF27" s="18"/>
      <c r="AG27" s="18"/>
      <c r="AH27" s="18"/>
      <c r="AI27" s="18"/>
      <c r="AJ27" s="18"/>
      <c r="AK27" s="18"/>
      <c r="AL27" s="18"/>
      <c r="AM27" s="18"/>
      <c r="AN27" s="18"/>
      <c r="AO27" s="18"/>
      <c r="AP27" s="18"/>
      <c r="AQ27" s="18"/>
      <c r="AR27" s="18"/>
      <c r="AS27" s="18"/>
      <c r="AT27" s="18"/>
      <c r="AU27" s="18"/>
      <c r="AV27" s="18"/>
    </row>
    <row r="28" spans="1:48" ht="60" customHeight="1" x14ac:dyDescent="0.25">
      <c r="A28" s="135"/>
      <c r="B28" s="68">
        <v>29</v>
      </c>
      <c r="C28" s="141"/>
      <c r="D28" s="66" t="s">
        <v>90</v>
      </c>
      <c r="E28" s="20" t="s">
        <v>188</v>
      </c>
      <c r="F28" s="20" t="s">
        <v>26</v>
      </c>
      <c r="G28" s="86">
        <v>39.81</v>
      </c>
      <c r="H28" s="65"/>
      <c r="I28" s="39">
        <f t="shared" si="0"/>
        <v>0</v>
      </c>
      <c r="J28" s="40" t="str">
        <f t="shared" si="1"/>
        <v>OK</v>
      </c>
      <c r="K28" s="121"/>
      <c r="L28" s="121"/>
      <c r="M28" s="121"/>
      <c r="N28" s="121"/>
      <c r="O28" s="121"/>
      <c r="P28" s="121"/>
      <c r="Q28" s="121"/>
      <c r="R28" s="121"/>
      <c r="S28" s="121"/>
      <c r="T28" s="121"/>
      <c r="U28" s="121"/>
      <c r="V28" s="121"/>
      <c r="W28" s="121"/>
      <c r="X28" s="121"/>
      <c r="Y28" s="121"/>
      <c r="Z28" s="18"/>
      <c r="AA28" s="18"/>
      <c r="AB28" s="18"/>
      <c r="AC28" s="18"/>
      <c r="AD28" s="18"/>
      <c r="AE28" s="18"/>
      <c r="AF28" s="18"/>
      <c r="AG28" s="18"/>
      <c r="AH28" s="18"/>
      <c r="AI28" s="18"/>
      <c r="AJ28" s="18"/>
      <c r="AK28" s="18"/>
      <c r="AL28" s="18"/>
      <c r="AM28" s="18"/>
      <c r="AN28" s="18"/>
      <c r="AO28" s="18"/>
      <c r="AP28" s="18"/>
      <c r="AQ28" s="18"/>
      <c r="AR28" s="18"/>
      <c r="AS28" s="18"/>
      <c r="AT28" s="18"/>
      <c r="AU28" s="18"/>
      <c r="AV28" s="18"/>
    </row>
    <row r="29" spans="1:48" ht="60" customHeight="1" x14ac:dyDescent="0.25">
      <c r="A29" s="135"/>
      <c r="B29" s="68">
        <v>30</v>
      </c>
      <c r="C29" s="141"/>
      <c r="D29" s="46" t="s">
        <v>91</v>
      </c>
      <c r="E29" s="20" t="s">
        <v>188</v>
      </c>
      <c r="F29" s="20" t="s">
        <v>26</v>
      </c>
      <c r="G29" s="86">
        <v>39.81</v>
      </c>
      <c r="H29" s="65"/>
      <c r="I29" s="39">
        <f t="shared" si="0"/>
        <v>0</v>
      </c>
      <c r="J29" s="40" t="str">
        <f t="shared" si="1"/>
        <v>OK</v>
      </c>
      <c r="K29" s="121"/>
      <c r="L29" s="121"/>
      <c r="M29" s="121"/>
      <c r="N29" s="121"/>
      <c r="O29" s="121"/>
      <c r="P29" s="121"/>
      <c r="Q29" s="121"/>
      <c r="R29" s="121"/>
      <c r="S29" s="121"/>
      <c r="T29" s="121"/>
      <c r="U29" s="121"/>
      <c r="V29" s="121"/>
      <c r="W29" s="121"/>
      <c r="X29" s="121"/>
      <c r="Y29" s="121"/>
      <c r="Z29" s="18"/>
      <c r="AA29" s="18"/>
      <c r="AB29" s="18"/>
      <c r="AC29" s="18"/>
      <c r="AD29" s="18"/>
      <c r="AE29" s="18"/>
      <c r="AF29" s="18"/>
      <c r="AG29" s="18"/>
      <c r="AH29" s="18"/>
      <c r="AI29" s="18"/>
      <c r="AJ29" s="18"/>
      <c r="AK29" s="18"/>
      <c r="AL29" s="18"/>
      <c r="AM29" s="18"/>
      <c r="AN29" s="18"/>
      <c r="AO29" s="18"/>
      <c r="AP29" s="18"/>
      <c r="AQ29" s="18"/>
      <c r="AR29" s="18"/>
      <c r="AS29" s="18"/>
      <c r="AT29" s="18"/>
      <c r="AU29" s="18"/>
      <c r="AV29" s="18"/>
    </row>
    <row r="30" spans="1:48" ht="60" customHeight="1" x14ac:dyDescent="0.25">
      <c r="A30" s="135"/>
      <c r="B30" s="68">
        <v>31</v>
      </c>
      <c r="C30" s="141"/>
      <c r="D30" s="46" t="s">
        <v>92</v>
      </c>
      <c r="E30" s="20" t="s">
        <v>188</v>
      </c>
      <c r="F30" s="20" t="s">
        <v>26</v>
      </c>
      <c r="G30" s="86">
        <v>114.98</v>
      </c>
      <c r="H30" s="65"/>
      <c r="I30" s="39">
        <f t="shared" si="0"/>
        <v>0</v>
      </c>
      <c r="J30" s="40" t="str">
        <f t="shared" si="1"/>
        <v>OK</v>
      </c>
      <c r="K30" s="121"/>
      <c r="L30" s="121"/>
      <c r="M30" s="121"/>
      <c r="N30" s="121"/>
      <c r="O30" s="121"/>
      <c r="P30" s="121"/>
      <c r="Q30" s="121"/>
      <c r="R30" s="121"/>
      <c r="S30" s="121"/>
      <c r="T30" s="121"/>
      <c r="U30" s="121"/>
      <c r="V30" s="121"/>
      <c r="W30" s="121"/>
      <c r="X30" s="121"/>
      <c r="Y30" s="121"/>
      <c r="Z30" s="18"/>
      <c r="AA30" s="18"/>
      <c r="AB30" s="18"/>
      <c r="AC30" s="18"/>
      <c r="AD30" s="18"/>
      <c r="AE30" s="18"/>
      <c r="AF30" s="18"/>
      <c r="AG30" s="18"/>
      <c r="AH30" s="18"/>
      <c r="AI30" s="18"/>
      <c r="AJ30" s="18"/>
      <c r="AK30" s="18"/>
      <c r="AL30" s="18"/>
      <c r="AM30" s="18"/>
      <c r="AN30" s="18"/>
      <c r="AO30" s="18"/>
      <c r="AP30" s="18"/>
      <c r="AQ30" s="18"/>
      <c r="AR30" s="18"/>
      <c r="AS30" s="18"/>
      <c r="AT30" s="18"/>
      <c r="AU30" s="18"/>
      <c r="AV30" s="18"/>
    </row>
    <row r="31" spans="1:48" ht="60" customHeight="1" x14ac:dyDescent="0.25">
      <c r="A31" s="135"/>
      <c r="B31" s="68">
        <v>32</v>
      </c>
      <c r="C31" s="141"/>
      <c r="D31" s="46" t="s">
        <v>189</v>
      </c>
      <c r="E31" s="20" t="s">
        <v>188</v>
      </c>
      <c r="F31" s="20" t="s">
        <v>26</v>
      </c>
      <c r="G31" s="86">
        <v>36.97</v>
      </c>
      <c r="H31" s="65"/>
      <c r="I31" s="39">
        <f t="shared" si="0"/>
        <v>0</v>
      </c>
      <c r="J31" s="40" t="str">
        <f t="shared" si="1"/>
        <v>OK</v>
      </c>
      <c r="K31" s="121"/>
      <c r="L31" s="121"/>
      <c r="M31" s="121"/>
      <c r="N31" s="121"/>
      <c r="O31" s="121"/>
      <c r="P31" s="121"/>
      <c r="Q31" s="121"/>
      <c r="R31" s="121"/>
      <c r="S31" s="121"/>
      <c r="T31" s="121"/>
      <c r="U31" s="121"/>
      <c r="V31" s="121"/>
      <c r="W31" s="121"/>
      <c r="X31" s="121"/>
      <c r="Y31" s="121"/>
      <c r="Z31" s="18"/>
      <c r="AA31" s="18"/>
      <c r="AB31" s="18"/>
      <c r="AC31" s="18"/>
      <c r="AD31" s="18"/>
      <c r="AE31" s="18"/>
      <c r="AF31" s="18"/>
      <c r="AG31" s="18"/>
      <c r="AH31" s="18"/>
      <c r="AI31" s="18"/>
      <c r="AJ31" s="18"/>
      <c r="AK31" s="18"/>
      <c r="AL31" s="18"/>
      <c r="AM31" s="18"/>
      <c r="AN31" s="18"/>
      <c r="AO31" s="18"/>
      <c r="AP31" s="18"/>
      <c r="AQ31" s="18"/>
      <c r="AR31" s="18"/>
      <c r="AS31" s="18"/>
      <c r="AT31" s="18"/>
      <c r="AU31" s="18"/>
      <c r="AV31" s="18"/>
    </row>
    <row r="32" spans="1:48" ht="60" customHeight="1" x14ac:dyDescent="0.25">
      <c r="A32" s="135"/>
      <c r="B32" s="68">
        <v>33</v>
      </c>
      <c r="C32" s="141"/>
      <c r="D32" s="46" t="s">
        <v>190</v>
      </c>
      <c r="E32" s="20" t="s">
        <v>188</v>
      </c>
      <c r="F32" s="20" t="s">
        <v>26</v>
      </c>
      <c r="G32" s="86">
        <v>18.579999999999998</v>
      </c>
      <c r="H32" s="65"/>
      <c r="I32" s="39">
        <f t="shared" si="0"/>
        <v>0</v>
      </c>
      <c r="J32" s="40" t="str">
        <f t="shared" si="1"/>
        <v>OK</v>
      </c>
      <c r="K32" s="121"/>
      <c r="L32" s="121"/>
      <c r="M32" s="121"/>
      <c r="N32" s="121"/>
      <c r="O32" s="121"/>
      <c r="P32" s="121"/>
      <c r="Q32" s="121"/>
      <c r="R32" s="121"/>
      <c r="S32" s="121"/>
      <c r="T32" s="121"/>
      <c r="U32" s="121"/>
      <c r="V32" s="121"/>
      <c r="W32" s="121"/>
      <c r="X32" s="121"/>
      <c r="Y32" s="121"/>
      <c r="Z32" s="18"/>
      <c r="AA32" s="18"/>
      <c r="AB32" s="18"/>
      <c r="AC32" s="18"/>
      <c r="AD32" s="18"/>
      <c r="AE32" s="18"/>
      <c r="AF32" s="18"/>
      <c r="AG32" s="18"/>
      <c r="AH32" s="18"/>
      <c r="AI32" s="18"/>
      <c r="AJ32" s="18"/>
      <c r="AK32" s="18"/>
      <c r="AL32" s="18"/>
      <c r="AM32" s="18"/>
      <c r="AN32" s="18"/>
      <c r="AO32" s="18"/>
      <c r="AP32" s="18"/>
      <c r="AQ32" s="18"/>
      <c r="AR32" s="18"/>
      <c r="AS32" s="18"/>
      <c r="AT32" s="18"/>
      <c r="AU32" s="18"/>
      <c r="AV32" s="18"/>
    </row>
    <row r="33" spans="1:48" ht="60" customHeight="1" x14ac:dyDescent="0.25">
      <c r="A33" s="135"/>
      <c r="B33" s="68">
        <v>34</v>
      </c>
      <c r="C33" s="141"/>
      <c r="D33" s="46" t="s">
        <v>191</v>
      </c>
      <c r="E33" s="20" t="s">
        <v>188</v>
      </c>
      <c r="F33" s="20" t="s">
        <v>26</v>
      </c>
      <c r="G33" s="86">
        <v>18.22</v>
      </c>
      <c r="H33" s="65"/>
      <c r="I33" s="39">
        <f t="shared" si="0"/>
        <v>0</v>
      </c>
      <c r="J33" s="40" t="str">
        <f t="shared" si="1"/>
        <v>OK</v>
      </c>
      <c r="K33" s="121"/>
      <c r="L33" s="121"/>
      <c r="M33" s="121"/>
      <c r="N33" s="121"/>
      <c r="O33" s="121"/>
      <c r="P33" s="121"/>
      <c r="Q33" s="121"/>
      <c r="R33" s="121"/>
      <c r="S33" s="121"/>
      <c r="T33" s="121"/>
      <c r="U33" s="121"/>
      <c r="V33" s="121"/>
      <c r="W33" s="121"/>
      <c r="X33" s="121"/>
      <c r="Y33" s="121"/>
      <c r="Z33" s="18"/>
      <c r="AA33" s="18"/>
      <c r="AB33" s="18"/>
      <c r="AC33" s="18"/>
      <c r="AD33" s="18"/>
      <c r="AE33" s="18"/>
      <c r="AF33" s="18"/>
      <c r="AG33" s="18"/>
      <c r="AH33" s="18"/>
      <c r="AI33" s="18"/>
      <c r="AJ33" s="18"/>
      <c r="AK33" s="18"/>
      <c r="AL33" s="18"/>
      <c r="AM33" s="18"/>
      <c r="AN33" s="18"/>
      <c r="AO33" s="18"/>
      <c r="AP33" s="18"/>
      <c r="AQ33" s="18"/>
      <c r="AR33" s="18"/>
      <c r="AS33" s="18"/>
      <c r="AT33" s="18"/>
      <c r="AU33" s="18"/>
      <c r="AV33" s="18"/>
    </row>
    <row r="34" spans="1:48" ht="60" customHeight="1" x14ac:dyDescent="0.25">
      <c r="A34" s="136"/>
      <c r="B34" s="68">
        <v>35</v>
      </c>
      <c r="C34" s="142"/>
      <c r="D34" s="46" t="s">
        <v>192</v>
      </c>
      <c r="E34" s="20" t="s">
        <v>188</v>
      </c>
      <c r="F34" s="20" t="s">
        <v>26</v>
      </c>
      <c r="G34" s="86">
        <v>54.22</v>
      </c>
      <c r="H34" s="65"/>
      <c r="I34" s="39">
        <f t="shared" si="0"/>
        <v>0</v>
      </c>
      <c r="J34" s="40" t="str">
        <f t="shared" si="1"/>
        <v>OK</v>
      </c>
      <c r="K34" s="121"/>
      <c r="L34" s="121"/>
      <c r="M34" s="121"/>
      <c r="N34" s="121"/>
      <c r="O34" s="121"/>
      <c r="P34" s="121"/>
      <c r="Q34" s="121"/>
      <c r="R34" s="121"/>
      <c r="S34" s="121"/>
      <c r="T34" s="121"/>
      <c r="U34" s="121"/>
      <c r="V34" s="121"/>
      <c r="W34" s="121"/>
      <c r="X34" s="121"/>
      <c r="Y34" s="121"/>
      <c r="Z34" s="18"/>
      <c r="AA34" s="18"/>
      <c r="AB34" s="18"/>
      <c r="AC34" s="18"/>
      <c r="AD34" s="18"/>
      <c r="AE34" s="18"/>
      <c r="AF34" s="18"/>
      <c r="AG34" s="18"/>
      <c r="AH34" s="18"/>
      <c r="AI34" s="18"/>
      <c r="AJ34" s="18"/>
      <c r="AK34" s="18"/>
      <c r="AL34" s="18"/>
      <c r="AM34" s="18"/>
      <c r="AN34" s="18"/>
      <c r="AO34" s="18"/>
      <c r="AP34" s="18"/>
      <c r="AQ34" s="18"/>
      <c r="AR34" s="18"/>
      <c r="AS34" s="18"/>
      <c r="AT34" s="18"/>
      <c r="AU34" s="18"/>
      <c r="AV34" s="18"/>
    </row>
    <row r="35" spans="1:48" ht="60" customHeight="1" x14ac:dyDescent="0.25">
      <c r="A35" s="134">
        <v>14</v>
      </c>
      <c r="B35" s="68">
        <v>36</v>
      </c>
      <c r="C35" s="140" t="s">
        <v>175</v>
      </c>
      <c r="D35" s="46" t="s">
        <v>93</v>
      </c>
      <c r="E35" s="20" t="s">
        <v>193</v>
      </c>
      <c r="F35" s="20" t="s">
        <v>26</v>
      </c>
      <c r="G35" s="86">
        <v>5.59</v>
      </c>
      <c r="H35" s="65"/>
      <c r="I35" s="39">
        <f t="shared" si="0"/>
        <v>0</v>
      </c>
      <c r="J35" s="40" t="str">
        <f t="shared" si="1"/>
        <v>OK</v>
      </c>
      <c r="K35" s="121"/>
      <c r="L35" s="121"/>
      <c r="M35" s="121"/>
      <c r="N35" s="121"/>
      <c r="O35" s="121"/>
      <c r="P35" s="121"/>
      <c r="Q35" s="121"/>
      <c r="R35" s="121"/>
      <c r="S35" s="121"/>
      <c r="T35" s="121"/>
      <c r="U35" s="121"/>
      <c r="V35" s="121"/>
      <c r="W35" s="121"/>
      <c r="X35" s="121"/>
      <c r="Y35" s="121"/>
      <c r="Z35" s="18"/>
      <c r="AA35" s="18"/>
      <c r="AB35" s="18"/>
      <c r="AC35" s="18"/>
      <c r="AD35" s="18"/>
      <c r="AE35" s="18"/>
      <c r="AF35" s="18"/>
      <c r="AG35" s="18"/>
      <c r="AH35" s="18"/>
      <c r="AI35" s="18"/>
      <c r="AJ35" s="18"/>
      <c r="AK35" s="18"/>
      <c r="AL35" s="18"/>
      <c r="AM35" s="18"/>
      <c r="AN35" s="18"/>
      <c r="AO35" s="18"/>
      <c r="AP35" s="18"/>
      <c r="AQ35" s="18"/>
      <c r="AR35" s="18"/>
      <c r="AS35" s="18"/>
      <c r="AT35" s="18"/>
      <c r="AU35" s="18"/>
      <c r="AV35" s="18"/>
    </row>
    <row r="36" spans="1:48" ht="60" customHeight="1" x14ac:dyDescent="0.25">
      <c r="A36" s="135"/>
      <c r="B36" s="68">
        <v>37</v>
      </c>
      <c r="C36" s="141"/>
      <c r="D36" s="46" t="s">
        <v>94</v>
      </c>
      <c r="E36" s="20" t="s">
        <v>194</v>
      </c>
      <c r="F36" s="20" t="s">
        <v>26</v>
      </c>
      <c r="G36" s="86">
        <v>5.69</v>
      </c>
      <c r="H36" s="65">
        <v>10</v>
      </c>
      <c r="I36" s="39">
        <f t="shared" si="0"/>
        <v>0</v>
      </c>
      <c r="J36" s="40" t="str">
        <f t="shared" si="1"/>
        <v>OK</v>
      </c>
      <c r="K36" s="121"/>
      <c r="L36" s="121">
        <v>10</v>
      </c>
      <c r="M36" s="121"/>
      <c r="N36" s="121"/>
      <c r="O36" s="121"/>
      <c r="P36" s="121"/>
      <c r="Q36" s="121"/>
      <c r="R36" s="121"/>
      <c r="S36" s="121"/>
      <c r="T36" s="121"/>
      <c r="U36" s="121"/>
      <c r="V36" s="121"/>
      <c r="W36" s="121"/>
      <c r="X36" s="121"/>
      <c r="Y36" s="121"/>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ht="60" customHeight="1" x14ac:dyDescent="0.25">
      <c r="A37" s="135"/>
      <c r="B37" s="68">
        <v>38</v>
      </c>
      <c r="C37" s="141"/>
      <c r="D37" s="66" t="s">
        <v>95</v>
      </c>
      <c r="E37" s="20" t="s">
        <v>194</v>
      </c>
      <c r="F37" s="20" t="s">
        <v>26</v>
      </c>
      <c r="G37" s="86">
        <v>12.6</v>
      </c>
      <c r="H37" s="65"/>
      <c r="I37" s="39">
        <f t="shared" si="0"/>
        <v>0</v>
      </c>
      <c r="J37" s="40" t="str">
        <f t="shared" si="1"/>
        <v>OK</v>
      </c>
      <c r="K37" s="121"/>
      <c r="L37" s="121"/>
      <c r="M37" s="121"/>
      <c r="N37" s="121"/>
      <c r="O37" s="121"/>
      <c r="P37" s="121"/>
      <c r="Q37" s="121"/>
      <c r="R37" s="121"/>
      <c r="S37" s="121"/>
      <c r="T37" s="121"/>
      <c r="U37" s="121"/>
      <c r="V37" s="121"/>
      <c r="W37" s="121"/>
      <c r="X37" s="121"/>
      <c r="Y37" s="121"/>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1:48" ht="60" customHeight="1" x14ac:dyDescent="0.25">
      <c r="A38" s="135"/>
      <c r="B38" s="68">
        <v>39</v>
      </c>
      <c r="C38" s="141"/>
      <c r="D38" s="66" t="s">
        <v>96</v>
      </c>
      <c r="E38" s="20" t="s">
        <v>62</v>
      </c>
      <c r="F38" s="20" t="s">
        <v>26</v>
      </c>
      <c r="G38" s="86">
        <v>23.37</v>
      </c>
      <c r="H38" s="65"/>
      <c r="I38" s="39">
        <f t="shared" si="0"/>
        <v>0</v>
      </c>
      <c r="J38" s="40" t="str">
        <f t="shared" si="1"/>
        <v>OK</v>
      </c>
      <c r="K38" s="121"/>
      <c r="L38" s="121"/>
      <c r="M38" s="121"/>
      <c r="N38" s="121"/>
      <c r="O38" s="121"/>
      <c r="P38" s="121"/>
      <c r="Q38" s="121"/>
      <c r="R38" s="121"/>
      <c r="S38" s="121"/>
      <c r="T38" s="121"/>
      <c r="U38" s="121"/>
      <c r="V38" s="121"/>
      <c r="W38" s="121"/>
      <c r="X38" s="121"/>
      <c r="Y38" s="121"/>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1:48" ht="60" customHeight="1" x14ac:dyDescent="0.25">
      <c r="A39" s="135"/>
      <c r="B39" s="68">
        <v>40</v>
      </c>
      <c r="C39" s="141"/>
      <c r="D39" s="46" t="s">
        <v>97</v>
      </c>
      <c r="E39" s="20" t="s">
        <v>59</v>
      </c>
      <c r="F39" s="20" t="s">
        <v>26</v>
      </c>
      <c r="G39" s="86">
        <v>1.3</v>
      </c>
      <c r="H39" s="65"/>
      <c r="I39" s="39">
        <f t="shared" si="0"/>
        <v>0</v>
      </c>
      <c r="J39" s="40" t="str">
        <f t="shared" si="1"/>
        <v>OK</v>
      </c>
      <c r="K39" s="121"/>
      <c r="L39" s="121"/>
      <c r="M39" s="121"/>
      <c r="N39" s="121"/>
      <c r="O39" s="121"/>
      <c r="P39" s="121"/>
      <c r="Q39" s="121"/>
      <c r="R39" s="121"/>
      <c r="S39" s="121"/>
      <c r="T39" s="121"/>
      <c r="U39" s="121"/>
      <c r="V39" s="121"/>
      <c r="W39" s="121"/>
      <c r="X39" s="121"/>
      <c r="Y39" s="121"/>
      <c r="Z39" s="18"/>
      <c r="AA39" s="18"/>
      <c r="AB39" s="18"/>
      <c r="AC39" s="18"/>
      <c r="AD39" s="18"/>
      <c r="AE39" s="18"/>
      <c r="AF39" s="18"/>
      <c r="AG39" s="18"/>
      <c r="AH39" s="18"/>
      <c r="AI39" s="18"/>
      <c r="AJ39" s="18"/>
      <c r="AK39" s="18"/>
      <c r="AL39" s="18"/>
      <c r="AM39" s="18"/>
      <c r="AN39" s="18"/>
      <c r="AO39" s="18"/>
      <c r="AP39" s="18"/>
      <c r="AQ39" s="18"/>
      <c r="AR39" s="18"/>
      <c r="AS39" s="18"/>
      <c r="AT39" s="18"/>
      <c r="AU39" s="18"/>
      <c r="AV39" s="18"/>
    </row>
    <row r="40" spans="1:48" ht="60" customHeight="1" x14ac:dyDescent="0.25">
      <c r="A40" s="135"/>
      <c r="B40" s="68">
        <v>41</v>
      </c>
      <c r="C40" s="141"/>
      <c r="D40" s="46" t="s">
        <v>98</v>
      </c>
      <c r="E40" s="20" t="s">
        <v>61</v>
      </c>
      <c r="F40" s="20" t="s">
        <v>48</v>
      </c>
      <c r="G40" s="86">
        <v>0.78</v>
      </c>
      <c r="H40" s="65">
        <v>300</v>
      </c>
      <c r="I40" s="39">
        <f t="shared" si="0"/>
        <v>200</v>
      </c>
      <c r="J40" s="40" t="str">
        <f t="shared" si="1"/>
        <v>OK</v>
      </c>
      <c r="K40" s="121"/>
      <c r="L40" s="121">
        <v>100</v>
      </c>
      <c r="M40" s="121"/>
      <c r="N40" s="121"/>
      <c r="O40" s="121"/>
      <c r="P40" s="121"/>
      <c r="Q40" s="121"/>
      <c r="R40" s="121"/>
      <c r="S40" s="121"/>
      <c r="T40" s="121"/>
      <c r="U40" s="121"/>
      <c r="V40" s="121"/>
      <c r="W40" s="121"/>
      <c r="X40" s="121"/>
      <c r="Y40" s="121"/>
      <c r="Z40" s="18"/>
      <c r="AA40" s="18"/>
      <c r="AB40" s="18"/>
      <c r="AC40" s="18"/>
      <c r="AD40" s="18"/>
      <c r="AE40" s="18"/>
      <c r="AF40" s="18"/>
      <c r="AG40" s="18"/>
      <c r="AH40" s="18"/>
      <c r="AI40" s="18"/>
      <c r="AJ40" s="18"/>
      <c r="AK40" s="18"/>
      <c r="AL40" s="18"/>
      <c r="AM40" s="18"/>
      <c r="AN40" s="18"/>
      <c r="AO40" s="18"/>
      <c r="AP40" s="18"/>
      <c r="AQ40" s="18"/>
      <c r="AR40" s="18"/>
      <c r="AS40" s="18"/>
      <c r="AT40" s="18"/>
      <c r="AU40" s="18"/>
      <c r="AV40" s="18"/>
    </row>
    <row r="41" spans="1:48" ht="60" customHeight="1" x14ac:dyDescent="0.25">
      <c r="A41" s="135"/>
      <c r="B41" s="68">
        <v>42</v>
      </c>
      <c r="C41" s="141"/>
      <c r="D41" s="66" t="s">
        <v>99</v>
      </c>
      <c r="E41" s="20" t="s">
        <v>195</v>
      </c>
      <c r="F41" s="20" t="s">
        <v>29</v>
      </c>
      <c r="G41" s="86">
        <v>1.48</v>
      </c>
      <c r="H41" s="65"/>
      <c r="I41" s="39">
        <f t="shared" si="0"/>
        <v>0</v>
      </c>
      <c r="J41" s="40" t="str">
        <f t="shared" si="1"/>
        <v>OK</v>
      </c>
      <c r="K41" s="121"/>
      <c r="L41" s="121"/>
      <c r="M41" s="121"/>
      <c r="N41" s="121"/>
      <c r="O41" s="121"/>
      <c r="P41" s="121"/>
      <c r="Q41" s="121"/>
      <c r="R41" s="121"/>
      <c r="S41" s="121"/>
      <c r="T41" s="121"/>
      <c r="U41" s="121"/>
      <c r="V41" s="121"/>
      <c r="W41" s="121"/>
      <c r="X41" s="121"/>
      <c r="Y41" s="121"/>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ht="60" customHeight="1" x14ac:dyDescent="0.25">
      <c r="A42" s="135"/>
      <c r="B42" s="68">
        <v>43</v>
      </c>
      <c r="C42" s="141"/>
      <c r="D42" s="66" t="s">
        <v>100</v>
      </c>
      <c r="E42" s="20" t="s">
        <v>63</v>
      </c>
      <c r="F42" s="20" t="s">
        <v>27</v>
      </c>
      <c r="G42" s="86">
        <v>3.35</v>
      </c>
      <c r="H42" s="65">
        <v>200</v>
      </c>
      <c r="I42" s="39">
        <f t="shared" si="0"/>
        <v>100</v>
      </c>
      <c r="J42" s="40" t="str">
        <f t="shared" si="1"/>
        <v>OK</v>
      </c>
      <c r="K42" s="121"/>
      <c r="L42" s="121"/>
      <c r="M42" s="121"/>
      <c r="N42" s="121"/>
      <c r="O42" s="121"/>
      <c r="P42" s="121"/>
      <c r="Q42" s="121">
        <v>100</v>
      </c>
      <c r="R42" s="121"/>
      <c r="S42" s="121"/>
      <c r="T42" s="121"/>
      <c r="U42" s="121"/>
      <c r="V42" s="121"/>
      <c r="W42" s="121"/>
      <c r="X42" s="121"/>
      <c r="Y42" s="121"/>
      <c r="Z42" s="18"/>
      <c r="AA42" s="18"/>
      <c r="AB42" s="18"/>
      <c r="AC42" s="18"/>
      <c r="AD42" s="18"/>
      <c r="AE42" s="18"/>
      <c r="AF42" s="18"/>
      <c r="AG42" s="18"/>
      <c r="AH42" s="18"/>
      <c r="AI42" s="18"/>
      <c r="AJ42" s="18"/>
      <c r="AK42" s="18"/>
      <c r="AL42" s="18"/>
      <c r="AM42" s="18"/>
      <c r="AN42" s="18"/>
      <c r="AO42" s="18"/>
      <c r="AP42" s="18"/>
      <c r="AQ42" s="18"/>
      <c r="AR42" s="18"/>
      <c r="AS42" s="18"/>
      <c r="AT42" s="18"/>
      <c r="AU42" s="18"/>
      <c r="AV42" s="18"/>
    </row>
    <row r="43" spans="1:48" ht="60" customHeight="1" x14ac:dyDescent="0.25">
      <c r="A43" s="135"/>
      <c r="B43" s="68">
        <v>44</v>
      </c>
      <c r="C43" s="141"/>
      <c r="D43" s="66" t="s">
        <v>101</v>
      </c>
      <c r="E43" s="20" t="s">
        <v>196</v>
      </c>
      <c r="F43" s="20" t="s">
        <v>27</v>
      </c>
      <c r="G43" s="86">
        <v>2.62</v>
      </c>
      <c r="H43" s="65"/>
      <c r="I43" s="39">
        <f t="shared" si="0"/>
        <v>0</v>
      </c>
      <c r="J43" s="40" t="str">
        <f t="shared" si="1"/>
        <v>OK</v>
      </c>
      <c r="K43" s="121"/>
      <c r="L43" s="121"/>
      <c r="M43" s="121"/>
      <c r="N43" s="121"/>
      <c r="O43" s="121"/>
      <c r="P43" s="121"/>
      <c r="Q43" s="121"/>
      <c r="R43" s="121"/>
      <c r="S43" s="121"/>
      <c r="T43" s="121"/>
      <c r="U43" s="121"/>
      <c r="V43" s="121"/>
      <c r="W43" s="121"/>
      <c r="X43" s="121"/>
      <c r="Y43" s="121"/>
      <c r="Z43" s="18"/>
      <c r="AA43" s="18"/>
      <c r="AB43" s="18"/>
      <c r="AC43" s="18"/>
      <c r="AD43" s="18"/>
      <c r="AE43" s="18"/>
      <c r="AF43" s="18"/>
      <c r="AG43" s="18"/>
      <c r="AH43" s="18"/>
      <c r="AI43" s="18"/>
      <c r="AJ43" s="18"/>
      <c r="AK43" s="18"/>
      <c r="AL43" s="18"/>
      <c r="AM43" s="18"/>
      <c r="AN43" s="18"/>
      <c r="AO43" s="18"/>
      <c r="AP43" s="18"/>
      <c r="AQ43" s="18"/>
      <c r="AR43" s="18"/>
      <c r="AS43" s="18"/>
      <c r="AT43" s="18"/>
      <c r="AU43" s="18"/>
      <c r="AV43" s="18"/>
    </row>
    <row r="44" spans="1:48" ht="60" customHeight="1" x14ac:dyDescent="0.25">
      <c r="A44" s="135"/>
      <c r="B44" s="68">
        <v>45</v>
      </c>
      <c r="C44" s="141"/>
      <c r="D44" s="66" t="s">
        <v>102</v>
      </c>
      <c r="E44" s="20" t="s">
        <v>194</v>
      </c>
      <c r="F44" s="20" t="s">
        <v>48</v>
      </c>
      <c r="G44" s="86">
        <v>7.26</v>
      </c>
      <c r="H44" s="65"/>
      <c r="I44" s="39">
        <f t="shared" si="0"/>
        <v>0</v>
      </c>
      <c r="J44" s="40" t="str">
        <f t="shared" si="1"/>
        <v>OK</v>
      </c>
      <c r="K44" s="121"/>
      <c r="L44" s="121"/>
      <c r="M44" s="121"/>
      <c r="N44" s="121"/>
      <c r="O44" s="121"/>
      <c r="P44" s="121"/>
      <c r="Q44" s="121"/>
      <c r="R44" s="121"/>
      <c r="S44" s="121"/>
      <c r="T44" s="121"/>
      <c r="U44" s="121"/>
      <c r="V44" s="121"/>
      <c r="W44" s="121"/>
      <c r="X44" s="121"/>
      <c r="Y44" s="121"/>
      <c r="Z44" s="18"/>
      <c r="AA44" s="18"/>
      <c r="AB44" s="18"/>
      <c r="AC44" s="18"/>
      <c r="AD44" s="18"/>
      <c r="AE44" s="18"/>
      <c r="AF44" s="18"/>
      <c r="AG44" s="18"/>
      <c r="AH44" s="18"/>
      <c r="AI44" s="18"/>
      <c r="AJ44" s="18"/>
      <c r="AK44" s="18"/>
      <c r="AL44" s="18"/>
      <c r="AM44" s="18"/>
      <c r="AN44" s="18"/>
      <c r="AO44" s="18"/>
      <c r="AP44" s="18"/>
      <c r="AQ44" s="18"/>
      <c r="AR44" s="18"/>
      <c r="AS44" s="18"/>
      <c r="AT44" s="18"/>
      <c r="AU44" s="18"/>
      <c r="AV44" s="18"/>
    </row>
    <row r="45" spans="1:48" ht="60" customHeight="1" x14ac:dyDescent="0.25">
      <c r="A45" s="135"/>
      <c r="B45" s="68">
        <v>46</v>
      </c>
      <c r="C45" s="141"/>
      <c r="D45" s="66" t="s">
        <v>197</v>
      </c>
      <c r="E45" s="20" t="s">
        <v>198</v>
      </c>
      <c r="F45" s="20" t="s">
        <v>199</v>
      </c>
      <c r="G45" s="86">
        <v>4.83</v>
      </c>
      <c r="H45" s="65">
        <v>50</v>
      </c>
      <c r="I45" s="39">
        <f t="shared" si="0"/>
        <v>0</v>
      </c>
      <c r="J45" s="40" t="str">
        <f t="shared" si="1"/>
        <v>OK</v>
      </c>
      <c r="K45" s="121"/>
      <c r="L45" s="121">
        <v>50</v>
      </c>
      <c r="M45" s="121"/>
      <c r="N45" s="121"/>
      <c r="O45" s="121"/>
      <c r="P45" s="121"/>
      <c r="Q45" s="121"/>
      <c r="R45" s="121"/>
      <c r="S45" s="121"/>
      <c r="T45" s="121"/>
      <c r="U45" s="121"/>
      <c r="V45" s="121"/>
      <c r="W45" s="121"/>
      <c r="X45" s="121"/>
      <c r="Y45" s="121"/>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ht="60" customHeight="1" x14ac:dyDescent="0.25">
      <c r="A46" s="135"/>
      <c r="B46" s="68">
        <v>47</v>
      </c>
      <c r="C46" s="141"/>
      <c r="D46" s="66" t="s">
        <v>200</v>
      </c>
      <c r="E46" s="20" t="s">
        <v>201</v>
      </c>
      <c r="F46" s="20" t="s">
        <v>199</v>
      </c>
      <c r="G46" s="86">
        <v>3.78</v>
      </c>
      <c r="H46" s="65">
        <v>50</v>
      </c>
      <c r="I46" s="39">
        <f t="shared" si="0"/>
        <v>0</v>
      </c>
      <c r="J46" s="40" t="str">
        <f t="shared" si="1"/>
        <v>OK</v>
      </c>
      <c r="K46" s="121"/>
      <c r="L46" s="121">
        <v>30</v>
      </c>
      <c r="M46" s="121"/>
      <c r="N46" s="121"/>
      <c r="O46" s="121"/>
      <c r="P46" s="121"/>
      <c r="Q46" s="121">
        <v>20</v>
      </c>
      <c r="R46" s="121"/>
      <c r="S46" s="121"/>
      <c r="T46" s="121"/>
      <c r="U46" s="121"/>
      <c r="V46" s="121"/>
      <c r="W46" s="121"/>
      <c r="X46" s="121"/>
      <c r="Y46" s="121"/>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ht="60" customHeight="1" x14ac:dyDescent="0.25">
      <c r="A47" s="135"/>
      <c r="B47" s="81">
        <v>48</v>
      </c>
      <c r="C47" s="141"/>
      <c r="D47" s="66" t="s">
        <v>202</v>
      </c>
      <c r="E47" s="69" t="s">
        <v>203</v>
      </c>
      <c r="F47" s="69" t="s">
        <v>199</v>
      </c>
      <c r="G47" s="86">
        <v>8.81</v>
      </c>
      <c r="H47" s="65">
        <v>30</v>
      </c>
      <c r="I47" s="39">
        <f t="shared" si="0"/>
        <v>0</v>
      </c>
      <c r="J47" s="40" t="str">
        <f t="shared" si="1"/>
        <v>OK</v>
      </c>
      <c r="K47" s="121"/>
      <c r="L47" s="121">
        <v>20</v>
      </c>
      <c r="M47" s="121"/>
      <c r="N47" s="121"/>
      <c r="O47" s="121"/>
      <c r="P47" s="121"/>
      <c r="Q47" s="121">
        <v>10</v>
      </c>
      <c r="R47" s="121"/>
      <c r="S47" s="121"/>
      <c r="T47" s="121"/>
      <c r="U47" s="121"/>
      <c r="V47" s="121"/>
      <c r="W47" s="121"/>
      <c r="X47" s="121"/>
      <c r="Y47" s="121"/>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ht="60" customHeight="1" x14ac:dyDescent="0.25">
      <c r="A48" s="136"/>
      <c r="B48" s="81">
        <v>49</v>
      </c>
      <c r="C48" s="142"/>
      <c r="D48" s="66" t="s">
        <v>204</v>
      </c>
      <c r="E48" s="69" t="s">
        <v>203</v>
      </c>
      <c r="F48" s="20" t="s">
        <v>205</v>
      </c>
      <c r="G48" s="86">
        <v>7.02</v>
      </c>
      <c r="H48" s="65"/>
      <c r="I48" s="39">
        <f t="shared" si="0"/>
        <v>0</v>
      </c>
      <c r="J48" s="40" t="str">
        <f t="shared" si="1"/>
        <v>OK</v>
      </c>
      <c r="K48" s="121"/>
      <c r="L48" s="121"/>
      <c r="M48" s="121"/>
      <c r="N48" s="121"/>
      <c r="O48" s="121"/>
      <c r="P48" s="121"/>
      <c r="Q48" s="121"/>
      <c r="R48" s="121"/>
      <c r="S48" s="121"/>
      <c r="T48" s="121"/>
      <c r="U48" s="121"/>
      <c r="V48" s="121"/>
      <c r="W48" s="121"/>
      <c r="X48" s="121"/>
      <c r="Y48" s="121"/>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ht="60" customHeight="1" x14ac:dyDescent="0.25">
      <c r="A49" s="134">
        <v>15</v>
      </c>
      <c r="B49" s="81">
        <v>50</v>
      </c>
      <c r="C49" s="140" t="s">
        <v>187</v>
      </c>
      <c r="D49" s="66" t="s">
        <v>103</v>
      </c>
      <c r="E49" s="69" t="s">
        <v>206</v>
      </c>
      <c r="F49" s="20" t="s">
        <v>48</v>
      </c>
      <c r="G49" s="86">
        <v>27.39</v>
      </c>
      <c r="H49" s="65"/>
      <c r="I49" s="39">
        <f t="shared" si="0"/>
        <v>0</v>
      </c>
      <c r="J49" s="40" t="str">
        <f t="shared" si="1"/>
        <v>OK</v>
      </c>
      <c r="K49" s="121"/>
      <c r="L49" s="121"/>
      <c r="M49" s="121"/>
      <c r="N49" s="121"/>
      <c r="O49" s="121"/>
      <c r="P49" s="121"/>
      <c r="Q49" s="121"/>
      <c r="R49" s="121"/>
      <c r="S49" s="121"/>
      <c r="T49" s="121"/>
      <c r="U49" s="121"/>
      <c r="V49" s="121"/>
      <c r="W49" s="121"/>
      <c r="X49" s="121"/>
      <c r="Y49" s="121"/>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ht="60" customHeight="1" x14ac:dyDescent="0.25">
      <c r="A50" s="135"/>
      <c r="B50" s="81">
        <v>51</v>
      </c>
      <c r="C50" s="141"/>
      <c r="D50" s="46" t="s">
        <v>104</v>
      </c>
      <c r="E50" s="69" t="s">
        <v>206</v>
      </c>
      <c r="F50" s="20" t="s">
        <v>26</v>
      </c>
      <c r="G50" s="86">
        <v>1.77</v>
      </c>
      <c r="H50" s="65">
        <v>100</v>
      </c>
      <c r="I50" s="39">
        <f t="shared" si="0"/>
        <v>0</v>
      </c>
      <c r="J50" s="40" t="str">
        <f t="shared" si="1"/>
        <v>OK</v>
      </c>
      <c r="K50" s="121"/>
      <c r="L50" s="121"/>
      <c r="M50" s="121"/>
      <c r="N50" s="121">
        <v>100</v>
      </c>
      <c r="O50" s="121"/>
      <c r="P50" s="121"/>
      <c r="Q50" s="121"/>
      <c r="R50" s="121"/>
      <c r="S50" s="121"/>
      <c r="T50" s="121"/>
      <c r="U50" s="121"/>
      <c r="V50" s="121"/>
      <c r="W50" s="121"/>
      <c r="X50" s="121"/>
      <c r="Y50" s="121"/>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ht="60" customHeight="1" x14ac:dyDescent="0.25">
      <c r="A51" s="135"/>
      <c r="B51" s="81">
        <v>52</v>
      </c>
      <c r="C51" s="141"/>
      <c r="D51" s="66" t="s">
        <v>105</v>
      </c>
      <c r="E51" s="69" t="s">
        <v>206</v>
      </c>
      <c r="F51" s="69" t="s">
        <v>26</v>
      </c>
      <c r="G51" s="86">
        <v>2.89</v>
      </c>
      <c r="H51" s="65">
        <v>100</v>
      </c>
      <c r="I51" s="39">
        <f t="shared" si="0"/>
        <v>0</v>
      </c>
      <c r="J51" s="40" t="str">
        <f t="shared" si="1"/>
        <v>OK</v>
      </c>
      <c r="K51" s="121"/>
      <c r="L51" s="121"/>
      <c r="M51" s="121"/>
      <c r="N51" s="121">
        <v>100</v>
      </c>
      <c r="O51" s="121"/>
      <c r="P51" s="121"/>
      <c r="Q51" s="121"/>
      <c r="R51" s="121"/>
      <c r="S51" s="121"/>
      <c r="T51" s="121"/>
      <c r="U51" s="121"/>
      <c r="V51" s="121"/>
      <c r="W51" s="121"/>
      <c r="X51" s="121"/>
      <c r="Y51" s="121"/>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48" ht="60" customHeight="1" x14ac:dyDescent="0.25">
      <c r="A52" s="135"/>
      <c r="B52" s="81">
        <v>53</v>
      </c>
      <c r="C52" s="141"/>
      <c r="D52" s="46" t="s">
        <v>106</v>
      </c>
      <c r="E52" s="69" t="s">
        <v>206</v>
      </c>
      <c r="F52" s="69" t="s">
        <v>46</v>
      </c>
      <c r="G52" s="86">
        <v>2.73</v>
      </c>
      <c r="H52" s="65">
        <v>20</v>
      </c>
      <c r="I52" s="39">
        <f t="shared" si="0"/>
        <v>0</v>
      </c>
      <c r="J52" s="40" t="str">
        <f t="shared" si="1"/>
        <v>OK</v>
      </c>
      <c r="K52" s="121"/>
      <c r="L52" s="121"/>
      <c r="M52" s="121"/>
      <c r="N52" s="121">
        <v>20</v>
      </c>
      <c r="O52" s="121"/>
      <c r="P52" s="121"/>
      <c r="Q52" s="121"/>
      <c r="R52" s="121"/>
      <c r="S52" s="121"/>
      <c r="T52" s="121"/>
      <c r="U52" s="121"/>
      <c r="V52" s="121"/>
      <c r="W52" s="121"/>
      <c r="X52" s="121"/>
      <c r="Y52" s="121"/>
      <c r="Z52" s="18"/>
      <c r="AA52" s="18"/>
      <c r="AB52" s="18"/>
      <c r="AC52" s="18"/>
      <c r="AD52" s="18"/>
      <c r="AE52" s="18"/>
      <c r="AF52" s="18"/>
      <c r="AG52" s="18"/>
      <c r="AH52" s="18"/>
      <c r="AI52" s="18"/>
      <c r="AJ52" s="18"/>
      <c r="AK52" s="18"/>
      <c r="AL52" s="18"/>
      <c r="AM52" s="18"/>
      <c r="AN52" s="18"/>
      <c r="AO52" s="18"/>
      <c r="AP52" s="18"/>
      <c r="AQ52" s="18"/>
      <c r="AR52" s="18"/>
      <c r="AS52" s="18"/>
      <c r="AT52" s="18"/>
      <c r="AU52" s="18"/>
      <c r="AV52" s="18"/>
    </row>
    <row r="53" spans="1:48" ht="60" customHeight="1" x14ac:dyDescent="0.25">
      <c r="A53" s="135"/>
      <c r="B53" s="68">
        <v>54</v>
      </c>
      <c r="C53" s="141"/>
      <c r="D53" s="66" t="s">
        <v>107</v>
      </c>
      <c r="E53" s="20" t="s">
        <v>206</v>
      </c>
      <c r="F53" s="20" t="s">
        <v>26</v>
      </c>
      <c r="G53" s="86">
        <v>3.62</v>
      </c>
      <c r="H53" s="65"/>
      <c r="I53" s="39">
        <f t="shared" si="0"/>
        <v>0</v>
      </c>
      <c r="J53" s="40" t="str">
        <f t="shared" si="1"/>
        <v>OK</v>
      </c>
      <c r="K53" s="121"/>
      <c r="L53" s="121"/>
      <c r="M53" s="121"/>
      <c r="N53" s="121"/>
      <c r="O53" s="121"/>
      <c r="P53" s="121"/>
      <c r="Q53" s="121"/>
      <c r="R53" s="121"/>
      <c r="S53" s="121"/>
      <c r="T53" s="121"/>
      <c r="U53" s="121"/>
      <c r="V53" s="121"/>
      <c r="W53" s="121"/>
      <c r="X53" s="121"/>
      <c r="Y53" s="121"/>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ht="60" customHeight="1" x14ac:dyDescent="0.25">
      <c r="A54" s="136"/>
      <c r="B54" s="68">
        <v>55</v>
      </c>
      <c r="C54" s="142"/>
      <c r="D54" s="66" t="s">
        <v>108</v>
      </c>
      <c r="E54" s="20" t="s">
        <v>206</v>
      </c>
      <c r="F54" s="20" t="s">
        <v>26</v>
      </c>
      <c r="G54" s="86">
        <v>6.77</v>
      </c>
      <c r="H54" s="65">
        <v>50</v>
      </c>
      <c r="I54" s="39">
        <f t="shared" si="0"/>
        <v>0</v>
      </c>
      <c r="J54" s="40" t="str">
        <f t="shared" si="1"/>
        <v>OK</v>
      </c>
      <c r="K54" s="121"/>
      <c r="L54" s="121"/>
      <c r="M54" s="121"/>
      <c r="N54" s="121">
        <v>50</v>
      </c>
      <c r="O54" s="121"/>
      <c r="P54" s="121"/>
      <c r="Q54" s="121"/>
      <c r="R54" s="121"/>
      <c r="S54" s="121"/>
      <c r="T54" s="121"/>
      <c r="U54" s="121"/>
      <c r="V54" s="121"/>
      <c r="W54" s="121"/>
      <c r="X54" s="121"/>
      <c r="Y54" s="121"/>
      <c r="Z54" s="18"/>
      <c r="AA54" s="18"/>
      <c r="AB54" s="18"/>
      <c r="AC54" s="18"/>
      <c r="AD54" s="18"/>
      <c r="AE54" s="18"/>
      <c r="AF54" s="18"/>
      <c r="AG54" s="18"/>
      <c r="AH54" s="18"/>
      <c r="AI54" s="18"/>
      <c r="AJ54" s="18"/>
      <c r="AK54" s="18"/>
      <c r="AL54" s="18"/>
      <c r="AM54" s="18"/>
      <c r="AN54" s="18"/>
      <c r="AO54" s="18"/>
      <c r="AP54" s="18"/>
      <c r="AQ54" s="18"/>
      <c r="AR54" s="18"/>
      <c r="AS54" s="18"/>
      <c r="AT54" s="18"/>
      <c r="AU54" s="18"/>
      <c r="AV54" s="18"/>
    </row>
    <row r="55" spans="1:48" ht="60" customHeight="1" x14ac:dyDescent="0.25">
      <c r="A55" s="134">
        <v>16</v>
      </c>
      <c r="B55" s="68">
        <v>56</v>
      </c>
      <c r="C55" s="140" t="s">
        <v>207</v>
      </c>
      <c r="D55" s="66" t="s">
        <v>109</v>
      </c>
      <c r="E55" s="20" t="s">
        <v>208</v>
      </c>
      <c r="F55" s="20" t="s">
        <v>26</v>
      </c>
      <c r="G55" s="86">
        <v>35.65</v>
      </c>
      <c r="H55" s="65">
        <v>20</v>
      </c>
      <c r="I55" s="39">
        <f t="shared" si="0"/>
        <v>11</v>
      </c>
      <c r="J55" s="40" t="str">
        <f t="shared" si="1"/>
        <v>OK</v>
      </c>
      <c r="K55" s="121"/>
      <c r="L55" s="121"/>
      <c r="M55" s="121">
        <v>5</v>
      </c>
      <c r="N55" s="121"/>
      <c r="O55" s="121"/>
      <c r="P55" s="121"/>
      <c r="Q55" s="121"/>
      <c r="R55" s="121"/>
      <c r="S55" s="121"/>
      <c r="T55" s="121"/>
      <c r="U55" s="121"/>
      <c r="V55" s="121">
        <v>4</v>
      </c>
      <c r="W55" s="121"/>
      <c r="X55" s="121"/>
      <c r="Y55" s="121"/>
      <c r="Z55" s="18"/>
      <c r="AA55" s="18"/>
      <c r="AB55" s="18"/>
      <c r="AC55" s="18"/>
      <c r="AD55" s="18"/>
      <c r="AE55" s="18"/>
      <c r="AF55" s="18"/>
      <c r="AG55" s="18"/>
      <c r="AH55" s="18"/>
      <c r="AI55" s="18"/>
      <c r="AJ55" s="18"/>
      <c r="AK55" s="18"/>
      <c r="AL55" s="18"/>
      <c r="AM55" s="18"/>
      <c r="AN55" s="18"/>
      <c r="AO55" s="18"/>
      <c r="AP55" s="18"/>
      <c r="AQ55" s="18"/>
      <c r="AR55" s="18"/>
      <c r="AS55" s="18"/>
      <c r="AT55" s="18"/>
      <c r="AU55" s="18"/>
      <c r="AV55" s="18"/>
    </row>
    <row r="56" spans="1:48" ht="60" customHeight="1" x14ac:dyDescent="0.25">
      <c r="A56" s="135"/>
      <c r="B56" s="68">
        <v>57</v>
      </c>
      <c r="C56" s="141"/>
      <c r="D56" s="66" t="s">
        <v>110</v>
      </c>
      <c r="E56" s="20" t="s">
        <v>208</v>
      </c>
      <c r="F56" s="20" t="s">
        <v>26</v>
      </c>
      <c r="G56" s="86">
        <v>45.35</v>
      </c>
      <c r="H56" s="65">
        <v>30</v>
      </c>
      <c r="I56" s="39">
        <f t="shared" si="0"/>
        <v>10</v>
      </c>
      <c r="J56" s="40" t="str">
        <f t="shared" si="1"/>
        <v>OK</v>
      </c>
      <c r="K56" s="121"/>
      <c r="L56" s="121"/>
      <c r="M56" s="121">
        <v>5</v>
      </c>
      <c r="N56" s="121"/>
      <c r="O56" s="121"/>
      <c r="P56" s="121"/>
      <c r="Q56" s="121"/>
      <c r="R56" s="121"/>
      <c r="S56" s="121"/>
      <c r="T56" s="121"/>
      <c r="U56" s="121"/>
      <c r="V56" s="121">
        <v>15</v>
      </c>
      <c r="W56" s="121"/>
      <c r="X56" s="121"/>
      <c r="Y56" s="121"/>
      <c r="Z56" s="18"/>
      <c r="AA56" s="18"/>
      <c r="AB56" s="18"/>
      <c r="AC56" s="18"/>
      <c r="AD56" s="18"/>
      <c r="AE56" s="18"/>
      <c r="AF56" s="18"/>
      <c r="AG56" s="18"/>
      <c r="AH56" s="18"/>
      <c r="AI56" s="18"/>
      <c r="AJ56" s="18"/>
      <c r="AK56" s="18"/>
      <c r="AL56" s="18"/>
      <c r="AM56" s="18"/>
      <c r="AN56" s="18"/>
      <c r="AO56" s="18"/>
      <c r="AP56" s="18"/>
      <c r="AQ56" s="18"/>
      <c r="AR56" s="18"/>
      <c r="AS56" s="18"/>
      <c r="AT56" s="18"/>
      <c r="AU56" s="18"/>
      <c r="AV56" s="18"/>
    </row>
    <row r="57" spans="1:48" ht="60" customHeight="1" x14ac:dyDescent="0.25">
      <c r="A57" s="136"/>
      <c r="B57" s="68">
        <v>58</v>
      </c>
      <c r="C57" s="142"/>
      <c r="D57" s="66" t="s">
        <v>111</v>
      </c>
      <c r="E57" s="20" t="s">
        <v>209</v>
      </c>
      <c r="F57" s="20" t="s">
        <v>26</v>
      </c>
      <c r="G57" s="86">
        <v>72.709999999999994</v>
      </c>
      <c r="H57" s="65"/>
      <c r="I57" s="39">
        <f t="shared" si="0"/>
        <v>0</v>
      </c>
      <c r="J57" s="40" t="str">
        <f t="shared" si="1"/>
        <v>OK</v>
      </c>
      <c r="K57" s="121"/>
      <c r="L57" s="121"/>
      <c r="M57" s="121"/>
      <c r="N57" s="121"/>
      <c r="O57" s="121"/>
      <c r="P57" s="121"/>
      <c r="Q57" s="121"/>
      <c r="R57" s="121"/>
      <c r="S57" s="121"/>
      <c r="T57" s="121"/>
      <c r="U57" s="121"/>
      <c r="V57" s="121"/>
      <c r="W57" s="121"/>
      <c r="X57" s="121"/>
      <c r="Y57" s="121"/>
      <c r="Z57" s="18"/>
      <c r="AA57" s="18"/>
      <c r="AB57" s="18"/>
      <c r="AC57" s="18"/>
      <c r="AD57" s="18"/>
      <c r="AE57" s="18"/>
      <c r="AF57" s="18"/>
      <c r="AG57" s="18"/>
      <c r="AH57" s="18"/>
      <c r="AI57" s="18"/>
      <c r="AJ57" s="18"/>
      <c r="AK57" s="18"/>
      <c r="AL57" s="18"/>
      <c r="AM57" s="18"/>
      <c r="AN57" s="18"/>
      <c r="AO57" s="18"/>
      <c r="AP57" s="18"/>
      <c r="AQ57" s="18"/>
      <c r="AR57" s="18"/>
      <c r="AS57" s="18"/>
      <c r="AT57" s="18"/>
      <c r="AU57" s="18"/>
      <c r="AV57" s="18"/>
    </row>
    <row r="58" spans="1:48" ht="60" customHeight="1" x14ac:dyDescent="0.25">
      <c r="A58" s="134">
        <v>17</v>
      </c>
      <c r="B58" s="68">
        <v>59</v>
      </c>
      <c r="C58" s="140" t="s">
        <v>173</v>
      </c>
      <c r="D58" s="66" t="s">
        <v>210</v>
      </c>
      <c r="E58" s="20" t="s">
        <v>37</v>
      </c>
      <c r="F58" s="20" t="s">
        <v>28</v>
      </c>
      <c r="G58" s="86">
        <v>2.83</v>
      </c>
      <c r="H58" s="65"/>
      <c r="I58" s="39">
        <f t="shared" si="0"/>
        <v>0</v>
      </c>
      <c r="J58" s="40" t="str">
        <f t="shared" si="1"/>
        <v>OK</v>
      </c>
      <c r="K58" s="121"/>
      <c r="L58" s="121"/>
      <c r="M58" s="121"/>
      <c r="N58" s="121"/>
      <c r="O58" s="121"/>
      <c r="P58" s="121"/>
      <c r="Q58" s="121"/>
      <c r="R58" s="121"/>
      <c r="S58" s="121"/>
      <c r="T58" s="121"/>
      <c r="U58" s="121"/>
      <c r="V58" s="121"/>
      <c r="W58" s="121"/>
      <c r="X58" s="121"/>
      <c r="Y58" s="121"/>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1:48" ht="60" customHeight="1" x14ac:dyDescent="0.25">
      <c r="A59" s="135"/>
      <c r="B59" s="68">
        <v>60</v>
      </c>
      <c r="C59" s="141"/>
      <c r="D59" s="66" t="s">
        <v>112</v>
      </c>
      <c r="E59" s="69" t="s">
        <v>37</v>
      </c>
      <c r="F59" s="69" t="s">
        <v>28</v>
      </c>
      <c r="G59" s="86">
        <v>2.37</v>
      </c>
      <c r="H59" s="65"/>
      <c r="I59" s="39">
        <f t="shared" si="0"/>
        <v>0</v>
      </c>
      <c r="J59" s="40" t="str">
        <f t="shared" si="1"/>
        <v>OK</v>
      </c>
      <c r="K59" s="121"/>
      <c r="L59" s="121"/>
      <c r="M59" s="121"/>
      <c r="N59" s="121"/>
      <c r="O59" s="121"/>
      <c r="P59" s="121"/>
      <c r="Q59" s="121"/>
      <c r="R59" s="121"/>
      <c r="S59" s="121"/>
      <c r="T59" s="121"/>
      <c r="U59" s="121"/>
      <c r="V59" s="121"/>
      <c r="W59" s="121"/>
      <c r="X59" s="121"/>
      <c r="Y59" s="121"/>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ht="60" customHeight="1" x14ac:dyDescent="0.25">
      <c r="A60" s="135"/>
      <c r="B60" s="68">
        <v>61</v>
      </c>
      <c r="C60" s="141"/>
      <c r="D60" s="46" t="s">
        <v>113</v>
      </c>
      <c r="E60" s="69" t="s">
        <v>211</v>
      </c>
      <c r="F60" s="69" t="s">
        <v>26</v>
      </c>
      <c r="G60" s="86">
        <v>3.14</v>
      </c>
      <c r="H60" s="65"/>
      <c r="I60" s="39">
        <f t="shared" si="0"/>
        <v>0</v>
      </c>
      <c r="J60" s="40" t="str">
        <f t="shared" si="1"/>
        <v>OK</v>
      </c>
      <c r="K60" s="121"/>
      <c r="L60" s="121"/>
      <c r="M60" s="121"/>
      <c r="N60" s="121"/>
      <c r="O60" s="121"/>
      <c r="P60" s="121"/>
      <c r="Q60" s="121"/>
      <c r="R60" s="121"/>
      <c r="S60" s="121"/>
      <c r="T60" s="121"/>
      <c r="U60" s="121"/>
      <c r="V60" s="121"/>
      <c r="W60" s="121"/>
      <c r="X60" s="121"/>
      <c r="Y60" s="121"/>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ht="60" customHeight="1" x14ac:dyDescent="0.25">
      <c r="A61" s="136"/>
      <c r="B61" s="68">
        <v>62</v>
      </c>
      <c r="C61" s="142"/>
      <c r="D61" s="46" t="s">
        <v>114</v>
      </c>
      <c r="E61" s="69" t="s">
        <v>212</v>
      </c>
      <c r="F61" s="69" t="s">
        <v>48</v>
      </c>
      <c r="G61" s="86">
        <v>5.29</v>
      </c>
      <c r="H61" s="65"/>
      <c r="I61" s="39">
        <f t="shared" si="0"/>
        <v>0</v>
      </c>
      <c r="J61" s="40" t="str">
        <f t="shared" si="1"/>
        <v>OK</v>
      </c>
      <c r="K61" s="121"/>
      <c r="L61" s="121"/>
      <c r="M61" s="121"/>
      <c r="N61" s="121"/>
      <c r="O61" s="121"/>
      <c r="P61" s="121"/>
      <c r="Q61" s="121"/>
      <c r="R61" s="121"/>
      <c r="S61" s="121"/>
      <c r="T61" s="121"/>
      <c r="U61" s="121"/>
      <c r="V61" s="121"/>
      <c r="W61" s="121"/>
      <c r="X61" s="121"/>
      <c r="Y61" s="121"/>
      <c r="Z61" s="18"/>
      <c r="AA61" s="18"/>
      <c r="AB61" s="18"/>
      <c r="AC61" s="18"/>
      <c r="AD61" s="18"/>
      <c r="AE61" s="18"/>
      <c r="AF61" s="18"/>
      <c r="AG61" s="18"/>
      <c r="AH61" s="18"/>
      <c r="AI61" s="18"/>
      <c r="AJ61" s="18"/>
      <c r="AK61" s="18"/>
      <c r="AL61" s="18"/>
      <c r="AM61" s="18"/>
      <c r="AN61" s="18"/>
      <c r="AO61" s="18"/>
      <c r="AP61" s="18"/>
      <c r="AQ61" s="18"/>
      <c r="AR61" s="18"/>
      <c r="AS61" s="18"/>
      <c r="AT61" s="18"/>
      <c r="AU61" s="18"/>
      <c r="AV61" s="18"/>
    </row>
    <row r="62" spans="1:48" ht="60" customHeight="1" x14ac:dyDescent="0.25">
      <c r="A62" s="134">
        <v>18</v>
      </c>
      <c r="B62" s="68">
        <v>63</v>
      </c>
      <c r="C62" s="140" t="s">
        <v>175</v>
      </c>
      <c r="D62" s="46" t="s">
        <v>213</v>
      </c>
      <c r="E62" s="69" t="s">
        <v>62</v>
      </c>
      <c r="F62" s="69" t="s">
        <v>48</v>
      </c>
      <c r="G62" s="86">
        <v>28.24</v>
      </c>
      <c r="H62" s="65">
        <v>30</v>
      </c>
      <c r="I62" s="39">
        <f t="shared" si="0"/>
        <v>0</v>
      </c>
      <c r="J62" s="40" t="str">
        <f t="shared" si="1"/>
        <v>OK</v>
      </c>
      <c r="K62" s="121"/>
      <c r="L62" s="121">
        <v>10</v>
      </c>
      <c r="M62" s="121"/>
      <c r="N62" s="121"/>
      <c r="O62" s="121"/>
      <c r="P62" s="121"/>
      <c r="Q62" s="121">
        <v>20</v>
      </c>
      <c r="R62" s="121"/>
      <c r="S62" s="121"/>
      <c r="T62" s="121"/>
      <c r="U62" s="121"/>
      <c r="V62" s="121"/>
      <c r="W62" s="121"/>
      <c r="X62" s="121"/>
      <c r="Y62" s="121"/>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ht="60" customHeight="1" x14ac:dyDescent="0.25">
      <c r="A63" s="135"/>
      <c r="B63" s="68">
        <v>64</v>
      </c>
      <c r="C63" s="141"/>
      <c r="D63" s="46" t="s">
        <v>115</v>
      </c>
      <c r="E63" s="69" t="s">
        <v>64</v>
      </c>
      <c r="F63" s="69" t="s">
        <v>48</v>
      </c>
      <c r="G63" s="86">
        <v>46.09</v>
      </c>
      <c r="H63" s="65">
        <v>20</v>
      </c>
      <c r="I63" s="39">
        <f t="shared" si="0"/>
        <v>0</v>
      </c>
      <c r="J63" s="40" t="str">
        <f t="shared" si="1"/>
        <v>OK</v>
      </c>
      <c r="K63" s="121"/>
      <c r="L63" s="121">
        <v>5</v>
      </c>
      <c r="M63" s="121"/>
      <c r="N63" s="121"/>
      <c r="O63" s="121"/>
      <c r="P63" s="121"/>
      <c r="Q63" s="121">
        <v>15</v>
      </c>
      <c r="R63" s="121"/>
      <c r="S63" s="121"/>
      <c r="T63" s="121"/>
      <c r="U63" s="121"/>
      <c r="V63" s="121"/>
      <c r="W63" s="121"/>
      <c r="X63" s="121"/>
      <c r="Y63" s="121"/>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ht="60" customHeight="1" x14ac:dyDescent="0.25">
      <c r="A64" s="135"/>
      <c r="B64" s="68">
        <v>65</v>
      </c>
      <c r="C64" s="141"/>
      <c r="D64" s="46" t="s">
        <v>214</v>
      </c>
      <c r="E64" s="69" t="s">
        <v>62</v>
      </c>
      <c r="F64" s="69" t="s">
        <v>48</v>
      </c>
      <c r="G64" s="86">
        <v>18.739999999999998</v>
      </c>
      <c r="H64" s="65">
        <v>30</v>
      </c>
      <c r="I64" s="39">
        <f t="shared" si="0"/>
        <v>0</v>
      </c>
      <c r="J64" s="40" t="str">
        <f t="shared" si="1"/>
        <v>OK</v>
      </c>
      <c r="K64" s="121"/>
      <c r="L64" s="121">
        <v>15</v>
      </c>
      <c r="M64" s="121"/>
      <c r="N64" s="121"/>
      <c r="O64" s="121"/>
      <c r="P64" s="121"/>
      <c r="Q64" s="121">
        <v>15</v>
      </c>
      <c r="R64" s="121"/>
      <c r="S64" s="121"/>
      <c r="T64" s="121"/>
      <c r="U64" s="121"/>
      <c r="V64" s="121"/>
      <c r="W64" s="121"/>
      <c r="X64" s="121"/>
      <c r="Y64" s="121"/>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ht="60" customHeight="1" x14ac:dyDescent="0.25">
      <c r="A65" s="136"/>
      <c r="B65" s="68">
        <v>66</v>
      </c>
      <c r="C65" s="142"/>
      <c r="D65" s="46" t="s">
        <v>116</v>
      </c>
      <c r="E65" s="69" t="s">
        <v>215</v>
      </c>
      <c r="F65" s="69" t="s">
        <v>48</v>
      </c>
      <c r="G65" s="86">
        <v>38.86</v>
      </c>
      <c r="H65" s="65">
        <v>30</v>
      </c>
      <c r="I65" s="39">
        <f t="shared" si="0"/>
        <v>0</v>
      </c>
      <c r="J65" s="40" t="str">
        <f t="shared" si="1"/>
        <v>OK</v>
      </c>
      <c r="K65" s="121"/>
      <c r="L65" s="121">
        <v>10</v>
      </c>
      <c r="M65" s="121"/>
      <c r="N65" s="121"/>
      <c r="O65" s="121"/>
      <c r="P65" s="121"/>
      <c r="Q65" s="121">
        <v>20</v>
      </c>
      <c r="R65" s="121"/>
      <c r="S65" s="121"/>
      <c r="T65" s="121"/>
      <c r="U65" s="121"/>
      <c r="V65" s="121"/>
      <c r="W65" s="121"/>
      <c r="X65" s="121"/>
      <c r="Y65" s="121"/>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ht="60" customHeight="1" x14ac:dyDescent="0.25">
      <c r="A66" s="134">
        <v>19</v>
      </c>
      <c r="B66" s="68">
        <v>67</v>
      </c>
      <c r="C66" s="140" t="s">
        <v>175</v>
      </c>
      <c r="D66" s="46" t="s">
        <v>117</v>
      </c>
      <c r="E66" s="69" t="s">
        <v>62</v>
      </c>
      <c r="F66" s="69" t="s">
        <v>48</v>
      </c>
      <c r="G66" s="86">
        <v>121.67</v>
      </c>
      <c r="H66" s="65"/>
      <c r="I66" s="39">
        <f t="shared" si="0"/>
        <v>0</v>
      </c>
      <c r="J66" s="40" t="str">
        <f t="shared" si="1"/>
        <v>OK</v>
      </c>
      <c r="K66" s="121"/>
      <c r="L66" s="121"/>
      <c r="M66" s="121"/>
      <c r="N66" s="121"/>
      <c r="O66" s="121"/>
      <c r="P66" s="121"/>
      <c r="Q66" s="121"/>
      <c r="R66" s="121"/>
      <c r="S66" s="121"/>
      <c r="T66" s="121"/>
      <c r="U66" s="121"/>
      <c r="V66" s="121"/>
      <c r="W66" s="121"/>
      <c r="X66" s="121"/>
      <c r="Y66" s="121"/>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1:48" ht="60" customHeight="1" x14ac:dyDescent="0.25">
      <c r="A67" s="135"/>
      <c r="B67" s="68">
        <v>68</v>
      </c>
      <c r="C67" s="141"/>
      <c r="D67" s="46" t="s">
        <v>118</v>
      </c>
      <c r="E67" s="69" t="s">
        <v>62</v>
      </c>
      <c r="F67" s="69" t="s">
        <v>48</v>
      </c>
      <c r="G67" s="86">
        <v>63.22</v>
      </c>
      <c r="H67" s="65"/>
      <c r="I67" s="39">
        <f t="shared" si="0"/>
        <v>0</v>
      </c>
      <c r="J67" s="40" t="str">
        <f t="shared" si="1"/>
        <v>OK</v>
      </c>
      <c r="K67" s="121"/>
      <c r="L67" s="121"/>
      <c r="M67" s="121"/>
      <c r="N67" s="121"/>
      <c r="O67" s="121"/>
      <c r="P67" s="121"/>
      <c r="Q67" s="121"/>
      <c r="R67" s="121"/>
      <c r="S67" s="121"/>
      <c r="T67" s="121"/>
      <c r="U67" s="121"/>
      <c r="V67" s="121"/>
      <c r="W67" s="121"/>
      <c r="X67" s="121"/>
      <c r="Y67" s="121"/>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ht="60" customHeight="1" x14ac:dyDescent="0.25">
      <c r="A68" s="135"/>
      <c r="B68" s="68">
        <v>69</v>
      </c>
      <c r="C68" s="141"/>
      <c r="D68" s="66" t="s">
        <v>119</v>
      </c>
      <c r="E68" s="20" t="s">
        <v>62</v>
      </c>
      <c r="F68" s="20" t="s">
        <v>48</v>
      </c>
      <c r="G68" s="86">
        <v>68.62</v>
      </c>
      <c r="H68" s="65"/>
      <c r="I68" s="39">
        <f t="shared" si="0"/>
        <v>0</v>
      </c>
      <c r="J68" s="40" t="str">
        <f t="shared" si="1"/>
        <v>OK</v>
      </c>
      <c r="K68" s="121"/>
      <c r="L68" s="121"/>
      <c r="M68" s="121"/>
      <c r="N68" s="121"/>
      <c r="O68" s="121"/>
      <c r="P68" s="121"/>
      <c r="Q68" s="121"/>
      <c r="R68" s="121"/>
      <c r="S68" s="121"/>
      <c r="T68" s="121"/>
      <c r="U68" s="121"/>
      <c r="V68" s="121"/>
      <c r="W68" s="121"/>
      <c r="X68" s="121"/>
      <c r="Y68" s="121"/>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ht="60" customHeight="1" x14ac:dyDescent="0.25">
      <c r="A69" s="136"/>
      <c r="B69" s="68">
        <v>70</v>
      </c>
      <c r="C69" s="142"/>
      <c r="D69" s="66" t="s">
        <v>216</v>
      </c>
      <c r="E69" s="20" t="s">
        <v>64</v>
      </c>
      <c r="F69" s="20" t="s">
        <v>48</v>
      </c>
      <c r="G69" s="86">
        <v>16.43</v>
      </c>
      <c r="H69" s="65">
        <v>20</v>
      </c>
      <c r="I69" s="39">
        <f t="shared" ref="I69:I126" si="2">H69-(SUM(K69:AV69))</f>
        <v>10</v>
      </c>
      <c r="J69" s="40" t="str">
        <f t="shared" ref="J69:J126" si="3">IF(I69&lt;0,"ATENÇÃO","OK")</f>
        <v>OK</v>
      </c>
      <c r="K69" s="121"/>
      <c r="L69" s="121">
        <v>10</v>
      </c>
      <c r="M69" s="121"/>
      <c r="N69" s="121"/>
      <c r="O69" s="121"/>
      <c r="P69" s="121"/>
      <c r="Q69" s="121"/>
      <c r="R69" s="121"/>
      <c r="S69" s="121"/>
      <c r="T69" s="121"/>
      <c r="U69" s="121"/>
      <c r="V69" s="121"/>
      <c r="W69" s="121"/>
      <c r="X69" s="121"/>
      <c r="Y69" s="121"/>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ht="60" customHeight="1" x14ac:dyDescent="0.25">
      <c r="A70" s="134">
        <v>20</v>
      </c>
      <c r="B70" s="68">
        <v>71</v>
      </c>
      <c r="C70" s="140" t="s">
        <v>207</v>
      </c>
      <c r="D70" s="66" t="s">
        <v>120</v>
      </c>
      <c r="E70" s="20" t="s">
        <v>217</v>
      </c>
      <c r="F70" s="20" t="s">
        <v>36</v>
      </c>
      <c r="G70" s="86">
        <v>2.25</v>
      </c>
      <c r="H70" s="65">
        <v>10</v>
      </c>
      <c r="I70" s="39">
        <f t="shared" si="2"/>
        <v>0</v>
      </c>
      <c r="J70" s="40" t="str">
        <f t="shared" si="3"/>
        <v>OK</v>
      </c>
      <c r="K70" s="121"/>
      <c r="L70" s="121"/>
      <c r="M70" s="121">
        <v>10</v>
      </c>
      <c r="N70" s="121"/>
      <c r="O70" s="121"/>
      <c r="P70" s="121"/>
      <c r="Q70" s="121"/>
      <c r="R70" s="121"/>
      <c r="S70" s="121"/>
      <c r="T70" s="121"/>
      <c r="U70" s="121"/>
      <c r="V70" s="121"/>
      <c r="W70" s="121"/>
      <c r="X70" s="121"/>
      <c r="Y70" s="121"/>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ht="60" customHeight="1" x14ac:dyDescent="0.25">
      <c r="A71" s="135"/>
      <c r="B71" s="68">
        <v>72</v>
      </c>
      <c r="C71" s="141"/>
      <c r="D71" s="46" t="s">
        <v>121</v>
      </c>
      <c r="E71" s="69" t="s">
        <v>217</v>
      </c>
      <c r="F71" s="69" t="s">
        <v>36</v>
      </c>
      <c r="G71" s="86">
        <v>2.25</v>
      </c>
      <c r="H71" s="65">
        <v>10</v>
      </c>
      <c r="I71" s="39">
        <f t="shared" si="2"/>
        <v>10</v>
      </c>
      <c r="J71" s="40" t="str">
        <f t="shared" si="3"/>
        <v>OK</v>
      </c>
      <c r="K71" s="121"/>
      <c r="L71" s="121"/>
      <c r="M71" s="121"/>
      <c r="N71" s="121"/>
      <c r="O71" s="121"/>
      <c r="P71" s="121"/>
      <c r="Q71" s="121"/>
      <c r="R71" s="121"/>
      <c r="S71" s="121"/>
      <c r="T71" s="121"/>
      <c r="U71" s="121"/>
      <c r="V71" s="121"/>
      <c r="W71" s="121"/>
      <c r="X71" s="121"/>
      <c r="Y71" s="121"/>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ht="60" customHeight="1" x14ac:dyDescent="0.25">
      <c r="A72" s="135"/>
      <c r="B72" s="68">
        <v>73</v>
      </c>
      <c r="C72" s="141"/>
      <c r="D72" s="46" t="s">
        <v>122</v>
      </c>
      <c r="E72" s="69" t="s">
        <v>217</v>
      </c>
      <c r="F72" s="69" t="s">
        <v>36</v>
      </c>
      <c r="G72" s="86">
        <v>2.25</v>
      </c>
      <c r="H72" s="65">
        <v>10</v>
      </c>
      <c r="I72" s="39">
        <f t="shared" si="2"/>
        <v>0</v>
      </c>
      <c r="J72" s="40" t="str">
        <f t="shared" si="3"/>
        <v>OK</v>
      </c>
      <c r="K72" s="121"/>
      <c r="L72" s="121"/>
      <c r="M72" s="121">
        <v>10</v>
      </c>
      <c r="N72" s="121"/>
      <c r="O72" s="121"/>
      <c r="P72" s="121"/>
      <c r="Q72" s="121"/>
      <c r="R72" s="121"/>
      <c r="S72" s="121"/>
      <c r="T72" s="121"/>
      <c r="U72" s="121"/>
      <c r="V72" s="121"/>
      <c r="W72" s="121"/>
      <c r="X72" s="121"/>
      <c r="Y72" s="121"/>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ht="60" customHeight="1" x14ac:dyDescent="0.25">
      <c r="A73" s="135"/>
      <c r="B73" s="68">
        <v>74</v>
      </c>
      <c r="C73" s="141"/>
      <c r="D73" s="46" t="s">
        <v>123</v>
      </c>
      <c r="E73" s="69" t="s">
        <v>217</v>
      </c>
      <c r="F73" s="69" t="s">
        <v>48</v>
      </c>
      <c r="G73" s="86">
        <v>0.12</v>
      </c>
      <c r="H73" s="65">
        <v>250</v>
      </c>
      <c r="I73" s="39">
        <f t="shared" si="2"/>
        <v>0</v>
      </c>
      <c r="J73" s="40" t="str">
        <f t="shared" si="3"/>
        <v>OK</v>
      </c>
      <c r="K73" s="121"/>
      <c r="L73" s="121"/>
      <c r="M73" s="121"/>
      <c r="N73" s="121"/>
      <c r="O73" s="121"/>
      <c r="P73" s="121"/>
      <c r="Q73" s="121"/>
      <c r="R73" s="121"/>
      <c r="S73" s="121"/>
      <c r="T73" s="121"/>
      <c r="U73" s="121"/>
      <c r="V73" s="121">
        <v>250</v>
      </c>
      <c r="W73" s="121"/>
      <c r="X73" s="121"/>
      <c r="Y73" s="121"/>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ht="60" customHeight="1" x14ac:dyDescent="0.25">
      <c r="A74" s="136"/>
      <c r="B74" s="68">
        <v>75</v>
      </c>
      <c r="C74" s="142"/>
      <c r="D74" s="46" t="s">
        <v>143</v>
      </c>
      <c r="E74" s="69" t="s">
        <v>67</v>
      </c>
      <c r="F74" s="69" t="s">
        <v>53</v>
      </c>
      <c r="G74" s="86">
        <v>134.54</v>
      </c>
      <c r="H74" s="65"/>
      <c r="I74" s="39">
        <f t="shared" si="2"/>
        <v>0</v>
      </c>
      <c r="J74" s="40" t="str">
        <f t="shared" si="3"/>
        <v>OK</v>
      </c>
      <c r="K74" s="121"/>
      <c r="L74" s="121"/>
      <c r="M74" s="121"/>
      <c r="N74" s="121"/>
      <c r="O74" s="121"/>
      <c r="P74" s="121"/>
      <c r="Q74" s="121"/>
      <c r="R74" s="121"/>
      <c r="S74" s="121"/>
      <c r="T74" s="121"/>
      <c r="U74" s="121"/>
      <c r="V74" s="121"/>
      <c r="W74" s="121"/>
      <c r="X74" s="121"/>
      <c r="Y74" s="121"/>
      <c r="Z74" s="18"/>
      <c r="AA74" s="18"/>
      <c r="AB74" s="18"/>
      <c r="AC74" s="18"/>
      <c r="AD74" s="18"/>
      <c r="AE74" s="18"/>
      <c r="AF74" s="18"/>
      <c r="AG74" s="18"/>
      <c r="AH74" s="18"/>
      <c r="AI74" s="18"/>
      <c r="AJ74" s="18"/>
      <c r="AK74" s="18"/>
      <c r="AL74" s="18"/>
      <c r="AM74" s="18"/>
      <c r="AN74" s="18"/>
      <c r="AO74" s="18"/>
      <c r="AP74" s="18"/>
      <c r="AQ74" s="18"/>
      <c r="AR74" s="18"/>
      <c r="AS74" s="18"/>
      <c r="AT74" s="18"/>
      <c r="AU74" s="18"/>
      <c r="AV74" s="18"/>
    </row>
    <row r="75" spans="1:48" ht="60" customHeight="1" x14ac:dyDescent="0.25">
      <c r="A75" s="134">
        <v>21</v>
      </c>
      <c r="B75" s="68">
        <v>76</v>
      </c>
      <c r="C75" s="140" t="s">
        <v>218</v>
      </c>
      <c r="D75" s="84" t="s">
        <v>219</v>
      </c>
      <c r="E75" s="20" t="s">
        <v>220</v>
      </c>
      <c r="F75" s="20" t="s">
        <v>46</v>
      </c>
      <c r="G75" s="86">
        <v>20.36</v>
      </c>
      <c r="H75" s="65">
        <v>30</v>
      </c>
      <c r="I75" s="39">
        <f t="shared" si="2"/>
        <v>0</v>
      </c>
      <c r="J75" s="40" t="str">
        <f t="shared" si="3"/>
        <v>OK</v>
      </c>
      <c r="K75" s="121"/>
      <c r="L75" s="121"/>
      <c r="M75" s="121"/>
      <c r="N75" s="121"/>
      <c r="O75" s="121"/>
      <c r="P75" s="121"/>
      <c r="Q75" s="121"/>
      <c r="R75" s="121">
        <v>15</v>
      </c>
      <c r="S75" s="121">
        <v>15</v>
      </c>
      <c r="T75" s="121"/>
      <c r="U75" s="121"/>
      <c r="V75" s="121"/>
      <c r="W75" s="121"/>
      <c r="X75" s="121"/>
      <c r="Y75" s="121"/>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ht="60" customHeight="1" x14ac:dyDescent="0.25">
      <c r="A76" s="135"/>
      <c r="B76" s="68">
        <v>77</v>
      </c>
      <c r="C76" s="141"/>
      <c r="D76" s="46" t="s">
        <v>221</v>
      </c>
      <c r="E76" s="20" t="s">
        <v>220</v>
      </c>
      <c r="F76" s="69" t="s">
        <v>46</v>
      </c>
      <c r="G76" s="86">
        <v>20.350000000000001</v>
      </c>
      <c r="H76" s="65">
        <v>30</v>
      </c>
      <c r="I76" s="39">
        <f t="shared" si="2"/>
        <v>0</v>
      </c>
      <c r="J76" s="40" t="str">
        <f t="shared" si="3"/>
        <v>OK</v>
      </c>
      <c r="K76" s="121"/>
      <c r="L76" s="121"/>
      <c r="M76" s="121"/>
      <c r="N76" s="121"/>
      <c r="O76" s="121"/>
      <c r="P76" s="121"/>
      <c r="Q76" s="121"/>
      <c r="R76" s="121">
        <v>15</v>
      </c>
      <c r="S76" s="121">
        <v>15</v>
      </c>
      <c r="T76" s="121"/>
      <c r="U76" s="121"/>
      <c r="V76" s="121"/>
      <c r="W76" s="121"/>
      <c r="X76" s="121"/>
      <c r="Y76" s="121"/>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ht="60" customHeight="1" x14ac:dyDescent="0.25">
      <c r="A77" s="136"/>
      <c r="B77" s="68">
        <v>78</v>
      </c>
      <c r="C77" s="142"/>
      <c r="D77" s="46" t="s">
        <v>222</v>
      </c>
      <c r="E77" s="20" t="s">
        <v>220</v>
      </c>
      <c r="F77" s="69" t="s">
        <v>52</v>
      </c>
      <c r="G77" s="86">
        <v>20.38</v>
      </c>
      <c r="H77" s="65">
        <v>30</v>
      </c>
      <c r="I77" s="39">
        <f t="shared" si="2"/>
        <v>0</v>
      </c>
      <c r="J77" s="40" t="str">
        <f t="shared" si="3"/>
        <v>OK</v>
      </c>
      <c r="K77" s="121"/>
      <c r="L77" s="121"/>
      <c r="M77" s="121"/>
      <c r="N77" s="121"/>
      <c r="O77" s="121"/>
      <c r="P77" s="121"/>
      <c r="Q77" s="121"/>
      <c r="R77" s="121">
        <v>15</v>
      </c>
      <c r="S77" s="121">
        <v>15</v>
      </c>
      <c r="T77" s="121"/>
      <c r="U77" s="121"/>
      <c r="V77" s="121"/>
      <c r="W77" s="121"/>
      <c r="X77" s="121"/>
      <c r="Y77" s="121"/>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ht="60" customHeight="1" x14ac:dyDescent="0.25">
      <c r="A78" s="134">
        <v>22</v>
      </c>
      <c r="B78" s="68">
        <v>79</v>
      </c>
      <c r="C78" s="140" t="s">
        <v>175</v>
      </c>
      <c r="D78" s="46" t="s">
        <v>124</v>
      </c>
      <c r="E78" s="20" t="s">
        <v>62</v>
      </c>
      <c r="F78" s="69" t="s">
        <v>26</v>
      </c>
      <c r="G78" s="86">
        <v>267.92</v>
      </c>
      <c r="H78" s="65"/>
      <c r="I78" s="39">
        <f t="shared" si="2"/>
        <v>0</v>
      </c>
      <c r="J78" s="40" t="str">
        <f t="shared" si="3"/>
        <v>OK</v>
      </c>
      <c r="K78" s="121"/>
      <c r="L78" s="121"/>
      <c r="M78" s="121"/>
      <c r="N78" s="121"/>
      <c r="O78" s="121"/>
      <c r="P78" s="121"/>
      <c r="Q78" s="121"/>
      <c r="R78" s="121"/>
      <c r="S78" s="121"/>
      <c r="T78" s="121"/>
      <c r="U78" s="121"/>
      <c r="V78" s="121"/>
      <c r="W78" s="121"/>
      <c r="X78" s="121"/>
      <c r="Y78" s="121"/>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ht="60" customHeight="1" x14ac:dyDescent="0.25">
      <c r="A79" s="135"/>
      <c r="B79" s="68">
        <v>80</v>
      </c>
      <c r="C79" s="141"/>
      <c r="D79" s="46" t="s">
        <v>125</v>
      </c>
      <c r="E79" s="20" t="s">
        <v>62</v>
      </c>
      <c r="F79" s="69" t="s">
        <v>48</v>
      </c>
      <c r="G79" s="86">
        <v>31.59</v>
      </c>
      <c r="H79" s="65"/>
      <c r="I79" s="39">
        <f t="shared" si="2"/>
        <v>0</v>
      </c>
      <c r="J79" s="40" t="str">
        <f t="shared" si="3"/>
        <v>OK</v>
      </c>
      <c r="K79" s="121"/>
      <c r="L79" s="121"/>
      <c r="M79" s="121"/>
      <c r="N79" s="121"/>
      <c r="O79" s="121"/>
      <c r="P79" s="121"/>
      <c r="Q79" s="121"/>
      <c r="R79" s="121"/>
      <c r="S79" s="121"/>
      <c r="T79" s="121"/>
      <c r="U79" s="121"/>
      <c r="V79" s="121"/>
      <c r="W79" s="121"/>
      <c r="X79" s="121"/>
      <c r="Y79" s="121"/>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row r="80" spans="1:48" ht="60" customHeight="1" x14ac:dyDescent="0.25">
      <c r="A80" s="135"/>
      <c r="B80" s="68">
        <v>81</v>
      </c>
      <c r="C80" s="141"/>
      <c r="D80" s="46" t="s">
        <v>126</v>
      </c>
      <c r="E80" s="20" t="s">
        <v>223</v>
      </c>
      <c r="F80" s="69" t="s">
        <v>48</v>
      </c>
      <c r="G80" s="86">
        <v>17.48</v>
      </c>
      <c r="H80" s="65"/>
      <c r="I80" s="39">
        <f t="shared" si="2"/>
        <v>0</v>
      </c>
      <c r="J80" s="40" t="str">
        <f t="shared" si="3"/>
        <v>OK</v>
      </c>
      <c r="K80" s="121"/>
      <c r="L80" s="121"/>
      <c r="M80" s="121"/>
      <c r="N80" s="121"/>
      <c r="O80" s="121"/>
      <c r="P80" s="121"/>
      <c r="Q80" s="121"/>
      <c r="R80" s="121"/>
      <c r="S80" s="121"/>
      <c r="T80" s="121"/>
      <c r="U80" s="121"/>
      <c r="V80" s="121"/>
      <c r="W80" s="121"/>
      <c r="X80" s="121"/>
      <c r="Y80" s="121"/>
      <c r="Z80" s="18"/>
      <c r="AA80" s="18"/>
      <c r="AB80" s="18"/>
      <c r="AC80" s="18"/>
      <c r="AD80" s="18"/>
      <c r="AE80" s="18"/>
      <c r="AF80" s="18"/>
      <c r="AG80" s="18"/>
      <c r="AH80" s="18"/>
      <c r="AI80" s="18"/>
      <c r="AJ80" s="18"/>
      <c r="AK80" s="18"/>
      <c r="AL80" s="18"/>
      <c r="AM80" s="18"/>
      <c r="AN80" s="18"/>
      <c r="AO80" s="18"/>
      <c r="AP80" s="18"/>
      <c r="AQ80" s="18"/>
      <c r="AR80" s="18"/>
      <c r="AS80" s="18"/>
      <c r="AT80" s="18"/>
      <c r="AU80" s="18"/>
      <c r="AV80" s="18"/>
    </row>
    <row r="81" spans="1:48" ht="60" customHeight="1" x14ac:dyDescent="0.25">
      <c r="A81" s="135"/>
      <c r="B81" s="68">
        <v>82</v>
      </c>
      <c r="C81" s="141"/>
      <c r="D81" s="66" t="s">
        <v>127</v>
      </c>
      <c r="E81" s="20" t="s">
        <v>62</v>
      </c>
      <c r="F81" s="20" t="s">
        <v>48</v>
      </c>
      <c r="G81" s="86">
        <v>15.49</v>
      </c>
      <c r="H81" s="65"/>
      <c r="I81" s="39">
        <f t="shared" si="2"/>
        <v>0</v>
      </c>
      <c r="J81" s="40" t="str">
        <f t="shared" si="3"/>
        <v>OK</v>
      </c>
      <c r="K81" s="121"/>
      <c r="L81" s="121"/>
      <c r="M81" s="121"/>
      <c r="N81" s="121"/>
      <c r="O81" s="121"/>
      <c r="P81" s="121"/>
      <c r="Q81" s="121"/>
      <c r="R81" s="121"/>
      <c r="S81" s="121"/>
      <c r="T81" s="121"/>
      <c r="U81" s="121"/>
      <c r="V81" s="121"/>
      <c r="W81" s="121"/>
      <c r="X81" s="121"/>
      <c r="Y81" s="121"/>
      <c r="Z81" s="18"/>
      <c r="AA81" s="18"/>
      <c r="AB81" s="18"/>
      <c r="AC81" s="18"/>
      <c r="AD81" s="18"/>
      <c r="AE81" s="18"/>
      <c r="AF81" s="18"/>
      <c r="AG81" s="18"/>
      <c r="AH81" s="18"/>
      <c r="AI81" s="18"/>
      <c r="AJ81" s="18"/>
      <c r="AK81" s="18"/>
      <c r="AL81" s="18"/>
      <c r="AM81" s="18"/>
      <c r="AN81" s="18"/>
      <c r="AO81" s="18"/>
      <c r="AP81" s="18"/>
      <c r="AQ81" s="18"/>
      <c r="AR81" s="18"/>
      <c r="AS81" s="18"/>
      <c r="AT81" s="18"/>
      <c r="AU81" s="18"/>
      <c r="AV81" s="18"/>
    </row>
    <row r="82" spans="1:48" ht="60" customHeight="1" x14ac:dyDescent="0.25">
      <c r="A82" s="135"/>
      <c r="B82" s="68">
        <v>83</v>
      </c>
      <c r="C82" s="141"/>
      <c r="D82" s="66" t="s">
        <v>128</v>
      </c>
      <c r="E82" s="20" t="s">
        <v>62</v>
      </c>
      <c r="F82" s="20" t="s">
        <v>48</v>
      </c>
      <c r="G82" s="86">
        <v>50.16</v>
      </c>
      <c r="H82" s="65"/>
      <c r="I82" s="39">
        <f t="shared" si="2"/>
        <v>0</v>
      </c>
      <c r="J82" s="40" t="str">
        <f t="shared" si="3"/>
        <v>OK</v>
      </c>
      <c r="K82" s="121"/>
      <c r="L82" s="121"/>
      <c r="M82" s="121"/>
      <c r="N82" s="121"/>
      <c r="O82" s="121"/>
      <c r="P82" s="121"/>
      <c r="Q82" s="121"/>
      <c r="R82" s="121"/>
      <c r="S82" s="121"/>
      <c r="T82" s="121"/>
      <c r="U82" s="121"/>
      <c r="V82" s="121"/>
      <c r="W82" s="121"/>
      <c r="X82" s="121"/>
      <c r="Y82" s="121"/>
      <c r="Z82" s="18"/>
      <c r="AA82" s="18"/>
      <c r="AB82" s="18"/>
      <c r="AC82" s="18"/>
      <c r="AD82" s="18"/>
      <c r="AE82" s="18"/>
      <c r="AF82" s="18"/>
      <c r="AG82" s="18"/>
      <c r="AH82" s="18"/>
      <c r="AI82" s="18"/>
      <c r="AJ82" s="18"/>
      <c r="AK82" s="18"/>
      <c r="AL82" s="18"/>
      <c r="AM82" s="18"/>
      <c r="AN82" s="18"/>
      <c r="AO82" s="18"/>
      <c r="AP82" s="18"/>
      <c r="AQ82" s="18"/>
      <c r="AR82" s="18"/>
      <c r="AS82" s="18"/>
      <c r="AT82" s="18"/>
      <c r="AU82" s="18"/>
      <c r="AV82" s="18"/>
    </row>
    <row r="83" spans="1:48" ht="60" customHeight="1" x14ac:dyDescent="0.25">
      <c r="A83" s="136"/>
      <c r="B83" s="68">
        <v>84</v>
      </c>
      <c r="C83" s="142"/>
      <c r="D83" s="66" t="s">
        <v>224</v>
      </c>
      <c r="E83" s="20" t="s">
        <v>62</v>
      </c>
      <c r="F83" s="20" t="s">
        <v>48</v>
      </c>
      <c r="G83" s="86">
        <v>27.85</v>
      </c>
      <c r="H83" s="65"/>
      <c r="I83" s="39">
        <f t="shared" si="2"/>
        <v>0</v>
      </c>
      <c r="J83" s="40" t="str">
        <f t="shared" si="3"/>
        <v>OK</v>
      </c>
      <c r="K83" s="121"/>
      <c r="L83" s="121"/>
      <c r="M83" s="121"/>
      <c r="N83" s="121"/>
      <c r="O83" s="121"/>
      <c r="P83" s="121"/>
      <c r="Q83" s="121"/>
      <c r="R83" s="121"/>
      <c r="S83" s="121"/>
      <c r="T83" s="121"/>
      <c r="U83" s="121"/>
      <c r="V83" s="121"/>
      <c r="W83" s="121"/>
      <c r="X83" s="121"/>
      <c r="Y83" s="121"/>
      <c r="Z83" s="18"/>
      <c r="AA83" s="18"/>
      <c r="AB83" s="18"/>
      <c r="AC83" s="18"/>
      <c r="AD83" s="18"/>
      <c r="AE83" s="18"/>
      <c r="AF83" s="18"/>
      <c r="AG83" s="18"/>
      <c r="AH83" s="18"/>
      <c r="AI83" s="18"/>
      <c r="AJ83" s="18"/>
      <c r="AK83" s="18"/>
      <c r="AL83" s="18"/>
      <c r="AM83" s="18"/>
      <c r="AN83" s="18"/>
      <c r="AO83" s="18"/>
      <c r="AP83" s="18"/>
      <c r="AQ83" s="18"/>
      <c r="AR83" s="18"/>
      <c r="AS83" s="18"/>
      <c r="AT83" s="18"/>
      <c r="AU83" s="18"/>
      <c r="AV83" s="18"/>
    </row>
    <row r="84" spans="1:48" ht="60" customHeight="1" x14ac:dyDescent="0.25">
      <c r="A84" s="49">
        <v>23</v>
      </c>
      <c r="B84" s="68">
        <v>85</v>
      </c>
      <c r="C84" s="81" t="s">
        <v>225</v>
      </c>
      <c r="D84" s="85" t="s">
        <v>226</v>
      </c>
      <c r="E84" s="20" t="s">
        <v>227</v>
      </c>
      <c r="F84" s="20" t="s">
        <v>46</v>
      </c>
      <c r="G84" s="86">
        <v>3.24</v>
      </c>
      <c r="H84" s="65">
        <v>80</v>
      </c>
      <c r="I84" s="39">
        <f t="shared" si="2"/>
        <v>80</v>
      </c>
      <c r="J84" s="40" t="str">
        <f t="shared" si="3"/>
        <v>OK</v>
      </c>
      <c r="K84" s="121"/>
      <c r="L84" s="121"/>
      <c r="M84" s="121"/>
      <c r="N84" s="121"/>
      <c r="O84" s="121"/>
      <c r="P84" s="121"/>
      <c r="Q84" s="121"/>
      <c r="R84" s="121"/>
      <c r="S84" s="121"/>
      <c r="T84" s="121"/>
      <c r="U84" s="121"/>
      <c r="V84" s="121"/>
      <c r="W84" s="121"/>
      <c r="X84" s="121"/>
      <c r="Y84" s="121"/>
      <c r="Z84" s="18"/>
      <c r="AA84" s="18"/>
      <c r="AB84" s="18"/>
      <c r="AC84" s="18"/>
      <c r="AD84" s="18"/>
      <c r="AE84" s="18"/>
      <c r="AF84" s="18"/>
      <c r="AG84" s="18"/>
      <c r="AH84" s="18"/>
      <c r="AI84" s="18"/>
      <c r="AJ84" s="18"/>
      <c r="AK84" s="18"/>
      <c r="AL84" s="18"/>
      <c r="AM84" s="18"/>
      <c r="AN84" s="18"/>
      <c r="AO84" s="18"/>
      <c r="AP84" s="18"/>
      <c r="AQ84" s="18"/>
      <c r="AR84" s="18"/>
      <c r="AS84" s="18"/>
      <c r="AT84" s="18"/>
      <c r="AU84" s="18"/>
      <c r="AV84" s="18"/>
    </row>
    <row r="85" spans="1:48" ht="60" customHeight="1" x14ac:dyDescent="0.25">
      <c r="A85" s="134">
        <v>24</v>
      </c>
      <c r="B85" s="68">
        <v>86</v>
      </c>
      <c r="C85" s="140" t="s">
        <v>207</v>
      </c>
      <c r="D85" s="66" t="s">
        <v>129</v>
      </c>
      <c r="E85" s="20" t="s">
        <v>38</v>
      </c>
      <c r="F85" s="20" t="s">
        <v>26</v>
      </c>
      <c r="G85" s="86">
        <v>1.1399999999999999</v>
      </c>
      <c r="H85" s="65"/>
      <c r="I85" s="39">
        <f t="shared" si="2"/>
        <v>0</v>
      </c>
      <c r="J85" s="40" t="str">
        <f t="shared" si="3"/>
        <v>OK</v>
      </c>
      <c r="K85" s="121"/>
      <c r="L85" s="121"/>
      <c r="M85" s="121"/>
      <c r="N85" s="121"/>
      <c r="O85" s="121"/>
      <c r="P85" s="121"/>
      <c r="Q85" s="121"/>
      <c r="R85" s="121"/>
      <c r="S85" s="121"/>
      <c r="T85" s="121"/>
      <c r="U85" s="121"/>
      <c r="V85" s="121"/>
      <c r="W85" s="121"/>
      <c r="X85" s="121"/>
      <c r="Y85" s="121"/>
      <c r="Z85" s="18"/>
      <c r="AA85" s="18"/>
      <c r="AB85" s="18"/>
      <c r="AC85" s="18"/>
      <c r="AD85" s="18"/>
      <c r="AE85" s="18"/>
      <c r="AF85" s="18"/>
      <c r="AG85" s="18"/>
      <c r="AH85" s="18"/>
      <c r="AI85" s="18"/>
      <c r="AJ85" s="18"/>
      <c r="AK85" s="18"/>
      <c r="AL85" s="18"/>
      <c r="AM85" s="18"/>
      <c r="AN85" s="18"/>
      <c r="AO85" s="18"/>
      <c r="AP85" s="18"/>
      <c r="AQ85" s="18"/>
      <c r="AR85" s="18"/>
      <c r="AS85" s="18"/>
      <c r="AT85" s="18"/>
      <c r="AU85" s="18"/>
      <c r="AV85" s="18"/>
    </row>
    <row r="86" spans="1:48" ht="60" customHeight="1" x14ac:dyDescent="0.25">
      <c r="A86" s="135"/>
      <c r="B86" s="68">
        <v>87</v>
      </c>
      <c r="C86" s="141"/>
      <c r="D86" s="66" t="s">
        <v>130</v>
      </c>
      <c r="E86" s="20" t="s">
        <v>38</v>
      </c>
      <c r="F86" s="20" t="s">
        <v>26</v>
      </c>
      <c r="G86" s="86">
        <v>1.57</v>
      </c>
      <c r="H86" s="65"/>
      <c r="I86" s="39">
        <f t="shared" si="2"/>
        <v>0</v>
      </c>
      <c r="J86" s="40" t="str">
        <f t="shared" si="3"/>
        <v>OK</v>
      </c>
      <c r="K86" s="121"/>
      <c r="L86" s="121"/>
      <c r="M86" s="121"/>
      <c r="N86" s="121"/>
      <c r="O86" s="121"/>
      <c r="P86" s="121"/>
      <c r="Q86" s="121"/>
      <c r="R86" s="121"/>
      <c r="S86" s="121"/>
      <c r="T86" s="121"/>
      <c r="U86" s="121"/>
      <c r="V86" s="121"/>
      <c r="W86" s="121"/>
      <c r="X86" s="121"/>
      <c r="Y86" s="121"/>
      <c r="Z86" s="18"/>
      <c r="AA86" s="18"/>
      <c r="AB86" s="18"/>
      <c r="AC86" s="18"/>
      <c r="AD86" s="18"/>
      <c r="AE86" s="18"/>
      <c r="AF86" s="18"/>
      <c r="AG86" s="18"/>
      <c r="AH86" s="18"/>
      <c r="AI86" s="18"/>
      <c r="AJ86" s="18"/>
      <c r="AK86" s="18"/>
      <c r="AL86" s="18"/>
      <c r="AM86" s="18"/>
      <c r="AN86" s="18"/>
      <c r="AO86" s="18"/>
      <c r="AP86" s="18"/>
      <c r="AQ86" s="18"/>
      <c r="AR86" s="18"/>
      <c r="AS86" s="18"/>
      <c r="AT86" s="18"/>
      <c r="AU86" s="18"/>
      <c r="AV86" s="18"/>
    </row>
    <row r="87" spans="1:48" ht="60" customHeight="1" x14ac:dyDescent="0.25">
      <c r="A87" s="135"/>
      <c r="B87" s="68">
        <v>88</v>
      </c>
      <c r="C87" s="141"/>
      <c r="D87" s="66" t="s">
        <v>131</v>
      </c>
      <c r="E87" s="69" t="s">
        <v>39</v>
      </c>
      <c r="F87" s="67" t="s">
        <v>26</v>
      </c>
      <c r="G87" s="86">
        <v>5.2</v>
      </c>
      <c r="H87" s="65"/>
      <c r="I87" s="39">
        <f t="shared" si="2"/>
        <v>0</v>
      </c>
      <c r="J87" s="40" t="str">
        <f t="shared" si="3"/>
        <v>OK</v>
      </c>
      <c r="K87" s="121"/>
      <c r="L87" s="121"/>
      <c r="M87" s="121"/>
      <c r="N87" s="121"/>
      <c r="O87" s="121"/>
      <c r="P87" s="121"/>
      <c r="Q87" s="121"/>
      <c r="R87" s="121"/>
      <c r="S87" s="121"/>
      <c r="T87" s="121"/>
      <c r="U87" s="121"/>
      <c r="V87" s="121"/>
      <c r="W87" s="121"/>
      <c r="X87" s="121"/>
      <c r="Y87" s="121"/>
      <c r="Z87" s="18"/>
      <c r="AA87" s="18"/>
      <c r="AB87" s="18"/>
      <c r="AC87" s="18"/>
      <c r="AD87" s="18"/>
      <c r="AE87" s="18"/>
      <c r="AF87" s="18"/>
      <c r="AG87" s="18"/>
      <c r="AH87" s="18"/>
      <c r="AI87" s="18"/>
      <c r="AJ87" s="18"/>
      <c r="AK87" s="18"/>
      <c r="AL87" s="18"/>
      <c r="AM87" s="18"/>
      <c r="AN87" s="18"/>
      <c r="AO87" s="18"/>
      <c r="AP87" s="18"/>
      <c r="AQ87" s="18"/>
      <c r="AR87" s="18"/>
      <c r="AS87" s="18"/>
      <c r="AT87" s="18"/>
      <c r="AU87" s="18"/>
      <c r="AV87" s="18"/>
    </row>
    <row r="88" spans="1:48" ht="60" customHeight="1" x14ac:dyDescent="0.25">
      <c r="A88" s="136"/>
      <c r="B88" s="68">
        <v>89</v>
      </c>
      <c r="C88" s="142"/>
      <c r="D88" s="66" t="s">
        <v>132</v>
      </c>
      <c r="E88" s="69" t="s">
        <v>65</v>
      </c>
      <c r="F88" s="67" t="s">
        <v>26</v>
      </c>
      <c r="G88" s="86">
        <v>1.5</v>
      </c>
      <c r="H88" s="65"/>
      <c r="I88" s="39">
        <f t="shared" si="2"/>
        <v>0</v>
      </c>
      <c r="J88" s="40" t="str">
        <f t="shared" si="3"/>
        <v>OK</v>
      </c>
      <c r="K88" s="121"/>
      <c r="L88" s="121"/>
      <c r="M88" s="121"/>
      <c r="N88" s="121"/>
      <c r="O88" s="121"/>
      <c r="P88" s="121"/>
      <c r="Q88" s="121"/>
      <c r="R88" s="121"/>
      <c r="S88" s="121"/>
      <c r="T88" s="121"/>
      <c r="U88" s="121"/>
      <c r="V88" s="121"/>
      <c r="W88" s="121"/>
      <c r="X88" s="121"/>
      <c r="Y88" s="121"/>
      <c r="Z88" s="18"/>
      <c r="AA88" s="18"/>
      <c r="AB88" s="18"/>
      <c r="AC88" s="18"/>
      <c r="AD88" s="18"/>
      <c r="AE88" s="18"/>
      <c r="AF88" s="18"/>
      <c r="AG88" s="18"/>
      <c r="AH88" s="18"/>
      <c r="AI88" s="18"/>
      <c r="AJ88" s="18"/>
      <c r="AK88" s="18"/>
      <c r="AL88" s="18"/>
      <c r="AM88" s="18"/>
      <c r="AN88" s="18"/>
      <c r="AO88" s="18"/>
      <c r="AP88" s="18"/>
      <c r="AQ88" s="18"/>
      <c r="AR88" s="18"/>
      <c r="AS88" s="18"/>
      <c r="AT88" s="18"/>
      <c r="AU88" s="18"/>
      <c r="AV88" s="18"/>
    </row>
    <row r="89" spans="1:48" ht="60" customHeight="1" x14ac:dyDescent="0.25">
      <c r="A89" s="134">
        <v>25</v>
      </c>
      <c r="B89" s="68">
        <v>90</v>
      </c>
      <c r="C89" s="140" t="s">
        <v>173</v>
      </c>
      <c r="D89" s="66" t="s">
        <v>133</v>
      </c>
      <c r="E89" s="69" t="s">
        <v>37</v>
      </c>
      <c r="F89" s="20" t="s">
        <v>33</v>
      </c>
      <c r="G89" s="86">
        <v>19.02</v>
      </c>
      <c r="H89" s="65">
        <v>25</v>
      </c>
      <c r="I89" s="39">
        <f t="shared" si="2"/>
        <v>0</v>
      </c>
      <c r="J89" s="40" t="str">
        <f t="shared" si="3"/>
        <v>OK</v>
      </c>
      <c r="K89" s="121">
        <v>12</v>
      </c>
      <c r="L89" s="121"/>
      <c r="M89" s="121"/>
      <c r="N89" s="121"/>
      <c r="O89" s="121"/>
      <c r="P89" s="121"/>
      <c r="Q89" s="121"/>
      <c r="R89" s="121"/>
      <c r="S89" s="121"/>
      <c r="T89" s="121">
        <v>13</v>
      </c>
      <c r="U89" s="121"/>
      <c r="V89" s="121"/>
      <c r="W89" s="121"/>
      <c r="X89" s="121"/>
      <c r="Y89" s="121"/>
      <c r="Z89" s="18"/>
      <c r="AA89" s="18"/>
      <c r="AB89" s="18"/>
      <c r="AC89" s="18"/>
      <c r="AD89" s="18"/>
      <c r="AE89" s="18"/>
      <c r="AF89" s="18"/>
      <c r="AG89" s="18"/>
      <c r="AH89" s="18"/>
      <c r="AI89" s="18"/>
      <c r="AJ89" s="18"/>
      <c r="AK89" s="18"/>
      <c r="AL89" s="18"/>
      <c r="AM89" s="18"/>
      <c r="AN89" s="18"/>
      <c r="AO89" s="18"/>
      <c r="AP89" s="18"/>
      <c r="AQ89" s="18"/>
      <c r="AR89" s="18"/>
      <c r="AS89" s="18"/>
      <c r="AT89" s="18"/>
      <c r="AU89" s="18"/>
      <c r="AV89" s="18"/>
    </row>
    <row r="90" spans="1:48" ht="60" customHeight="1" x14ac:dyDescent="0.25">
      <c r="A90" s="135"/>
      <c r="B90" s="68">
        <v>91</v>
      </c>
      <c r="C90" s="141"/>
      <c r="D90" s="46" t="s">
        <v>228</v>
      </c>
      <c r="E90" s="69" t="s">
        <v>37</v>
      </c>
      <c r="F90" s="20" t="s">
        <v>26</v>
      </c>
      <c r="G90" s="86">
        <v>10.72</v>
      </c>
      <c r="H90" s="65"/>
      <c r="I90" s="39">
        <f t="shared" si="2"/>
        <v>0</v>
      </c>
      <c r="J90" s="40" t="str">
        <f t="shared" si="3"/>
        <v>OK</v>
      </c>
      <c r="K90" s="121"/>
      <c r="L90" s="121"/>
      <c r="M90" s="121"/>
      <c r="N90" s="121"/>
      <c r="O90" s="121"/>
      <c r="P90" s="121"/>
      <c r="Q90" s="121"/>
      <c r="R90" s="121"/>
      <c r="S90" s="121"/>
      <c r="T90" s="121"/>
      <c r="U90" s="121"/>
      <c r="V90" s="121"/>
      <c r="W90" s="121"/>
      <c r="X90" s="121"/>
      <c r="Y90" s="121"/>
      <c r="Z90" s="18"/>
      <c r="AA90" s="18"/>
      <c r="AB90" s="18"/>
      <c r="AC90" s="18"/>
      <c r="AD90" s="18"/>
      <c r="AE90" s="18"/>
      <c r="AF90" s="18"/>
      <c r="AG90" s="18"/>
      <c r="AH90" s="18"/>
      <c r="AI90" s="18"/>
      <c r="AJ90" s="18"/>
      <c r="AK90" s="18"/>
      <c r="AL90" s="18"/>
      <c r="AM90" s="18"/>
      <c r="AN90" s="18"/>
      <c r="AO90" s="18"/>
      <c r="AP90" s="18"/>
      <c r="AQ90" s="18"/>
      <c r="AR90" s="18"/>
      <c r="AS90" s="18"/>
      <c r="AT90" s="18"/>
      <c r="AU90" s="18"/>
      <c r="AV90" s="18"/>
    </row>
    <row r="91" spans="1:48" ht="60" customHeight="1" x14ac:dyDescent="0.25">
      <c r="A91" s="136"/>
      <c r="B91" s="68">
        <v>92</v>
      </c>
      <c r="C91" s="142"/>
      <c r="D91" s="66" t="s">
        <v>229</v>
      </c>
      <c r="E91" s="69" t="s">
        <v>40</v>
      </c>
      <c r="F91" s="69" t="s">
        <v>26</v>
      </c>
      <c r="G91" s="86">
        <v>21.13</v>
      </c>
      <c r="H91" s="65"/>
      <c r="I91" s="39">
        <f t="shared" si="2"/>
        <v>0</v>
      </c>
      <c r="J91" s="40" t="str">
        <f t="shared" si="3"/>
        <v>OK</v>
      </c>
      <c r="K91" s="121"/>
      <c r="L91" s="121"/>
      <c r="M91" s="121"/>
      <c r="N91" s="121"/>
      <c r="O91" s="121"/>
      <c r="P91" s="121"/>
      <c r="Q91" s="121"/>
      <c r="R91" s="121"/>
      <c r="S91" s="121"/>
      <c r="T91" s="121"/>
      <c r="U91" s="121"/>
      <c r="V91" s="121"/>
      <c r="W91" s="121"/>
      <c r="X91" s="121"/>
      <c r="Y91" s="121"/>
      <c r="Z91" s="18"/>
      <c r="AA91" s="18"/>
      <c r="AB91" s="18"/>
      <c r="AC91" s="18"/>
      <c r="AD91" s="18"/>
      <c r="AE91" s="18"/>
      <c r="AF91" s="18"/>
      <c r="AG91" s="18"/>
      <c r="AH91" s="18"/>
      <c r="AI91" s="18"/>
      <c r="AJ91" s="18"/>
      <c r="AK91" s="18"/>
      <c r="AL91" s="18"/>
      <c r="AM91" s="18"/>
      <c r="AN91" s="18"/>
      <c r="AO91" s="18"/>
      <c r="AP91" s="18"/>
      <c r="AQ91" s="18"/>
      <c r="AR91" s="18"/>
      <c r="AS91" s="18"/>
      <c r="AT91" s="18"/>
      <c r="AU91" s="18"/>
      <c r="AV91" s="18"/>
    </row>
    <row r="92" spans="1:48" ht="60" customHeight="1" x14ac:dyDescent="0.25">
      <c r="A92" s="134">
        <v>26</v>
      </c>
      <c r="B92" s="68">
        <v>93</v>
      </c>
      <c r="C92" s="140" t="s">
        <v>173</v>
      </c>
      <c r="D92" s="66" t="s">
        <v>134</v>
      </c>
      <c r="E92" s="69" t="s">
        <v>37</v>
      </c>
      <c r="F92" s="69" t="s">
        <v>26</v>
      </c>
      <c r="G92" s="86">
        <v>11.35</v>
      </c>
      <c r="H92" s="65"/>
      <c r="I92" s="39">
        <f t="shared" si="2"/>
        <v>0</v>
      </c>
      <c r="J92" s="40" t="str">
        <f t="shared" si="3"/>
        <v>OK</v>
      </c>
      <c r="K92" s="121"/>
      <c r="L92" s="121"/>
      <c r="M92" s="121"/>
      <c r="N92" s="121"/>
      <c r="O92" s="121"/>
      <c r="P92" s="121"/>
      <c r="Q92" s="121"/>
      <c r="R92" s="121"/>
      <c r="S92" s="121"/>
      <c r="T92" s="121"/>
      <c r="U92" s="121"/>
      <c r="V92" s="121"/>
      <c r="W92" s="121"/>
      <c r="X92" s="121"/>
      <c r="Y92" s="121"/>
      <c r="Z92" s="18"/>
      <c r="AA92" s="18"/>
      <c r="AB92" s="18"/>
      <c r="AC92" s="18"/>
      <c r="AD92" s="18"/>
      <c r="AE92" s="18"/>
      <c r="AF92" s="18"/>
      <c r="AG92" s="18"/>
      <c r="AH92" s="18"/>
      <c r="AI92" s="18"/>
      <c r="AJ92" s="18"/>
      <c r="AK92" s="18"/>
      <c r="AL92" s="18"/>
      <c r="AM92" s="18"/>
      <c r="AN92" s="18"/>
      <c r="AO92" s="18"/>
      <c r="AP92" s="18"/>
      <c r="AQ92" s="18"/>
      <c r="AR92" s="18"/>
      <c r="AS92" s="18"/>
      <c r="AT92" s="18"/>
      <c r="AU92" s="18"/>
      <c r="AV92" s="18"/>
    </row>
    <row r="93" spans="1:48" ht="60" customHeight="1" x14ac:dyDescent="0.25">
      <c r="A93" s="136"/>
      <c r="B93" s="68">
        <v>94</v>
      </c>
      <c r="C93" s="142"/>
      <c r="D93" s="66" t="s">
        <v>135</v>
      </c>
      <c r="E93" s="69" t="s">
        <v>40</v>
      </c>
      <c r="F93" s="69" t="s">
        <v>26</v>
      </c>
      <c r="G93" s="86">
        <v>15.72</v>
      </c>
      <c r="H93" s="65">
        <v>40</v>
      </c>
      <c r="I93" s="39">
        <f t="shared" si="2"/>
        <v>20</v>
      </c>
      <c r="J93" s="40" t="str">
        <f t="shared" si="3"/>
        <v>OK</v>
      </c>
      <c r="K93" s="121"/>
      <c r="L93" s="121"/>
      <c r="M93" s="121"/>
      <c r="N93" s="121"/>
      <c r="O93" s="121"/>
      <c r="P93" s="121"/>
      <c r="Q93" s="121"/>
      <c r="R93" s="121"/>
      <c r="S93" s="121"/>
      <c r="T93" s="121">
        <v>20</v>
      </c>
      <c r="U93" s="121"/>
      <c r="V93" s="121"/>
      <c r="W93" s="121"/>
      <c r="X93" s="121"/>
      <c r="Y93" s="121"/>
      <c r="Z93" s="18"/>
      <c r="AA93" s="18"/>
      <c r="AB93" s="18"/>
      <c r="AC93" s="18"/>
      <c r="AD93" s="18"/>
      <c r="AE93" s="18"/>
      <c r="AF93" s="18"/>
      <c r="AG93" s="18"/>
      <c r="AH93" s="18"/>
      <c r="AI93" s="18"/>
      <c r="AJ93" s="18"/>
      <c r="AK93" s="18"/>
      <c r="AL93" s="18"/>
      <c r="AM93" s="18"/>
      <c r="AN93" s="18"/>
      <c r="AO93" s="18"/>
      <c r="AP93" s="18"/>
      <c r="AQ93" s="18"/>
      <c r="AR93" s="18"/>
      <c r="AS93" s="18"/>
      <c r="AT93" s="18"/>
      <c r="AU93" s="18"/>
      <c r="AV93" s="18"/>
    </row>
    <row r="94" spans="1:48" ht="60" customHeight="1" x14ac:dyDescent="0.25">
      <c r="A94" s="49">
        <v>27</v>
      </c>
      <c r="B94" s="68">
        <v>95</v>
      </c>
      <c r="C94" s="81" t="s">
        <v>181</v>
      </c>
      <c r="D94" s="46" t="s">
        <v>230</v>
      </c>
      <c r="E94" s="69" t="s">
        <v>66</v>
      </c>
      <c r="F94" s="69" t="s">
        <v>29</v>
      </c>
      <c r="G94" s="86">
        <v>59.65</v>
      </c>
      <c r="H94" s="72"/>
      <c r="I94" s="39">
        <f t="shared" si="2"/>
        <v>0</v>
      </c>
      <c r="J94" s="40" t="str">
        <f t="shared" si="3"/>
        <v>OK</v>
      </c>
      <c r="K94" s="121"/>
      <c r="L94" s="121"/>
      <c r="M94" s="121"/>
      <c r="N94" s="121"/>
      <c r="O94" s="121"/>
      <c r="P94" s="121"/>
      <c r="Q94" s="121"/>
      <c r="R94" s="121"/>
      <c r="S94" s="121"/>
      <c r="T94" s="121"/>
      <c r="U94" s="121"/>
      <c r="V94" s="121"/>
      <c r="W94" s="121"/>
      <c r="X94" s="121"/>
      <c r="Y94" s="121"/>
      <c r="Z94" s="18"/>
      <c r="AA94" s="18"/>
      <c r="AB94" s="18"/>
      <c r="AC94" s="18"/>
      <c r="AD94" s="18"/>
      <c r="AE94" s="18"/>
      <c r="AF94" s="18"/>
      <c r="AG94" s="18"/>
      <c r="AH94" s="18"/>
      <c r="AI94" s="18"/>
      <c r="AJ94" s="18"/>
      <c r="AK94" s="18"/>
      <c r="AL94" s="18"/>
      <c r="AM94" s="18"/>
      <c r="AN94" s="18"/>
      <c r="AO94" s="18"/>
      <c r="AP94" s="18"/>
      <c r="AQ94" s="18"/>
      <c r="AR94" s="18"/>
      <c r="AS94" s="18"/>
      <c r="AT94" s="18"/>
      <c r="AU94" s="18"/>
      <c r="AV94" s="18"/>
    </row>
    <row r="95" spans="1:48" ht="60" customHeight="1" x14ac:dyDescent="0.25">
      <c r="A95" s="137">
        <v>28</v>
      </c>
      <c r="B95" s="68">
        <v>96</v>
      </c>
      <c r="C95" s="140" t="s">
        <v>231</v>
      </c>
      <c r="D95" s="66" t="s">
        <v>232</v>
      </c>
      <c r="E95" s="69" t="s">
        <v>66</v>
      </c>
      <c r="F95" s="69" t="s">
        <v>29</v>
      </c>
      <c r="G95" s="86">
        <v>13.45</v>
      </c>
      <c r="H95" s="65"/>
      <c r="I95" s="39">
        <f t="shared" si="2"/>
        <v>0</v>
      </c>
      <c r="J95" s="40" t="str">
        <f t="shared" si="3"/>
        <v>OK</v>
      </c>
      <c r="K95" s="121"/>
      <c r="L95" s="121"/>
      <c r="M95" s="121"/>
      <c r="N95" s="121"/>
      <c r="O95" s="121"/>
      <c r="P95" s="121"/>
      <c r="Q95" s="121"/>
      <c r="R95" s="121"/>
      <c r="S95" s="121"/>
      <c r="T95" s="121"/>
      <c r="U95" s="121"/>
      <c r="V95" s="121"/>
      <c r="W95" s="121"/>
      <c r="X95" s="121"/>
      <c r="Y95" s="121"/>
      <c r="Z95" s="18"/>
      <c r="AA95" s="18"/>
      <c r="AB95" s="18"/>
      <c r="AC95" s="18"/>
      <c r="AD95" s="18"/>
      <c r="AE95" s="18"/>
      <c r="AF95" s="18"/>
      <c r="AG95" s="18"/>
      <c r="AH95" s="18"/>
      <c r="AI95" s="18"/>
      <c r="AJ95" s="18"/>
      <c r="AK95" s="18"/>
      <c r="AL95" s="18"/>
      <c r="AM95" s="18"/>
      <c r="AN95" s="18"/>
      <c r="AO95" s="18"/>
      <c r="AP95" s="18"/>
      <c r="AQ95" s="18"/>
      <c r="AR95" s="18"/>
      <c r="AS95" s="18"/>
      <c r="AT95" s="18"/>
      <c r="AU95" s="18"/>
      <c r="AV95" s="18"/>
    </row>
    <row r="96" spans="1:48" ht="60" customHeight="1" x14ac:dyDescent="0.25">
      <c r="A96" s="138"/>
      <c r="B96" s="68">
        <v>97</v>
      </c>
      <c r="C96" s="141"/>
      <c r="D96" s="66" t="s">
        <v>233</v>
      </c>
      <c r="E96" s="20" t="s">
        <v>66</v>
      </c>
      <c r="F96" s="20" t="s">
        <v>29</v>
      </c>
      <c r="G96" s="86">
        <v>16.399999999999999</v>
      </c>
      <c r="H96" s="65"/>
      <c r="I96" s="39">
        <f t="shared" si="2"/>
        <v>0</v>
      </c>
      <c r="J96" s="40" t="str">
        <f t="shared" si="3"/>
        <v>OK</v>
      </c>
      <c r="K96" s="121"/>
      <c r="L96" s="121"/>
      <c r="M96" s="121"/>
      <c r="N96" s="121"/>
      <c r="O96" s="121"/>
      <c r="P96" s="121"/>
      <c r="Q96" s="121"/>
      <c r="R96" s="121"/>
      <c r="S96" s="121"/>
      <c r="T96" s="121"/>
      <c r="U96" s="121"/>
      <c r="V96" s="121"/>
      <c r="W96" s="121"/>
      <c r="X96" s="121"/>
      <c r="Y96" s="121"/>
      <c r="Z96" s="18"/>
      <c r="AA96" s="18"/>
      <c r="AB96" s="18"/>
      <c r="AC96" s="18"/>
      <c r="AD96" s="18"/>
      <c r="AE96" s="18"/>
      <c r="AF96" s="18"/>
      <c r="AG96" s="18"/>
      <c r="AH96" s="18"/>
      <c r="AI96" s="18"/>
      <c r="AJ96" s="18"/>
      <c r="AK96" s="18"/>
      <c r="AL96" s="18"/>
      <c r="AM96" s="18"/>
      <c r="AN96" s="18"/>
      <c r="AO96" s="18"/>
      <c r="AP96" s="18"/>
      <c r="AQ96" s="18"/>
      <c r="AR96" s="18"/>
      <c r="AS96" s="18"/>
      <c r="AT96" s="18"/>
      <c r="AU96" s="18"/>
      <c r="AV96" s="18"/>
    </row>
    <row r="97" spans="1:48" ht="60" customHeight="1" x14ac:dyDescent="0.25">
      <c r="A97" s="139"/>
      <c r="B97" s="68">
        <v>98</v>
      </c>
      <c r="C97" s="142"/>
      <c r="D97" s="66" t="s">
        <v>234</v>
      </c>
      <c r="E97" s="20" t="s">
        <v>66</v>
      </c>
      <c r="F97" s="20" t="s">
        <v>29</v>
      </c>
      <c r="G97" s="86">
        <v>18.09</v>
      </c>
      <c r="H97" s="65"/>
      <c r="I97" s="39">
        <f t="shared" si="2"/>
        <v>0</v>
      </c>
      <c r="J97" s="40" t="str">
        <f t="shared" si="3"/>
        <v>OK</v>
      </c>
      <c r="K97" s="121"/>
      <c r="L97" s="121"/>
      <c r="M97" s="121"/>
      <c r="N97" s="121"/>
      <c r="O97" s="121"/>
      <c r="P97" s="121"/>
      <c r="Q97" s="121"/>
      <c r="R97" s="121"/>
      <c r="S97" s="121"/>
      <c r="T97" s="121"/>
      <c r="U97" s="121"/>
      <c r="V97" s="121"/>
      <c r="W97" s="121"/>
      <c r="X97" s="121"/>
      <c r="Y97" s="121"/>
      <c r="Z97" s="18"/>
      <c r="AA97" s="18"/>
      <c r="AB97" s="18"/>
      <c r="AC97" s="18"/>
      <c r="AD97" s="18"/>
      <c r="AE97" s="18"/>
      <c r="AF97" s="18"/>
      <c r="AG97" s="18"/>
      <c r="AH97" s="18"/>
      <c r="AI97" s="18"/>
      <c r="AJ97" s="18"/>
      <c r="AK97" s="18"/>
      <c r="AL97" s="18"/>
      <c r="AM97" s="18"/>
      <c r="AN97" s="18"/>
      <c r="AO97" s="18"/>
      <c r="AP97" s="18"/>
      <c r="AQ97" s="18"/>
      <c r="AR97" s="18"/>
      <c r="AS97" s="18"/>
      <c r="AT97" s="18"/>
      <c r="AU97" s="18"/>
      <c r="AV97" s="18"/>
    </row>
    <row r="98" spans="1:48" ht="60" customHeight="1" x14ac:dyDescent="0.25">
      <c r="A98" s="49">
        <v>29</v>
      </c>
      <c r="B98" s="68">
        <v>99</v>
      </c>
      <c r="C98" s="81" t="s">
        <v>181</v>
      </c>
      <c r="D98" s="66" t="s">
        <v>235</v>
      </c>
      <c r="E98" s="69" t="s">
        <v>66</v>
      </c>
      <c r="F98" s="69" t="s">
        <v>47</v>
      </c>
      <c r="G98" s="86">
        <v>113.95</v>
      </c>
      <c r="H98" s="65"/>
      <c r="I98" s="39">
        <f t="shared" si="2"/>
        <v>0</v>
      </c>
      <c r="J98" s="40" t="str">
        <f t="shared" si="3"/>
        <v>OK</v>
      </c>
      <c r="K98" s="121"/>
      <c r="L98" s="121"/>
      <c r="M98" s="121"/>
      <c r="N98" s="121"/>
      <c r="O98" s="121"/>
      <c r="P98" s="121"/>
      <c r="Q98" s="121"/>
      <c r="R98" s="121"/>
      <c r="S98" s="121"/>
      <c r="T98" s="121"/>
      <c r="U98" s="121"/>
      <c r="V98" s="121"/>
      <c r="W98" s="121"/>
      <c r="X98" s="121"/>
      <c r="Y98" s="121"/>
      <c r="Z98" s="18"/>
      <c r="AA98" s="18"/>
      <c r="AB98" s="18"/>
      <c r="AC98" s="18"/>
      <c r="AD98" s="18"/>
      <c r="AE98" s="18"/>
      <c r="AF98" s="18"/>
      <c r="AG98" s="18"/>
      <c r="AH98" s="18"/>
      <c r="AI98" s="18"/>
      <c r="AJ98" s="18"/>
      <c r="AK98" s="18"/>
      <c r="AL98" s="18"/>
      <c r="AM98" s="18"/>
      <c r="AN98" s="18"/>
      <c r="AO98" s="18"/>
      <c r="AP98" s="18"/>
      <c r="AQ98" s="18"/>
      <c r="AR98" s="18"/>
      <c r="AS98" s="18"/>
      <c r="AT98" s="18"/>
      <c r="AU98" s="18"/>
      <c r="AV98" s="18"/>
    </row>
    <row r="99" spans="1:48" ht="60" customHeight="1" x14ac:dyDescent="0.25">
      <c r="A99" s="134">
        <v>30</v>
      </c>
      <c r="B99" s="68">
        <v>100</v>
      </c>
      <c r="C99" s="140" t="s">
        <v>173</v>
      </c>
      <c r="D99" s="66" t="s">
        <v>136</v>
      </c>
      <c r="E99" s="69" t="s">
        <v>37</v>
      </c>
      <c r="F99" s="69" t="s">
        <v>51</v>
      </c>
      <c r="G99" s="86">
        <v>2.56</v>
      </c>
      <c r="H99" s="65"/>
      <c r="I99" s="39">
        <f t="shared" si="2"/>
        <v>0</v>
      </c>
      <c r="J99" s="40" t="str">
        <f t="shared" si="3"/>
        <v>OK</v>
      </c>
      <c r="K99" s="121"/>
      <c r="L99" s="121"/>
      <c r="M99" s="121"/>
      <c r="N99" s="121"/>
      <c r="O99" s="121"/>
      <c r="P99" s="121"/>
      <c r="Q99" s="121"/>
      <c r="R99" s="121"/>
      <c r="S99" s="121"/>
      <c r="T99" s="121"/>
      <c r="U99" s="121"/>
      <c r="V99" s="121"/>
      <c r="W99" s="121"/>
      <c r="X99" s="121"/>
      <c r="Y99" s="121"/>
      <c r="Z99" s="18"/>
      <c r="AA99" s="18"/>
      <c r="AB99" s="18"/>
      <c r="AC99" s="18"/>
      <c r="AD99" s="18"/>
      <c r="AE99" s="18"/>
      <c r="AF99" s="18"/>
      <c r="AG99" s="18"/>
      <c r="AH99" s="18"/>
      <c r="AI99" s="18"/>
      <c r="AJ99" s="18"/>
      <c r="AK99" s="18"/>
      <c r="AL99" s="18"/>
      <c r="AM99" s="18"/>
      <c r="AN99" s="18"/>
      <c r="AO99" s="18"/>
      <c r="AP99" s="18"/>
      <c r="AQ99" s="18"/>
      <c r="AR99" s="18"/>
      <c r="AS99" s="18"/>
      <c r="AT99" s="18"/>
      <c r="AU99" s="18"/>
      <c r="AV99" s="18"/>
    </row>
    <row r="100" spans="1:48" ht="60" customHeight="1" x14ac:dyDescent="0.25">
      <c r="A100" s="136"/>
      <c r="B100" s="68">
        <v>101</v>
      </c>
      <c r="C100" s="142"/>
      <c r="D100" s="84" t="s">
        <v>137</v>
      </c>
      <c r="E100" s="69" t="s">
        <v>60</v>
      </c>
      <c r="F100" s="69" t="s">
        <v>51</v>
      </c>
      <c r="G100" s="86">
        <v>1.39</v>
      </c>
      <c r="H100" s="65"/>
      <c r="I100" s="39">
        <f t="shared" si="2"/>
        <v>0</v>
      </c>
      <c r="J100" s="40" t="str">
        <f t="shared" si="3"/>
        <v>OK</v>
      </c>
      <c r="K100" s="121"/>
      <c r="L100" s="121"/>
      <c r="M100" s="121"/>
      <c r="N100" s="121"/>
      <c r="O100" s="121"/>
      <c r="P100" s="121"/>
      <c r="Q100" s="121"/>
      <c r="R100" s="121"/>
      <c r="S100" s="121"/>
      <c r="T100" s="121"/>
      <c r="U100" s="121"/>
      <c r="V100" s="121"/>
      <c r="W100" s="121"/>
      <c r="X100" s="121"/>
      <c r="Y100" s="121"/>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row>
    <row r="101" spans="1:48" ht="60" customHeight="1" x14ac:dyDescent="0.25">
      <c r="A101" s="134">
        <v>31</v>
      </c>
      <c r="B101" s="68">
        <v>102</v>
      </c>
      <c r="C101" s="140" t="s">
        <v>207</v>
      </c>
      <c r="D101" s="66" t="s">
        <v>236</v>
      </c>
      <c r="E101" s="69" t="s">
        <v>237</v>
      </c>
      <c r="F101" s="69" t="s">
        <v>26</v>
      </c>
      <c r="G101" s="86">
        <v>7.71</v>
      </c>
      <c r="H101" s="65"/>
      <c r="I101" s="39">
        <f t="shared" si="2"/>
        <v>0</v>
      </c>
      <c r="J101" s="40" t="str">
        <f t="shared" si="3"/>
        <v>OK</v>
      </c>
      <c r="K101" s="121"/>
      <c r="L101" s="121"/>
      <c r="M101" s="121"/>
      <c r="N101" s="121"/>
      <c r="O101" s="121"/>
      <c r="P101" s="121"/>
      <c r="Q101" s="121"/>
      <c r="R101" s="121"/>
      <c r="S101" s="121"/>
      <c r="T101" s="121"/>
      <c r="U101" s="121"/>
      <c r="V101" s="121"/>
      <c r="W101" s="121"/>
      <c r="X101" s="121"/>
      <c r="Y101" s="121"/>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row>
    <row r="102" spans="1:48" ht="60" customHeight="1" x14ac:dyDescent="0.25">
      <c r="A102" s="136"/>
      <c r="B102" s="68">
        <v>103</v>
      </c>
      <c r="C102" s="142"/>
      <c r="D102" s="66" t="s">
        <v>138</v>
      </c>
      <c r="E102" s="69" t="s">
        <v>238</v>
      </c>
      <c r="F102" s="69" t="s">
        <v>26</v>
      </c>
      <c r="G102" s="86">
        <v>13.24</v>
      </c>
      <c r="H102" s="65"/>
      <c r="I102" s="39">
        <f t="shared" si="2"/>
        <v>0</v>
      </c>
      <c r="J102" s="40" t="str">
        <f t="shared" si="3"/>
        <v>OK</v>
      </c>
      <c r="K102" s="121"/>
      <c r="L102" s="121"/>
      <c r="M102" s="121"/>
      <c r="N102" s="121"/>
      <c r="O102" s="121"/>
      <c r="P102" s="121"/>
      <c r="Q102" s="121"/>
      <c r="R102" s="121"/>
      <c r="S102" s="121"/>
      <c r="T102" s="121"/>
      <c r="U102" s="121"/>
      <c r="V102" s="121"/>
      <c r="W102" s="121"/>
      <c r="X102" s="121"/>
      <c r="Y102" s="121"/>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row>
    <row r="103" spans="1:48" ht="60" customHeight="1" x14ac:dyDescent="0.25">
      <c r="A103" s="134">
        <v>32</v>
      </c>
      <c r="B103" s="68">
        <v>104</v>
      </c>
      <c r="C103" s="140" t="s">
        <v>239</v>
      </c>
      <c r="D103" s="46" t="s">
        <v>139</v>
      </c>
      <c r="E103" s="69" t="s">
        <v>64</v>
      </c>
      <c r="F103" s="69" t="s">
        <v>48</v>
      </c>
      <c r="G103" s="86">
        <v>28.34</v>
      </c>
      <c r="H103" s="65"/>
      <c r="I103" s="39">
        <f t="shared" si="2"/>
        <v>0</v>
      </c>
      <c r="J103" s="40" t="str">
        <f t="shared" si="3"/>
        <v>OK</v>
      </c>
      <c r="K103" s="121"/>
      <c r="L103" s="121"/>
      <c r="M103" s="121"/>
      <c r="N103" s="121"/>
      <c r="O103" s="121"/>
      <c r="P103" s="121"/>
      <c r="Q103" s="121"/>
      <c r="R103" s="121"/>
      <c r="S103" s="121"/>
      <c r="T103" s="121"/>
      <c r="U103" s="121"/>
      <c r="V103" s="121"/>
      <c r="W103" s="121"/>
      <c r="X103" s="121"/>
      <c r="Y103" s="121"/>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row>
    <row r="104" spans="1:48" ht="60" customHeight="1" x14ac:dyDescent="0.25">
      <c r="A104" s="135"/>
      <c r="B104" s="68">
        <v>105</v>
      </c>
      <c r="C104" s="141"/>
      <c r="D104" s="46" t="s">
        <v>140</v>
      </c>
      <c r="E104" s="69" t="s">
        <v>240</v>
      </c>
      <c r="F104" s="69" t="s">
        <v>48</v>
      </c>
      <c r="G104" s="86">
        <v>51.45</v>
      </c>
      <c r="H104" s="65"/>
      <c r="I104" s="39">
        <f t="shared" si="2"/>
        <v>0</v>
      </c>
      <c r="J104" s="40" t="str">
        <f t="shared" si="3"/>
        <v>OK</v>
      </c>
      <c r="K104" s="121"/>
      <c r="L104" s="121"/>
      <c r="M104" s="121"/>
      <c r="N104" s="121"/>
      <c r="O104" s="121"/>
      <c r="P104" s="121"/>
      <c r="Q104" s="121"/>
      <c r="R104" s="121"/>
      <c r="S104" s="121"/>
      <c r="T104" s="121"/>
      <c r="U104" s="121"/>
      <c r="V104" s="121"/>
      <c r="W104" s="121"/>
      <c r="X104" s="121"/>
      <c r="Y104" s="121"/>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row>
    <row r="105" spans="1:48" ht="60" customHeight="1" x14ac:dyDescent="0.25">
      <c r="A105" s="135"/>
      <c r="B105" s="68">
        <v>106</v>
      </c>
      <c r="C105" s="141"/>
      <c r="D105" s="46" t="s">
        <v>141</v>
      </c>
      <c r="E105" s="69" t="s">
        <v>241</v>
      </c>
      <c r="F105" s="69" t="s">
        <v>26</v>
      </c>
      <c r="G105" s="86">
        <v>73.3</v>
      </c>
      <c r="H105" s="65"/>
      <c r="I105" s="39">
        <f t="shared" si="2"/>
        <v>0</v>
      </c>
      <c r="J105" s="40" t="str">
        <f t="shared" si="3"/>
        <v>OK</v>
      </c>
      <c r="K105" s="121"/>
      <c r="L105" s="121"/>
      <c r="M105" s="121"/>
      <c r="N105" s="121"/>
      <c r="O105" s="121"/>
      <c r="P105" s="121"/>
      <c r="Q105" s="121"/>
      <c r="R105" s="121"/>
      <c r="S105" s="121"/>
      <c r="T105" s="121"/>
      <c r="U105" s="121"/>
      <c r="V105" s="121"/>
      <c r="W105" s="121"/>
      <c r="X105" s="121"/>
      <c r="Y105" s="121"/>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row>
    <row r="106" spans="1:48" ht="60" customHeight="1" x14ac:dyDescent="0.25">
      <c r="A106" s="135"/>
      <c r="B106" s="68">
        <v>107</v>
      </c>
      <c r="C106" s="141"/>
      <c r="D106" s="46" t="s">
        <v>242</v>
      </c>
      <c r="E106" s="69" t="s">
        <v>243</v>
      </c>
      <c r="F106" s="69" t="s">
        <v>26</v>
      </c>
      <c r="G106" s="86">
        <v>43.79</v>
      </c>
      <c r="H106" s="65"/>
      <c r="I106" s="39">
        <f t="shared" si="2"/>
        <v>0</v>
      </c>
      <c r="J106" s="40" t="str">
        <f t="shared" si="3"/>
        <v>OK</v>
      </c>
      <c r="K106" s="121"/>
      <c r="L106" s="121"/>
      <c r="M106" s="121"/>
      <c r="N106" s="121"/>
      <c r="O106" s="121"/>
      <c r="P106" s="121"/>
      <c r="Q106" s="121"/>
      <c r="R106" s="121"/>
      <c r="S106" s="121"/>
      <c r="T106" s="121"/>
      <c r="U106" s="121"/>
      <c r="V106" s="121"/>
      <c r="W106" s="121"/>
      <c r="X106" s="121"/>
      <c r="Y106" s="121"/>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row>
    <row r="107" spans="1:48" ht="60" customHeight="1" x14ac:dyDescent="0.25">
      <c r="A107" s="135"/>
      <c r="B107" s="68">
        <v>108</v>
      </c>
      <c r="C107" s="141"/>
      <c r="D107" s="46" t="s">
        <v>142</v>
      </c>
      <c r="E107" s="69" t="s">
        <v>244</v>
      </c>
      <c r="F107" s="69" t="s">
        <v>48</v>
      </c>
      <c r="G107" s="86">
        <v>3.72</v>
      </c>
      <c r="H107" s="65"/>
      <c r="I107" s="39">
        <f t="shared" si="2"/>
        <v>0</v>
      </c>
      <c r="J107" s="40" t="str">
        <f t="shared" si="3"/>
        <v>OK</v>
      </c>
      <c r="K107" s="121"/>
      <c r="L107" s="121"/>
      <c r="M107" s="121"/>
      <c r="N107" s="121"/>
      <c r="O107" s="121"/>
      <c r="P107" s="121"/>
      <c r="Q107" s="121"/>
      <c r="R107" s="121"/>
      <c r="S107" s="121"/>
      <c r="T107" s="121"/>
      <c r="U107" s="121"/>
      <c r="V107" s="121"/>
      <c r="W107" s="121"/>
      <c r="X107" s="121"/>
      <c r="Y107" s="121"/>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row>
    <row r="108" spans="1:48" ht="60" customHeight="1" x14ac:dyDescent="0.25">
      <c r="A108" s="136"/>
      <c r="B108" s="68">
        <v>109</v>
      </c>
      <c r="C108" s="142"/>
      <c r="D108" s="46" t="s">
        <v>245</v>
      </c>
      <c r="E108" s="69" t="s">
        <v>246</v>
      </c>
      <c r="F108" s="69" t="s">
        <v>247</v>
      </c>
      <c r="G108" s="86">
        <v>71.27</v>
      </c>
      <c r="H108" s="65"/>
      <c r="I108" s="39">
        <f t="shared" si="2"/>
        <v>0</v>
      </c>
      <c r="J108" s="40" t="str">
        <f t="shared" si="3"/>
        <v>OK</v>
      </c>
      <c r="K108" s="121"/>
      <c r="L108" s="121"/>
      <c r="M108" s="121"/>
      <c r="N108" s="121"/>
      <c r="O108" s="121"/>
      <c r="P108" s="121"/>
      <c r="Q108" s="121"/>
      <c r="R108" s="121"/>
      <c r="S108" s="121"/>
      <c r="T108" s="121"/>
      <c r="U108" s="121"/>
      <c r="V108" s="121"/>
      <c r="W108" s="121"/>
      <c r="X108" s="121"/>
      <c r="Y108" s="121"/>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row>
    <row r="109" spans="1:48" ht="60" customHeight="1" x14ac:dyDescent="0.25">
      <c r="A109" s="134">
        <v>33</v>
      </c>
      <c r="B109" s="68">
        <v>110</v>
      </c>
      <c r="C109" s="140" t="s">
        <v>207</v>
      </c>
      <c r="D109" s="46" t="s">
        <v>144</v>
      </c>
      <c r="E109" s="69" t="s">
        <v>68</v>
      </c>
      <c r="F109" s="69" t="s">
        <v>26</v>
      </c>
      <c r="G109" s="86">
        <v>28.44</v>
      </c>
      <c r="H109" s="65">
        <v>50</v>
      </c>
      <c r="I109" s="39">
        <f t="shared" si="2"/>
        <v>25</v>
      </c>
      <c r="J109" s="40" t="str">
        <f t="shared" si="3"/>
        <v>OK</v>
      </c>
      <c r="K109" s="121"/>
      <c r="L109" s="121"/>
      <c r="M109" s="121"/>
      <c r="N109" s="121"/>
      <c r="O109" s="121"/>
      <c r="P109" s="121"/>
      <c r="Q109" s="121"/>
      <c r="R109" s="121"/>
      <c r="S109" s="121"/>
      <c r="T109" s="121"/>
      <c r="U109" s="121"/>
      <c r="V109" s="121">
        <v>10</v>
      </c>
      <c r="W109" s="121"/>
      <c r="X109" s="121">
        <v>15</v>
      </c>
      <c r="Y109" s="121"/>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row>
    <row r="110" spans="1:48" ht="60" customHeight="1" x14ac:dyDescent="0.25">
      <c r="A110" s="135"/>
      <c r="B110" s="68">
        <v>111</v>
      </c>
      <c r="C110" s="141"/>
      <c r="D110" s="84" t="s">
        <v>145</v>
      </c>
      <c r="E110" s="69" t="s">
        <v>68</v>
      </c>
      <c r="F110" s="69" t="s">
        <v>26</v>
      </c>
      <c r="G110" s="86">
        <v>59.7</v>
      </c>
      <c r="H110" s="65">
        <v>20</v>
      </c>
      <c r="I110" s="39">
        <f t="shared" si="2"/>
        <v>0</v>
      </c>
      <c r="J110" s="40" t="str">
        <f t="shared" si="3"/>
        <v>OK</v>
      </c>
      <c r="K110" s="121"/>
      <c r="L110" s="121"/>
      <c r="M110" s="121"/>
      <c r="N110" s="121"/>
      <c r="O110" s="121"/>
      <c r="P110" s="121"/>
      <c r="Q110" s="121"/>
      <c r="R110" s="121"/>
      <c r="S110" s="121"/>
      <c r="T110" s="121"/>
      <c r="U110" s="121"/>
      <c r="V110" s="121">
        <v>10</v>
      </c>
      <c r="W110" s="121"/>
      <c r="X110" s="121">
        <v>10</v>
      </c>
      <c r="Y110" s="121"/>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row>
    <row r="111" spans="1:48" ht="60" customHeight="1" x14ac:dyDescent="0.25">
      <c r="A111" s="136"/>
      <c r="B111" s="68">
        <v>112</v>
      </c>
      <c r="C111" s="142"/>
      <c r="D111" s="46" t="s">
        <v>146</v>
      </c>
      <c r="E111" s="69" t="s">
        <v>68</v>
      </c>
      <c r="F111" s="69" t="s">
        <v>26</v>
      </c>
      <c r="G111" s="86">
        <v>68.260000000000005</v>
      </c>
      <c r="H111" s="65">
        <v>10</v>
      </c>
      <c r="I111" s="39">
        <f t="shared" si="2"/>
        <v>0</v>
      </c>
      <c r="J111" s="40" t="str">
        <f t="shared" si="3"/>
        <v>OK</v>
      </c>
      <c r="K111" s="121"/>
      <c r="L111" s="121"/>
      <c r="M111" s="121">
        <v>5</v>
      </c>
      <c r="N111" s="121"/>
      <c r="O111" s="121"/>
      <c r="P111" s="121"/>
      <c r="Q111" s="121"/>
      <c r="R111" s="121"/>
      <c r="S111" s="121"/>
      <c r="T111" s="121"/>
      <c r="U111" s="121"/>
      <c r="V111" s="121">
        <v>5</v>
      </c>
      <c r="W111" s="121"/>
      <c r="X111" s="121"/>
      <c r="Y111" s="121"/>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row>
    <row r="112" spans="1:48" ht="60" customHeight="1" x14ac:dyDescent="0.25">
      <c r="A112" s="134">
        <v>34</v>
      </c>
      <c r="B112" s="68">
        <v>113</v>
      </c>
      <c r="C112" s="140" t="s">
        <v>207</v>
      </c>
      <c r="D112" s="66" t="s">
        <v>147</v>
      </c>
      <c r="E112" s="20" t="s">
        <v>248</v>
      </c>
      <c r="F112" s="20" t="s">
        <v>46</v>
      </c>
      <c r="G112" s="86">
        <v>5.93</v>
      </c>
      <c r="H112" s="65"/>
      <c r="I112" s="39">
        <f t="shared" si="2"/>
        <v>0</v>
      </c>
      <c r="J112" s="40" t="str">
        <f t="shared" si="3"/>
        <v>OK</v>
      </c>
      <c r="K112" s="121"/>
      <c r="L112" s="121"/>
      <c r="M112" s="121"/>
      <c r="N112" s="121"/>
      <c r="O112" s="121"/>
      <c r="P112" s="121"/>
      <c r="Q112" s="121"/>
      <c r="R112" s="121"/>
      <c r="S112" s="121"/>
      <c r="T112" s="121"/>
      <c r="U112" s="121"/>
      <c r="V112" s="121"/>
      <c r="W112" s="121"/>
      <c r="X112" s="121"/>
      <c r="Y112" s="121"/>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row>
    <row r="113" spans="1:48" ht="60" customHeight="1" x14ac:dyDescent="0.25">
      <c r="A113" s="135"/>
      <c r="B113" s="68">
        <v>114</v>
      </c>
      <c r="C113" s="141"/>
      <c r="D113" s="46" t="s">
        <v>148</v>
      </c>
      <c r="E113" s="69" t="s">
        <v>249</v>
      </c>
      <c r="F113" s="69" t="s">
        <v>48</v>
      </c>
      <c r="G113" s="86">
        <v>3.13</v>
      </c>
      <c r="H113" s="65">
        <v>10</v>
      </c>
      <c r="I113" s="39">
        <f t="shared" si="2"/>
        <v>0</v>
      </c>
      <c r="J113" s="40" t="str">
        <f t="shared" si="3"/>
        <v>OK</v>
      </c>
      <c r="K113" s="121"/>
      <c r="L113" s="121"/>
      <c r="M113" s="121"/>
      <c r="N113" s="121"/>
      <c r="O113" s="121"/>
      <c r="P113" s="121"/>
      <c r="Q113" s="121"/>
      <c r="R113" s="121"/>
      <c r="S113" s="121"/>
      <c r="T113" s="121"/>
      <c r="U113" s="121"/>
      <c r="V113" s="121"/>
      <c r="W113" s="121"/>
      <c r="X113" s="121">
        <v>10</v>
      </c>
      <c r="Y113" s="121"/>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row>
    <row r="114" spans="1:48" ht="60" customHeight="1" x14ac:dyDescent="0.25">
      <c r="A114" s="135"/>
      <c r="B114" s="68">
        <v>115</v>
      </c>
      <c r="C114" s="141"/>
      <c r="D114" s="46" t="s">
        <v>149</v>
      </c>
      <c r="E114" s="69" t="s">
        <v>250</v>
      </c>
      <c r="F114" s="69" t="s">
        <v>48</v>
      </c>
      <c r="G114" s="86">
        <v>6.28</v>
      </c>
      <c r="H114" s="65">
        <v>60</v>
      </c>
      <c r="I114" s="39">
        <f t="shared" si="2"/>
        <v>30</v>
      </c>
      <c r="J114" s="40" t="str">
        <f t="shared" si="3"/>
        <v>OK</v>
      </c>
      <c r="K114" s="121"/>
      <c r="L114" s="121"/>
      <c r="M114" s="121"/>
      <c r="N114" s="121"/>
      <c r="O114" s="121"/>
      <c r="P114" s="121"/>
      <c r="Q114" s="121"/>
      <c r="R114" s="121"/>
      <c r="S114" s="121"/>
      <c r="T114" s="121"/>
      <c r="U114" s="121"/>
      <c r="V114" s="121">
        <v>30</v>
      </c>
      <c r="W114" s="121"/>
      <c r="X114" s="121"/>
      <c r="Y114" s="121"/>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row>
    <row r="115" spans="1:48" ht="60" customHeight="1" x14ac:dyDescent="0.25">
      <c r="A115" s="136"/>
      <c r="B115" s="68">
        <v>116</v>
      </c>
      <c r="C115" s="142"/>
      <c r="D115" s="46" t="s">
        <v>150</v>
      </c>
      <c r="E115" s="69" t="s">
        <v>251</v>
      </c>
      <c r="F115" s="69" t="s">
        <v>29</v>
      </c>
      <c r="G115" s="86">
        <v>2.68</v>
      </c>
      <c r="H115" s="65">
        <v>200</v>
      </c>
      <c r="I115" s="39">
        <f t="shared" si="2"/>
        <v>0</v>
      </c>
      <c r="J115" s="40" t="str">
        <f t="shared" si="3"/>
        <v>OK</v>
      </c>
      <c r="K115" s="121"/>
      <c r="L115" s="121"/>
      <c r="M115" s="121">
        <v>100</v>
      </c>
      <c r="N115" s="121"/>
      <c r="O115" s="121"/>
      <c r="P115" s="121"/>
      <c r="Q115" s="121"/>
      <c r="R115" s="121"/>
      <c r="S115" s="121"/>
      <c r="T115" s="121"/>
      <c r="U115" s="121"/>
      <c r="V115" s="121">
        <v>100</v>
      </c>
      <c r="W115" s="121"/>
      <c r="X115" s="121"/>
      <c r="Y115" s="121"/>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row>
    <row r="116" spans="1:48" ht="60" customHeight="1" x14ac:dyDescent="0.25">
      <c r="A116" s="134">
        <v>35</v>
      </c>
      <c r="B116" s="68">
        <v>117</v>
      </c>
      <c r="C116" s="81" t="s">
        <v>207</v>
      </c>
      <c r="D116" s="46" t="s">
        <v>252</v>
      </c>
      <c r="E116" s="69" t="s">
        <v>253</v>
      </c>
      <c r="F116" s="69" t="s">
        <v>48</v>
      </c>
      <c r="G116" s="86">
        <v>25</v>
      </c>
      <c r="H116" s="65">
        <v>5</v>
      </c>
      <c r="I116" s="39">
        <f t="shared" si="2"/>
        <v>5</v>
      </c>
      <c r="J116" s="47" t="str">
        <f t="shared" si="3"/>
        <v>OK</v>
      </c>
      <c r="K116" s="121"/>
      <c r="L116" s="121"/>
      <c r="M116" s="121"/>
      <c r="N116" s="121"/>
      <c r="O116" s="121"/>
      <c r="P116" s="121"/>
      <c r="Q116" s="121"/>
      <c r="R116" s="121"/>
      <c r="S116" s="121"/>
      <c r="T116" s="121"/>
      <c r="U116" s="121"/>
      <c r="V116" s="121"/>
      <c r="W116" s="121"/>
      <c r="X116" s="121"/>
      <c r="Y116" s="121"/>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row>
    <row r="117" spans="1:48" ht="60" customHeight="1" x14ac:dyDescent="0.25">
      <c r="A117" s="135"/>
      <c r="B117" s="68">
        <v>118</v>
      </c>
      <c r="C117" s="81"/>
      <c r="D117" s="46" t="s">
        <v>151</v>
      </c>
      <c r="E117" s="69" t="s">
        <v>253</v>
      </c>
      <c r="F117" s="69" t="s">
        <v>48</v>
      </c>
      <c r="G117" s="86">
        <v>20.39</v>
      </c>
      <c r="H117" s="65"/>
      <c r="I117" s="39">
        <f t="shared" si="2"/>
        <v>0</v>
      </c>
      <c r="J117" s="40" t="str">
        <f t="shared" si="3"/>
        <v>OK</v>
      </c>
      <c r="K117" s="121"/>
      <c r="L117" s="121"/>
      <c r="M117" s="121"/>
      <c r="N117" s="121"/>
      <c r="O117" s="121"/>
      <c r="P117" s="121"/>
      <c r="Q117" s="121"/>
      <c r="R117" s="121"/>
      <c r="S117" s="121"/>
      <c r="T117" s="121"/>
      <c r="U117" s="121"/>
      <c r="V117" s="121"/>
      <c r="W117" s="121"/>
      <c r="X117" s="121"/>
      <c r="Y117" s="121"/>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row>
    <row r="118" spans="1:48" ht="60" customHeight="1" x14ac:dyDescent="0.25">
      <c r="A118" s="135"/>
      <c r="B118" s="68">
        <v>119</v>
      </c>
      <c r="C118" s="81"/>
      <c r="D118" s="71" t="s">
        <v>254</v>
      </c>
      <c r="E118" s="82" t="s">
        <v>253</v>
      </c>
      <c r="F118" s="82" t="s">
        <v>48</v>
      </c>
      <c r="G118" s="87">
        <v>20.309999999999999</v>
      </c>
      <c r="H118" s="65">
        <v>20</v>
      </c>
      <c r="I118" s="39">
        <f t="shared" si="2"/>
        <v>20</v>
      </c>
      <c r="J118" s="40" t="str">
        <f t="shared" si="3"/>
        <v>OK</v>
      </c>
      <c r="K118" s="121"/>
      <c r="L118" s="121"/>
      <c r="M118" s="121"/>
      <c r="N118" s="121"/>
      <c r="O118" s="121"/>
      <c r="P118" s="121"/>
      <c r="Q118" s="121"/>
      <c r="R118" s="121"/>
      <c r="S118" s="121"/>
      <c r="T118" s="121"/>
      <c r="U118" s="121"/>
      <c r="V118" s="121"/>
      <c r="W118" s="121"/>
      <c r="X118" s="121"/>
      <c r="Y118" s="121"/>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row>
    <row r="119" spans="1:48" ht="60" customHeight="1" x14ac:dyDescent="0.25">
      <c r="A119" s="136"/>
      <c r="B119" s="68">
        <v>120</v>
      </c>
      <c r="C119" s="81"/>
      <c r="D119" s="71" t="s">
        <v>255</v>
      </c>
      <c r="E119" s="82" t="s">
        <v>253</v>
      </c>
      <c r="F119" s="82" t="s">
        <v>48</v>
      </c>
      <c r="G119" s="87">
        <v>16.7</v>
      </c>
      <c r="H119" s="65">
        <v>10</v>
      </c>
      <c r="I119" s="39">
        <f t="shared" si="2"/>
        <v>0</v>
      </c>
      <c r="J119" s="40" t="str">
        <f t="shared" si="3"/>
        <v>OK</v>
      </c>
      <c r="K119" s="121"/>
      <c r="L119" s="121"/>
      <c r="M119" s="121"/>
      <c r="N119" s="121"/>
      <c r="O119" s="121"/>
      <c r="P119" s="121"/>
      <c r="Q119" s="121"/>
      <c r="R119" s="121"/>
      <c r="S119" s="121"/>
      <c r="T119" s="121"/>
      <c r="U119" s="121"/>
      <c r="V119" s="121">
        <v>10</v>
      </c>
      <c r="W119" s="121"/>
      <c r="X119" s="121"/>
      <c r="Y119" s="121"/>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row>
    <row r="120" spans="1:48" ht="60" customHeight="1" x14ac:dyDescent="0.25">
      <c r="A120" s="49">
        <v>36</v>
      </c>
      <c r="B120" s="68">
        <v>121</v>
      </c>
      <c r="C120" s="81" t="s">
        <v>187</v>
      </c>
      <c r="D120" s="71" t="s">
        <v>256</v>
      </c>
      <c r="E120" s="82" t="s">
        <v>257</v>
      </c>
      <c r="F120" s="82" t="s">
        <v>48</v>
      </c>
      <c r="G120" s="87">
        <v>125</v>
      </c>
      <c r="H120" s="65"/>
      <c r="I120" s="39">
        <f t="shared" si="2"/>
        <v>0</v>
      </c>
      <c r="J120" s="40" t="str">
        <f t="shared" si="3"/>
        <v>OK</v>
      </c>
      <c r="K120" s="121"/>
      <c r="L120" s="121"/>
      <c r="M120" s="121"/>
      <c r="N120" s="121"/>
      <c r="O120" s="121"/>
      <c r="P120" s="121"/>
      <c r="Q120" s="121"/>
      <c r="R120" s="121"/>
      <c r="S120" s="121"/>
      <c r="T120" s="121"/>
      <c r="U120" s="121"/>
      <c r="V120" s="121"/>
      <c r="W120" s="121"/>
      <c r="X120" s="121"/>
      <c r="Y120" s="121"/>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row>
    <row r="121" spans="1:48" ht="60" customHeight="1" x14ac:dyDescent="0.25">
      <c r="A121" s="134">
        <v>41</v>
      </c>
      <c r="B121" s="68">
        <v>138</v>
      </c>
      <c r="C121" s="140" t="s">
        <v>187</v>
      </c>
      <c r="D121" s="71" t="s">
        <v>152</v>
      </c>
      <c r="E121" s="82" t="s">
        <v>61</v>
      </c>
      <c r="F121" s="82" t="s">
        <v>26</v>
      </c>
      <c r="G121" s="87">
        <v>29.82</v>
      </c>
      <c r="H121" s="65"/>
      <c r="I121" s="39">
        <f t="shared" si="2"/>
        <v>0</v>
      </c>
      <c r="J121" s="40" t="str">
        <f t="shared" si="3"/>
        <v>OK</v>
      </c>
      <c r="K121" s="121"/>
      <c r="L121" s="121"/>
      <c r="M121" s="121"/>
      <c r="N121" s="121"/>
      <c r="O121" s="121"/>
      <c r="P121" s="121"/>
      <c r="Q121" s="121"/>
      <c r="R121" s="121"/>
      <c r="S121" s="121"/>
      <c r="T121" s="121"/>
      <c r="U121" s="121"/>
      <c r="V121" s="121"/>
      <c r="W121" s="121"/>
      <c r="X121" s="121"/>
      <c r="Y121" s="121"/>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row>
    <row r="122" spans="1:48" ht="60" customHeight="1" x14ac:dyDescent="0.25">
      <c r="A122" s="135"/>
      <c r="B122" s="68">
        <v>139</v>
      </c>
      <c r="C122" s="141"/>
      <c r="D122" s="46" t="s">
        <v>153</v>
      </c>
      <c r="E122" s="69" t="s">
        <v>258</v>
      </c>
      <c r="F122" s="69" t="s">
        <v>26</v>
      </c>
      <c r="G122" s="86">
        <v>2.17</v>
      </c>
      <c r="H122" s="65"/>
      <c r="I122" s="39">
        <f t="shared" si="2"/>
        <v>0</v>
      </c>
      <c r="J122" s="48" t="str">
        <f>IF(I122&lt;0,"ATENÇÃO","OK")</f>
        <v>OK</v>
      </c>
      <c r="K122" s="121"/>
      <c r="L122" s="121"/>
      <c r="M122" s="121"/>
      <c r="N122" s="121"/>
      <c r="O122" s="121"/>
      <c r="P122" s="121"/>
      <c r="Q122" s="121"/>
      <c r="R122" s="121"/>
      <c r="S122" s="121"/>
      <c r="T122" s="121"/>
      <c r="U122" s="121"/>
      <c r="V122" s="121"/>
      <c r="W122" s="121"/>
      <c r="X122" s="121"/>
      <c r="Y122" s="121"/>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row>
    <row r="123" spans="1:48" ht="60" customHeight="1" x14ac:dyDescent="0.25">
      <c r="A123" s="135"/>
      <c r="B123" s="68">
        <v>140</v>
      </c>
      <c r="C123" s="141"/>
      <c r="D123" s="66" t="s">
        <v>154</v>
      </c>
      <c r="E123" s="20" t="s">
        <v>258</v>
      </c>
      <c r="F123" s="20" t="s">
        <v>26</v>
      </c>
      <c r="G123" s="86">
        <v>9.0500000000000007</v>
      </c>
      <c r="H123" s="65"/>
      <c r="I123" s="39">
        <f t="shared" si="2"/>
        <v>0</v>
      </c>
      <c r="J123" s="40" t="str">
        <f t="shared" si="3"/>
        <v>OK</v>
      </c>
      <c r="K123" s="121"/>
      <c r="L123" s="121"/>
      <c r="M123" s="121"/>
      <c r="N123" s="121"/>
      <c r="O123" s="121"/>
      <c r="P123" s="121"/>
      <c r="Q123" s="121"/>
      <c r="R123" s="121"/>
      <c r="S123" s="121"/>
      <c r="T123" s="121"/>
      <c r="U123" s="121"/>
      <c r="V123" s="121"/>
      <c r="W123" s="121"/>
      <c r="X123" s="121"/>
      <c r="Y123" s="121"/>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row>
    <row r="124" spans="1:48" ht="60" customHeight="1" x14ac:dyDescent="0.25">
      <c r="A124" s="135"/>
      <c r="B124" s="68">
        <v>141</v>
      </c>
      <c r="C124" s="141"/>
      <c r="D124" s="66" t="s">
        <v>155</v>
      </c>
      <c r="E124" s="20" t="s">
        <v>258</v>
      </c>
      <c r="F124" s="20" t="s">
        <v>26</v>
      </c>
      <c r="G124" s="86">
        <v>8.3800000000000008</v>
      </c>
      <c r="H124" s="65"/>
      <c r="I124" s="39">
        <f t="shared" si="2"/>
        <v>0</v>
      </c>
      <c r="J124" s="40" t="str">
        <f t="shared" si="3"/>
        <v>OK</v>
      </c>
      <c r="K124" s="121"/>
      <c r="L124" s="121"/>
      <c r="M124" s="121"/>
      <c r="N124" s="121"/>
      <c r="O124" s="121"/>
      <c r="P124" s="121"/>
      <c r="Q124" s="121"/>
      <c r="R124" s="121"/>
      <c r="S124" s="121"/>
      <c r="T124" s="121"/>
      <c r="U124" s="121"/>
      <c r="V124" s="121"/>
      <c r="W124" s="121"/>
      <c r="X124" s="121"/>
      <c r="Y124" s="121"/>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row>
    <row r="125" spans="1:48" ht="60" customHeight="1" x14ac:dyDescent="0.25">
      <c r="A125" s="135"/>
      <c r="B125" s="68">
        <v>142</v>
      </c>
      <c r="C125" s="141"/>
      <c r="D125" s="66" t="s">
        <v>156</v>
      </c>
      <c r="E125" s="20" t="s">
        <v>258</v>
      </c>
      <c r="F125" s="20" t="s">
        <v>26</v>
      </c>
      <c r="G125" s="86">
        <v>22.56</v>
      </c>
      <c r="H125" s="65"/>
      <c r="I125" s="39">
        <f t="shared" si="2"/>
        <v>0</v>
      </c>
      <c r="J125" s="40" t="str">
        <f t="shared" si="3"/>
        <v>OK</v>
      </c>
      <c r="K125" s="121"/>
      <c r="L125" s="121"/>
      <c r="M125" s="121"/>
      <c r="N125" s="121"/>
      <c r="O125" s="121"/>
      <c r="P125" s="121"/>
      <c r="Q125" s="121"/>
      <c r="R125" s="121"/>
      <c r="S125" s="121"/>
      <c r="T125" s="121"/>
      <c r="U125" s="121"/>
      <c r="V125" s="121"/>
      <c r="W125" s="121"/>
      <c r="X125" s="121"/>
      <c r="Y125" s="121"/>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row>
    <row r="126" spans="1:48" ht="60" customHeight="1" x14ac:dyDescent="0.25">
      <c r="A126" s="136"/>
      <c r="B126" s="68">
        <v>143</v>
      </c>
      <c r="C126" s="142"/>
      <c r="D126" s="46" t="s">
        <v>259</v>
      </c>
      <c r="E126" s="69" t="s">
        <v>258</v>
      </c>
      <c r="F126" s="69" t="s">
        <v>26</v>
      </c>
      <c r="G126" s="86">
        <v>17.079999999999998</v>
      </c>
      <c r="H126" s="65"/>
      <c r="I126" s="39">
        <f t="shared" si="2"/>
        <v>0</v>
      </c>
      <c r="J126" s="40" t="str">
        <f t="shared" si="3"/>
        <v>OK</v>
      </c>
      <c r="K126" s="121"/>
      <c r="L126" s="121"/>
      <c r="M126" s="121"/>
      <c r="N126" s="121"/>
      <c r="O126" s="121"/>
      <c r="P126" s="121"/>
      <c r="Q126" s="121"/>
      <c r="R126" s="121"/>
      <c r="S126" s="121"/>
      <c r="T126" s="121"/>
      <c r="U126" s="121"/>
      <c r="V126" s="121"/>
      <c r="W126" s="121"/>
      <c r="X126" s="121"/>
      <c r="Y126" s="121"/>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22">
    <mergeCell ref="A89:A91"/>
    <mergeCell ref="C89:C91"/>
    <mergeCell ref="A92:A93"/>
    <mergeCell ref="C92:C93"/>
    <mergeCell ref="A142:C142"/>
    <mergeCell ref="C95:C97"/>
    <mergeCell ref="A99:A100"/>
    <mergeCell ref="C99:C100"/>
    <mergeCell ref="A101:A102"/>
    <mergeCell ref="C101:C102"/>
    <mergeCell ref="A103:A108"/>
    <mergeCell ref="C103:C108"/>
    <mergeCell ref="A109:A111"/>
    <mergeCell ref="C109:C111"/>
    <mergeCell ref="A112:A115"/>
    <mergeCell ref="C112:C115"/>
    <mergeCell ref="A116:A119"/>
    <mergeCell ref="A95:A97"/>
    <mergeCell ref="C62:C65"/>
    <mergeCell ref="A66:A69"/>
    <mergeCell ref="C66:C69"/>
    <mergeCell ref="A70:A74"/>
    <mergeCell ref="C70:C74"/>
    <mergeCell ref="C75:C77"/>
    <mergeCell ref="A78:A83"/>
    <mergeCell ref="C78:C83"/>
    <mergeCell ref="A85:A88"/>
    <mergeCell ref="C85:C88"/>
    <mergeCell ref="AR1:AR2"/>
    <mergeCell ref="AS1:AS2"/>
    <mergeCell ref="AT1:AT2"/>
    <mergeCell ref="AU1:AU2"/>
    <mergeCell ref="AV1:AV2"/>
    <mergeCell ref="A2:J2"/>
    <mergeCell ref="A8:A10"/>
    <mergeCell ref="C8:C10"/>
    <mergeCell ref="A12:A16"/>
    <mergeCell ref="C12:C16"/>
    <mergeCell ref="AI1:AI2"/>
    <mergeCell ref="AJ1:AJ2"/>
    <mergeCell ref="AK1:AK2"/>
    <mergeCell ref="AL1:AL2"/>
    <mergeCell ref="AM1:AM2"/>
    <mergeCell ref="AN1:AN2"/>
    <mergeCell ref="AO1:AO2"/>
    <mergeCell ref="AP1:AP2"/>
    <mergeCell ref="AQ1:AQ2"/>
    <mergeCell ref="N1:N2"/>
    <mergeCell ref="D1:G1"/>
    <mergeCell ref="H1:J1"/>
    <mergeCell ref="K1:K2"/>
    <mergeCell ref="L1:L2"/>
    <mergeCell ref="A153:C153"/>
    <mergeCell ref="A154:C154"/>
    <mergeCell ref="A155:C155"/>
    <mergeCell ref="A156:C156"/>
    <mergeCell ref="A157:C157"/>
    <mergeCell ref="A148:C148"/>
    <mergeCell ref="A149:C149"/>
    <mergeCell ref="A150:C150"/>
    <mergeCell ref="A151:C151"/>
    <mergeCell ref="A152:C152"/>
    <mergeCell ref="P1:P2"/>
    <mergeCell ref="A1:C1"/>
    <mergeCell ref="A143:C143"/>
    <mergeCell ref="A144:C144"/>
    <mergeCell ref="A145:C145"/>
    <mergeCell ref="A146:C146"/>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C55:C57"/>
    <mergeCell ref="A58:A61"/>
    <mergeCell ref="C58:C61"/>
    <mergeCell ref="A62:A65"/>
    <mergeCell ref="M1:M2"/>
    <mergeCell ref="C25:C26"/>
    <mergeCell ref="A49:A54"/>
    <mergeCell ref="A55:A57"/>
    <mergeCell ref="A75:A77"/>
    <mergeCell ref="AG1:AG2"/>
    <mergeCell ref="AH1:AH2"/>
    <mergeCell ref="AB1:AB2"/>
    <mergeCell ref="AC1:AC2"/>
    <mergeCell ref="AD1:AD2"/>
    <mergeCell ref="AE1:AE2"/>
    <mergeCell ref="AF1:AF2"/>
    <mergeCell ref="W1:W2"/>
    <mergeCell ref="X1:X2"/>
    <mergeCell ref="Y1:Y2"/>
    <mergeCell ref="Z1:Z2"/>
    <mergeCell ref="AA1:AA2"/>
    <mergeCell ref="U1:U2"/>
    <mergeCell ref="V1:V2"/>
    <mergeCell ref="Q1:Q2"/>
    <mergeCell ref="R1:R2"/>
    <mergeCell ref="S1:S2"/>
    <mergeCell ref="T1:T2"/>
    <mergeCell ref="O1:O2"/>
    <mergeCell ref="A27:A34"/>
    <mergeCell ref="C27:C34"/>
    <mergeCell ref="A35:A48"/>
    <mergeCell ref="C35:C48"/>
    <mergeCell ref="C49:C54"/>
    <mergeCell ref="A17:A20"/>
    <mergeCell ref="C17:C20"/>
    <mergeCell ref="A21:A22"/>
    <mergeCell ref="C21:C22"/>
    <mergeCell ref="A23:A24"/>
    <mergeCell ref="C23:C24"/>
    <mergeCell ref="A25:A26"/>
  </mergeCells>
  <conditionalFormatting sqref="Z4:AR126 AT4:AV126">
    <cfRule type="cellIs" dxfId="107" priority="22" stopIfTrue="1" operator="greaterThan">
      <formula>0</formula>
    </cfRule>
    <cfRule type="cellIs" dxfId="106" priority="23" stopIfTrue="1" operator="greaterThan">
      <formula>0</formula>
    </cfRule>
    <cfRule type="cellIs" dxfId="105" priority="24" stopIfTrue="1" operator="greaterThan">
      <formula>0</formula>
    </cfRule>
  </conditionalFormatting>
  <conditionalFormatting sqref="AS4:AS126">
    <cfRule type="cellIs" dxfId="104" priority="19" stopIfTrue="1" operator="greaterThan">
      <formula>0</formula>
    </cfRule>
    <cfRule type="cellIs" dxfId="103" priority="20" stopIfTrue="1" operator="greaterThan">
      <formula>0</formula>
    </cfRule>
    <cfRule type="cellIs" dxfId="102" priority="21" stopIfTrue="1" operator="greaterThan">
      <formula>0</formula>
    </cfRule>
  </conditionalFormatting>
  <conditionalFormatting sqref="X4:X126">
    <cfRule type="cellIs" dxfId="101" priority="4" stopIfTrue="1" operator="greaterThan">
      <formula>0</formula>
    </cfRule>
    <cfRule type="cellIs" dxfId="100" priority="5" stopIfTrue="1" operator="greaterThan">
      <formula>0</formula>
    </cfRule>
    <cfRule type="cellIs" dxfId="99" priority="6" stopIfTrue="1" operator="greaterThan">
      <formula>0</formula>
    </cfRule>
  </conditionalFormatting>
  <conditionalFormatting sqref="Y4:Y126">
    <cfRule type="cellIs" dxfId="98" priority="1" stopIfTrue="1" operator="greaterThan">
      <formula>0</formula>
    </cfRule>
    <cfRule type="cellIs" dxfId="97" priority="2" stopIfTrue="1" operator="greaterThan">
      <formula>0</formula>
    </cfRule>
    <cfRule type="cellIs" dxfId="96" priority="3" stopIfTrue="1" operator="greaterThan">
      <formula>0</formula>
    </cfRule>
  </conditionalFormatting>
  <conditionalFormatting sqref="K4:U126">
    <cfRule type="cellIs" dxfId="95" priority="13" stopIfTrue="1" operator="greaterThan">
      <formula>0</formula>
    </cfRule>
    <cfRule type="cellIs" dxfId="94" priority="14" stopIfTrue="1" operator="greaterThan">
      <formula>0</formula>
    </cfRule>
    <cfRule type="cellIs" dxfId="93" priority="15" stopIfTrue="1" operator="greaterThan">
      <formula>0</formula>
    </cfRule>
  </conditionalFormatting>
  <conditionalFormatting sqref="V4:V126">
    <cfRule type="cellIs" dxfId="92" priority="10" stopIfTrue="1" operator="greaterThan">
      <formula>0</formula>
    </cfRule>
    <cfRule type="cellIs" dxfId="91" priority="11" stopIfTrue="1" operator="greaterThan">
      <formula>0</formula>
    </cfRule>
    <cfRule type="cellIs" dxfId="90" priority="12" stopIfTrue="1" operator="greaterThan">
      <formula>0</formula>
    </cfRule>
  </conditionalFormatting>
  <conditionalFormatting sqref="W4:W126">
    <cfRule type="cellIs" dxfId="89" priority="7" stopIfTrue="1" operator="greaterThan">
      <formula>0</formula>
    </cfRule>
    <cfRule type="cellIs" dxfId="88" priority="8" stopIfTrue="1" operator="greaterThan">
      <formula>0</formula>
    </cfRule>
    <cfRule type="cellIs" dxfId="87" priority="9"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57"/>
  <sheetViews>
    <sheetView topLeftCell="A116" zoomScale="80" zoomScaleNormal="80" workbookViewId="0">
      <selection activeCell="L121" sqref="L121"/>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119" customWidth="1"/>
    <col min="9" max="9" width="13.28515625" style="42" customWidth="1"/>
    <col min="10" max="10" width="12.5703125" style="16" customWidth="1"/>
    <col min="11" max="30" width="13.85546875" style="17" customWidth="1"/>
    <col min="31" max="31" width="14.7109375" style="17" customWidth="1"/>
    <col min="32" max="32" width="14" style="14" customWidth="1"/>
    <col min="33" max="33" width="12.42578125" style="14" customWidth="1"/>
    <col min="34" max="34" width="13.28515625" style="14" customWidth="1"/>
    <col min="35" max="36" width="11.5703125" style="14" bestFit="1" customWidth="1"/>
    <col min="37" max="37" width="13.42578125" style="14" customWidth="1"/>
    <col min="38" max="39" width="11.5703125" style="14" bestFit="1" customWidth="1"/>
    <col min="40" max="40" width="12.42578125" style="14" customWidth="1"/>
    <col min="41" max="41" width="11.7109375" style="14" customWidth="1"/>
    <col min="42" max="42" width="12" style="14" customWidth="1"/>
    <col min="43" max="43" width="12.140625" style="14" customWidth="1"/>
    <col min="44" max="44" width="12.42578125" style="14" customWidth="1"/>
    <col min="45" max="46" width="18.28515625" style="14" customWidth="1"/>
    <col min="47" max="47" width="17" style="14" customWidth="1"/>
    <col min="48" max="48" width="16.85546875" style="14" customWidth="1"/>
    <col min="49" max="16384" width="9.7109375" style="14"/>
  </cols>
  <sheetData>
    <row r="1" spans="1:48" ht="33" customHeight="1" x14ac:dyDescent="0.25">
      <c r="A1" s="131" t="s">
        <v>158</v>
      </c>
      <c r="B1" s="131"/>
      <c r="C1" s="131"/>
      <c r="D1" s="132" t="s">
        <v>32</v>
      </c>
      <c r="E1" s="132"/>
      <c r="F1" s="132"/>
      <c r="G1" s="132"/>
      <c r="H1" s="132" t="s">
        <v>159</v>
      </c>
      <c r="I1" s="132"/>
      <c r="J1" s="132"/>
      <c r="K1" s="146" t="s">
        <v>383</v>
      </c>
      <c r="L1" s="146" t="s">
        <v>384</v>
      </c>
      <c r="M1" s="146" t="s">
        <v>385</v>
      </c>
      <c r="N1" s="146" t="s">
        <v>386</v>
      </c>
      <c r="O1" s="146" t="s">
        <v>387</v>
      </c>
      <c r="P1" s="146" t="s">
        <v>388</v>
      </c>
      <c r="Q1" s="146" t="s">
        <v>389</v>
      </c>
      <c r="R1" s="146" t="s">
        <v>390</v>
      </c>
      <c r="S1" s="146" t="s">
        <v>391</v>
      </c>
      <c r="T1" s="129" t="s">
        <v>392</v>
      </c>
      <c r="U1" s="146" t="s">
        <v>540</v>
      </c>
      <c r="V1" s="146" t="s">
        <v>393</v>
      </c>
      <c r="W1" s="146" t="s">
        <v>394</v>
      </c>
      <c r="X1" s="146" t="s">
        <v>395</v>
      </c>
      <c r="Y1" s="146" t="s">
        <v>396</v>
      </c>
      <c r="Z1" s="146" t="s">
        <v>541</v>
      </c>
      <c r="AA1" s="149" t="s">
        <v>542</v>
      </c>
      <c r="AB1" s="151" t="s">
        <v>543</v>
      </c>
      <c r="AC1" s="148" t="s">
        <v>544</v>
      </c>
      <c r="AD1" s="148" t="s">
        <v>545</v>
      </c>
      <c r="AE1" s="148" t="s">
        <v>546</v>
      </c>
      <c r="AF1" s="148" t="s">
        <v>547</v>
      </c>
      <c r="AG1" s="129" t="s">
        <v>160</v>
      </c>
      <c r="AH1" s="129" t="s">
        <v>160</v>
      </c>
      <c r="AI1" s="129" t="s">
        <v>160</v>
      </c>
      <c r="AJ1" s="129" t="s">
        <v>160</v>
      </c>
      <c r="AK1" s="129" t="s">
        <v>160</v>
      </c>
      <c r="AL1" s="129" t="s">
        <v>160</v>
      </c>
      <c r="AM1" s="129" t="s">
        <v>160</v>
      </c>
      <c r="AN1" s="129" t="s">
        <v>160</v>
      </c>
      <c r="AO1" s="129" t="s">
        <v>160</v>
      </c>
      <c r="AP1" s="129" t="s">
        <v>160</v>
      </c>
      <c r="AQ1" s="129" t="s">
        <v>160</v>
      </c>
      <c r="AR1" s="129" t="s">
        <v>160</v>
      </c>
      <c r="AS1" s="129" t="s">
        <v>160</v>
      </c>
      <c r="AT1" s="129" t="s">
        <v>160</v>
      </c>
      <c r="AU1" s="129" t="s">
        <v>160</v>
      </c>
      <c r="AV1" s="129" t="s">
        <v>160</v>
      </c>
    </row>
    <row r="2" spans="1:48" ht="21.75" customHeight="1" x14ac:dyDescent="0.25">
      <c r="A2" s="132" t="s">
        <v>157</v>
      </c>
      <c r="B2" s="132"/>
      <c r="C2" s="132"/>
      <c r="D2" s="132"/>
      <c r="E2" s="132"/>
      <c r="F2" s="132"/>
      <c r="G2" s="132"/>
      <c r="H2" s="132"/>
      <c r="I2" s="132"/>
      <c r="J2" s="132"/>
      <c r="K2" s="147"/>
      <c r="L2" s="147"/>
      <c r="M2" s="147"/>
      <c r="N2" s="147"/>
      <c r="O2" s="147"/>
      <c r="P2" s="147"/>
      <c r="Q2" s="147"/>
      <c r="R2" s="147"/>
      <c r="S2" s="147"/>
      <c r="T2" s="130"/>
      <c r="U2" s="147"/>
      <c r="V2" s="147"/>
      <c r="W2" s="147"/>
      <c r="X2" s="147"/>
      <c r="Y2" s="147"/>
      <c r="Z2" s="147"/>
      <c r="AA2" s="150"/>
      <c r="AB2" s="152"/>
      <c r="AC2" s="148"/>
      <c r="AD2" s="153"/>
      <c r="AE2" s="148"/>
      <c r="AF2" s="148"/>
      <c r="AG2" s="130"/>
      <c r="AH2" s="130"/>
      <c r="AI2" s="130"/>
      <c r="AJ2" s="130"/>
      <c r="AK2" s="130"/>
      <c r="AL2" s="130"/>
      <c r="AM2" s="130"/>
      <c r="AN2" s="130"/>
      <c r="AO2" s="130"/>
      <c r="AP2" s="130"/>
      <c r="AQ2" s="130"/>
      <c r="AR2" s="130"/>
      <c r="AS2" s="130"/>
      <c r="AT2" s="130"/>
      <c r="AU2" s="130"/>
      <c r="AV2" s="130"/>
    </row>
    <row r="3" spans="1:48" s="15" customFormat="1" ht="45" x14ac:dyDescent="0.2">
      <c r="A3" s="34" t="s">
        <v>1</v>
      </c>
      <c r="B3" s="34" t="s">
        <v>2</v>
      </c>
      <c r="C3" s="35" t="s">
        <v>162</v>
      </c>
      <c r="D3" s="35" t="s">
        <v>163</v>
      </c>
      <c r="E3" s="35" t="s">
        <v>164</v>
      </c>
      <c r="F3" s="35" t="s">
        <v>6</v>
      </c>
      <c r="G3" s="36" t="s">
        <v>3</v>
      </c>
      <c r="H3" s="123" t="s">
        <v>25</v>
      </c>
      <c r="I3" s="38" t="s">
        <v>0</v>
      </c>
      <c r="J3" s="34" t="s">
        <v>4</v>
      </c>
      <c r="K3" s="122">
        <v>43173</v>
      </c>
      <c r="L3" s="122">
        <v>43167</v>
      </c>
      <c r="M3" s="122">
        <v>43167</v>
      </c>
      <c r="N3" s="122">
        <v>43167</v>
      </c>
      <c r="O3" s="122">
        <v>43167</v>
      </c>
      <c r="P3" s="122">
        <v>43173</v>
      </c>
      <c r="Q3" s="122">
        <v>43167</v>
      </c>
      <c r="R3" s="122">
        <v>43173</v>
      </c>
      <c r="S3" s="122">
        <v>43167</v>
      </c>
      <c r="T3" s="122">
        <v>43167</v>
      </c>
      <c r="U3" s="122">
        <v>43210</v>
      </c>
      <c r="V3" s="122">
        <v>43286</v>
      </c>
      <c r="W3" s="122">
        <v>43290</v>
      </c>
      <c r="X3" s="122">
        <v>43293</v>
      </c>
      <c r="Y3" s="122">
        <v>43293</v>
      </c>
      <c r="Z3" s="122">
        <v>43332</v>
      </c>
      <c r="AA3" s="122">
        <v>43381</v>
      </c>
      <c r="AB3" s="113">
        <v>43381</v>
      </c>
      <c r="AC3" s="122">
        <v>43381</v>
      </c>
      <c r="AD3" s="122">
        <v>43389</v>
      </c>
      <c r="AE3" s="122">
        <v>43392</v>
      </c>
      <c r="AF3" s="122">
        <v>43412</v>
      </c>
      <c r="AG3" s="33" t="s">
        <v>161</v>
      </c>
      <c r="AH3" s="33" t="s">
        <v>161</v>
      </c>
      <c r="AI3" s="33" t="s">
        <v>161</v>
      </c>
      <c r="AJ3" s="33" t="s">
        <v>161</v>
      </c>
      <c r="AK3" s="33" t="s">
        <v>161</v>
      </c>
      <c r="AL3" s="33" t="s">
        <v>161</v>
      </c>
      <c r="AM3" s="33" t="s">
        <v>161</v>
      </c>
      <c r="AN3" s="33" t="s">
        <v>161</v>
      </c>
      <c r="AO3" s="33" t="s">
        <v>161</v>
      </c>
      <c r="AP3" s="33" t="s">
        <v>161</v>
      </c>
      <c r="AQ3" s="33" t="s">
        <v>161</v>
      </c>
      <c r="AR3" s="33" t="s">
        <v>161</v>
      </c>
      <c r="AS3" s="33" t="s">
        <v>161</v>
      </c>
      <c r="AT3" s="33" t="s">
        <v>161</v>
      </c>
      <c r="AU3" s="33" t="s">
        <v>161</v>
      </c>
      <c r="AV3" s="33" t="s">
        <v>161</v>
      </c>
    </row>
    <row r="4" spans="1:48" ht="60" customHeight="1" x14ac:dyDescent="0.25">
      <c r="A4" s="80">
        <v>1</v>
      </c>
      <c r="B4" s="68">
        <v>1</v>
      </c>
      <c r="C4" s="81" t="s">
        <v>165</v>
      </c>
      <c r="D4" s="66" t="s">
        <v>166</v>
      </c>
      <c r="E4" s="20" t="s">
        <v>167</v>
      </c>
      <c r="F4" s="20" t="s">
        <v>46</v>
      </c>
      <c r="G4" s="86">
        <v>40.229999999999997</v>
      </c>
      <c r="H4" s="64">
        <v>100</v>
      </c>
      <c r="I4" s="39">
        <f>H4-(SUM(K4:AV4))</f>
        <v>50</v>
      </c>
      <c r="J4" s="40" t="str">
        <f>IF(I4&lt;0,"ATENÇÃO","OK")</f>
        <v>OK</v>
      </c>
      <c r="K4" s="121"/>
      <c r="L4" s="121"/>
      <c r="M4" s="121"/>
      <c r="N4" s="121"/>
      <c r="O4" s="121"/>
      <c r="P4" s="121"/>
      <c r="Q4" s="121"/>
      <c r="R4" s="121"/>
      <c r="S4" s="121"/>
      <c r="T4" s="121"/>
      <c r="U4" s="121"/>
      <c r="V4" s="121"/>
      <c r="W4" s="121"/>
      <c r="X4" s="121"/>
      <c r="Y4" s="121"/>
      <c r="Z4" s="121"/>
      <c r="AA4" s="121"/>
      <c r="AB4" s="111"/>
      <c r="AC4" s="121">
        <v>50</v>
      </c>
      <c r="AD4" s="121"/>
      <c r="AE4" s="121"/>
      <c r="AF4" s="121"/>
      <c r="AG4" s="18"/>
      <c r="AH4" s="18"/>
      <c r="AI4" s="18"/>
      <c r="AJ4" s="18"/>
      <c r="AK4" s="18"/>
      <c r="AL4" s="18"/>
      <c r="AM4" s="18"/>
      <c r="AN4" s="18"/>
      <c r="AO4" s="18"/>
      <c r="AP4" s="18"/>
      <c r="AQ4" s="18"/>
      <c r="AR4" s="18"/>
      <c r="AS4" s="18"/>
      <c r="AT4" s="18"/>
      <c r="AU4" s="18"/>
      <c r="AV4" s="18"/>
    </row>
    <row r="5" spans="1:48" ht="60" customHeight="1" x14ac:dyDescent="0.25">
      <c r="A5" s="49">
        <v>2</v>
      </c>
      <c r="B5" s="68">
        <v>2</v>
      </c>
      <c r="C5" s="81" t="s">
        <v>165</v>
      </c>
      <c r="D5" s="66" t="s">
        <v>168</v>
      </c>
      <c r="E5" s="20" t="s">
        <v>167</v>
      </c>
      <c r="F5" s="20" t="s">
        <v>47</v>
      </c>
      <c r="G5" s="86">
        <v>34.869999999999997</v>
      </c>
      <c r="H5" s="125"/>
      <c r="I5" s="39">
        <f t="shared" ref="I5:I68" si="0">H5-(SUM(K5:AV5))</f>
        <v>0</v>
      </c>
      <c r="J5" s="40" t="str">
        <f t="shared" ref="J5:J68" si="1">IF(I5&lt;0,"ATENÇÃO","OK")</f>
        <v>OK</v>
      </c>
      <c r="K5" s="121"/>
      <c r="L5" s="121"/>
      <c r="M5" s="121"/>
      <c r="N5" s="121"/>
      <c r="O5" s="121"/>
      <c r="P5" s="121"/>
      <c r="Q5" s="121"/>
      <c r="R5" s="121"/>
      <c r="S5" s="121"/>
      <c r="T5" s="121"/>
      <c r="U5" s="121"/>
      <c r="V5" s="121"/>
      <c r="W5" s="121"/>
      <c r="X5" s="121"/>
      <c r="Y5" s="121"/>
      <c r="Z5" s="121"/>
      <c r="AA5" s="121"/>
      <c r="AB5" s="111"/>
      <c r="AC5" s="121"/>
      <c r="AD5" s="121"/>
      <c r="AE5" s="121"/>
      <c r="AF5" s="121"/>
      <c r="AG5" s="18"/>
      <c r="AH5" s="18"/>
      <c r="AI5" s="18"/>
      <c r="AJ5" s="18"/>
      <c r="AK5" s="18"/>
      <c r="AL5" s="18"/>
      <c r="AM5" s="18"/>
      <c r="AN5" s="18"/>
      <c r="AO5" s="18"/>
      <c r="AP5" s="18"/>
      <c r="AQ5" s="18"/>
      <c r="AR5" s="18"/>
      <c r="AS5" s="18"/>
      <c r="AT5" s="18"/>
      <c r="AU5" s="18"/>
      <c r="AV5" s="18"/>
    </row>
    <row r="6" spans="1:48" ht="60" customHeight="1" x14ac:dyDescent="0.25">
      <c r="A6" s="49">
        <v>3</v>
      </c>
      <c r="B6" s="68">
        <v>3</v>
      </c>
      <c r="C6" s="81" t="s">
        <v>169</v>
      </c>
      <c r="D6" s="66" t="s">
        <v>170</v>
      </c>
      <c r="E6" s="20" t="s">
        <v>171</v>
      </c>
      <c r="F6" s="20" t="s">
        <v>48</v>
      </c>
      <c r="G6" s="86">
        <v>7.79</v>
      </c>
      <c r="H6" s="125">
        <v>500</v>
      </c>
      <c r="I6" s="39">
        <f t="shared" si="0"/>
        <v>250</v>
      </c>
      <c r="J6" s="40" t="str">
        <f t="shared" si="1"/>
        <v>OK</v>
      </c>
      <c r="K6" s="106">
        <v>250</v>
      </c>
      <c r="L6" s="107"/>
      <c r="M6" s="107"/>
      <c r="N6" s="107"/>
      <c r="O6" s="107"/>
      <c r="P6" s="107"/>
      <c r="Q6" s="107"/>
      <c r="R6" s="107"/>
      <c r="S6" s="107"/>
      <c r="T6" s="107"/>
      <c r="U6" s="107"/>
      <c r="V6" s="107"/>
      <c r="W6" s="107"/>
      <c r="X6" s="107"/>
      <c r="Y6" s="107"/>
      <c r="Z6" s="107"/>
      <c r="AA6" s="107"/>
      <c r="AB6" s="112"/>
      <c r="AC6" s="107"/>
      <c r="AD6" s="107"/>
      <c r="AE6" s="107"/>
      <c r="AF6" s="107"/>
      <c r="AG6" s="18"/>
      <c r="AH6" s="18"/>
      <c r="AI6" s="18"/>
      <c r="AJ6" s="18"/>
      <c r="AK6" s="18"/>
      <c r="AL6" s="18"/>
      <c r="AM6" s="18"/>
      <c r="AN6" s="18"/>
      <c r="AO6" s="18"/>
      <c r="AP6" s="18"/>
      <c r="AQ6" s="18"/>
      <c r="AR6" s="18"/>
      <c r="AS6" s="18"/>
      <c r="AT6" s="18"/>
      <c r="AU6" s="18"/>
      <c r="AV6" s="18"/>
    </row>
    <row r="7" spans="1:48" ht="60" customHeight="1" x14ac:dyDescent="0.25">
      <c r="A7" s="49">
        <v>4</v>
      </c>
      <c r="B7" s="68">
        <v>4</v>
      </c>
      <c r="C7" s="81" t="s">
        <v>172</v>
      </c>
      <c r="D7" s="66" t="s">
        <v>76</v>
      </c>
      <c r="E7" s="20" t="s">
        <v>54</v>
      </c>
      <c r="F7" s="20" t="s">
        <v>34</v>
      </c>
      <c r="G7" s="86">
        <v>1.47</v>
      </c>
      <c r="H7" s="125">
        <f>150+100</f>
        <v>250</v>
      </c>
      <c r="I7" s="39">
        <f t="shared" si="0"/>
        <v>0</v>
      </c>
      <c r="J7" s="40" t="str">
        <f t="shared" si="1"/>
        <v>OK</v>
      </c>
      <c r="K7" s="121"/>
      <c r="L7" s="121">
        <v>80</v>
      </c>
      <c r="M7" s="121"/>
      <c r="N7" s="121"/>
      <c r="O7" s="121"/>
      <c r="P7" s="121"/>
      <c r="Q7" s="121"/>
      <c r="R7" s="121"/>
      <c r="S7" s="121"/>
      <c r="T7" s="121"/>
      <c r="U7" s="121"/>
      <c r="V7" s="121">
        <v>70</v>
      </c>
      <c r="W7" s="121"/>
      <c r="X7" s="121"/>
      <c r="Y7" s="121"/>
      <c r="Z7" s="121"/>
      <c r="AA7" s="121"/>
      <c r="AB7" s="111"/>
      <c r="AC7" s="121"/>
      <c r="AD7" s="121">
        <v>100</v>
      </c>
      <c r="AE7" s="121"/>
      <c r="AF7" s="121"/>
      <c r="AG7" s="18"/>
      <c r="AH7" s="18"/>
      <c r="AI7" s="18"/>
      <c r="AJ7" s="18"/>
      <c r="AK7" s="18"/>
      <c r="AL7" s="18"/>
      <c r="AM7" s="18"/>
      <c r="AN7" s="18"/>
      <c r="AO7" s="18"/>
      <c r="AP7" s="18"/>
      <c r="AQ7" s="18"/>
      <c r="AR7" s="18"/>
      <c r="AS7" s="18"/>
      <c r="AT7" s="18"/>
      <c r="AU7" s="18"/>
      <c r="AV7" s="18"/>
    </row>
    <row r="8" spans="1:48" ht="60" customHeight="1" x14ac:dyDescent="0.25">
      <c r="A8" s="134">
        <v>5</v>
      </c>
      <c r="B8" s="68">
        <v>5</v>
      </c>
      <c r="C8" s="140" t="s">
        <v>173</v>
      </c>
      <c r="D8" s="66" t="s">
        <v>77</v>
      </c>
      <c r="E8" s="20" t="s">
        <v>37</v>
      </c>
      <c r="F8" s="20" t="s">
        <v>49</v>
      </c>
      <c r="G8" s="86">
        <v>3.71</v>
      </c>
      <c r="H8" s="125">
        <v>200</v>
      </c>
      <c r="I8" s="39">
        <f t="shared" si="0"/>
        <v>0</v>
      </c>
      <c r="J8" s="40" t="str">
        <f t="shared" si="1"/>
        <v>OK</v>
      </c>
      <c r="K8" s="121"/>
      <c r="L8" s="121"/>
      <c r="M8" s="121"/>
      <c r="N8" s="121">
        <v>72</v>
      </c>
      <c r="O8" s="121"/>
      <c r="P8" s="121"/>
      <c r="Q8" s="121"/>
      <c r="R8" s="121"/>
      <c r="S8" s="121"/>
      <c r="T8" s="121"/>
      <c r="U8" s="121"/>
      <c r="V8" s="121"/>
      <c r="W8" s="121">
        <v>72</v>
      </c>
      <c r="X8" s="121"/>
      <c r="Y8" s="121"/>
      <c r="Z8" s="121"/>
      <c r="AA8" s="121"/>
      <c r="AB8" s="111"/>
      <c r="AC8" s="121"/>
      <c r="AD8" s="121"/>
      <c r="AE8" s="121">
        <v>56</v>
      </c>
      <c r="AF8" s="121"/>
      <c r="AG8" s="18"/>
      <c r="AH8" s="18"/>
      <c r="AI8" s="18"/>
      <c r="AJ8" s="18"/>
      <c r="AK8" s="18"/>
      <c r="AL8" s="18"/>
      <c r="AM8" s="18"/>
      <c r="AN8" s="18"/>
      <c r="AO8" s="18"/>
      <c r="AP8" s="18"/>
      <c r="AQ8" s="18"/>
      <c r="AR8" s="18"/>
      <c r="AS8" s="18"/>
      <c r="AT8" s="18"/>
      <c r="AU8" s="18"/>
      <c r="AV8" s="18"/>
    </row>
    <row r="9" spans="1:48" ht="60" customHeight="1" x14ac:dyDescent="0.25">
      <c r="A9" s="135"/>
      <c r="B9" s="68">
        <v>6</v>
      </c>
      <c r="C9" s="141"/>
      <c r="D9" s="66" t="s">
        <v>78</v>
      </c>
      <c r="E9" s="20" t="s">
        <v>37</v>
      </c>
      <c r="F9" s="20" t="s">
        <v>48</v>
      </c>
      <c r="G9" s="86">
        <v>3.31</v>
      </c>
      <c r="H9" s="125">
        <v>50</v>
      </c>
      <c r="I9" s="39">
        <f t="shared" si="0"/>
        <v>0</v>
      </c>
      <c r="J9" s="40" t="str">
        <f t="shared" si="1"/>
        <v>OK</v>
      </c>
      <c r="K9" s="121"/>
      <c r="L9" s="121"/>
      <c r="M9" s="121"/>
      <c r="N9" s="121"/>
      <c r="O9" s="121"/>
      <c r="P9" s="121"/>
      <c r="Q9" s="121"/>
      <c r="R9" s="121"/>
      <c r="S9" s="121"/>
      <c r="T9" s="121"/>
      <c r="U9" s="121"/>
      <c r="V9" s="121"/>
      <c r="W9" s="121">
        <v>50</v>
      </c>
      <c r="X9" s="121"/>
      <c r="Y9" s="121"/>
      <c r="Z9" s="121"/>
      <c r="AA9" s="121"/>
      <c r="AB9" s="111"/>
      <c r="AC9" s="121"/>
      <c r="AD9" s="121"/>
      <c r="AE9" s="121"/>
      <c r="AF9" s="121"/>
      <c r="AG9" s="18"/>
      <c r="AH9" s="18"/>
      <c r="AI9" s="18"/>
      <c r="AJ9" s="18"/>
      <c r="AK9" s="18"/>
      <c r="AL9" s="18"/>
      <c r="AM9" s="18"/>
      <c r="AN9" s="18"/>
      <c r="AO9" s="18"/>
      <c r="AP9" s="18"/>
      <c r="AQ9" s="18"/>
      <c r="AR9" s="18"/>
      <c r="AS9" s="18"/>
      <c r="AT9" s="18"/>
      <c r="AU9" s="18"/>
      <c r="AV9" s="18"/>
    </row>
    <row r="10" spans="1:48" ht="60" customHeight="1" x14ac:dyDescent="0.25">
      <c r="A10" s="136"/>
      <c r="B10" s="68">
        <v>7</v>
      </c>
      <c r="C10" s="142"/>
      <c r="D10" s="83" t="s">
        <v>174</v>
      </c>
      <c r="E10" s="20" t="s">
        <v>37</v>
      </c>
      <c r="F10" s="20" t="s">
        <v>26</v>
      </c>
      <c r="G10" s="86">
        <v>8.75</v>
      </c>
      <c r="H10" s="125"/>
      <c r="I10" s="39">
        <f t="shared" si="0"/>
        <v>0</v>
      </c>
      <c r="J10" s="40" t="str">
        <f t="shared" si="1"/>
        <v>OK</v>
      </c>
      <c r="K10" s="121"/>
      <c r="L10" s="121"/>
      <c r="M10" s="121"/>
      <c r="N10" s="121"/>
      <c r="O10" s="121"/>
      <c r="P10" s="121"/>
      <c r="Q10" s="121"/>
      <c r="R10" s="121"/>
      <c r="S10" s="121"/>
      <c r="T10" s="121"/>
      <c r="U10" s="121"/>
      <c r="V10" s="121"/>
      <c r="W10" s="121"/>
      <c r="X10" s="121"/>
      <c r="Y10" s="121"/>
      <c r="Z10" s="121"/>
      <c r="AA10" s="121"/>
      <c r="AB10" s="111"/>
      <c r="AC10" s="121"/>
      <c r="AD10" s="121"/>
      <c r="AE10" s="121"/>
      <c r="AF10" s="121"/>
      <c r="AG10" s="18"/>
      <c r="AH10" s="18"/>
      <c r="AI10" s="18"/>
      <c r="AJ10" s="18"/>
      <c r="AK10" s="18"/>
      <c r="AL10" s="18"/>
      <c r="AM10" s="18"/>
      <c r="AN10" s="18"/>
      <c r="AO10" s="18"/>
      <c r="AP10" s="18"/>
      <c r="AQ10" s="18"/>
      <c r="AR10" s="18"/>
      <c r="AS10" s="18"/>
      <c r="AT10" s="18"/>
      <c r="AU10" s="18"/>
      <c r="AV10" s="18"/>
    </row>
    <row r="11" spans="1:48" ht="60" customHeight="1" x14ac:dyDescent="0.25">
      <c r="A11" s="49">
        <v>6</v>
      </c>
      <c r="B11" s="68">
        <v>8</v>
      </c>
      <c r="C11" s="81" t="s">
        <v>173</v>
      </c>
      <c r="D11" s="66" t="s">
        <v>79</v>
      </c>
      <c r="E11" s="69" t="s">
        <v>37</v>
      </c>
      <c r="F11" s="69" t="s">
        <v>26</v>
      </c>
      <c r="G11" s="86">
        <v>1</v>
      </c>
      <c r="H11" s="125">
        <f>200+120</f>
        <v>320</v>
      </c>
      <c r="I11" s="39">
        <f t="shared" si="0"/>
        <v>0</v>
      </c>
      <c r="J11" s="40" t="str">
        <f t="shared" si="1"/>
        <v>OK</v>
      </c>
      <c r="K11" s="121"/>
      <c r="L11" s="121"/>
      <c r="M11" s="121"/>
      <c r="N11" s="121">
        <v>168</v>
      </c>
      <c r="O11" s="121"/>
      <c r="P11" s="121"/>
      <c r="Q11" s="121"/>
      <c r="R11" s="121"/>
      <c r="S11" s="121"/>
      <c r="T11" s="121"/>
      <c r="U11" s="121"/>
      <c r="V11" s="121"/>
      <c r="W11" s="121">
        <v>32</v>
      </c>
      <c r="X11" s="121"/>
      <c r="Y11" s="121"/>
      <c r="Z11" s="121"/>
      <c r="AA11" s="121"/>
      <c r="AB11" s="111"/>
      <c r="AC11" s="121"/>
      <c r="AD11" s="121"/>
      <c r="AE11" s="121">
        <v>120</v>
      </c>
      <c r="AF11" s="121"/>
      <c r="AG11" s="18"/>
      <c r="AH11" s="18"/>
      <c r="AI11" s="18"/>
      <c r="AJ11" s="18"/>
      <c r="AK11" s="18"/>
      <c r="AL11" s="18"/>
      <c r="AM11" s="18"/>
      <c r="AN11" s="18"/>
      <c r="AO11" s="18"/>
      <c r="AP11" s="18"/>
      <c r="AQ11" s="18"/>
      <c r="AR11" s="18"/>
      <c r="AS11" s="18"/>
      <c r="AT11" s="18"/>
      <c r="AU11" s="18"/>
      <c r="AV11" s="18"/>
    </row>
    <row r="12" spans="1:48" ht="60" customHeight="1" x14ac:dyDescent="0.25">
      <c r="A12" s="134">
        <v>7</v>
      </c>
      <c r="B12" s="68">
        <v>9</v>
      </c>
      <c r="C12" s="140" t="s">
        <v>175</v>
      </c>
      <c r="D12" s="66" t="s">
        <v>80</v>
      </c>
      <c r="E12" s="69" t="s">
        <v>55</v>
      </c>
      <c r="F12" s="69" t="s">
        <v>50</v>
      </c>
      <c r="G12" s="86">
        <v>29.75</v>
      </c>
      <c r="H12" s="125"/>
      <c r="I12" s="39">
        <f t="shared" si="0"/>
        <v>0</v>
      </c>
      <c r="J12" s="40" t="str">
        <f t="shared" si="1"/>
        <v>OK</v>
      </c>
      <c r="K12" s="121"/>
      <c r="L12" s="121"/>
      <c r="M12" s="121"/>
      <c r="N12" s="121"/>
      <c r="O12" s="121"/>
      <c r="P12" s="121"/>
      <c r="Q12" s="121"/>
      <c r="R12" s="121"/>
      <c r="S12" s="121"/>
      <c r="T12" s="121"/>
      <c r="U12" s="121"/>
      <c r="V12" s="121"/>
      <c r="W12" s="121"/>
      <c r="X12" s="121"/>
      <c r="Y12" s="121"/>
      <c r="Z12" s="121"/>
      <c r="AA12" s="121"/>
      <c r="AB12" s="111"/>
      <c r="AC12" s="121"/>
      <c r="AD12" s="121"/>
      <c r="AE12" s="121"/>
      <c r="AF12" s="121"/>
      <c r="AG12" s="18"/>
      <c r="AH12" s="18"/>
      <c r="AI12" s="18"/>
      <c r="AJ12" s="18"/>
      <c r="AK12" s="18"/>
      <c r="AL12" s="18"/>
      <c r="AM12" s="18"/>
      <c r="AN12" s="18"/>
      <c r="AO12" s="18"/>
      <c r="AP12" s="18"/>
      <c r="AQ12" s="18"/>
      <c r="AR12" s="18"/>
      <c r="AS12" s="18"/>
      <c r="AT12" s="18"/>
      <c r="AU12" s="18"/>
      <c r="AV12" s="18"/>
    </row>
    <row r="13" spans="1:48" ht="60" customHeight="1" x14ac:dyDescent="0.25">
      <c r="A13" s="135"/>
      <c r="B13" s="68">
        <v>10</v>
      </c>
      <c r="C13" s="141"/>
      <c r="D13" s="70" t="s">
        <v>81</v>
      </c>
      <c r="E13" s="69" t="s">
        <v>55</v>
      </c>
      <c r="F13" s="69" t="s">
        <v>50</v>
      </c>
      <c r="G13" s="86">
        <v>49.38</v>
      </c>
      <c r="H13" s="125"/>
      <c r="I13" s="39">
        <f t="shared" si="0"/>
        <v>0</v>
      </c>
      <c r="J13" s="40" t="str">
        <f t="shared" si="1"/>
        <v>OK</v>
      </c>
      <c r="K13" s="121"/>
      <c r="L13" s="121"/>
      <c r="M13" s="121"/>
      <c r="N13" s="121"/>
      <c r="O13" s="121"/>
      <c r="P13" s="121"/>
      <c r="Q13" s="121"/>
      <c r="R13" s="121"/>
      <c r="S13" s="121"/>
      <c r="T13" s="121"/>
      <c r="U13" s="121"/>
      <c r="V13" s="121"/>
      <c r="W13" s="121"/>
      <c r="X13" s="121"/>
      <c r="Y13" s="121"/>
      <c r="Z13" s="121"/>
      <c r="AA13" s="121"/>
      <c r="AB13" s="111"/>
      <c r="AC13" s="121"/>
      <c r="AD13" s="121"/>
      <c r="AE13" s="121"/>
      <c r="AF13" s="121"/>
      <c r="AG13" s="18"/>
      <c r="AH13" s="18"/>
      <c r="AI13" s="18"/>
      <c r="AJ13" s="18"/>
      <c r="AK13" s="18"/>
      <c r="AL13" s="18"/>
      <c r="AM13" s="18"/>
      <c r="AN13" s="18"/>
      <c r="AO13" s="18"/>
      <c r="AP13" s="18"/>
      <c r="AQ13" s="18"/>
      <c r="AR13" s="18"/>
      <c r="AS13" s="18"/>
      <c r="AT13" s="18"/>
      <c r="AU13" s="18"/>
      <c r="AV13" s="18"/>
    </row>
    <row r="14" spans="1:48" ht="60" customHeight="1" x14ac:dyDescent="0.25">
      <c r="A14" s="135"/>
      <c r="B14" s="68">
        <v>11</v>
      </c>
      <c r="C14" s="141"/>
      <c r="D14" s="66" t="s">
        <v>82</v>
      </c>
      <c r="E14" s="69" t="s">
        <v>55</v>
      </c>
      <c r="F14" s="69" t="s">
        <v>48</v>
      </c>
      <c r="G14" s="86">
        <v>38.86</v>
      </c>
      <c r="H14" s="125"/>
      <c r="I14" s="39">
        <f t="shared" si="0"/>
        <v>0</v>
      </c>
      <c r="J14" s="40" t="str">
        <f t="shared" si="1"/>
        <v>OK</v>
      </c>
      <c r="K14" s="121"/>
      <c r="L14" s="121"/>
      <c r="M14" s="121"/>
      <c r="N14" s="121"/>
      <c r="O14" s="121"/>
      <c r="P14" s="121"/>
      <c r="Q14" s="121"/>
      <c r="R14" s="121"/>
      <c r="S14" s="121"/>
      <c r="T14" s="121"/>
      <c r="U14" s="121"/>
      <c r="V14" s="121"/>
      <c r="W14" s="121"/>
      <c r="X14" s="121"/>
      <c r="Y14" s="121"/>
      <c r="Z14" s="121"/>
      <c r="AA14" s="121"/>
      <c r="AB14" s="111"/>
      <c r="AC14" s="121"/>
      <c r="AD14" s="121"/>
      <c r="AE14" s="121"/>
      <c r="AF14" s="121"/>
      <c r="AG14" s="18"/>
      <c r="AH14" s="18"/>
      <c r="AI14" s="18"/>
      <c r="AJ14" s="18"/>
      <c r="AK14" s="18"/>
      <c r="AL14" s="18"/>
      <c r="AM14" s="18"/>
      <c r="AN14" s="18"/>
      <c r="AO14" s="18"/>
      <c r="AP14" s="18"/>
      <c r="AQ14" s="18"/>
      <c r="AR14" s="18"/>
      <c r="AS14" s="18"/>
      <c r="AT14" s="18"/>
      <c r="AU14" s="18"/>
      <c r="AV14" s="18"/>
    </row>
    <row r="15" spans="1:48" ht="60" customHeight="1" x14ac:dyDescent="0.25">
      <c r="A15" s="135"/>
      <c r="B15" s="68">
        <v>12</v>
      </c>
      <c r="C15" s="141"/>
      <c r="D15" s="66" t="s">
        <v>176</v>
      </c>
      <c r="E15" s="69" t="s">
        <v>177</v>
      </c>
      <c r="F15" s="69" t="s">
        <v>48</v>
      </c>
      <c r="G15" s="86">
        <v>95.39</v>
      </c>
      <c r="H15" s="125"/>
      <c r="I15" s="39">
        <f t="shared" si="0"/>
        <v>0</v>
      </c>
      <c r="J15" s="40" t="str">
        <f t="shared" si="1"/>
        <v>OK</v>
      </c>
      <c r="K15" s="121"/>
      <c r="L15" s="121"/>
      <c r="M15" s="121"/>
      <c r="N15" s="121"/>
      <c r="O15" s="121"/>
      <c r="P15" s="121"/>
      <c r="Q15" s="121"/>
      <c r="R15" s="121"/>
      <c r="S15" s="121"/>
      <c r="T15" s="121"/>
      <c r="U15" s="121"/>
      <c r="V15" s="121"/>
      <c r="W15" s="121"/>
      <c r="X15" s="121"/>
      <c r="Y15" s="121"/>
      <c r="Z15" s="121"/>
      <c r="AA15" s="121"/>
      <c r="AB15" s="111"/>
      <c r="AC15" s="121"/>
      <c r="AD15" s="121"/>
      <c r="AE15" s="121"/>
      <c r="AF15" s="121"/>
      <c r="AG15" s="18"/>
      <c r="AH15" s="18"/>
      <c r="AI15" s="18"/>
      <c r="AJ15" s="18"/>
      <c r="AK15" s="18"/>
      <c r="AL15" s="18"/>
      <c r="AM15" s="18"/>
      <c r="AN15" s="18"/>
      <c r="AO15" s="18"/>
      <c r="AP15" s="18"/>
      <c r="AQ15" s="18"/>
      <c r="AR15" s="18"/>
      <c r="AS15" s="18"/>
      <c r="AT15" s="18"/>
      <c r="AU15" s="18"/>
      <c r="AV15" s="18"/>
    </row>
    <row r="16" spans="1:48" ht="60" customHeight="1" x14ac:dyDescent="0.25">
      <c r="A16" s="136"/>
      <c r="B16" s="68">
        <v>13</v>
      </c>
      <c r="C16" s="142"/>
      <c r="D16" s="66" t="s">
        <v>83</v>
      </c>
      <c r="E16" s="69" t="s">
        <v>177</v>
      </c>
      <c r="F16" s="69" t="s">
        <v>48</v>
      </c>
      <c r="G16" s="86">
        <v>16.7</v>
      </c>
      <c r="H16" s="125"/>
      <c r="I16" s="39">
        <f t="shared" si="0"/>
        <v>0</v>
      </c>
      <c r="J16" s="40" t="str">
        <f t="shared" si="1"/>
        <v>OK</v>
      </c>
      <c r="K16" s="121"/>
      <c r="L16" s="121"/>
      <c r="M16" s="121"/>
      <c r="N16" s="121"/>
      <c r="O16" s="121"/>
      <c r="P16" s="121"/>
      <c r="Q16" s="121"/>
      <c r="R16" s="121"/>
      <c r="S16" s="121"/>
      <c r="T16" s="121"/>
      <c r="U16" s="121"/>
      <c r="V16" s="121"/>
      <c r="W16" s="121"/>
      <c r="X16" s="121"/>
      <c r="Y16" s="121"/>
      <c r="Z16" s="121"/>
      <c r="AA16" s="121"/>
      <c r="AB16" s="111"/>
      <c r="AC16" s="121"/>
      <c r="AD16" s="121"/>
      <c r="AE16" s="121"/>
      <c r="AF16" s="121"/>
      <c r="AG16" s="18"/>
      <c r="AH16" s="18"/>
      <c r="AI16" s="18"/>
      <c r="AJ16" s="18"/>
      <c r="AK16" s="18"/>
      <c r="AL16" s="18"/>
      <c r="AM16" s="18"/>
      <c r="AN16" s="18"/>
      <c r="AO16" s="18"/>
      <c r="AP16" s="18"/>
      <c r="AQ16" s="18"/>
      <c r="AR16" s="18"/>
      <c r="AS16" s="18"/>
      <c r="AT16" s="18"/>
      <c r="AU16" s="18"/>
      <c r="AV16" s="18"/>
    </row>
    <row r="17" spans="1:48" ht="60" customHeight="1" x14ac:dyDescent="0.25">
      <c r="A17" s="134">
        <v>8</v>
      </c>
      <c r="B17" s="68">
        <v>14</v>
      </c>
      <c r="C17" s="140" t="s">
        <v>175</v>
      </c>
      <c r="D17" s="66" t="s">
        <v>178</v>
      </c>
      <c r="E17" s="69" t="s">
        <v>179</v>
      </c>
      <c r="F17" s="69" t="s">
        <v>33</v>
      </c>
      <c r="G17" s="86">
        <v>16.100000000000001</v>
      </c>
      <c r="H17" s="125"/>
      <c r="I17" s="39">
        <f t="shared" si="0"/>
        <v>0</v>
      </c>
      <c r="J17" s="40" t="str">
        <f t="shared" si="1"/>
        <v>OK</v>
      </c>
      <c r="K17" s="121"/>
      <c r="L17" s="121"/>
      <c r="M17" s="121"/>
      <c r="N17" s="121"/>
      <c r="O17" s="121"/>
      <c r="P17" s="121"/>
      <c r="Q17" s="121"/>
      <c r="R17" s="121"/>
      <c r="S17" s="121"/>
      <c r="T17" s="121"/>
      <c r="U17" s="121"/>
      <c r="V17" s="121"/>
      <c r="W17" s="121"/>
      <c r="X17" s="121"/>
      <c r="Y17" s="121"/>
      <c r="Z17" s="121"/>
      <c r="AA17" s="121"/>
      <c r="AB17" s="111"/>
      <c r="AC17" s="121"/>
      <c r="AD17" s="121"/>
      <c r="AE17" s="121"/>
      <c r="AF17" s="121"/>
      <c r="AG17" s="18"/>
      <c r="AH17" s="18"/>
      <c r="AI17" s="18"/>
      <c r="AJ17" s="18"/>
      <c r="AK17" s="18"/>
      <c r="AL17" s="18"/>
      <c r="AM17" s="18"/>
      <c r="AN17" s="18"/>
      <c r="AO17" s="18"/>
      <c r="AP17" s="18"/>
      <c r="AQ17" s="18"/>
      <c r="AR17" s="18"/>
      <c r="AS17" s="18"/>
      <c r="AT17" s="18"/>
      <c r="AU17" s="18"/>
      <c r="AV17" s="18"/>
    </row>
    <row r="18" spans="1:48" ht="60" customHeight="1" x14ac:dyDescent="0.25">
      <c r="A18" s="135"/>
      <c r="B18" s="68">
        <v>15</v>
      </c>
      <c r="C18" s="141"/>
      <c r="D18" s="66" t="s">
        <v>84</v>
      </c>
      <c r="E18" s="20" t="s">
        <v>56</v>
      </c>
      <c r="F18" s="20" t="s">
        <v>50</v>
      </c>
      <c r="G18" s="86">
        <v>26.5</v>
      </c>
      <c r="H18" s="125"/>
      <c r="I18" s="39">
        <f t="shared" si="0"/>
        <v>0</v>
      </c>
      <c r="J18" s="40" t="str">
        <f t="shared" si="1"/>
        <v>OK</v>
      </c>
      <c r="K18" s="121"/>
      <c r="L18" s="121"/>
      <c r="M18" s="121"/>
      <c r="N18" s="121"/>
      <c r="O18" s="121"/>
      <c r="P18" s="121"/>
      <c r="Q18" s="121"/>
      <c r="R18" s="121"/>
      <c r="S18" s="121"/>
      <c r="T18" s="121"/>
      <c r="U18" s="121"/>
      <c r="V18" s="121"/>
      <c r="W18" s="121"/>
      <c r="X18" s="121"/>
      <c r="Y18" s="121"/>
      <c r="Z18" s="121"/>
      <c r="AA18" s="121"/>
      <c r="AB18" s="111"/>
      <c r="AC18" s="121"/>
      <c r="AD18" s="121"/>
      <c r="AE18" s="121"/>
      <c r="AF18" s="121"/>
      <c r="AG18" s="18"/>
      <c r="AH18" s="18"/>
      <c r="AI18" s="18"/>
      <c r="AJ18" s="18"/>
      <c r="AK18" s="18"/>
      <c r="AL18" s="18"/>
      <c r="AM18" s="18"/>
      <c r="AN18" s="18"/>
      <c r="AO18" s="18"/>
      <c r="AP18" s="18"/>
      <c r="AQ18" s="18"/>
      <c r="AR18" s="18"/>
      <c r="AS18" s="18"/>
      <c r="AT18" s="18"/>
      <c r="AU18" s="18"/>
      <c r="AV18" s="18"/>
    </row>
    <row r="19" spans="1:48" ht="60" customHeight="1" x14ac:dyDescent="0.25">
      <c r="A19" s="135"/>
      <c r="B19" s="68">
        <v>16</v>
      </c>
      <c r="C19" s="141"/>
      <c r="D19" s="66" t="s">
        <v>85</v>
      </c>
      <c r="E19" s="69" t="s">
        <v>57</v>
      </c>
      <c r="F19" s="69" t="s">
        <v>48</v>
      </c>
      <c r="G19" s="86">
        <v>9.6999999999999993</v>
      </c>
      <c r="H19" s="125"/>
      <c r="I19" s="39">
        <f t="shared" si="0"/>
        <v>0</v>
      </c>
      <c r="J19" s="40" t="str">
        <f t="shared" si="1"/>
        <v>OK</v>
      </c>
      <c r="K19" s="121"/>
      <c r="L19" s="121"/>
      <c r="M19" s="121"/>
      <c r="N19" s="121"/>
      <c r="O19" s="121"/>
      <c r="P19" s="121"/>
      <c r="Q19" s="121"/>
      <c r="R19" s="121"/>
      <c r="S19" s="121"/>
      <c r="T19" s="121"/>
      <c r="U19" s="121"/>
      <c r="V19" s="121"/>
      <c r="W19" s="121"/>
      <c r="X19" s="121"/>
      <c r="Y19" s="121"/>
      <c r="Z19" s="121"/>
      <c r="AA19" s="121"/>
      <c r="AB19" s="111"/>
      <c r="AC19" s="121"/>
      <c r="AD19" s="121"/>
      <c r="AE19" s="121"/>
      <c r="AF19" s="121"/>
      <c r="AG19" s="18"/>
      <c r="AH19" s="18"/>
      <c r="AI19" s="18"/>
      <c r="AJ19" s="18"/>
      <c r="AK19" s="18"/>
      <c r="AL19" s="18"/>
      <c r="AM19" s="18"/>
      <c r="AN19" s="18"/>
      <c r="AO19" s="18"/>
      <c r="AP19" s="18"/>
      <c r="AQ19" s="18"/>
      <c r="AR19" s="18"/>
      <c r="AS19" s="18"/>
      <c r="AT19" s="18"/>
      <c r="AU19" s="18"/>
      <c r="AV19" s="18"/>
    </row>
    <row r="20" spans="1:48" ht="60" customHeight="1" x14ac:dyDescent="0.25">
      <c r="A20" s="136"/>
      <c r="B20" s="68">
        <v>17</v>
      </c>
      <c r="C20" s="142"/>
      <c r="D20" s="66" t="s">
        <v>86</v>
      </c>
      <c r="E20" s="20" t="s">
        <v>180</v>
      </c>
      <c r="F20" s="20" t="s">
        <v>48</v>
      </c>
      <c r="G20" s="86">
        <v>36.33</v>
      </c>
      <c r="H20" s="125"/>
      <c r="I20" s="39">
        <f t="shared" si="0"/>
        <v>0</v>
      </c>
      <c r="J20" s="40" t="str">
        <f t="shared" si="1"/>
        <v>OK</v>
      </c>
      <c r="K20" s="121"/>
      <c r="L20" s="121"/>
      <c r="M20" s="121"/>
      <c r="N20" s="121"/>
      <c r="O20" s="121"/>
      <c r="P20" s="121"/>
      <c r="Q20" s="121"/>
      <c r="R20" s="121"/>
      <c r="S20" s="121"/>
      <c r="T20" s="121"/>
      <c r="U20" s="121"/>
      <c r="V20" s="121"/>
      <c r="W20" s="121"/>
      <c r="X20" s="121"/>
      <c r="Y20" s="121"/>
      <c r="Z20" s="121"/>
      <c r="AA20" s="121"/>
      <c r="AB20" s="111"/>
      <c r="AC20" s="121"/>
      <c r="AD20" s="121"/>
      <c r="AE20" s="121"/>
      <c r="AF20" s="121"/>
      <c r="AG20" s="18"/>
      <c r="AH20" s="18"/>
      <c r="AI20" s="18"/>
      <c r="AJ20" s="18"/>
      <c r="AK20" s="18"/>
      <c r="AL20" s="18"/>
      <c r="AM20" s="18"/>
      <c r="AN20" s="18"/>
      <c r="AO20" s="18"/>
      <c r="AP20" s="18"/>
      <c r="AQ20" s="18"/>
      <c r="AR20" s="18"/>
      <c r="AS20" s="18"/>
      <c r="AT20" s="18"/>
      <c r="AU20" s="18"/>
      <c r="AV20" s="18"/>
    </row>
    <row r="21" spans="1:48" ht="60" customHeight="1" x14ac:dyDescent="0.25">
      <c r="A21" s="134">
        <v>9</v>
      </c>
      <c r="B21" s="68">
        <v>18</v>
      </c>
      <c r="C21" s="140" t="s">
        <v>181</v>
      </c>
      <c r="D21" s="66" t="s">
        <v>182</v>
      </c>
      <c r="E21" s="20" t="s">
        <v>58</v>
      </c>
      <c r="F21" s="20" t="s">
        <v>35</v>
      </c>
      <c r="G21" s="86">
        <v>2.31</v>
      </c>
      <c r="H21" s="125">
        <v>300</v>
      </c>
      <c r="I21" s="39">
        <f t="shared" si="0"/>
        <v>200</v>
      </c>
      <c r="J21" s="40" t="str">
        <f t="shared" si="1"/>
        <v>OK</v>
      </c>
      <c r="K21" s="121"/>
      <c r="L21" s="121"/>
      <c r="M21" s="121"/>
      <c r="N21" s="121"/>
      <c r="O21" s="121"/>
      <c r="P21" s="121"/>
      <c r="Q21" s="121"/>
      <c r="R21" s="121"/>
      <c r="S21" s="121"/>
      <c r="T21" s="121">
        <v>100</v>
      </c>
      <c r="U21" s="121"/>
      <c r="V21" s="121"/>
      <c r="W21" s="121"/>
      <c r="X21" s="121"/>
      <c r="Y21" s="121"/>
      <c r="Z21" s="121"/>
      <c r="AA21" s="121"/>
      <c r="AB21" s="111"/>
      <c r="AC21" s="121"/>
      <c r="AD21" s="121"/>
      <c r="AE21" s="121"/>
      <c r="AF21" s="121"/>
      <c r="AG21" s="18"/>
      <c r="AH21" s="18"/>
      <c r="AI21" s="18"/>
      <c r="AJ21" s="18"/>
      <c r="AK21" s="18"/>
      <c r="AL21" s="18"/>
      <c r="AM21" s="18"/>
      <c r="AN21" s="18"/>
      <c r="AO21" s="18"/>
      <c r="AP21" s="18"/>
      <c r="AQ21" s="18"/>
      <c r="AR21" s="18"/>
      <c r="AS21" s="18"/>
      <c r="AT21" s="18"/>
      <c r="AU21" s="18"/>
      <c r="AV21" s="18"/>
    </row>
    <row r="22" spans="1:48" ht="60" customHeight="1" x14ac:dyDescent="0.25">
      <c r="A22" s="136"/>
      <c r="B22" s="68">
        <v>19</v>
      </c>
      <c r="C22" s="142"/>
      <c r="D22" s="66" t="s">
        <v>183</v>
      </c>
      <c r="E22" s="20" t="s">
        <v>184</v>
      </c>
      <c r="F22" s="20" t="s">
        <v>35</v>
      </c>
      <c r="G22" s="86">
        <v>1.34</v>
      </c>
      <c r="H22" s="125"/>
      <c r="I22" s="39">
        <f t="shared" si="0"/>
        <v>0</v>
      </c>
      <c r="J22" s="40" t="str">
        <f t="shared" si="1"/>
        <v>OK</v>
      </c>
      <c r="K22" s="121"/>
      <c r="L22" s="121"/>
      <c r="M22" s="121"/>
      <c r="N22" s="121"/>
      <c r="O22" s="121"/>
      <c r="P22" s="121"/>
      <c r="Q22" s="121"/>
      <c r="R22" s="121"/>
      <c r="S22" s="121"/>
      <c r="T22" s="121"/>
      <c r="U22" s="121"/>
      <c r="V22" s="121"/>
      <c r="W22" s="121"/>
      <c r="X22" s="121"/>
      <c r="Y22" s="121"/>
      <c r="Z22" s="121"/>
      <c r="AA22" s="121"/>
      <c r="AB22" s="111"/>
      <c r="AC22" s="121"/>
      <c r="AD22" s="121"/>
      <c r="AE22" s="121"/>
      <c r="AF22" s="121"/>
      <c r="AG22" s="18"/>
      <c r="AH22" s="18"/>
      <c r="AI22" s="18"/>
      <c r="AJ22" s="18"/>
      <c r="AK22" s="18"/>
      <c r="AL22" s="18"/>
      <c r="AM22" s="18"/>
      <c r="AN22" s="18"/>
      <c r="AO22" s="18"/>
      <c r="AP22" s="18"/>
      <c r="AQ22" s="18"/>
      <c r="AR22" s="18"/>
      <c r="AS22" s="18"/>
      <c r="AT22" s="18"/>
      <c r="AU22" s="18"/>
      <c r="AV22" s="18"/>
    </row>
    <row r="23" spans="1:48" ht="60" customHeight="1" x14ac:dyDescent="0.25">
      <c r="A23" s="134">
        <v>10</v>
      </c>
      <c r="B23" s="68">
        <v>20</v>
      </c>
      <c r="C23" s="140" t="s">
        <v>173</v>
      </c>
      <c r="D23" s="66" t="s">
        <v>87</v>
      </c>
      <c r="E23" s="20" t="s">
        <v>37</v>
      </c>
      <c r="F23" s="20" t="s">
        <v>50</v>
      </c>
      <c r="G23" s="86">
        <v>4.97</v>
      </c>
      <c r="H23" s="125">
        <v>20</v>
      </c>
      <c r="I23" s="39">
        <f t="shared" si="0"/>
        <v>0</v>
      </c>
      <c r="J23" s="40" t="str">
        <f t="shared" si="1"/>
        <v>OK</v>
      </c>
      <c r="K23" s="121"/>
      <c r="L23" s="121"/>
      <c r="M23" s="121"/>
      <c r="N23" s="121">
        <v>10</v>
      </c>
      <c r="O23" s="121"/>
      <c r="P23" s="121"/>
      <c r="Q23" s="121"/>
      <c r="R23" s="121"/>
      <c r="S23" s="121"/>
      <c r="T23" s="121"/>
      <c r="U23" s="121"/>
      <c r="V23" s="121"/>
      <c r="W23" s="121">
        <v>10</v>
      </c>
      <c r="X23" s="121"/>
      <c r="Y23" s="121"/>
      <c r="Z23" s="121"/>
      <c r="AA23" s="121"/>
      <c r="AB23" s="111"/>
      <c r="AC23" s="121"/>
      <c r="AD23" s="121"/>
      <c r="AE23" s="121"/>
      <c r="AF23" s="121"/>
      <c r="AG23" s="18"/>
      <c r="AH23" s="18"/>
      <c r="AI23" s="18"/>
      <c r="AJ23" s="18"/>
      <c r="AK23" s="18"/>
      <c r="AL23" s="18"/>
      <c r="AM23" s="18"/>
      <c r="AN23" s="18"/>
      <c r="AO23" s="18"/>
      <c r="AP23" s="18"/>
      <c r="AQ23" s="18"/>
      <c r="AR23" s="18"/>
      <c r="AS23" s="18"/>
      <c r="AT23" s="18"/>
      <c r="AU23" s="18"/>
      <c r="AV23" s="18"/>
    </row>
    <row r="24" spans="1:48" ht="60" customHeight="1" x14ac:dyDescent="0.25">
      <c r="A24" s="136"/>
      <c r="B24" s="68">
        <v>21</v>
      </c>
      <c r="C24" s="142"/>
      <c r="D24" s="66" t="s">
        <v>88</v>
      </c>
      <c r="E24" s="69" t="s">
        <v>37</v>
      </c>
      <c r="F24" s="69" t="s">
        <v>48</v>
      </c>
      <c r="G24" s="86">
        <v>1.64</v>
      </c>
      <c r="H24" s="125">
        <v>200</v>
      </c>
      <c r="I24" s="39">
        <f t="shared" si="0"/>
        <v>0</v>
      </c>
      <c r="J24" s="40" t="str">
        <f t="shared" si="1"/>
        <v>OK</v>
      </c>
      <c r="K24" s="121"/>
      <c r="L24" s="121"/>
      <c r="M24" s="121"/>
      <c r="N24" s="121">
        <v>100</v>
      </c>
      <c r="O24" s="121"/>
      <c r="P24" s="121"/>
      <c r="Q24" s="121"/>
      <c r="R24" s="121"/>
      <c r="S24" s="121"/>
      <c r="T24" s="121"/>
      <c r="U24" s="121"/>
      <c r="V24" s="121"/>
      <c r="W24" s="121"/>
      <c r="X24" s="121"/>
      <c r="Y24" s="121"/>
      <c r="Z24" s="121"/>
      <c r="AA24" s="121"/>
      <c r="AB24" s="111"/>
      <c r="AC24" s="121"/>
      <c r="AD24" s="121"/>
      <c r="AE24" s="121">
        <v>100</v>
      </c>
      <c r="AF24" s="121"/>
      <c r="AG24" s="18"/>
      <c r="AH24" s="18"/>
      <c r="AI24" s="18"/>
      <c r="AJ24" s="18"/>
      <c r="AK24" s="18"/>
      <c r="AL24" s="18"/>
      <c r="AM24" s="18"/>
      <c r="AN24" s="18"/>
      <c r="AO24" s="18"/>
      <c r="AP24" s="18"/>
      <c r="AQ24" s="18"/>
      <c r="AR24" s="18"/>
      <c r="AS24" s="18"/>
      <c r="AT24" s="18"/>
      <c r="AU24" s="18"/>
      <c r="AV24" s="18"/>
    </row>
    <row r="25" spans="1:48" ht="60" customHeight="1" x14ac:dyDescent="0.25">
      <c r="A25" s="134">
        <v>12</v>
      </c>
      <c r="B25" s="68">
        <v>26</v>
      </c>
      <c r="C25" s="140" t="s">
        <v>173</v>
      </c>
      <c r="D25" s="66" t="s">
        <v>185</v>
      </c>
      <c r="E25" s="20" t="s">
        <v>37</v>
      </c>
      <c r="F25" s="20" t="s">
        <v>51</v>
      </c>
      <c r="G25" s="86">
        <v>2.21</v>
      </c>
      <c r="H25" s="125">
        <v>100</v>
      </c>
      <c r="I25" s="39">
        <f t="shared" si="0"/>
        <v>0</v>
      </c>
      <c r="J25" s="40" t="str">
        <f t="shared" si="1"/>
        <v>OK</v>
      </c>
      <c r="K25" s="121"/>
      <c r="L25" s="121"/>
      <c r="M25" s="121"/>
      <c r="N25" s="121">
        <v>48</v>
      </c>
      <c r="O25" s="121"/>
      <c r="P25" s="121"/>
      <c r="Q25" s="121"/>
      <c r="R25" s="121"/>
      <c r="S25" s="121"/>
      <c r="T25" s="121"/>
      <c r="U25" s="121"/>
      <c r="V25" s="121"/>
      <c r="W25" s="121">
        <v>52</v>
      </c>
      <c r="X25" s="121"/>
      <c r="Y25" s="121"/>
      <c r="Z25" s="121"/>
      <c r="AA25" s="121"/>
      <c r="AB25" s="111"/>
      <c r="AC25" s="121"/>
      <c r="AD25" s="121"/>
      <c r="AE25" s="121"/>
      <c r="AF25" s="121"/>
      <c r="AG25" s="18"/>
      <c r="AH25" s="18"/>
      <c r="AI25" s="18"/>
      <c r="AJ25" s="18"/>
      <c r="AK25" s="18"/>
      <c r="AL25" s="18"/>
      <c r="AM25" s="18"/>
      <c r="AN25" s="18"/>
      <c r="AO25" s="18"/>
      <c r="AP25" s="18"/>
      <c r="AQ25" s="18"/>
      <c r="AR25" s="18"/>
      <c r="AS25" s="18"/>
      <c r="AT25" s="18"/>
      <c r="AU25" s="18"/>
      <c r="AV25" s="18"/>
    </row>
    <row r="26" spans="1:48" ht="60" customHeight="1" x14ac:dyDescent="0.25">
      <c r="A26" s="136"/>
      <c r="B26" s="68">
        <v>27</v>
      </c>
      <c r="C26" s="142"/>
      <c r="D26" s="46" t="s">
        <v>186</v>
      </c>
      <c r="E26" s="20" t="s">
        <v>37</v>
      </c>
      <c r="F26" s="20" t="s">
        <v>28</v>
      </c>
      <c r="G26" s="86">
        <v>1.19</v>
      </c>
      <c r="H26" s="125">
        <v>200</v>
      </c>
      <c r="I26" s="39">
        <f t="shared" si="0"/>
        <v>0</v>
      </c>
      <c r="J26" s="40" t="str">
        <f t="shared" si="1"/>
        <v>OK</v>
      </c>
      <c r="K26" s="121"/>
      <c r="L26" s="121"/>
      <c r="M26" s="121"/>
      <c r="N26" s="121">
        <v>96</v>
      </c>
      <c r="O26" s="121"/>
      <c r="P26" s="121"/>
      <c r="Q26" s="121"/>
      <c r="R26" s="121"/>
      <c r="S26" s="121"/>
      <c r="T26" s="121"/>
      <c r="U26" s="121"/>
      <c r="V26" s="121"/>
      <c r="W26" s="121">
        <v>104</v>
      </c>
      <c r="X26" s="121"/>
      <c r="Y26" s="121"/>
      <c r="Z26" s="121"/>
      <c r="AA26" s="121"/>
      <c r="AB26" s="111"/>
      <c r="AC26" s="121"/>
      <c r="AD26" s="121"/>
      <c r="AE26" s="121"/>
      <c r="AF26" s="121"/>
      <c r="AG26" s="18"/>
      <c r="AH26" s="18"/>
      <c r="AI26" s="18"/>
      <c r="AJ26" s="18"/>
      <c r="AK26" s="18"/>
      <c r="AL26" s="18"/>
      <c r="AM26" s="18"/>
      <c r="AN26" s="18"/>
      <c r="AO26" s="18"/>
      <c r="AP26" s="18"/>
      <c r="AQ26" s="18"/>
      <c r="AR26" s="18"/>
      <c r="AS26" s="18"/>
      <c r="AT26" s="18"/>
      <c r="AU26" s="18"/>
      <c r="AV26" s="18"/>
    </row>
    <row r="27" spans="1:48" ht="60" customHeight="1" x14ac:dyDescent="0.25">
      <c r="A27" s="134">
        <v>13</v>
      </c>
      <c r="B27" s="68">
        <v>28</v>
      </c>
      <c r="C27" s="140" t="s">
        <v>187</v>
      </c>
      <c r="D27" s="66" t="s">
        <v>89</v>
      </c>
      <c r="E27" s="20" t="s">
        <v>188</v>
      </c>
      <c r="F27" s="20" t="s">
        <v>26</v>
      </c>
      <c r="G27" s="86">
        <v>37.36</v>
      </c>
      <c r="H27" s="125"/>
      <c r="I27" s="39">
        <f t="shared" si="0"/>
        <v>0</v>
      </c>
      <c r="J27" s="40" t="str">
        <f t="shared" si="1"/>
        <v>OK</v>
      </c>
      <c r="K27" s="121"/>
      <c r="L27" s="121"/>
      <c r="M27" s="121"/>
      <c r="N27" s="121"/>
      <c r="O27" s="121"/>
      <c r="P27" s="121"/>
      <c r="Q27" s="121"/>
      <c r="R27" s="121"/>
      <c r="S27" s="121"/>
      <c r="T27" s="121"/>
      <c r="U27" s="121"/>
      <c r="V27" s="121"/>
      <c r="W27" s="121"/>
      <c r="X27" s="121"/>
      <c r="Y27" s="121"/>
      <c r="Z27" s="121"/>
      <c r="AA27" s="121"/>
      <c r="AB27" s="111"/>
      <c r="AC27" s="121"/>
      <c r="AD27" s="121"/>
      <c r="AE27" s="121"/>
      <c r="AF27" s="121"/>
      <c r="AG27" s="18"/>
      <c r="AH27" s="18"/>
      <c r="AI27" s="18"/>
      <c r="AJ27" s="18"/>
      <c r="AK27" s="18"/>
      <c r="AL27" s="18"/>
      <c r="AM27" s="18"/>
      <c r="AN27" s="18"/>
      <c r="AO27" s="18"/>
      <c r="AP27" s="18"/>
      <c r="AQ27" s="18"/>
      <c r="AR27" s="18"/>
      <c r="AS27" s="18"/>
      <c r="AT27" s="18"/>
      <c r="AU27" s="18"/>
      <c r="AV27" s="18"/>
    </row>
    <row r="28" spans="1:48" ht="60" customHeight="1" x14ac:dyDescent="0.25">
      <c r="A28" s="135"/>
      <c r="B28" s="68">
        <v>29</v>
      </c>
      <c r="C28" s="141"/>
      <c r="D28" s="66" t="s">
        <v>90</v>
      </c>
      <c r="E28" s="20" t="s">
        <v>188</v>
      </c>
      <c r="F28" s="20" t="s">
        <v>26</v>
      </c>
      <c r="G28" s="86">
        <v>39.81</v>
      </c>
      <c r="H28" s="125"/>
      <c r="I28" s="39">
        <f t="shared" si="0"/>
        <v>0</v>
      </c>
      <c r="J28" s="40" t="str">
        <f t="shared" si="1"/>
        <v>OK</v>
      </c>
      <c r="K28" s="121"/>
      <c r="L28" s="121"/>
      <c r="M28" s="121"/>
      <c r="N28" s="121"/>
      <c r="O28" s="121"/>
      <c r="P28" s="121"/>
      <c r="Q28" s="121"/>
      <c r="R28" s="121"/>
      <c r="S28" s="121"/>
      <c r="T28" s="121"/>
      <c r="U28" s="121"/>
      <c r="V28" s="121"/>
      <c r="W28" s="121"/>
      <c r="X28" s="121"/>
      <c r="Y28" s="121"/>
      <c r="Z28" s="121"/>
      <c r="AA28" s="121"/>
      <c r="AB28" s="111"/>
      <c r="AC28" s="121"/>
      <c r="AD28" s="121"/>
      <c r="AE28" s="121"/>
      <c r="AF28" s="121"/>
      <c r="AG28" s="18"/>
      <c r="AH28" s="18"/>
      <c r="AI28" s="18"/>
      <c r="AJ28" s="18"/>
      <c r="AK28" s="18"/>
      <c r="AL28" s="18"/>
      <c r="AM28" s="18"/>
      <c r="AN28" s="18"/>
      <c r="AO28" s="18"/>
      <c r="AP28" s="18"/>
      <c r="AQ28" s="18"/>
      <c r="AR28" s="18"/>
      <c r="AS28" s="18"/>
      <c r="AT28" s="18"/>
      <c r="AU28" s="18"/>
      <c r="AV28" s="18"/>
    </row>
    <row r="29" spans="1:48" ht="60" customHeight="1" x14ac:dyDescent="0.25">
      <c r="A29" s="135"/>
      <c r="B29" s="68">
        <v>30</v>
      </c>
      <c r="C29" s="141"/>
      <c r="D29" s="46" t="s">
        <v>91</v>
      </c>
      <c r="E29" s="20" t="s">
        <v>188</v>
      </c>
      <c r="F29" s="20" t="s">
        <v>26</v>
      </c>
      <c r="G29" s="86">
        <v>39.81</v>
      </c>
      <c r="H29" s="125"/>
      <c r="I29" s="39">
        <f t="shared" si="0"/>
        <v>0</v>
      </c>
      <c r="J29" s="40" t="str">
        <f t="shared" si="1"/>
        <v>OK</v>
      </c>
      <c r="K29" s="121"/>
      <c r="L29" s="121"/>
      <c r="M29" s="121"/>
      <c r="N29" s="121"/>
      <c r="O29" s="121"/>
      <c r="P29" s="121"/>
      <c r="Q29" s="121"/>
      <c r="R29" s="121"/>
      <c r="S29" s="121"/>
      <c r="T29" s="121"/>
      <c r="U29" s="121"/>
      <c r="V29" s="121"/>
      <c r="W29" s="121"/>
      <c r="X29" s="121"/>
      <c r="Y29" s="121"/>
      <c r="Z29" s="121"/>
      <c r="AA29" s="121"/>
      <c r="AB29" s="111"/>
      <c r="AC29" s="121"/>
      <c r="AD29" s="121"/>
      <c r="AE29" s="121"/>
      <c r="AF29" s="121"/>
      <c r="AG29" s="18"/>
      <c r="AH29" s="18"/>
      <c r="AI29" s="18"/>
      <c r="AJ29" s="18"/>
      <c r="AK29" s="18"/>
      <c r="AL29" s="18"/>
      <c r="AM29" s="18"/>
      <c r="AN29" s="18"/>
      <c r="AO29" s="18"/>
      <c r="AP29" s="18"/>
      <c r="AQ29" s="18"/>
      <c r="AR29" s="18"/>
      <c r="AS29" s="18"/>
      <c r="AT29" s="18"/>
      <c r="AU29" s="18"/>
      <c r="AV29" s="18"/>
    </row>
    <row r="30" spans="1:48" ht="60" customHeight="1" x14ac:dyDescent="0.25">
      <c r="A30" s="135"/>
      <c r="B30" s="68">
        <v>31</v>
      </c>
      <c r="C30" s="141"/>
      <c r="D30" s="46" t="s">
        <v>92</v>
      </c>
      <c r="E30" s="20" t="s">
        <v>188</v>
      </c>
      <c r="F30" s="20" t="s">
        <v>26</v>
      </c>
      <c r="G30" s="86">
        <v>114.98</v>
      </c>
      <c r="H30" s="125"/>
      <c r="I30" s="39">
        <f t="shared" si="0"/>
        <v>0</v>
      </c>
      <c r="J30" s="40" t="str">
        <f t="shared" si="1"/>
        <v>OK</v>
      </c>
      <c r="K30" s="121"/>
      <c r="L30" s="121"/>
      <c r="M30" s="121"/>
      <c r="N30" s="121"/>
      <c r="O30" s="121"/>
      <c r="P30" s="121"/>
      <c r="Q30" s="121"/>
      <c r="R30" s="121"/>
      <c r="S30" s="121"/>
      <c r="T30" s="121"/>
      <c r="U30" s="121"/>
      <c r="V30" s="121"/>
      <c r="W30" s="121"/>
      <c r="X30" s="121"/>
      <c r="Y30" s="121"/>
      <c r="Z30" s="121"/>
      <c r="AA30" s="121"/>
      <c r="AB30" s="111"/>
      <c r="AC30" s="121"/>
      <c r="AD30" s="121"/>
      <c r="AE30" s="121"/>
      <c r="AF30" s="121"/>
      <c r="AG30" s="18"/>
      <c r="AH30" s="18"/>
      <c r="AI30" s="18"/>
      <c r="AJ30" s="18"/>
      <c r="AK30" s="18"/>
      <c r="AL30" s="18"/>
      <c r="AM30" s="18"/>
      <c r="AN30" s="18"/>
      <c r="AO30" s="18"/>
      <c r="AP30" s="18"/>
      <c r="AQ30" s="18"/>
      <c r="AR30" s="18"/>
      <c r="AS30" s="18"/>
      <c r="AT30" s="18"/>
      <c r="AU30" s="18"/>
      <c r="AV30" s="18"/>
    </row>
    <row r="31" spans="1:48" ht="60" customHeight="1" x14ac:dyDescent="0.25">
      <c r="A31" s="135"/>
      <c r="B31" s="68">
        <v>32</v>
      </c>
      <c r="C31" s="141"/>
      <c r="D31" s="46" t="s">
        <v>189</v>
      </c>
      <c r="E31" s="20" t="s">
        <v>188</v>
      </c>
      <c r="F31" s="20" t="s">
        <v>26</v>
      </c>
      <c r="G31" s="86">
        <v>36.97</v>
      </c>
      <c r="H31" s="125"/>
      <c r="I31" s="39">
        <f t="shared" si="0"/>
        <v>0</v>
      </c>
      <c r="J31" s="40" t="str">
        <f t="shared" si="1"/>
        <v>OK</v>
      </c>
      <c r="K31" s="121"/>
      <c r="L31" s="121"/>
      <c r="M31" s="121"/>
      <c r="N31" s="121"/>
      <c r="O31" s="121"/>
      <c r="P31" s="121"/>
      <c r="Q31" s="121"/>
      <c r="R31" s="121"/>
      <c r="S31" s="121"/>
      <c r="T31" s="121"/>
      <c r="U31" s="121"/>
      <c r="V31" s="121"/>
      <c r="W31" s="121"/>
      <c r="X31" s="121"/>
      <c r="Y31" s="121"/>
      <c r="Z31" s="121"/>
      <c r="AA31" s="121"/>
      <c r="AB31" s="111"/>
      <c r="AC31" s="121"/>
      <c r="AD31" s="121"/>
      <c r="AE31" s="121"/>
      <c r="AF31" s="121"/>
      <c r="AG31" s="18"/>
      <c r="AH31" s="18"/>
      <c r="AI31" s="18"/>
      <c r="AJ31" s="18"/>
      <c r="AK31" s="18"/>
      <c r="AL31" s="18"/>
      <c r="AM31" s="18"/>
      <c r="AN31" s="18"/>
      <c r="AO31" s="18"/>
      <c r="AP31" s="18"/>
      <c r="AQ31" s="18"/>
      <c r="AR31" s="18"/>
      <c r="AS31" s="18"/>
      <c r="AT31" s="18"/>
      <c r="AU31" s="18"/>
      <c r="AV31" s="18"/>
    </row>
    <row r="32" spans="1:48" ht="60" customHeight="1" x14ac:dyDescent="0.25">
      <c r="A32" s="135"/>
      <c r="B32" s="68">
        <v>33</v>
      </c>
      <c r="C32" s="141"/>
      <c r="D32" s="46" t="s">
        <v>190</v>
      </c>
      <c r="E32" s="20" t="s">
        <v>188</v>
      </c>
      <c r="F32" s="20" t="s">
        <v>26</v>
      </c>
      <c r="G32" s="86">
        <v>18.579999999999998</v>
      </c>
      <c r="H32" s="125"/>
      <c r="I32" s="39">
        <f t="shared" si="0"/>
        <v>0</v>
      </c>
      <c r="J32" s="40" t="str">
        <f t="shared" si="1"/>
        <v>OK</v>
      </c>
      <c r="K32" s="121"/>
      <c r="L32" s="121"/>
      <c r="M32" s="121"/>
      <c r="N32" s="121"/>
      <c r="O32" s="121"/>
      <c r="P32" s="121"/>
      <c r="Q32" s="121"/>
      <c r="R32" s="121"/>
      <c r="S32" s="121"/>
      <c r="T32" s="121"/>
      <c r="U32" s="121"/>
      <c r="V32" s="121"/>
      <c r="W32" s="121"/>
      <c r="X32" s="121"/>
      <c r="Y32" s="121"/>
      <c r="Z32" s="121"/>
      <c r="AA32" s="121"/>
      <c r="AB32" s="111"/>
      <c r="AC32" s="121"/>
      <c r="AD32" s="121"/>
      <c r="AE32" s="121"/>
      <c r="AF32" s="121"/>
      <c r="AG32" s="18"/>
      <c r="AH32" s="18"/>
      <c r="AI32" s="18"/>
      <c r="AJ32" s="18"/>
      <c r="AK32" s="18"/>
      <c r="AL32" s="18"/>
      <c r="AM32" s="18"/>
      <c r="AN32" s="18"/>
      <c r="AO32" s="18"/>
      <c r="AP32" s="18"/>
      <c r="AQ32" s="18"/>
      <c r="AR32" s="18"/>
      <c r="AS32" s="18"/>
      <c r="AT32" s="18"/>
      <c r="AU32" s="18"/>
      <c r="AV32" s="18"/>
    </row>
    <row r="33" spans="1:48" ht="60" customHeight="1" x14ac:dyDescent="0.25">
      <c r="A33" s="135"/>
      <c r="B33" s="68">
        <v>34</v>
      </c>
      <c r="C33" s="141"/>
      <c r="D33" s="46" t="s">
        <v>191</v>
      </c>
      <c r="E33" s="20" t="s">
        <v>188</v>
      </c>
      <c r="F33" s="20" t="s">
        <v>26</v>
      </c>
      <c r="G33" s="86">
        <v>18.22</v>
      </c>
      <c r="H33" s="125"/>
      <c r="I33" s="39">
        <f t="shared" si="0"/>
        <v>0</v>
      </c>
      <c r="J33" s="40" t="str">
        <f t="shared" si="1"/>
        <v>OK</v>
      </c>
      <c r="K33" s="121"/>
      <c r="L33" s="121"/>
      <c r="M33" s="121"/>
      <c r="N33" s="121"/>
      <c r="O33" s="121"/>
      <c r="P33" s="121"/>
      <c r="Q33" s="121"/>
      <c r="R33" s="121"/>
      <c r="S33" s="121"/>
      <c r="T33" s="121"/>
      <c r="U33" s="121"/>
      <c r="V33" s="121"/>
      <c r="W33" s="121"/>
      <c r="X33" s="121"/>
      <c r="Y33" s="121"/>
      <c r="Z33" s="121"/>
      <c r="AA33" s="121"/>
      <c r="AB33" s="111"/>
      <c r="AC33" s="121"/>
      <c r="AD33" s="121"/>
      <c r="AE33" s="121"/>
      <c r="AF33" s="121"/>
      <c r="AG33" s="18"/>
      <c r="AH33" s="18"/>
      <c r="AI33" s="18"/>
      <c r="AJ33" s="18"/>
      <c r="AK33" s="18"/>
      <c r="AL33" s="18"/>
      <c r="AM33" s="18"/>
      <c r="AN33" s="18"/>
      <c r="AO33" s="18"/>
      <c r="AP33" s="18"/>
      <c r="AQ33" s="18"/>
      <c r="AR33" s="18"/>
      <c r="AS33" s="18"/>
      <c r="AT33" s="18"/>
      <c r="AU33" s="18"/>
      <c r="AV33" s="18"/>
    </row>
    <row r="34" spans="1:48" ht="60" customHeight="1" x14ac:dyDescent="0.25">
      <c r="A34" s="136"/>
      <c r="B34" s="68">
        <v>35</v>
      </c>
      <c r="C34" s="142"/>
      <c r="D34" s="46" t="s">
        <v>192</v>
      </c>
      <c r="E34" s="20" t="s">
        <v>188</v>
      </c>
      <c r="F34" s="20" t="s">
        <v>26</v>
      </c>
      <c r="G34" s="86">
        <v>54.22</v>
      </c>
      <c r="H34" s="125"/>
      <c r="I34" s="39">
        <f t="shared" si="0"/>
        <v>0</v>
      </c>
      <c r="J34" s="40" t="str">
        <f t="shared" si="1"/>
        <v>OK</v>
      </c>
      <c r="K34" s="121"/>
      <c r="L34" s="121"/>
      <c r="M34" s="121"/>
      <c r="N34" s="121"/>
      <c r="O34" s="121"/>
      <c r="P34" s="121"/>
      <c r="Q34" s="121"/>
      <c r="R34" s="121"/>
      <c r="S34" s="121"/>
      <c r="T34" s="121"/>
      <c r="U34" s="121"/>
      <c r="V34" s="121"/>
      <c r="W34" s="121"/>
      <c r="X34" s="121"/>
      <c r="Y34" s="121"/>
      <c r="Z34" s="121"/>
      <c r="AA34" s="121"/>
      <c r="AB34" s="111"/>
      <c r="AC34" s="121"/>
      <c r="AD34" s="121"/>
      <c r="AE34" s="121"/>
      <c r="AF34" s="121"/>
      <c r="AG34" s="18"/>
      <c r="AH34" s="18"/>
      <c r="AI34" s="18"/>
      <c r="AJ34" s="18"/>
      <c r="AK34" s="18"/>
      <c r="AL34" s="18"/>
      <c r="AM34" s="18"/>
      <c r="AN34" s="18"/>
      <c r="AO34" s="18"/>
      <c r="AP34" s="18"/>
      <c r="AQ34" s="18"/>
      <c r="AR34" s="18"/>
      <c r="AS34" s="18"/>
      <c r="AT34" s="18"/>
      <c r="AU34" s="18"/>
      <c r="AV34" s="18"/>
    </row>
    <row r="35" spans="1:48" ht="60" customHeight="1" x14ac:dyDescent="0.25">
      <c r="A35" s="134">
        <v>14</v>
      </c>
      <c r="B35" s="68">
        <v>36</v>
      </c>
      <c r="C35" s="140" t="s">
        <v>175</v>
      </c>
      <c r="D35" s="46" t="s">
        <v>93</v>
      </c>
      <c r="E35" s="20" t="s">
        <v>193</v>
      </c>
      <c r="F35" s="20" t="s">
        <v>26</v>
      </c>
      <c r="G35" s="86">
        <v>5.59</v>
      </c>
      <c r="H35" s="125">
        <v>20</v>
      </c>
      <c r="I35" s="39">
        <f t="shared" si="0"/>
        <v>10</v>
      </c>
      <c r="J35" s="40" t="str">
        <f t="shared" si="1"/>
        <v>OK</v>
      </c>
      <c r="K35" s="121"/>
      <c r="L35" s="121"/>
      <c r="M35" s="121">
        <v>10</v>
      </c>
      <c r="N35" s="121"/>
      <c r="O35" s="121"/>
      <c r="P35" s="121"/>
      <c r="Q35" s="121"/>
      <c r="R35" s="121"/>
      <c r="S35" s="121"/>
      <c r="T35" s="121"/>
      <c r="U35" s="121"/>
      <c r="V35" s="121"/>
      <c r="W35" s="121"/>
      <c r="X35" s="121"/>
      <c r="Y35" s="121"/>
      <c r="Z35" s="121"/>
      <c r="AA35" s="121"/>
      <c r="AB35" s="111"/>
      <c r="AC35" s="121"/>
      <c r="AD35" s="121"/>
      <c r="AE35" s="121"/>
      <c r="AF35" s="121"/>
      <c r="AG35" s="18"/>
      <c r="AH35" s="18"/>
      <c r="AI35" s="18"/>
      <c r="AJ35" s="18"/>
      <c r="AK35" s="18"/>
      <c r="AL35" s="18"/>
      <c r="AM35" s="18"/>
      <c r="AN35" s="18"/>
      <c r="AO35" s="18"/>
      <c r="AP35" s="18"/>
      <c r="AQ35" s="18"/>
      <c r="AR35" s="18"/>
      <c r="AS35" s="18"/>
      <c r="AT35" s="18"/>
      <c r="AU35" s="18"/>
      <c r="AV35" s="18"/>
    </row>
    <row r="36" spans="1:48" ht="60" customHeight="1" x14ac:dyDescent="0.25">
      <c r="A36" s="135"/>
      <c r="B36" s="68">
        <v>37</v>
      </c>
      <c r="C36" s="141"/>
      <c r="D36" s="46" t="s">
        <v>94</v>
      </c>
      <c r="E36" s="20" t="s">
        <v>194</v>
      </c>
      <c r="F36" s="20" t="s">
        <v>26</v>
      </c>
      <c r="G36" s="86">
        <v>5.69</v>
      </c>
      <c r="H36" s="125">
        <v>20</v>
      </c>
      <c r="I36" s="39">
        <f t="shared" si="0"/>
        <v>20</v>
      </c>
      <c r="J36" s="40" t="str">
        <f t="shared" si="1"/>
        <v>OK</v>
      </c>
      <c r="K36" s="121"/>
      <c r="L36" s="121"/>
      <c r="M36" s="121"/>
      <c r="N36" s="121"/>
      <c r="O36" s="121"/>
      <c r="P36" s="121"/>
      <c r="Q36" s="121"/>
      <c r="R36" s="121"/>
      <c r="S36" s="121"/>
      <c r="T36" s="121"/>
      <c r="U36" s="121"/>
      <c r="V36" s="121"/>
      <c r="W36" s="121"/>
      <c r="X36" s="121"/>
      <c r="Y36" s="121"/>
      <c r="Z36" s="121"/>
      <c r="AA36" s="121"/>
      <c r="AB36" s="111"/>
      <c r="AC36" s="121"/>
      <c r="AD36" s="121"/>
      <c r="AE36" s="121"/>
      <c r="AF36" s="121"/>
      <c r="AG36" s="18"/>
      <c r="AH36" s="18"/>
      <c r="AI36" s="18"/>
      <c r="AJ36" s="18"/>
      <c r="AK36" s="18"/>
      <c r="AL36" s="18"/>
      <c r="AM36" s="18"/>
      <c r="AN36" s="18"/>
      <c r="AO36" s="18"/>
      <c r="AP36" s="18"/>
      <c r="AQ36" s="18"/>
      <c r="AR36" s="18"/>
      <c r="AS36" s="18"/>
      <c r="AT36" s="18"/>
      <c r="AU36" s="18"/>
      <c r="AV36" s="18"/>
    </row>
    <row r="37" spans="1:48" ht="60" customHeight="1" x14ac:dyDescent="0.25">
      <c r="A37" s="135"/>
      <c r="B37" s="68">
        <v>38</v>
      </c>
      <c r="C37" s="141"/>
      <c r="D37" s="66" t="s">
        <v>95</v>
      </c>
      <c r="E37" s="20" t="s">
        <v>194</v>
      </c>
      <c r="F37" s="20" t="s">
        <v>26</v>
      </c>
      <c r="G37" s="86">
        <v>12.6</v>
      </c>
      <c r="H37" s="125"/>
      <c r="I37" s="39">
        <f t="shared" si="0"/>
        <v>0</v>
      </c>
      <c r="J37" s="40" t="str">
        <f t="shared" si="1"/>
        <v>OK</v>
      </c>
      <c r="K37" s="121"/>
      <c r="L37" s="121"/>
      <c r="M37" s="121"/>
      <c r="N37" s="121"/>
      <c r="O37" s="121"/>
      <c r="P37" s="121"/>
      <c r="Q37" s="121"/>
      <c r="R37" s="121"/>
      <c r="S37" s="121"/>
      <c r="T37" s="121"/>
      <c r="U37" s="121"/>
      <c r="V37" s="121"/>
      <c r="W37" s="121"/>
      <c r="X37" s="121"/>
      <c r="Y37" s="121"/>
      <c r="Z37" s="121"/>
      <c r="AA37" s="121"/>
      <c r="AB37" s="111"/>
      <c r="AC37" s="121"/>
      <c r="AD37" s="121"/>
      <c r="AE37" s="121"/>
      <c r="AF37" s="121"/>
      <c r="AG37" s="18"/>
      <c r="AH37" s="18"/>
      <c r="AI37" s="18"/>
      <c r="AJ37" s="18"/>
      <c r="AK37" s="18"/>
      <c r="AL37" s="18"/>
      <c r="AM37" s="18"/>
      <c r="AN37" s="18"/>
      <c r="AO37" s="18"/>
      <c r="AP37" s="18"/>
      <c r="AQ37" s="18"/>
      <c r="AR37" s="18"/>
      <c r="AS37" s="18"/>
      <c r="AT37" s="18"/>
      <c r="AU37" s="18"/>
      <c r="AV37" s="18"/>
    </row>
    <row r="38" spans="1:48" ht="60" customHeight="1" x14ac:dyDescent="0.25">
      <c r="A38" s="135"/>
      <c r="B38" s="68">
        <v>39</v>
      </c>
      <c r="C38" s="141"/>
      <c r="D38" s="66" t="s">
        <v>96</v>
      </c>
      <c r="E38" s="20" t="s">
        <v>62</v>
      </c>
      <c r="F38" s="20" t="s">
        <v>26</v>
      </c>
      <c r="G38" s="86">
        <v>23.37</v>
      </c>
      <c r="H38" s="125">
        <v>10</v>
      </c>
      <c r="I38" s="39">
        <f t="shared" si="0"/>
        <v>0</v>
      </c>
      <c r="J38" s="40" t="str">
        <f t="shared" si="1"/>
        <v>OK</v>
      </c>
      <c r="K38" s="121"/>
      <c r="L38" s="121"/>
      <c r="M38" s="121">
        <v>5</v>
      </c>
      <c r="N38" s="121"/>
      <c r="O38" s="121"/>
      <c r="P38" s="121"/>
      <c r="Q38" s="121"/>
      <c r="R38" s="121"/>
      <c r="S38" s="121"/>
      <c r="T38" s="121"/>
      <c r="U38" s="121"/>
      <c r="V38" s="121"/>
      <c r="W38" s="121"/>
      <c r="X38" s="121"/>
      <c r="Y38" s="121"/>
      <c r="Z38" s="121"/>
      <c r="AA38" s="121"/>
      <c r="AB38" s="111">
        <v>5</v>
      </c>
      <c r="AC38" s="121"/>
      <c r="AD38" s="121"/>
      <c r="AE38" s="121"/>
      <c r="AF38" s="121"/>
      <c r="AG38" s="18"/>
      <c r="AH38" s="18"/>
      <c r="AI38" s="18"/>
      <c r="AJ38" s="18"/>
      <c r="AK38" s="18"/>
      <c r="AL38" s="18"/>
      <c r="AM38" s="18"/>
      <c r="AN38" s="18"/>
      <c r="AO38" s="18"/>
      <c r="AP38" s="18"/>
      <c r="AQ38" s="18"/>
      <c r="AR38" s="18"/>
      <c r="AS38" s="18"/>
      <c r="AT38" s="18"/>
      <c r="AU38" s="18"/>
      <c r="AV38" s="18"/>
    </row>
    <row r="39" spans="1:48" ht="60" customHeight="1" x14ac:dyDescent="0.25">
      <c r="A39" s="135"/>
      <c r="B39" s="68">
        <v>40</v>
      </c>
      <c r="C39" s="141"/>
      <c r="D39" s="46" t="s">
        <v>97</v>
      </c>
      <c r="E39" s="20" t="s">
        <v>59</v>
      </c>
      <c r="F39" s="20" t="s">
        <v>26</v>
      </c>
      <c r="G39" s="86">
        <v>1.3</v>
      </c>
      <c r="H39" s="125">
        <v>20</v>
      </c>
      <c r="I39" s="39">
        <f t="shared" si="0"/>
        <v>20</v>
      </c>
      <c r="J39" s="40" t="str">
        <f t="shared" si="1"/>
        <v>OK</v>
      </c>
      <c r="K39" s="121"/>
      <c r="L39" s="121"/>
      <c r="M39" s="121"/>
      <c r="N39" s="121"/>
      <c r="O39" s="121"/>
      <c r="P39" s="121"/>
      <c r="Q39" s="121"/>
      <c r="R39" s="121"/>
      <c r="S39" s="121"/>
      <c r="T39" s="121"/>
      <c r="U39" s="121"/>
      <c r="V39" s="121"/>
      <c r="W39" s="121"/>
      <c r="X39" s="121"/>
      <c r="Y39" s="121"/>
      <c r="Z39" s="121"/>
      <c r="AA39" s="121"/>
      <c r="AB39" s="111"/>
      <c r="AC39" s="121"/>
      <c r="AD39" s="121"/>
      <c r="AE39" s="121"/>
      <c r="AF39" s="121"/>
      <c r="AG39" s="18"/>
      <c r="AH39" s="18"/>
      <c r="AI39" s="18"/>
      <c r="AJ39" s="18"/>
      <c r="AK39" s="18"/>
      <c r="AL39" s="18"/>
      <c r="AM39" s="18"/>
      <c r="AN39" s="18"/>
      <c r="AO39" s="18"/>
      <c r="AP39" s="18"/>
      <c r="AQ39" s="18"/>
      <c r="AR39" s="18"/>
      <c r="AS39" s="18"/>
      <c r="AT39" s="18"/>
      <c r="AU39" s="18"/>
      <c r="AV39" s="18"/>
    </row>
    <row r="40" spans="1:48" ht="60" customHeight="1" x14ac:dyDescent="0.25">
      <c r="A40" s="135"/>
      <c r="B40" s="68">
        <v>41</v>
      </c>
      <c r="C40" s="141"/>
      <c r="D40" s="46" t="s">
        <v>98</v>
      </c>
      <c r="E40" s="20" t="s">
        <v>61</v>
      </c>
      <c r="F40" s="20" t="s">
        <v>48</v>
      </c>
      <c r="G40" s="86">
        <v>0.78</v>
      </c>
      <c r="H40" s="125">
        <v>150</v>
      </c>
      <c r="I40" s="39">
        <f t="shared" si="0"/>
        <v>0</v>
      </c>
      <c r="J40" s="40" t="str">
        <f t="shared" si="1"/>
        <v>OK</v>
      </c>
      <c r="K40" s="121"/>
      <c r="L40" s="121"/>
      <c r="M40" s="121"/>
      <c r="N40" s="121"/>
      <c r="O40" s="121"/>
      <c r="P40" s="121"/>
      <c r="Q40" s="121"/>
      <c r="R40" s="121"/>
      <c r="S40" s="121"/>
      <c r="T40" s="121"/>
      <c r="U40" s="121"/>
      <c r="V40" s="121"/>
      <c r="W40" s="121"/>
      <c r="X40" s="121"/>
      <c r="Y40" s="121"/>
      <c r="Z40" s="121"/>
      <c r="AA40" s="121"/>
      <c r="AB40" s="111">
        <v>150</v>
      </c>
      <c r="AC40" s="121"/>
      <c r="AD40" s="121"/>
      <c r="AE40" s="121"/>
      <c r="AF40" s="121"/>
      <c r="AG40" s="18"/>
      <c r="AH40" s="18"/>
      <c r="AI40" s="18"/>
      <c r="AJ40" s="18"/>
      <c r="AK40" s="18"/>
      <c r="AL40" s="18"/>
      <c r="AM40" s="18"/>
      <c r="AN40" s="18"/>
      <c r="AO40" s="18"/>
      <c r="AP40" s="18"/>
      <c r="AQ40" s="18"/>
      <c r="AR40" s="18"/>
      <c r="AS40" s="18"/>
      <c r="AT40" s="18"/>
      <c r="AU40" s="18"/>
      <c r="AV40" s="18"/>
    </row>
    <row r="41" spans="1:48" ht="60" customHeight="1" x14ac:dyDescent="0.25">
      <c r="A41" s="135"/>
      <c r="B41" s="68">
        <v>42</v>
      </c>
      <c r="C41" s="141"/>
      <c r="D41" s="66" t="s">
        <v>99</v>
      </c>
      <c r="E41" s="20" t="s">
        <v>195</v>
      </c>
      <c r="F41" s="20" t="s">
        <v>29</v>
      </c>
      <c r="G41" s="86">
        <v>1.48</v>
      </c>
      <c r="H41" s="125"/>
      <c r="I41" s="39">
        <f t="shared" si="0"/>
        <v>0</v>
      </c>
      <c r="J41" s="40" t="str">
        <f t="shared" si="1"/>
        <v>OK</v>
      </c>
      <c r="K41" s="121"/>
      <c r="L41" s="121"/>
      <c r="M41" s="121"/>
      <c r="N41" s="121"/>
      <c r="O41" s="121"/>
      <c r="P41" s="121"/>
      <c r="Q41" s="121"/>
      <c r="R41" s="121"/>
      <c r="S41" s="121"/>
      <c r="T41" s="121"/>
      <c r="U41" s="121"/>
      <c r="V41" s="121"/>
      <c r="W41" s="121"/>
      <c r="X41" s="121"/>
      <c r="Y41" s="121"/>
      <c r="Z41" s="121"/>
      <c r="AA41" s="121"/>
      <c r="AB41" s="111"/>
      <c r="AC41" s="121"/>
      <c r="AD41" s="121"/>
      <c r="AE41" s="121"/>
      <c r="AF41" s="121"/>
      <c r="AG41" s="18"/>
      <c r="AH41" s="18"/>
      <c r="AI41" s="18"/>
      <c r="AJ41" s="18"/>
      <c r="AK41" s="18"/>
      <c r="AL41" s="18"/>
      <c r="AM41" s="18"/>
      <c r="AN41" s="18"/>
      <c r="AO41" s="18"/>
      <c r="AP41" s="18"/>
      <c r="AQ41" s="18"/>
      <c r="AR41" s="18"/>
      <c r="AS41" s="18"/>
      <c r="AT41" s="18"/>
      <c r="AU41" s="18"/>
      <c r="AV41" s="18"/>
    </row>
    <row r="42" spans="1:48" ht="60" customHeight="1" x14ac:dyDescent="0.25">
      <c r="A42" s="135"/>
      <c r="B42" s="68">
        <v>43</v>
      </c>
      <c r="C42" s="141"/>
      <c r="D42" s="66" t="s">
        <v>100</v>
      </c>
      <c r="E42" s="20" t="s">
        <v>63</v>
      </c>
      <c r="F42" s="20" t="s">
        <v>27</v>
      </c>
      <c r="G42" s="86">
        <v>3.35</v>
      </c>
      <c r="H42" s="125">
        <v>50</v>
      </c>
      <c r="I42" s="39">
        <f t="shared" si="0"/>
        <v>50</v>
      </c>
      <c r="J42" s="40" t="str">
        <f t="shared" si="1"/>
        <v>OK</v>
      </c>
      <c r="K42" s="121"/>
      <c r="L42" s="121"/>
      <c r="M42" s="121"/>
      <c r="N42" s="121"/>
      <c r="O42" s="121"/>
      <c r="P42" s="121"/>
      <c r="Q42" s="121"/>
      <c r="R42" s="121"/>
      <c r="S42" s="121"/>
      <c r="T42" s="121"/>
      <c r="U42" s="121"/>
      <c r="V42" s="121"/>
      <c r="W42" s="121"/>
      <c r="X42" s="121"/>
      <c r="Y42" s="121"/>
      <c r="Z42" s="121"/>
      <c r="AA42" s="121"/>
      <c r="AB42" s="111"/>
      <c r="AC42" s="121"/>
      <c r="AD42" s="121"/>
      <c r="AE42" s="121"/>
      <c r="AF42" s="121"/>
      <c r="AG42" s="18"/>
      <c r="AH42" s="18"/>
      <c r="AI42" s="18"/>
      <c r="AJ42" s="18"/>
      <c r="AK42" s="18"/>
      <c r="AL42" s="18"/>
      <c r="AM42" s="18"/>
      <c r="AN42" s="18"/>
      <c r="AO42" s="18"/>
      <c r="AP42" s="18"/>
      <c r="AQ42" s="18"/>
      <c r="AR42" s="18"/>
      <c r="AS42" s="18"/>
      <c r="AT42" s="18"/>
      <c r="AU42" s="18"/>
      <c r="AV42" s="18"/>
    </row>
    <row r="43" spans="1:48" ht="60" customHeight="1" x14ac:dyDescent="0.25">
      <c r="A43" s="135"/>
      <c r="B43" s="68">
        <v>44</v>
      </c>
      <c r="C43" s="141"/>
      <c r="D43" s="66" t="s">
        <v>101</v>
      </c>
      <c r="E43" s="20" t="s">
        <v>196</v>
      </c>
      <c r="F43" s="20" t="s">
        <v>27</v>
      </c>
      <c r="G43" s="86">
        <v>2.62</v>
      </c>
      <c r="H43" s="125">
        <v>10</v>
      </c>
      <c r="I43" s="39">
        <f t="shared" si="0"/>
        <v>10</v>
      </c>
      <c r="J43" s="40" t="str">
        <f t="shared" si="1"/>
        <v>OK</v>
      </c>
      <c r="K43" s="121"/>
      <c r="L43" s="121"/>
      <c r="M43" s="121"/>
      <c r="N43" s="121"/>
      <c r="O43" s="121"/>
      <c r="P43" s="121"/>
      <c r="Q43" s="121"/>
      <c r="R43" s="121"/>
      <c r="S43" s="121"/>
      <c r="T43" s="121"/>
      <c r="U43" s="121"/>
      <c r="V43" s="121"/>
      <c r="W43" s="121"/>
      <c r="X43" s="121"/>
      <c r="Y43" s="121"/>
      <c r="Z43" s="121"/>
      <c r="AA43" s="121"/>
      <c r="AB43" s="111"/>
      <c r="AC43" s="121"/>
      <c r="AD43" s="121"/>
      <c r="AE43" s="121"/>
      <c r="AF43" s="121"/>
      <c r="AG43" s="18"/>
      <c r="AH43" s="18"/>
      <c r="AI43" s="18"/>
      <c r="AJ43" s="18"/>
      <c r="AK43" s="18"/>
      <c r="AL43" s="18"/>
      <c r="AM43" s="18"/>
      <c r="AN43" s="18"/>
      <c r="AO43" s="18"/>
      <c r="AP43" s="18"/>
      <c r="AQ43" s="18"/>
      <c r="AR43" s="18"/>
      <c r="AS43" s="18"/>
      <c r="AT43" s="18"/>
      <c r="AU43" s="18"/>
      <c r="AV43" s="18"/>
    </row>
    <row r="44" spans="1:48" ht="60" customHeight="1" x14ac:dyDescent="0.25">
      <c r="A44" s="135"/>
      <c r="B44" s="68">
        <v>45</v>
      </c>
      <c r="C44" s="141"/>
      <c r="D44" s="66" t="s">
        <v>102</v>
      </c>
      <c r="E44" s="20" t="s">
        <v>194</v>
      </c>
      <c r="F44" s="20" t="s">
        <v>48</v>
      </c>
      <c r="G44" s="86">
        <v>7.26</v>
      </c>
      <c r="H44" s="125">
        <v>10</v>
      </c>
      <c r="I44" s="39">
        <f t="shared" si="0"/>
        <v>10</v>
      </c>
      <c r="J44" s="40" t="str">
        <f t="shared" si="1"/>
        <v>OK</v>
      </c>
      <c r="K44" s="121"/>
      <c r="L44" s="121"/>
      <c r="M44" s="121"/>
      <c r="N44" s="121"/>
      <c r="O44" s="121"/>
      <c r="P44" s="121"/>
      <c r="Q44" s="121"/>
      <c r="R44" s="121"/>
      <c r="S44" s="121"/>
      <c r="T44" s="121"/>
      <c r="U44" s="121"/>
      <c r="V44" s="121"/>
      <c r="W44" s="121"/>
      <c r="X44" s="121"/>
      <c r="Y44" s="121"/>
      <c r="Z44" s="121"/>
      <c r="AA44" s="121"/>
      <c r="AB44" s="111"/>
      <c r="AC44" s="121"/>
      <c r="AD44" s="121"/>
      <c r="AE44" s="121"/>
      <c r="AF44" s="121"/>
      <c r="AG44" s="18"/>
      <c r="AH44" s="18"/>
      <c r="AI44" s="18"/>
      <c r="AJ44" s="18"/>
      <c r="AK44" s="18"/>
      <c r="AL44" s="18"/>
      <c r="AM44" s="18"/>
      <c r="AN44" s="18"/>
      <c r="AO44" s="18"/>
      <c r="AP44" s="18"/>
      <c r="AQ44" s="18"/>
      <c r="AR44" s="18"/>
      <c r="AS44" s="18"/>
      <c r="AT44" s="18"/>
      <c r="AU44" s="18"/>
      <c r="AV44" s="18"/>
    </row>
    <row r="45" spans="1:48" ht="60" customHeight="1" x14ac:dyDescent="0.25">
      <c r="A45" s="135"/>
      <c r="B45" s="68">
        <v>46</v>
      </c>
      <c r="C45" s="141"/>
      <c r="D45" s="66" t="s">
        <v>197</v>
      </c>
      <c r="E45" s="20" t="s">
        <v>198</v>
      </c>
      <c r="F45" s="20" t="s">
        <v>199</v>
      </c>
      <c r="G45" s="86">
        <v>4.83</v>
      </c>
      <c r="H45" s="125"/>
      <c r="I45" s="39">
        <f t="shared" si="0"/>
        <v>0</v>
      </c>
      <c r="J45" s="40" t="str">
        <f t="shared" si="1"/>
        <v>OK</v>
      </c>
      <c r="K45" s="121"/>
      <c r="L45" s="121"/>
      <c r="M45" s="121"/>
      <c r="N45" s="121"/>
      <c r="O45" s="121"/>
      <c r="P45" s="121"/>
      <c r="Q45" s="121"/>
      <c r="R45" s="121"/>
      <c r="S45" s="121"/>
      <c r="T45" s="121"/>
      <c r="U45" s="121"/>
      <c r="V45" s="121"/>
      <c r="W45" s="121"/>
      <c r="X45" s="121"/>
      <c r="Y45" s="121"/>
      <c r="Z45" s="121"/>
      <c r="AA45" s="121"/>
      <c r="AB45" s="111"/>
      <c r="AC45" s="121"/>
      <c r="AD45" s="121"/>
      <c r="AE45" s="121"/>
      <c r="AF45" s="121"/>
      <c r="AG45" s="18"/>
      <c r="AH45" s="18"/>
      <c r="AI45" s="18"/>
      <c r="AJ45" s="18"/>
      <c r="AK45" s="18"/>
      <c r="AL45" s="18"/>
      <c r="AM45" s="18"/>
      <c r="AN45" s="18"/>
      <c r="AO45" s="18"/>
      <c r="AP45" s="18"/>
      <c r="AQ45" s="18"/>
      <c r="AR45" s="18"/>
      <c r="AS45" s="18"/>
      <c r="AT45" s="18"/>
      <c r="AU45" s="18"/>
      <c r="AV45" s="18"/>
    </row>
    <row r="46" spans="1:48" ht="60" customHeight="1" x14ac:dyDescent="0.25">
      <c r="A46" s="135"/>
      <c r="B46" s="68">
        <v>47</v>
      </c>
      <c r="C46" s="141"/>
      <c r="D46" s="66" t="s">
        <v>200</v>
      </c>
      <c r="E46" s="20" t="s">
        <v>201</v>
      </c>
      <c r="F46" s="20" t="s">
        <v>199</v>
      </c>
      <c r="G46" s="86">
        <v>3.78</v>
      </c>
      <c r="H46" s="125"/>
      <c r="I46" s="39">
        <f t="shared" si="0"/>
        <v>0</v>
      </c>
      <c r="J46" s="40" t="str">
        <f t="shared" si="1"/>
        <v>OK</v>
      </c>
      <c r="K46" s="121"/>
      <c r="L46" s="121"/>
      <c r="M46" s="121"/>
      <c r="N46" s="121"/>
      <c r="O46" s="121"/>
      <c r="P46" s="121"/>
      <c r="Q46" s="121"/>
      <c r="R46" s="121"/>
      <c r="S46" s="121"/>
      <c r="T46" s="121"/>
      <c r="U46" s="121"/>
      <c r="V46" s="121"/>
      <c r="W46" s="121"/>
      <c r="X46" s="121"/>
      <c r="Y46" s="121"/>
      <c r="Z46" s="121"/>
      <c r="AA46" s="121"/>
      <c r="AB46" s="111"/>
      <c r="AC46" s="121"/>
      <c r="AD46" s="121"/>
      <c r="AE46" s="121"/>
      <c r="AF46" s="121"/>
      <c r="AG46" s="18"/>
      <c r="AH46" s="18"/>
      <c r="AI46" s="18"/>
      <c r="AJ46" s="18"/>
      <c r="AK46" s="18"/>
      <c r="AL46" s="18"/>
      <c r="AM46" s="18"/>
      <c r="AN46" s="18"/>
      <c r="AO46" s="18"/>
      <c r="AP46" s="18"/>
      <c r="AQ46" s="18"/>
      <c r="AR46" s="18"/>
      <c r="AS46" s="18"/>
      <c r="AT46" s="18"/>
      <c r="AU46" s="18"/>
      <c r="AV46" s="18"/>
    </row>
    <row r="47" spans="1:48" ht="60" customHeight="1" x14ac:dyDescent="0.25">
      <c r="A47" s="135"/>
      <c r="B47" s="81">
        <v>48</v>
      </c>
      <c r="C47" s="141"/>
      <c r="D47" s="66" t="s">
        <v>202</v>
      </c>
      <c r="E47" s="69" t="s">
        <v>203</v>
      </c>
      <c r="F47" s="69" t="s">
        <v>199</v>
      </c>
      <c r="G47" s="86">
        <v>8.81</v>
      </c>
      <c r="H47" s="125"/>
      <c r="I47" s="39">
        <f t="shared" si="0"/>
        <v>0</v>
      </c>
      <c r="J47" s="40" t="str">
        <f t="shared" si="1"/>
        <v>OK</v>
      </c>
      <c r="K47" s="121"/>
      <c r="L47" s="121"/>
      <c r="M47" s="121"/>
      <c r="N47" s="121"/>
      <c r="O47" s="121"/>
      <c r="P47" s="121"/>
      <c r="Q47" s="121"/>
      <c r="R47" s="121"/>
      <c r="S47" s="121"/>
      <c r="T47" s="121"/>
      <c r="U47" s="121"/>
      <c r="V47" s="121"/>
      <c r="W47" s="121"/>
      <c r="X47" s="121"/>
      <c r="Y47" s="121"/>
      <c r="Z47" s="121"/>
      <c r="AA47" s="121"/>
      <c r="AB47" s="111"/>
      <c r="AC47" s="121"/>
      <c r="AD47" s="121"/>
      <c r="AE47" s="121"/>
      <c r="AF47" s="121"/>
      <c r="AG47" s="18"/>
      <c r="AH47" s="18"/>
      <c r="AI47" s="18"/>
      <c r="AJ47" s="18"/>
      <c r="AK47" s="18"/>
      <c r="AL47" s="18"/>
      <c r="AM47" s="18"/>
      <c r="AN47" s="18"/>
      <c r="AO47" s="18"/>
      <c r="AP47" s="18"/>
      <c r="AQ47" s="18"/>
      <c r="AR47" s="18"/>
      <c r="AS47" s="18"/>
      <c r="AT47" s="18"/>
      <c r="AU47" s="18"/>
      <c r="AV47" s="18"/>
    </row>
    <row r="48" spans="1:48" ht="60" customHeight="1" x14ac:dyDescent="0.25">
      <c r="A48" s="136"/>
      <c r="B48" s="81">
        <v>49</v>
      </c>
      <c r="C48" s="142"/>
      <c r="D48" s="66" t="s">
        <v>204</v>
      </c>
      <c r="E48" s="69" t="s">
        <v>203</v>
      </c>
      <c r="F48" s="20" t="s">
        <v>205</v>
      </c>
      <c r="G48" s="86">
        <v>7.02</v>
      </c>
      <c r="H48" s="125"/>
      <c r="I48" s="39">
        <f t="shared" si="0"/>
        <v>0</v>
      </c>
      <c r="J48" s="40" t="str">
        <f t="shared" si="1"/>
        <v>OK</v>
      </c>
      <c r="K48" s="121"/>
      <c r="L48" s="121"/>
      <c r="M48" s="121"/>
      <c r="N48" s="121"/>
      <c r="O48" s="121"/>
      <c r="P48" s="121"/>
      <c r="Q48" s="121"/>
      <c r="R48" s="121"/>
      <c r="S48" s="121"/>
      <c r="T48" s="121"/>
      <c r="U48" s="121"/>
      <c r="V48" s="121"/>
      <c r="W48" s="121"/>
      <c r="X48" s="121"/>
      <c r="Y48" s="121"/>
      <c r="Z48" s="121"/>
      <c r="AA48" s="121"/>
      <c r="AB48" s="111"/>
      <c r="AC48" s="121"/>
      <c r="AD48" s="121"/>
      <c r="AE48" s="121"/>
      <c r="AF48" s="121"/>
      <c r="AG48" s="18"/>
      <c r="AH48" s="18"/>
      <c r="AI48" s="18"/>
      <c r="AJ48" s="18"/>
      <c r="AK48" s="18"/>
      <c r="AL48" s="18"/>
      <c r="AM48" s="18"/>
      <c r="AN48" s="18"/>
      <c r="AO48" s="18"/>
      <c r="AP48" s="18"/>
      <c r="AQ48" s="18"/>
      <c r="AR48" s="18"/>
      <c r="AS48" s="18"/>
      <c r="AT48" s="18"/>
      <c r="AU48" s="18"/>
      <c r="AV48" s="18"/>
    </row>
    <row r="49" spans="1:48" ht="60" customHeight="1" x14ac:dyDescent="0.25">
      <c r="A49" s="134">
        <v>15</v>
      </c>
      <c r="B49" s="81">
        <v>50</v>
      </c>
      <c r="C49" s="140" t="s">
        <v>187</v>
      </c>
      <c r="D49" s="66" t="s">
        <v>103</v>
      </c>
      <c r="E49" s="69" t="s">
        <v>206</v>
      </c>
      <c r="F49" s="20" t="s">
        <v>48</v>
      </c>
      <c r="G49" s="86">
        <v>27.39</v>
      </c>
      <c r="H49" s="125"/>
      <c r="I49" s="39">
        <f t="shared" si="0"/>
        <v>0</v>
      </c>
      <c r="J49" s="40" t="str">
        <f t="shared" si="1"/>
        <v>OK</v>
      </c>
      <c r="K49" s="121"/>
      <c r="L49" s="121"/>
      <c r="M49" s="121"/>
      <c r="N49" s="121"/>
      <c r="O49" s="121"/>
      <c r="P49" s="121"/>
      <c r="Q49" s="121"/>
      <c r="R49" s="121"/>
      <c r="S49" s="121"/>
      <c r="T49" s="121"/>
      <c r="U49" s="121"/>
      <c r="V49" s="121"/>
      <c r="W49" s="121"/>
      <c r="X49" s="121"/>
      <c r="Y49" s="121"/>
      <c r="Z49" s="121"/>
      <c r="AA49" s="121"/>
      <c r="AB49" s="111"/>
      <c r="AC49" s="121"/>
      <c r="AD49" s="121"/>
      <c r="AE49" s="121"/>
      <c r="AF49" s="121"/>
      <c r="AG49" s="18"/>
      <c r="AH49" s="18"/>
      <c r="AI49" s="18"/>
      <c r="AJ49" s="18"/>
      <c r="AK49" s="18"/>
      <c r="AL49" s="18"/>
      <c r="AM49" s="18"/>
      <c r="AN49" s="18"/>
      <c r="AO49" s="18"/>
      <c r="AP49" s="18"/>
      <c r="AQ49" s="18"/>
      <c r="AR49" s="18"/>
      <c r="AS49" s="18"/>
      <c r="AT49" s="18"/>
      <c r="AU49" s="18"/>
      <c r="AV49" s="18"/>
    </row>
    <row r="50" spans="1:48" ht="60" customHeight="1" x14ac:dyDescent="0.25">
      <c r="A50" s="135"/>
      <c r="B50" s="81">
        <v>51</v>
      </c>
      <c r="C50" s="141"/>
      <c r="D50" s="46" t="s">
        <v>104</v>
      </c>
      <c r="E50" s="69" t="s">
        <v>206</v>
      </c>
      <c r="F50" s="20" t="s">
        <v>26</v>
      </c>
      <c r="G50" s="86">
        <v>1.77</v>
      </c>
      <c r="H50" s="125">
        <v>100</v>
      </c>
      <c r="I50" s="39">
        <f t="shared" si="0"/>
        <v>50</v>
      </c>
      <c r="J50" s="40" t="str">
        <f t="shared" si="1"/>
        <v>OK</v>
      </c>
      <c r="K50" s="121"/>
      <c r="L50" s="121"/>
      <c r="M50" s="121"/>
      <c r="N50" s="121"/>
      <c r="O50" s="121"/>
      <c r="P50" s="121"/>
      <c r="Q50" s="121">
        <v>50</v>
      </c>
      <c r="R50" s="121"/>
      <c r="S50" s="121"/>
      <c r="T50" s="121"/>
      <c r="U50" s="121"/>
      <c r="V50" s="121"/>
      <c r="W50" s="121"/>
      <c r="X50" s="121"/>
      <c r="Y50" s="121"/>
      <c r="Z50" s="121"/>
      <c r="AA50" s="121"/>
      <c r="AB50" s="111"/>
      <c r="AC50" s="121"/>
      <c r="AD50" s="121"/>
      <c r="AE50" s="121"/>
      <c r="AF50" s="121"/>
      <c r="AG50" s="18"/>
      <c r="AH50" s="18"/>
      <c r="AI50" s="18"/>
      <c r="AJ50" s="18"/>
      <c r="AK50" s="18"/>
      <c r="AL50" s="18"/>
      <c r="AM50" s="18"/>
      <c r="AN50" s="18"/>
      <c r="AO50" s="18"/>
      <c r="AP50" s="18"/>
      <c r="AQ50" s="18"/>
      <c r="AR50" s="18"/>
      <c r="AS50" s="18"/>
      <c r="AT50" s="18"/>
      <c r="AU50" s="18"/>
      <c r="AV50" s="18"/>
    </row>
    <row r="51" spans="1:48" ht="60" customHeight="1" x14ac:dyDescent="0.25">
      <c r="A51" s="135"/>
      <c r="B51" s="81">
        <v>52</v>
      </c>
      <c r="C51" s="141"/>
      <c r="D51" s="66" t="s">
        <v>105</v>
      </c>
      <c r="E51" s="69" t="s">
        <v>206</v>
      </c>
      <c r="F51" s="69" t="s">
        <v>26</v>
      </c>
      <c r="G51" s="86">
        <v>2.89</v>
      </c>
      <c r="H51" s="125">
        <v>150</v>
      </c>
      <c r="I51" s="39">
        <f t="shared" si="0"/>
        <v>100</v>
      </c>
      <c r="J51" s="40" t="str">
        <f t="shared" si="1"/>
        <v>OK</v>
      </c>
      <c r="K51" s="121"/>
      <c r="L51" s="121"/>
      <c r="M51" s="121"/>
      <c r="N51" s="121"/>
      <c r="O51" s="121"/>
      <c r="P51" s="121"/>
      <c r="Q51" s="121">
        <v>50</v>
      </c>
      <c r="R51" s="121"/>
      <c r="S51" s="121"/>
      <c r="T51" s="121"/>
      <c r="U51" s="121"/>
      <c r="V51" s="121"/>
      <c r="W51" s="121"/>
      <c r="X51" s="121"/>
      <c r="Y51" s="121"/>
      <c r="Z51" s="121"/>
      <c r="AA51" s="121"/>
      <c r="AB51" s="111"/>
      <c r="AC51" s="121"/>
      <c r="AD51" s="121"/>
      <c r="AE51" s="121"/>
      <c r="AF51" s="121"/>
      <c r="AG51" s="18"/>
      <c r="AH51" s="18"/>
      <c r="AI51" s="18"/>
      <c r="AJ51" s="18"/>
      <c r="AK51" s="18"/>
      <c r="AL51" s="18"/>
      <c r="AM51" s="18"/>
      <c r="AN51" s="18"/>
      <c r="AO51" s="18"/>
      <c r="AP51" s="18"/>
      <c r="AQ51" s="18"/>
      <c r="AR51" s="18"/>
      <c r="AS51" s="18"/>
      <c r="AT51" s="18"/>
      <c r="AU51" s="18"/>
      <c r="AV51" s="18"/>
    </row>
    <row r="52" spans="1:48" ht="60" customHeight="1" x14ac:dyDescent="0.25">
      <c r="A52" s="135"/>
      <c r="B52" s="81">
        <v>53</v>
      </c>
      <c r="C52" s="141"/>
      <c r="D52" s="46" t="s">
        <v>106</v>
      </c>
      <c r="E52" s="69" t="s">
        <v>206</v>
      </c>
      <c r="F52" s="69" t="s">
        <v>46</v>
      </c>
      <c r="G52" s="86">
        <v>2.73</v>
      </c>
      <c r="H52" s="125">
        <v>40</v>
      </c>
      <c r="I52" s="39">
        <f t="shared" si="0"/>
        <v>0</v>
      </c>
      <c r="J52" s="40" t="str">
        <f t="shared" si="1"/>
        <v>OK</v>
      </c>
      <c r="K52" s="121"/>
      <c r="L52" s="121"/>
      <c r="M52" s="121"/>
      <c r="N52" s="121"/>
      <c r="O52" s="121"/>
      <c r="P52" s="121"/>
      <c r="Q52" s="121">
        <v>20</v>
      </c>
      <c r="R52" s="121"/>
      <c r="S52" s="121"/>
      <c r="T52" s="121"/>
      <c r="U52" s="121"/>
      <c r="V52" s="121"/>
      <c r="W52" s="121"/>
      <c r="X52" s="121"/>
      <c r="Y52" s="121"/>
      <c r="Z52" s="121"/>
      <c r="AA52" s="121">
        <v>20</v>
      </c>
      <c r="AB52" s="111"/>
      <c r="AC52" s="121"/>
      <c r="AD52" s="121"/>
      <c r="AE52" s="121"/>
      <c r="AF52" s="121"/>
      <c r="AG52" s="18"/>
      <c r="AH52" s="18"/>
      <c r="AI52" s="18"/>
      <c r="AJ52" s="18"/>
      <c r="AK52" s="18"/>
      <c r="AL52" s="18"/>
      <c r="AM52" s="18"/>
      <c r="AN52" s="18"/>
      <c r="AO52" s="18"/>
      <c r="AP52" s="18"/>
      <c r="AQ52" s="18"/>
      <c r="AR52" s="18"/>
      <c r="AS52" s="18"/>
      <c r="AT52" s="18"/>
      <c r="AU52" s="18"/>
      <c r="AV52" s="18"/>
    </row>
    <row r="53" spans="1:48" ht="60" customHeight="1" x14ac:dyDescent="0.25">
      <c r="A53" s="135"/>
      <c r="B53" s="68">
        <v>54</v>
      </c>
      <c r="C53" s="141"/>
      <c r="D53" s="66" t="s">
        <v>107</v>
      </c>
      <c r="E53" s="20" t="s">
        <v>206</v>
      </c>
      <c r="F53" s="20" t="s">
        <v>26</v>
      </c>
      <c r="G53" s="86">
        <v>3.62</v>
      </c>
      <c r="H53" s="125">
        <v>50</v>
      </c>
      <c r="I53" s="39">
        <f t="shared" si="0"/>
        <v>50</v>
      </c>
      <c r="J53" s="40" t="str">
        <f t="shared" si="1"/>
        <v>OK</v>
      </c>
      <c r="K53" s="121"/>
      <c r="L53" s="121"/>
      <c r="M53" s="121"/>
      <c r="N53" s="121"/>
      <c r="O53" s="121"/>
      <c r="P53" s="121"/>
      <c r="Q53" s="121"/>
      <c r="R53" s="121"/>
      <c r="S53" s="121"/>
      <c r="T53" s="121"/>
      <c r="U53" s="121"/>
      <c r="V53" s="121"/>
      <c r="W53" s="121"/>
      <c r="X53" s="121"/>
      <c r="Y53" s="121"/>
      <c r="Z53" s="121"/>
      <c r="AA53" s="121"/>
      <c r="AB53" s="111"/>
      <c r="AC53" s="121"/>
      <c r="AD53" s="121"/>
      <c r="AE53" s="121"/>
      <c r="AF53" s="121"/>
      <c r="AG53" s="18"/>
      <c r="AH53" s="18"/>
      <c r="AI53" s="18"/>
      <c r="AJ53" s="18"/>
      <c r="AK53" s="18"/>
      <c r="AL53" s="18"/>
      <c r="AM53" s="18"/>
      <c r="AN53" s="18"/>
      <c r="AO53" s="18"/>
      <c r="AP53" s="18"/>
      <c r="AQ53" s="18"/>
      <c r="AR53" s="18"/>
      <c r="AS53" s="18"/>
      <c r="AT53" s="18"/>
      <c r="AU53" s="18"/>
      <c r="AV53" s="18"/>
    </row>
    <row r="54" spans="1:48" ht="60" customHeight="1" x14ac:dyDescent="0.25">
      <c r="A54" s="136"/>
      <c r="B54" s="68">
        <v>55</v>
      </c>
      <c r="C54" s="142"/>
      <c r="D54" s="66" t="s">
        <v>108</v>
      </c>
      <c r="E54" s="20" t="s">
        <v>206</v>
      </c>
      <c r="F54" s="20" t="s">
        <v>26</v>
      </c>
      <c r="G54" s="86">
        <v>6.77</v>
      </c>
      <c r="H54" s="125">
        <v>80</v>
      </c>
      <c r="I54" s="39">
        <f t="shared" si="0"/>
        <v>80</v>
      </c>
      <c r="J54" s="40" t="str">
        <f t="shared" si="1"/>
        <v>OK</v>
      </c>
      <c r="K54" s="121"/>
      <c r="L54" s="121"/>
      <c r="M54" s="121"/>
      <c r="N54" s="121"/>
      <c r="O54" s="121"/>
      <c r="P54" s="121"/>
      <c r="Q54" s="121"/>
      <c r="R54" s="121"/>
      <c r="S54" s="121"/>
      <c r="T54" s="121"/>
      <c r="U54" s="121"/>
      <c r="V54" s="121"/>
      <c r="W54" s="121"/>
      <c r="X54" s="121"/>
      <c r="Y54" s="121"/>
      <c r="Z54" s="121"/>
      <c r="AA54" s="121"/>
      <c r="AB54" s="111"/>
      <c r="AC54" s="121"/>
      <c r="AD54" s="121"/>
      <c r="AE54" s="121"/>
      <c r="AF54" s="121"/>
      <c r="AG54" s="18"/>
      <c r="AH54" s="18"/>
      <c r="AI54" s="18"/>
      <c r="AJ54" s="18"/>
      <c r="AK54" s="18"/>
      <c r="AL54" s="18"/>
      <c r="AM54" s="18"/>
      <c r="AN54" s="18"/>
      <c r="AO54" s="18"/>
      <c r="AP54" s="18"/>
      <c r="AQ54" s="18"/>
      <c r="AR54" s="18"/>
      <c r="AS54" s="18"/>
      <c r="AT54" s="18"/>
      <c r="AU54" s="18"/>
      <c r="AV54" s="18"/>
    </row>
    <row r="55" spans="1:48" ht="60" customHeight="1" x14ac:dyDescent="0.25">
      <c r="A55" s="134">
        <v>16</v>
      </c>
      <c r="B55" s="68">
        <v>56</v>
      </c>
      <c r="C55" s="140" t="s">
        <v>207</v>
      </c>
      <c r="D55" s="66" t="s">
        <v>109</v>
      </c>
      <c r="E55" s="20" t="s">
        <v>208</v>
      </c>
      <c r="F55" s="20" t="s">
        <v>26</v>
      </c>
      <c r="G55" s="86">
        <v>35.65</v>
      </c>
      <c r="H55" s="125">
        <v>10</v>
      </c>
      <c r="I55" s="39">
        <f t="shared" si="0"/>
        <v>10</v>
      </c>
      <c r="J55" s="40" t="str">
        <f t="shared" si="1"/>
        <v>OK</v>
      </c>
      <c r="K55" s="121"/>
      <c r="L55" s="121"/>
      <c r="M55" s="121"/>
      <c r="N55" s="121"/>
      <c r="O55" s="121"/>
      <c r="P55" s="121"/>
      <c r="Q55" s="121"/>
      <c r="R55" s="121"/>
      <c r="S55" s="121"/>
      <c r="T55" s="121"/>
      <c r="U55" s="121"/>
      <c r="V55" s="121"/>
      <c r="W55" s="121"/>
      <c r="X55" s="121"/>
      <c r="Y55" s="121"/>
      <c r="Z55" s="121"/>
      <c r="AA55" s="121"/>
      <c r="AB55" s="111"/>
      <c r="AC55" s="121"/>
      <c r="AD55" s="121"/>
      <c r="AE55" s="121"/>
      <c r="AF55" s="121"/>
      <c r="AG55" s="18"/>
      <c r="AH55" s="18"/>
      <c r="AI55" s="18"/>
      <c r="AJ55" s="18"/>
      <c r="AK55" s="18"/>
      <c r="AL55" s="18"/>
      <c r="AM55" s="18"/>
      <c r="AN55" s="18"/>
      <c r="AO55" s="18"/>
      <c r="AP55" s="18"/>
      <c r="AQ55" s="18"/>
      <c r="AR55" s="18"/>
      <c r="AS55" s="18"/>
      <c r="AT55" s="18"/>
      <c r="AU55" s="18"/>
      <c r="AV55" s="18"/>
    </row>
    <row r="56" spans="1:48" ht="60" customHeight="1" x14ac:dyDescent="0.25">
      <c r="A56" s="135"/>
      <c r="B56" s="68">
        <v>57</v>
      </c>
      <c r="C56" s="141"/>
      <c r="D56" s="66" t="s">
        <v>110</v>
      </c>
      <c r="E56" s="20" t="s">
        <v>208</v>
      </c>
      <c r="F56" s="20" t="s">
        <v>26</v>
      </c>
      <c r="G56" s="86">
        <v>45.35</v>
      </c>
      <c r="H56" s="125">
        <v>30</v>
      </c>
      <c r="I56" s="39">
        <f t="shared" si="0"/>
        <v>30</v>
      </c>
      <c r="J56" s="40" t="str">
        <f t="shared" si="1"/>
        <v>OK</v>
      </c>
      <c r="K56" s="121"/>
      <c r="L56" s="121"/>
      <c r="M56" s="121"/>
      <c r="N56" s="121"/>
      <c r="O56" s="121"/>
      <c r="P56" s="121"/>
      <c r="Q56" s="121"/>
      <c r="R56" s="121"/>
      <c r="S56" s="121"/>
      <c r="T56" s="121"/>
      <c r="U56" s="121"/>
      <c r="V56" s="121"/>
      <c r="W56" s="121"/>
      <c r="X56" s="121"/>
      <c r="Y56" s="121"/>
      <c r="Z56" s="121"/>
      <c r="AA56" s="121"/>
      <c r="AB56" s="111"/>
      <c r="AC56" s="121"/>
      <c r="AD56" s="121"/>
      <c r="AE56" s="121"/>
      <c r="AF56" s="121"/>
      <c r="AG56" s="18"/>
      <c r="AH56" s="18"/>
      <c r="AI56" s="18"/>
      <c r="AJ56" s="18"/>
      <c r="AK56" s="18"/>
      <c r="AL56" s="18"/>
      <c r="AM56" s="18"/>
      <c r="AN56" s="18"/>
      <c r="AO56" s="18"/>
      <c r="AP56" s="18"/>
      <c r="AQ56" s="18"/>
      <c r="AR56" s="18"/>
      <c r="AS56" s="18"/>
      <c r="AT56" s="18"/>
      <c r="AU56" s="18"/>
      <c r="AV56" s="18"/>
    </row>
    <row r="57" spans="1:48" ht="60" customHeight="1" x14ac:dyDescent="0.25">
      <c r="A57" s="136"/>
      <c r="B57" s="68">
        <v>58</v>
      </c>
      <c r="C57" s="142"/>
      <c r="D57" s="66" t="s">
        <v>111</v>
      </c>
      <c r="E57" s="20" t="s">
        <v>209</v>
      </c>
      <c r="F57" s="20" t="s">
        <v>26</v>
      </c>
      <c r="G57" s="86">
        <v>72.709999999999994</v>
      </c>
      <c r="H57" s="125"/>
      <c r="I57" s="39">
        <f t="shared" si="0"/>
        <v>0</v>
      </c>
      <c r="J57" s="40" t="str">
        <f t="shared" si="1"/>
        <v>OK</v>
      </c>
      <c r="K57" s="121"/>
      <c r="L57" s="121"/>
      <c r="M57" s="121"/>
      <c r="N57" s="121"/>
      <c r="O57" s="121"/>
      <c r="P57" s="121"/>
      <c r="Q57" s="121"/>
      <c r="R57" s="121"/>
      <c r="S57" s="121"/>
      <c r="T57" s="121"/>
      <c r="U57" s="121"/>
      <c r="V57" s="121"/>
      <c r="W57" s="121"/>
      <c r="X57" s="121"/>
      <c r="Y57" s="121"/>
      <c r="Z57" s="121"/>
      <c r="AA57" s="121"/>
      <c r="AB57" s="111"/>
      <c r="AC57" s="121"/>
      <c r="AD57" s="121"/>
      <c r="AE57" s="121"/>
      <c r="AF57" s="121"/>
      <c r="AG57" s="18"/>
      <c r="AH57" s="18"/>
      <c r="AI57" s="18"/>
      <c r="AJ57" s="18"/>
      <c r="AK57" s="18"/>
      <c r="AL57" s="18"/>
      <c r="AM57" s="18"/>
      <c r="AN57" s="18"/>
      <c r="AO57" s="18"/>
      <c r="AP57" s="18"/>
      <c r="AQ57" s="18"/>
      <c r="AR57" s="18"/>
      <c r="AS57" s="18"/>
      <c r="AT57" s="18"/>
      <c r="AU57" s="18"/>
      <c r="AV57" s="18"/>
    </row>
    <row r="58" spans="1:48" ht="60" customHeight="1" x14ac:dyDescent="0.25">
      <c r="A58" s="134">
        <v>17</v>
      </c>
      <c r="B58" s="68">
        <v>59</v>
      </c>
      <c r="C58" s="140" t="s">
        <v>173</v>
      </c>
      <c r="D58" s="66" t="s">
        <v>210</v>
      </c>
      <c r="E58" s="20" t="s">
        <v>37</v>
      </c>
      <c r="F58" s="20" t="s">
        <v>28</v>
      </c>
      <c r="G58" s="86">
        <v>2.83</v>
      </c>
      <c r="H58" s="125">
        <v>80</v>
      </c>
      <c r="I58" s="39">
        <f t="shared" si="0"/>
        <v>80</v>
      </c>
      <c r="J58" s="40" t="str">
        <f t="shared" si="1"/>
        <v>OK</v>
      </c>
      <c r="K58" s="121"/>
      <c r="L58" s="121"/>
      <c r="M58" s="121"/>
      <c r="N58" s="121"/>
      <c r="O58" s="121"/>
      <c r="P58" s="121"/>
      <c r="Q58" s="121"/>
      <c r="R58" s="121"/>
      <c r="S58" s="121"/>
      <c r="T58" s="121"/>
      <c r="U58" s="121"/>
      <c r="V58" s="121"/>
      <c r="W58" s="121"/>
      <c r="X58" s="121"/>
      <c r="Y58" s="121"/>
      <c r="Z58" s="121"/>
      <c r="AA58" s="121"/>
      <c r="AB58" s="111"/>
      <c r="AC58" s="121"/>
      <c r="AD58" s="121"/>
      <c r="AE58" s="121"/>
      <c r="AF58" s="121"/>
      <c r="AG58" s="18"/>
      <c r="AH58" s="18"/>
      <c r="AI58" s="18"/>
      <c r="AJ58" s="18"/>
      <c r="AK58" s="18"/>
      <c r="AL58" s="18"/>
      <c r="AM58" s="18"/>
      <c r="AN58" s="18"/>
      <c r="AO58" s="18"/>
      <c r="AP58" s="18"/>
      <c r="AQ58" s="18"/>
      <c r="AR58" s="18"/>
      <c r="AS58" s="18"/>
      <c r="AT58" s="18"/>
      <c r="AU58" s="18"/>
      <c r="AV58" s="18"/>
    </row>
    <row r="59" spans="1:48" ht="60" customHeight="1" x14ac:dyDescent="0.25">
      <c r="A59" s="135"/>
      <c r="B59" s="68">
        <v>60</v>
      </c>
      <c r="C59" s="141"/>
      <c r="D59" s="66" t="s">
        <v>112</v>
      </c>
      <c r="E59" s="69" t="s">
        <v>37</v>
      </c>
      <c r="F59" s="69" t="s">
        <v>28</v>
      </c>
      <c r="G59" s="86">
        <v>2.37</v>
      </c>
      <c r="H59" s="125">
        <v>20</v>
      </c>
      <c r="I59" s="39">
        <f t="shared" si="0"/>
        <v>8</v>
      </c>
      <c r="J59" s="40" t="str">
        <f t="shared" si="1"/>
        <v>OK</v>
      </c>
      <c r="K59" s="121"/>
      <c r="L59" s="121"/>
      <c r="M59" s="121"/>
      <c r="N59" s="121">
        <v>12</v>
      </c>
      <c r="O59" s="121"/>
      <c r="P59" s="121"/>
      <c r="Q59" s="121"/>
      <c r="R59" s="121"/>
      <c r="S59" s="121"/>
      <c r="T59" s="121"/>
      <c r="U59" s="121"/>
      <c r="V59" s="121"/>
      <c r="W59" s="121"/>
      <c r="X59" s="121"/>
      <c r="Y59" s="121"/>
      <c r="Z59" s="121"/>
      <c r="AA59" s="121"/>
      <c r="AB59" s="111"/>
      <c r="AC59" s="121"/>
      <c r="AD59" s="121"/>
      <c r="AE59" s="121"/>
      <c r="AF59" s="121"/>
      <c r="AG59" s="18"/>
      <c r="AH59" s="18"/>
      <c r="AI59" s="18"/>
      <c r="AJ59" s="18"/>
      <c r="AK59" s="18"/>
      <c r="AL59" s="18"/>
      <c r="AM59" s="18"/>
      <c r="AN59" s="18"/>
      <c r="AO59" s="18"/>
      <c r="AP59" s="18"/>
      <c r="AQ59" s="18"/>
      <c r="AR59" s="18"/>
      <c r="AS59" s="18"/>
      <c r="AT59" s="18"/>
      <c r="AU59" s="18"/>
      <c r="AV59" s="18"/>
    </row>
    <row r="60" spans="1:48" ht="60" customHeight="1" x14ac:dyDescent="0.25">
      <c r="A60" s="135"/>
      <c r="B60" s="68">
        <v>61</v>
      </c>
      <c r="C60" s="141"/>
      <c r="D60" s="46" t="s">
        <v>113</v>
      </c>
      <c r="E60" s="69" t="s">
        <v>211</v>
      </c>
      <c r="F60" s="69" t="s">
        <v>26</v>
      </c>
      <c r="G60" s="86">
        <v>3.14</v>
      </c>
      <c r="H60" s="125">
        <v>50</v>
      </c>
      <c r="I60" s="39">
        <f t="shared" si="0"/>
        <v>25</v>
      </c>
      <c r="J60" s="40" t="str">
        <f t="shared" si="1"/>
        <v>OK</v>
      </c>
      <c r="K60" s="121"/>
      <c r="L60" s="121"/>
      <c r="M60" s="121"/>
      <c r="N60" s="121">
        <v>10</v>
      </c>
      <c r="O60" s="121"/>
      <c r="P60" s="121"/>
      <c r="Q60" s="121"/>
      <c r="R60" s="121"/>
      <c r="S60" s="121"/>
      <c r="T60" s="121"/>
      <c r="U60" s="121"/>
      <c r="V60" s="121"/>
      <c r="W60" s="121">
        <v>5</v>
      </c>
      <c r="X60" s="121"/>
      <c r="Y60" s="121"/>
      <c r="Z60" s="121"/>
      <c r="AA60" s="121"/>
      <c r="AB60" s="111"/>
      <c r="AC60" s="121"/>
      <c r="AD60" s="121"/>
      <c r="AE60" s="121">
        <v>10</v>
      </c>
      <c r="AF60" s="121"/>
      <c r="AG60" s="18"/>
      <c r="AH60" s="18"/>
      <c r="AI60" s="18"/>
      <c r="AJ60" s="18"/>
      <c r="AK60" s="18"/>
      <c r="AL60" s="18"/>
      <c r="AM60" s="18"/>
      <c r="AN60" s="18"/>
      <c r="AO60" s="18"/>
      <c r="AP60" s="18"/>
      <c r="AQ60" s="18"/>
      <c r="AR60" s="18"/>
      <c r="AS60" s="18"/>
      <c r="AT60" s="18"/>
      <c r="AU60" s="18"/>
      <c r="AV60" s="18"/>
    </row>
    <row r="61" spans="1:48" ht="60" customHeight="1" x14ac:dyDescent="0.25">
      <c r="A61" s="136"/>
      <c r="B61" s="68">
        <v>62</v>
      </c>
      <c r="C61" s="142"/>
      <c r="D61" s="46" t="s">
        <v>114</v>
      </c>
      <c r="E61" s="69" t="s">
        <v>212</v>
      </c>
      <c r="F61" s="69" t="s">
        <v>48</v>
      </c>
      <c r="G61" s="86">
        <v>5.29</v>
      </c>
      <c r="H61" s="125"/>
      <c r="I61" s="39">
        <f t="shared" si="0"/>
        <v>0</v>
      </c>
      <c r="J61" s="40" t="str">
        <f t="shared" si="1"/>
        <v>OK</v>
      </c>
      <c r="K61" s="121"/>
      <c r="L61" s="121"/>
      <c r="M61" s="121"/>
      <c r="N61" s="121"/>
      <c r="O61" s="121"/>
      <c r="P61" s="121"/>
      <c r="Q61" s="121"/>
      <c r="R61" s="121"/>
      <c r="S61" s="121"/>
      <c r="T61" s="121"/>
      <c r="U61" s="121"/>
      <c r="V61" s="121"/>
      <c r="W61" s="121"/>
      <c r="X61" s="121"/>
      <c r="Y61" s="121"/>
      <c r="Z61" s="121"/>
      <c r="AA61" s="121"/>
      <c r="AB61" s="111"/>
      <c r="AC61" s="121"/>
      <c r="AD61" s="121"/>
      <c r="AE61" s="121"/>
      <c r="AF61" s="121"/>
      <c r="AG61" s="18"/>
      <c r="AH61" s="18"/>
      <c r="AI61" s="18"/>
      <c r="AJ61" s="18"/>
      <c r="AK61" s="18"/>
      <c r="AL61" s="18"/>
      <c r="AM61" s="18"/>
      <c r="AN61" s="18"/>
      <c r="AO61" s="18"/>
      <c r="AP61" s="18"/>
      <c r="AQ61" s="18"/>
      <c r="AR61" s="18"/>
      <c r="AS61" s="18"/>
      <c r="AT61" s="18"/>
      <c r="AU61" s="18"/>
      <c r="AV61" s="18"/>
    </row>
    <row r="62" spans="1:48" ht="60" customHeight="1" x14ac:dyDescent="0.25">
      <c r="A62" s="134">
        <v>18</v>
      </c>
      <c r="B62" s="68">
        <v>63</v>
      </c>
      <c r="C62" s="140" t="s">
        <v>175</v>
      </c>
      <c r="D62" s="46" t="s">
        <v>213</v>
      </c>
      <c r="E62" s="69" t="s">
        <v>62</v>
      </c>
      <c r="F62" s="69" t="s">
        <v>48</v>
      </c>
      <c r="G62" s="86">
        <v>28.24</v>
      </c>
      <c r="H62" s="125">
        <v>30</v>
      </c>
      <c r="I62" s="39">
        <f t="shared" si="0"/>
        <v>30</v>
      </c>
      <c r="J62" s="40" t="str">
        <f t="shared" si="1"/>
        <v>OK</v>
      </c>
      <c r="K62" s="121"/>
      <c r="L62" s="121"/>
      <c r="M62" s="121"/>
      <c r="N62" s="121"/>
      <c r="O62" s="121"/>
      <c r="P62" s="121"/>
      <c r="Q62" s="121"/>
      <c r="R62" s="121"/>
      <c r="S62" s="121"/>
      <c r="T62" s="121"/>
      <c r="U62" s="121"/>
      <c r="V62" s="121"/>
      <c r="W62" s="121"/>
      <c r="X62" s="121"/>
      <c r="Y62" s="121"/>
      <c r="Z62" s="121"/>
      <c r="AA62" s="121"/>
      <c r="AB62" s="111"/>
      <c r="AC62" s="121"/>
      <c r="AD62" s="121"/>
      <c r="AE62" s="121"/>
      <c r="AF62" s="121"/>
      <c r="AG62" s="18"/>
      <c r="AH62" s="18"/>
      <c r="AI62" s="18"/>
      <c r="AJ62" s="18"/>
      <c r="AK62" s="18"/>
      <c r="AL62" s="18"/>
      <c r="AM62" s="18"/>
      <c r="AN62" s="18"/>
      <c r="AO62" s="18"/>
      <c r="AP62" s="18"/>
      <c r="AQ62" s="18"/>
      <c r="AR62" s="18"/>
      <c r="AS62" s="18"/>
      <c r="AT62" s="18"/>
      <c r="AU62" s="18"/>
      <c r="AV62" s="18"/>
    </row>
    <row r="63" spans="1:48" ht="60" customHeight="1" x14ac:dyDescent="0.25">
      <c r="A63" s="135"/>
      <c r="B63" s="68">
        <v>64</v>
      </c>
      <c r="C63" s="141"/>
      <c r="D63" s="46" t="s">
        <v>115</v>
      </c>
      <c r="E63" s="69" t="s">
        <v>64</v>
      </c>
      <c r="F63" s="69" t="s">
        <v>48</v>
      </c>
      <c r="G63" s="86">
        <v>46.09</v>
      </c>
      <c r="H63" s="125">
        <v>30</v>
      </c>
      <c r="I63" s="39">
        <f t="shared" si="0"/>
        <v>30</v>
      </c>
      <c r="J63" s="40" t="str">
        <f t="shared" si="1"/>
        <v>OK</v>
      </c>
      <c r="K63" s="121"/>
      <c r="L63" s="121"/>
      <c r="M63" s="121"/>
      <c r="N63" s="121"/>
      <c r="O63" s="121"/>
      <c r="P63" s="121"/>
      <c r="Q63" s="121"/>
      <c r="R63" s="121"/>
      <c r="S63" s="121"/>
      <c r="T63" s="121"/>
      <c r="U63" s="121"/>
      <c r="V63" s="121"/>
      <c r="W63" s="121"/>
      <c r="X63" s="121"/>
      <c r="Y63" s="121"/>
      <c r="Z63" s="121"/>
      <c r="AA63" s="121"/>
      <c r="AB63" s="111"/>
      <c r="AC63" s="121"/>
      <c r="AD63" s="121"/>
      <c r="AE63" s="121"/>
      <c r="AF63" s="121"/>
      <c r="AG63" s="18"/>
      <c r="AH63" s="18"/>
      <c r="AI63" s="18"/>
      <c r="AJ63" s="18"/>
      <c r="AK63" s="18"/>
      <c r="AL63" s="18"/>
      <c r="AM63" s="18"/>
      <c r="AN63" s="18"/>
      <c r="AO63" s="18"/>
      <c r="AP63" s="18"/>
      <c r="AQ63" s="18"/>
      <c r="AR63" s="18"/>
      <c r="AS63" s="18"/>
      <c r="AT63" s="18"/>
      <c r="AU63" s="18"/>
      <c r="AV63" s="18"/>
    </row>
    <row r="64" spans="1:48" ht="60" customHeight="1" x14ac:dyDescent="0.25">
      <c r="A64" s="135"/>
      <c r="B64" s="68">
        <v>65</v>
      </c>
      <c r="C64" s="141"/>
      <c r="D64" s="46" t="s">
        <v>214</v>
      </c>
      <c r="E64" s="69" t="s">
        <v>62</v>
      </c>
      <c r="F64" s="69" t="s">
        <v>48</v>
      </c>
      <c r="G64" s="86">
        <v>18.739999999999998</v>
      </c>
      <c r="H64" s="125">
        <v>30</v>
      </c>
      <c r="I64" s="39">
        <f t="shared" si="0"/>
        <v>30</v>
      </c>
      <c r="J64" s="40" t="str">
        <f t="shared" si="1"/>
        <v>OK</v>
      </c>
      <c r="K64" s="121"/>
      <c r="L64" s="121"/>
      <c r="M64" s="121"/>
      <c r="N64" s="121"/>
      <c r="O64" s="121"/>
      <c r="P64" s="121"/>
      <c r="Q64" s="121"/>
      <c r="R64" s="121"/>
      <c r="S64" s="121"/>
      <c r="T64" s="121"/>
      <c r="U64" s="121"/>
      <c r="V64" s="121"/>
      <c r="W64" s="121"/>
      <c r="X64" s="121"/>
      <c r="Y64" s="121"/>
      <c r="Z64" s="121"/>
      <c r="AA64" s="121"/>
      <c r="AB64" s="111"/>
      <c r="AC64" s="121"/>
      <c r="AD64" s="121"/>
      <c r="AE64" s="121"/>
      <c r="AF64" s="121"/>
      <c r="AG64" s="18"/>
      <c r="AH64" s="18"/>
      <c r="AI64" s="18"/>
      <c r="AJ64" s="18"/>
      <c r="AK64" s="18"/>
      <c r="AL64" s="18"/>
      <c r="AM64" s="18"/>
      <c r="AN64" s="18"/>
      <c r="AO64" s="18"/>
      <c r="AP64" s="18"/>
      <c r="AQ64" s="18"/>
      <c r="AR64" s="18"/>
      <c r="AS64" s="18"/>
      <c r="AT64" s="18"/>
      <c r="AU64" s="18"/>
      <c r="AV64" s="18"/>
    </row>
    <row r="65" spans="1:48" ht="60" customHeight="1" x14ac:dyDescent="0.25">
      <c r="A65" s="136"/>
      <c r="B65" s="68">
        <v>66</v>
      </c>
      <c r="C65" s="142"/>
      <c r="D65" s="46" t="s">
        <v>116</v>
      </c>
      <c r="E65" s="69" t="s">
        <v>215</v>
      </c>
      <c r="F65" s="69" t="s">
        <v>48</v>
      </c>
      <c r="G65" s="86">
        <v>38.86</v>
      </c>
      <c r="H65" s="125">
        <v>30</v>
      </c>
      <c r="I65" s="39">
        <f t="shared" si="0"/>
        <v>30</v>
      </c>
      <c r="J65" s="40" t="str">
        <f t="shared" si="1"/>
        <v>OK</v>
      </c>
      <c r="K65" s="121"/>
      <c r="L65" s="121"/>
      <c r="M65" s="121"/>
      <c r="N65" s="121"/>
      <c r="O65" s="121"/>
      <c r="P65" s="121"/>
      <c r="Q65" s="121"/>
      <c r="R65" s="121"/>
      <c r="S65" s="121"/>
      <c r="T65" s="121"/>
      <c r="U65" s="121"/>
      <c r="V65" s="121"/>
      <c r="W65" s="121"/>
      <c r="X65" s="121"/>
      <c r="Y65" s="121"/>
      <c r="Z65" s="121"/>
      <c r="AA65" s="121"/>
      <c r="AB65" s="111"/>
      <c r="AC65" s="121"/>
      <c r="AD65" s="121"/>
      <c r="AE65" s="121"/>
      <c r="AF65" s="121"/>
      <c r="AG65" s="18"/>
      <c r="AH65" s="18"/>
      <c r="AI65" s="18"/>
      <c r="AJ65" s="18"/>
      <c r="AK65" s="18"/>
      <c r="AL65" s="18"/>
      <c r="AM65" s="18"/>
      <c r="AN65" s="18"/>
      <c r="AO65" s="18"/>
      <c r="AP65" s="18"/>
      <c r="AQ65" s="18"/>
      <c r="AR65" s="18"/>
      <c r="AS65" s="18"/>
      <c r="AT65" s="18"/>
      <c r="AU65" s="18"/>
      <c r="AV65" s="18"/>
    </row>
    <row r="66" spans="1:48" ht="60" customHeight="1" x14ac:dyDescent="0.25">
      <c r="A66" s="134">
        <v>19</v>
      </c>
      <c r="B66" s="68">
        <v>67</v>
      </c>
      <c r="C66" s="140" t="s">
        <v>175</v>
      </c>
      <c r="D66" s="46" t="s">
        <v>117</v>
      </c>
      <c r="E66" s="69" t="s">
        <v>62</v>
      </c>
      <c r="F66" s="69" t="s">
        <v>48</v>
      </c>
      <c r="G66" s="86">
        <v>121.67</v>
      </c>
      <c r="H66" s="125">
        <v>10</v>
      </c>
      <c r="I66" s="39">
        <f t="shared" si="0"/>
        <v>10</v>
      </c>
      <c r="J66" s="40" t="str">
        <f t="shared" si="1"/>
        <v>OK</v>
      </c>
      <c r="K66" s="121"/>
      <c r="L66" s="121"/>
      <c r="M66" s="121"/>
      <c r="N66" s="121"/>
      <c r="O66" s="121"/>
      <c r="P66" s="121"/>
      <c r="Q66" s="121"/>
      <c r="R66" s="121"/>
      <c r="S66" s="121"/>
      <c r="T66" s="121"/>
      <c r="U66" s="121"/>
      <c r="V66" s="121"/>
      <c r="W66" s="121"/>
      <c r="X66" s="121"/>
      <c r="Y66" s="121"/>
      <c r="Z66" s="121"/>
      <c r="AA66" s="121"/>
      <c r="AB66" s="111"/>
      <c r="AC66" s="121"/>
      <c r="AD66" s="121"/>
      <c r="AE66" s="121"/>
      <c r="AF66" s="121"/>
      <c r="AG66" s="18"/>
      <c r="AH66" s="18"/>
      <c r="AI66" s="18"/>
      <c r="AJ66" s="18"/>
      <c r="AK66" s="18"/>
      <c r="AL66" s="18"/>
      <c r="AM66" s="18"/>
      <c r="AN66" s="18"/>
      <c r="AO66" s="18"/>
      <c r="AP66" s="18"/>
      <c r="AQ66" s="18"/>
      <c r="AR66" s="18"/>
      <c r="AS66" s="18"/>
      <c r="AT66" s="18"/>
      <c r="AU66" s="18"/>
      <c r="AV66" s="18"/>
    </row>
    <row r="67" spans="1:48" ht="60" customHeight="1" x14ac:dyDescent="0.25">
      <c r="A67" s="135"/>
      <c r="B67" s="68">
        <v>68</v>
      </c>
      <c r="C67" s="141"/>
      <c r="D67" s="46" t="s">
        <v>118</v>
      </c>
      <c r="E67" s="69" t="s">
        <v>62</v>
      </c>
      <c r="F67" s="69" t="s">
        <v>48</v>
      </c>
      <c r="G67" s="86">
        <v>63.22</v>
      </c>
      <c r="H67" s="125">
        <v>10</v>
      </c>
      <c r="I67" s="39">
        <f t="shared" si="0"/>
        <v>10</v>
      </c>
      <c r="J67" s="40" t="str">
        <f t="shared" si="1"/>
        <v>OK</v>
      </c>
      <c r="K67" s="121"/>
      <c r="L67" s="121"/>
      <c r="M67" s="121"/>
      <c r="N67" s="121"/>
      <c r="O67" s="121"/>
      <c r="P67" s="121"/>
      <c r="Q67" s="121"/>
      <c r="R67" s="121"/>
      <c r="S67" s="121"/>
      <c r="T67" s="121"/>
      <c r="U67" s="121"/>
      <c r="V67" s="121"/>
      <c r="W67" s="121"/>
      <c r="X67" s="121"/>
      <c r="Y67" s="121"/>
      <c r="Z67" s="121"/>
      <c r="AA67" s="121"/>
      <c r="AB67" s="111"/>
      <c r="AC67" s="121"/>
      <c r="AD67" s="121"/>
      <c r="AE67" s="121"/>
      <c r="AF67" s="121"/>
      <c r="AG67" s="18"/>
      <c r="AH67" s="18"/>
      <c r="AI67" s="18"/>
      <c r="AJ67" s="18"/>
      <c r="AK67" s="18"/>
      <c r="AL67" s="18"/>
      <c r="AM67" s="18"/>
      <c r="AN67" s="18"/>
      <c r="AO67" s="18"/>
      <c r="AP67" s="18"/>
      <c r="AQ67" s="18"/>
      <c r="AR67" s="18"/>
      <c r="AS67" s="18"/>
      <c r="AT67" s="18"/>
      <c r="AU67" s="18"/>
      <c r="AV67" s="18"/>
    </row>
    <row r="68" spans="1:48" ht="60" customHeight="1" x14ac:dyDescent="0.25">
      <c r="A68" s="135"/>
      <c r="B68" s="68">
        <v>69</v>
      </c>
      <c r="C68" s="141"/>
      <c r="D68" s="66" t="s">
        <v>119</v>
      </c>
      <c r="E68" s="20" t="s">
        <v>62</v>
      </c>
      <c r="F68" s="20" t="s">
        <v>48</v>
      </c>
      <c r="G68" s="86">
        <v>68.62</v>
      </c>
      <c r="H68" s="125">
        <v>10</v>
      </c>
      <c r="I68" s="39">
        <f t="shared" si="0"/>
        <v>10</v>
      </c>
      <c r="J68" s="40" t="str">
        <f t="shared" si="1"/>
        <v>OK</v>
      </c>
      <c r="K68" s="121"/>
      <c r="L68" s="121"/>
      <c r="M68" s="121"/>
      <c r="N68" s="121"/>
      <c r="O68" s="121"/>
      <c r="P68" s="121"/>
      <c r="Q68" s="121"/>
      <c r="R68" s="121"/>
      <c r="S68" s="121"/>
      <c r="T68" s="121"/>
      <c r="U68" s="121"/>
      <c r="V68" s="121"/>
      <c r="W68" s="121"/>
      <c r="X68" s="121"/>
      <c r="Y68" s="121"/>
      <c r="Z68" s="121"/>
      <c r="AA68" s="121"/>
      <c r="AB68" s="111"/>
      <c r="AC68" s="121"/>
      <c r="AD68" s="121"/>
      <c r="AE68" s="121"/>
      <c r="AF68" s="121"/>
      <c r="AG68" s="18"/>
      <c r="AH68" s="18"/>
      <c r="AI68" s="18"/>
      <c r="AJ68" s="18"/>
      <c r="AK68" s="18"/>
      <c r="AL68" s="18"/>
      <c r="AM68" s="18"/>
      <c r="AN68" s="18"/>
      <c r="AO68" s="18"/>
      <c r="AP68" s="18"/>
      <c r="AQ68" s="18"/>
      <c r="AR68" s="18"/>
      <c r="AS68" s="18"/>
      <c r="AT68" s="18"/>
      <c r="AU68" s="18"/>
      <c r="AV68" s="18"/>
    </row>
    <row r="69" spans="1:48" ht="60" customHeight="1" x14ac:dyDescent="0.25">
      <c r="A69" s="136"/>
      <c r="B69" s="68">
        <v>70</v>
      </c>
      <c r="C69" s="142"/>
      <c r="D69" s="66" t="s">
        <v>216</v>
      </c>
      <c r="E69" s="20" t="s">
        <v>64</v>
      </c>
      <c r="F69" s="20" t="s">
        <v>48</v>
      </c>
      <c r="G69" s="86">
        <v>16.43</v>
      </c>
      <c r="H69" s="125">
        <v>20</v>
      </c>
      <c r="I69" s="39">
        <f t="shared" ref="I69:I126" si="2">H69-(SUM(K69:AV69))</f>
        <v>20</v>
      </c>
      <c r="J69" s="40" t="str">
        <f t="shared" ref="J69:J126" si="3">IF(I69&lt;0,"ATENÇÃO","OK")</f>
        <v>OK</v>
      </c>
      <c r="K69" s="121"/>
      <c r="L69" s="121"/>
      <c r="M69" s="121"/>
      <c r="N69" s="121"/>
      <c r="O69" s="121"/>
      <c r="P69" s="121"/>
      <c r="Q69" s="121"/>
      <c r="R69" s="121"/>
      <c r="S69" s="121"/>
      <c r="T69" s="121"/>
      <c r="U69" s="121"/>
      <c r="V69" s="121"/>
      <c r="W69" s="121"/>
      <c r="X69" s="121"/>
      <c r="Y69" s="121"/>
      <c r="Z69" s="121"/>
      <c r="AA69" s="121"/>
      <c r="AB69" s="111"/>
      <c r="AC69" s="121"/>
      <c r="AD69" s="121"/>
      <c r="AE69" s="121"/>
      <c r="AF69" s="121"/>
      <c r="AG69" s="18"/>
      <c r="AH69" s="18"/>
      <c r="AI69" s="18"/>
      <c r="AJ69" s="18"/>
      <c r="AK69" s="18"/>
      <c r="AL69" s="18"/>
      <c r="AM69" s="18"/>
      <c r="AN69" s="18"/>
      <c r="AO69" s="18"/>
      <c r="AP69" s="18"/>
      <c r="AQ69" s="18"/>
      <c r="AR69" s="18"/>
      <c r="AS69" s="18"/>
      <c r="AT69" s="18"/>
      <c r="AU69" s="18"/>
      <c r="AV69" s="18"/>
    </row>
    <row r="70" spans="1:48" ht="60" customHeight="1" x14ac:dyDescent="0.25">
      <c r="A70" s="134">
        <v>20</v>
      </c>
      <c r="B70" s="68">
        <v>71</v>
      </c>
      <c r="C70" s="140" t="s">
        <v>207</v>
      </c>
      <c r="D70" s="66" t="s">
        <v>120</v>
      </c>
      <c r="E70" s="20" t="s">
        <v>217</v>
      </c>
      <c r="F70" s="20" t="s">
        <v>36</v>
      </c>
      <c r="G70" s="86">
        <v>2.25</v>
      </c>
      <c r="H70" s="125">
        <v>30</v>
      </c>
      <c r="I70" s="39">
        <f t="shared" si="2"/>
        <v>30</v>
      </c>
      <c r="J70" s="40" t="str">
        <f t="shared" si="3"/>
        <v>OK</v>
      </c>
      <c r="K70" s="121"/>
      <c r="L70" s="121"/>
      <c r="M70" s="121"/>
      <c r="N70" s="121"/>
      <c r="O70" s="121"/>
      <c r="P70" s="121"/>
      <c r="Q70" s="121"/>
      <c r="R70" s="121"/>
      <c r="S70" s="121"/>
      <c r="T70" s="121"/>
      <c r="U70" s="121"/>
      <c r="V70" s="121"/>
      <c r="W70" s="121"/>
      <c r="X70" s="121"/>
      <c r="Y70" s="121"/>
      <c r="Z70" s="121"/>
      <c r="AA70" s="121"/>
      <c r="AB70" s="111"/>
      <c r="AC70" s="121"/>
      <c r="AD70" s="121"/>
      <c r="AE70" s="121"/>
      <c r="AF70" s="121"/>
      <c r="AG70" s="18"/>
      <c r="AH70" s="18"/>
      <c r="AI70" s="18"/>
      <c r="AJ70" s="18"/>
      <c r="AK70" s="18"/>
      <c r="AL70" s="18"/>
      <c r="AM70" s="18"/>
      <c r="AN70" s="18"/>
      <c r="AO70" s="18"/>
      <c r="AP70" s="18"/>
      <c r="AQ70" s="18"/>
      <c r="AR70" s="18"/>
      <c r="AS70" s="18"/>
      <c r="AT70" s="18"/>
      <c r="AU70" s="18"/>
      <c r="AV70" s="18"/>
    </row>
    <row r="71" spans="1:48" ht="60" customHeight="1" x14ac:dyDescent="0.25">
      <c r="A71" s="135"/>
      <c r="B71" s="68">
        <v>72</v>
      </c>
      <c r="C71" s="141"/>
      <c r="D71" s="46" t="s">
        <v>121</v>
      </c>
      <c r="E71" s="69" t="s">
        <v>217</v>
      </c>
      <c r="F71" s="69" t="s">
        <v>36</v>
      </c>
      <c r="G71" s="86">
        <v>2.25</v>
      </c>
      <c r="H71" s="125">
        <v>20</v>
      </c>
      <c r="I71" s="39">
        <f t="shared" si="2"/>
        <v>20</v>
      </c>
      <c r="J71" s="40" t="str">
        <f t="shared" si="3"/>
        <v>OK</v>
      </c>
      <c r="K71" s="121"/>
      <c r="L71" s="121"/>
      <c r="M71" s="121"/>
      <c r="N71" s="121"/>
      <c r="O71" s="121"/>
      <c r="P71" s="121"/>
      <c r="Q71" s="121"/>
      <c r="R71" s="121"/>
      <c r="S71" s="121"/>
      <c r="T71" s="121"/>
      <c r="U71" s="121"/>
      <c r="V71" s="121"/>
      <c r="W71" s="121"/>
      <c r="X71" s="121"/>
      <c r="Y71" s="121"/>
      <c r="Z71" s="121"/>
      <c r="AA71" s="121"/>
      <c r="AB71" s="111"/>
      <c r="AC71" s="121"/>
      <c r="AD71" s="121"/>
      <c r="AE71" s="121"/>
      <c r="AF71" s="121"/>
      <c r="AG71" s="18"/>
      <c r="AH71" s="18"/>
      <c r="AI71" s="18"/>
      <c r="AJ71" s="18"/>
      <c r="AK71" s="18"/>
      <c r="AL71" s="18"/>
      <c r="AM71" s="18"/>
      <c r="AN71" s="18"/>
      <c r="AO71" s="18"/>
      <c r="AP71" s="18"/>
      <c r="AQ71" s="18"/>
      <c r="AR71" s="18"/>
      <c r="AS71" s="18"/>
      <c r="AT71" s="18"/>
      <c r="AU71" s="18"/>
      <c r="AV71" s="18"/>
    </row>
    <row r="72" spans="1:48" ht="60" customHeight="1" x14ac:dyDescent="0.25">
      <c r="A72" s="135"/>
      <c r="B72" s="68">
        <v>73</v>
      </c>
      <c r="C72" s="141"/>
      <c r="D72" s="46" t="s">
        <v>122</v>
      </c>
      <c r="E72" s="69" t="s">
        <v>217</v>
      </c>
      <c r="F72" s="69" t="s">
        <v>36</v>
      </c>
      <c r="G72" s="86">
        <v>2.25</v>
      </c>
      <c r="H72" s="125">
        <v>30</v>
      </c>
      <c r="I72" s="39">
        <f t="shared" si="2"/>
        <v>30</v>
      </c>
      <c r="J72" s="40" t="str">
        <f t="shared" si="3"/>
        <v>OK</v>
      </c>
      <c r="K72" s="121"/>
      <c r="L72" s="121"/>
      <c r="M72" s="121"/>
      <c r="N72" s="121"/>
      <c r="O72" s="121"/>
      <c r="P72" s="121"/>
      <c r="Q72" s="121"/>
      <c r="R72" s="121"/>
      <c r="S72" s="121"/>
      <c r="T72" s="121"/>
      <c r="U72" s="121"/>
      <c r="V72" s="121"/>
      <c r="W72" s="121"/>
      <c r="X72" s="121"/>
      <c r="Y72" s="121"/>
      <c r="Z72" s="121"/>
      <c r="AA72" s="121"/>
      <c r="AB72" s="111"/>
      <c r="AC72" s="121"/>
      <c r="AD72" s="121"/>
      <c r="AE72" s="121"/>
      <c r="AF72" s="121"/>
      <c r="AG72" s="18"/>
      <c r="AH72" s="18"/>
      <c r="AI72" s="18"/>
      <c r="AJ72" s="18"/>
      <c r="AK72" s="18"/>
      <c r="AL72" s="18"/>
      <c r="AM72" s="18"/>
      <c r="AN72" s="18"/>
      <c r="AO72" s="18"/>
      <c r="AP72" s="18"/>
      <c r="AQ72" s="18"/>
      <c r="AR72" s="18"/>
      <c r="AS72" s="18"/>
      <c r="AT72" s="18"/>
      <c r="AU72" s="18"/>
      <c r="AV72" s="18"/>
    </row>
    <row r="73" spans="1:48" ht="60" customHeight="1" x14ac:dyDescent="0.25">
      <c r="A73" s="135"/>
      <c r="B73" s="68">
        <v>74</v>
      </c>
      <c r="C73" s="141"/>
      <c r="D73" s="46" t="s">
        <v>123</v>
      </c>
      <c r="E73" s="69" t="s">
        <v>217</v>
      </c>
      <c r="F73" s="69" t="s">
        <v>48</v>
      </c>
      <c r="G73" s="86">
        <v>0.12</v>
      </c>
      <c r="H73" s="125">
        <v>20</v>
      </c>
      <c r="I73" s="39">
        <f t="shared" si="2"/>
        <v>20</v>
      </c>
      <c r="J73" s="40" t="str">
        <f t="shared" si="3"/>
        <v>OK</v>
      </c>
      <c r="K73" s="121"/>
      <c r="L73" s="121"/>
      <c r="M73" s="121"/>
      <c r="N73" s="121"/>
      <c r="O73" s="121"/>
      <c r="P73" s="121"/>
      <c r="Q73" s="121"/>
      <c r="R73" s="121"/>
      <c r="S73" s="121"/>
      <c r="T73" s="121"/>
      <c r="U73" s="121"/>
      <c r="V73" s="121"/>
      <c r="W73" s="121"/>
      <c r="X73" s="121"/>
      <c r="Y73" s="121"/>
      <c r="Z73" s="121"/>
      <c r="AA73" s="121"/>
      <c r="AB73" s="111"/>
      <c r="AC73" s="121"/>
      <c r="AD73" s="121"/>
      <c r="AE73" s="121"/>
      <c r="AF73" s="121"/>
      <c r="AG73" s="18"/>
      <c r="AH73" s="18"/>
      <c r="AI73" s="18"/>
      <c r="AJ73" s="18"/>
      <c r="AK73" s="18"/>
      <c r="AL73" s="18"/>
      <c r="AM73" s="18"/>
      <c r="AN73" s="18"/>
      <c r="AO73" s="18"/>
      <c r="AP73" s="18"/>
      <c r="AQ73" s="18"/>
      <c r="AR73" s="18"/>
      <c r="AS73" s="18"/>
      <c r="AT73" s="18"/>
      <c r="AU73" s="18"/>
      <c r="AV73" s="18"/>
    </row>
    <row r="74" spans="1:48" ht="60" customHeight="1" x14ac:dyDescent="0.25">
      <c r="A74" s="136"/>
      <c r="B74" s="68">
        <v>75</v>
      </c>
      <c r="C74" s="142"/>
      <c r="D74" s="46" t="s">
        <v>143</v>
      </c>
      <c r="E74" s="69" t="s">
        <v>67</v>
      </c>
      <c r="F74" s="69" t="s">
        <v>53</v>
      </c>
      <c r="G74" s="86">
        <v>134.54</v>
      </c>
      <c r="H74" s="125"/>
      <c r="I74" s="39">
        <f t="shared" si="2"/>
        <v>0</v>
      </c>
      <c r="J74" s="40" t="str">
        <f t="shared" si="3"/>
        <v>OK</v>
      </c>
      <c r="K74" s="121"/>
      <c r="L74" s="121"/>
      <c r="M74" s="121"/>
      <c r="N74" s="121"/>
      <c r="O74" s="121"/>
      <c r="P74" s="121"/>
      <c r="Q74" s="121"/>
      <c r="R74" s="121"/>
      <c r="S74" s="121"/>
      <c r="T74" s="121"/>
      <c r="U74" s="121"/>
      <c r="V74" s="121"/>
      <c r="W74" s="121"/>
      <c r="X74" s="121"/>
      <c r="Y74" s="121"/>
      <c r="Z74" s="121"/>
      <c r="AA74" s="121"/>
      <c r="AB74" s="111"/>
      <c r="AC74" s="121"/>
      <c r="AD74" s="121"/>
      <c r="AE74" s="121"/>
      <c r="AF74" s="121"/>
      <c r="AG74" s="18"/>
      <c r="AH74" s="18"/>
      <c r="AI74" s="18"/>
      <c r="AJ74" s="18"/>
      <c r="AK74" s="18"/>
      <c r="AL74" s="18"/>
      <c r="AM74" s="18"/>
      <c r="AN74" s="18"/>
      <c r="AO74" s="18"/>
      <c r="AP74" s="18"/>
      <c r="AQ74" s="18"/>
      <c r="AR74" s="18"/>
      <c r="AS74" s="18"/>
      <c r="AT74" s="18"/>
      <c r="AU74" s="18"/>
      <c r="AV74" s="18"/>
    </row>
    <row r="75" spans="1:48" ht="60" customHeight="1" x14ac:dyDescent="0.25">
      <c r="A75" s="134">
        <v>21</v>
      </c>
      <c r="B75" s="68">
        <v>76</v>
      </c>
      <c r="C75" s="140" t="s">
        <v>218</v>
      </c>
      <c r="D75" s="84" t="s">
        <v>219</v>
      </c>
      <c r="E75" s="20" t="s">
        <v>220</v>
      </c>
      <c r="F75" s="20" t="s">
        <v>46</v>
      </c>
      <c r="G75" s="86">
        <v>20.36</v>
      </c>
      <c r="H75" s="125">
        <v>10</v>
      </c>
      <c r="I75" s="39">
        <f t="shared" si="2"/>
        <v>5</v>
      </c>
      <c r="J75" s="40" t="str">
        <f t="shared" si="3"/>
        <v>OK</v>
      </c>
      <c r="K75" s="121"/>
      <c r="L75" s="121"/>
      <c r="M75" s="121"/>
      <c r="N75" s="121"/>
      <c r="O75" s="121"/>
      <c r="P75" s="121"/>
      <c r="Q75" s="121"/>
      <c r="R75" s="121">
        <v>5</v>
      </c>
      <c r="S75" s="121"/>
      <c r="T75" s="121"/>
      <c r="U75" s="121"/>
      <c r="V75" s="121"/>
      <c r="W75" s="121"/>
      <c r="X75" s="121"/>
      <c r="Y75" s="121"/>
      <c r="Z75" s="121"/>
      <c r="AA75" s="121"/>
      <c r="AB75" s="111"/>
      <c r="AC75" s="121"/>
      <c r="AD75" s="121"/>
      <c r="AE75" s="121"/>
      <c r="AF75" s="121"/>
      <c r="AG75" s="18"/>
      <c r="AH75" s="18"/>
      <c r="AI75" s="18"/>
      <c r="AJ75" s="18"/>
      <c r="AK75" s="18"/>
      <c r="AL75" s="18"/>
      <c r="AM75" s="18"/>
      <c r="AN75" s="18"/>
      <c r="AO75" s="18"/>
      <c r="AP75" s="18"/>
      <c r="AQ75" s="18"/>
      <c r="AR75" s="18"/>
      <c r="AS75" s="18"/>
      <c r="AT75" s="18"/>
      <c r="AU75" s="18"/>
      <c r="AV75" s="18"/>
    </row>
    <row r="76" spans="1:48" ht="60" customHeight="1" x14ac:dyDescent="0.25">
      <c r="A76" s="135"/>
      <c r="B76" s="68">
        <v>77</v>
      </c>
      <c r="C76" s="141"/>
      <c r="D76" s="46" t="s">
        <v>221</v>
      </c>
      <c r="E76" s="20" t="s">
        <v>220</v>
      </c>
      <c r="F76" s="69" t="s">
        <v>46</v>
      </c>
      <c r="G76" s="86">
        <v>20.350000000000001</v>
      </c>
      <c r="H76" s="125">
        <v>10</v>
      </c>
      <c r="I76" s="39">
        <f t="shared" si="2"/>
        <v>0</v>
      </c>
      <c r="J76" s="40" t="str">
        <f t="shared" si="3"/>
        <v>OK</v>
      </c>
      <c r="K76" s="121"/>
      <c r="L76" s="121"/>
      <c r="M76" s="121"/>
      <c r="N76" s="121"/>
      <c r="O76" s="121"/>
      <c r="P76" s="121"/>
      <c r="Q76" s="121"/>
      <c r="R76" s="121">
        <v>10</v>
      </c>
      <c r="S76" s="121"/>
      <c r="T76" s="121"/>
      <c r="U76" s="121"/>
      <c r="V76" s="121"/>
      <c r="W76" s="121"/>
      <c r="X76" s="121"/>
      <c r="Y76" s="121"/>
      <c r="Z76" s="121"/>
      <c r="AA76" s="121"/>
      <c r="AB76" s="111"/>
      <c r="AC76" s="121"/>
      <c r="AD76" s="121"/>
      <c r="AE76" s="121"/>
      <c r="AF76" s="121"/>
      <c r="AG76" s="18"/>
      <c r="AH76" s="18"/>
      <c r="AI76" s="18"/>
      <c r="AJ76" s="18"/>
      <c r="AK76" s="18"/>
      <c r="AL76" s="18"/>
      <c r="AM76" s="18"/>
      <c r="AN76" s="18"/>
      <c r="AO76" s="18"/>
      <c r="AP76" s="18"/>
      <c r="AQ76" s="18"/>
      <c r="AR76" s="18"/>
      <c r="AS76" s="18"/>
      <c r="AT76" s="18"/>
      <c r="AU76" s="18"/>
      <c r="AV76" s="18"/>
    </row>
    <row r="77" spans="1:48" ht="60" customHeight="1" x14ac:dyDescent="0.25">
      <c r="A77" s="136"/>
      <c r="B77" s="68">
        <v>78</v>
      </c>
      <c r="C77" s="142"/>
      <c r="D77" s="46" t="s">
        <v>222</v>
      </c>
      <c r="E77" s="20" t="s">
        <v>220</v>
      </c>
      <c r="F77" s="69" t="s">
        <v>52</v>
      </c>
      <c r="G77" s="86">
        <v>20.38</v>
      </c>
      <c r="H77" s="125">
        <v>10</v>
      </c>
      <c r="I77" s="39">
        <f t="shared" si="2"/>
        <v>5</v>
      </c>
      <c r="J77" s="40" t="str">
        <f t="shared" si="3"/>
        <v>OK</v>
      </c>
      <c r="K77" s="121"/>
      <c r="L77" s="121"/>
      <c r="M77" s="121"/>
      <c r="N77" s="121"/>
      <c r="O77" s="121"/>
      <c r="P77" s="121"/>
      <c r="Q77" s="121"/>
      <c r="R77" s="121">
        <v>5</v>
      </c>
      <c r="S77" s="121"/>
      <c r="T77" s="121"/>
      <c r="U77" s="121"/>
      <c r="V77" s="121"/>
      <c r="W77" s="121"/>
      <c r="X77" s="121"/>
      <c r="Y77" s="121"/>
      <c r="Z77" s="121"/>
      <c r="AA77" s="121"/>
      <c r="AB77" s="111"/>
      <c r="AC77" s="121"/>
      <c r="AD77" s="121"/>
      <c r="AE77" s="121"/>
      <c r="AF77" s="121"/>
      <c r="AG77" s="18"/>
      <c r="AH77" s="18"/>
      <c r="AI77" s="18"/>
      <c r="AJ77" s="18"/>
      <c r="AK77" s="18"/>
      <c r="AL77" s="18"/>
      <c r="AM77" s="18"/>
      <c r="AN77" s="18"/>
      <c r="AO77" s="18"/>
      <c r="AP77" s="18"/>
      <c r="AQ77" s="18"/>
      <c r="AR77" s="18"/>
      <c r="AS77" s="18"/>
      <c r="AT77" s="18"/>
      <c r="AU77" s="18"/>
      <c r="AV77" s="18"/>
    </row>
    <row r="78" spans="1:48" ht="60" customHeight="1" x14ac:dyDescent="0.25">
      <c r="A78" s="134">
        <v>22</v>
      </c>
      <c r="B78" s="68">
        <v>79</v>
      </c>
      <c r="C78" s="140" t="s">
        <v>175</v>
      </c>
      <c r="D78" s="46" t="s">
        <v>124</v>
      </c>
      <c r="E78" s="20" t="s">
        <v>62</v>
      </c>
      <c r="F78" s="69" t="s">
        <v>26</v>
      </c>
      <c r="G78" s="86">
        <v>267.92</v>
      </c>
      <c r="H78" s="125"/>
      <c r="I78" s="39">
        <f t="shared" si="2"/>
        <v>0</v>
      </c>
      <c r="J78" s="40" t="str">
        <f t="shared" si="3"/>
        <v>OK</v>
      </c>
      <c r="K78" s="121"/>
      <c r="L78" s="121"/>
      <c r="M78" s="121"/>
      <c r="N78" s="121"/>
      <c r="O78" s="121"/>
      <c r="P78" s="121"/>
      <c r="Q78" s="121"/>
      <c r="R78" s="121"/>
      <c r="S78" s="121"/>
      <c r="T78" s="121"/>
      <c r="U78" s="121"/>
      <c r="V78" s="121"/>
      <c r="W78" s="121"/>
      <c r="X78" s="121"/>
      <c r="Y78" s="121"/>
      <c r="Z78" s="121"/>
      <c r="AA78" s="121"/>
      <c r="AB78" s="111"/>
      <c r="AC78" s="121"/>
      <c r="AD78" s="121"/>
      <c r="AE78" s="121"/>
      <c r="AF78" s="121"/>
      <c r="AG78" s="18"/>
      <c r="AH78" s="18"/>
      <c r="AI78" s="18"/>
      <c r="AJ78" s="18"/>
      <c r="AK78" s="18"/>
      <c r="AL78" s="18"/>
      <c r="AM78" s="18"/>
      <c r="AN78" s="18"/>
      <c r="AO78" s="18"/>
      <c r="AP78" s="18"/>
      <c r="AQ78" s="18"/>
      <c r="AR78" s="18"/>
      <c r="AS78" s="18"/>
      <c r="AT78" s="18"/>
      <c r="AU78" s="18"/>
      <c r="AV78" s="18"/>
    </row>
    <row r="79" spans="1:48" ht="60" customHeight="1" x14ac:dyDescent="0.25">
      <c r="A79" s="135"/>
      <c r="B79" s="68">
        <v>80</v>
      </c>
      <c r="C79" s="141"/>
      <c r="D79" s="46" t="s">
        <v>125</v>
      </c>
      <c r="E79" s="20" t="s">
        <v>62</v>
      </c>
      <c r="F79" s="69" t="s">
        <v>48</v>
      </c>
      <c r="G79" s="86">
        <v>31.59</v>
      </c>
      <c r="H79" s="125"/>
      <c r="I79" s="39">
        <f t="shared" si="2"/>
        <v>0</v>
      </c>
      <c r="J79" s="40" t="str">
        <f t="shared" si="3"/>
        <v>OK</v>
      </c>
      <c r="K79" s="121"/>
      <c r="L79" s="121"/>
      <c r="M79" s="121"/>
      <c r="N79" s="121"/>
      <c r="O79" s="121"/>
      <c r="P79" s="121"/>
      <c r="Q79" s="121"/>
      <c r="R79" s="121"/>
      <c r="S79" s="121"/>
      <c r="T79" s="121"/>
      <c r="U79" s="121"/>
      <c r="V79" s="121"/>
      <c r="W79" s="121"/>
      <c r="X79" s="121"/>
      <c r="Y79" s="121"/>
      <c r="Z79" s="121"/>
      <c r="AA79" s="121"/>
      <c r="AB79" s="111"/>
      <c r="AC79" s="121"/>
      <c r="AD79" s="121"/>
      <c r="AE79" s="121"/>
      <c r="AF79" s="121"/>
      <c r="AG79" s="18"/>
      <c r="AH79" s="18"/>
      <c r="AI79" s="18"/>
      <c r="AJ79" s="18"/>
      <c r="AK79" s="18"/>
      <c r="AL79" s="18"/>
      <c r="AM79" s="18"/>
      <c r="AN79" s="18"/>
      <c r="AO79" s="18"/>
      <c r="AP79" s="18"/>
      <c r="AQ79" s="18"/>
      <c r="AR79" s="18"/>
      <c r="AS79" s="18"/>
      <c r="AT79" s="18"/>
      <c r="AU79" s="18"/>
      <c r="AV79" s="18"/>
    </row>
    <row r="80" spans="1:48" ht="60" customHeight="1" x14ac:dyDescent="0.25">
      <c r="A80" s="135"/>
      <c r="B80" s="68">
        <v>81</v>
      </c>
      <c r="C80" s="141"/>
      <c r="D80" s="46" t="s">
        <v>126</v>
      </c>
      <c r="E80" s="20" t="s">
        <v>223</v>
      </c>
      <c r="F80" s="69" t="s">
        <v>48</v>
      </c>
      <c r="G80" s="86">
        <v>17.48</v>
      </c>
      <c r="H80" s="125"/>
      <c r="I80" s="39">
        <f t="shared" si="2"/>
        <v>0</v>
      </c>
      <c r="J80" s="40" t="str">
        <f t="shared" si="3"/>
        <v>OK</v>
      </c>
      <c r="K80" s="121"/>
      <c r="L80" s="121"/>
      <c r="M80" s="121"/>
      <c r="N80" s="121"/>
      <c r="O80" s="121"/>
      <c r="P80" s="121"/>
      <c r="Q80" s="121"/>
      <c r="R80" s="121"/>
      <c r="S80" s="121"/>
      <c r="T80" s="121"/>
      <c r="U80" s="121"/>
      <c r="V80" s="121"/>
      <c r="W80" s="121"/>
      <c r="X80" s="121"/>
      <c r="Y80" s="121"/>
      <c r="Z80" s="121"/>
      <c r="AA80" s="121"/>
      <c r="AB80" s="111"/>
      <c r="AC80" s="121"/>
      <c r="AD80" s="121"/>
      <c r="AE80" s="121"/>
      <c r="AF80" s="121"/>
      <c r="AG80" s="18"/>
      <c r="AH80" s="18"/>
      <c r="AI80" s="18"/>
      <c r="AJ80" s="18"/>
      <c r="AK80" s="18"/>
      <c r="AL80" s="18"/>
      <c r="AM80" s="18"/>
      <c r="AN80" s="18"/>
      <c r="AO80" s="18"/>
      <c r="AP80" s="18"/>
      <c r="AQ80" s="18"/>
      <c r="AR80" s="18"/>
      <c r="AS80" s="18"/>
      <c r="AT80" s="18"/>
      <c r="AU80" s="18"/>
      <c r="AV80" s="18"/>
    </row>
    <row r="81" spans="1:48" ht="60" customHeight="1" x14ac:dyDescent="0.25">
      <c r="A81" s="135"/>
      <c r="B81" s="68">
        <v>82</v>
      </c>
      <c r="C81" s="141"/>
      <c r="D81" s="66" t="s">
        <v>127</v>
      </c>
      <c r="E81" s="20" t="s">
        <v>62</v>
      </c>
      <c r="F81" s="20" t="s">
        <v>48</v>
      </c>
      <c r="G81" s="86">
        <v>15.49</v>
      </c>
      <c r="H81" s="125"/>
      <c r="I81" s="39">
        <f t="shared" si="2"/>
        <v>0</v>
      </c>
      <c r="J81" s="40" t="str">
        <f t="shared" si="3"/>
        <v>OK</v>
      </c>
      <c r="K81" s="121"/>
      <c r="L81" s="121"/>
      <c r="M81" s="121"/>
      <c r="N81" s="121"/>
      <c r="O81" s="121"/>
      <c r="P81" s="121"/>
      <c r="Q81" s="121"/>
      <c r="R81" s="121"/>
      <c r="S81" s="121"/>
      <c r="T81" s="121"/>
      <c r="U81" s="121"/>
      <c r="V81" s="121"/>
      <c r="W81" s="121"/>
      <c r="X81" s="121"/>
      <c r="Y81" s="121"/>
      <c r="Z81" s="121"/>
      <c r="AA81" s="121"/>
      <c r="AB81" s="111"/>
      <c r="AC81" s="121"/>
      <c r="AD81" s="121"/>
      <c r="AE81" s="121"/>
      <c r="AF81" s="121"/>
      <c r="AG81" s="18"/>
      <c r="AH81" s="18"/>
      <c r="AI81" s="18"/>
      <c r="AJ81" s="18"/>
      <c r="AK81" s="18"/>
      <c r="AL81" s="18"/>
      <c r="AM81" s="18"/>
      <c r="AN81" s="18"/>
      <c r="AO81" s="18"/>
      <c r="AP81" s="18"/>
      <c r="AQ81" s="18"/>
      <c r="AR81" s="18"/>
      <c r="AS81" s="18"/>
      <c r="AT81" s="18"/>
      <c r="AU81" s="18"/>
      <c r="AV81" s="18"/>
    </row>
    <row r="82" spans="1:48" ht="60" customHeight="1" x14ac:dyDescent="0.25">
      <c r="A82" s="135"/>
      <c r="B82" s="68">
        <v>83</v>
      </c>
      <c r="C82" s="141"/>
      <c r="D82" s="66" t="s">
        <v>128</v>
      </c>
      <c r="E82" s="20" t="s">
        <v>62</v>
      </c>
      <c r="F82" s="20" t="s">
        <v>48</v>
      </c>
      <c r="G82" s="86">
        <v>50.16</v>
      </c>
      <c r="H82" s="125"/>
      <c r="I82" s="39">
        <f t="shared" si="2"/>
        <v>0</v>
      </c>
      <c r="J82" s="40" t="str">
        <f t="shared" si="3"/>
        <v>OK</v>
      </c>
      <c r="K82" s="121"/>
      <c r="L82" s="121"/>
      <c r="M82" s="121"/>
      <c r="N82" s="121"/>
      <c r="O82" s="121"/>
      <c r="P82" s="121"/>
      <c r="Q82" s="121"/>
      <c r="R82" s="121"/>
      <c r="S82" s="121"/>
      <c r="T82" s="121"/>
      <c r="U82" s="121"/>
      <c r="V82" s="121"/>
      <c r="W82" s="121"/>
      <c r="X82" s="121"/>
      <c r="Y82" s="121"/>
      <c r="Z82" s="121"/>
      <c r="AA82" s="121"/>
      <c r="AB82" s="111"/>
      <c r="AC82" s="121"/>
      <c r="AD82" s="121"/>
      <c r="AE82" s="121"/>
      <c r="AF82" s="121"/>
      <c r="AG82" s="18"/>
      <c r="AH82" s="18"/>
      <c r="AI82" s="18"/>
      <c r="AJ82" s="18"/>
      <c r="AK82" s="18"/>
      <c r="AL82" s="18"/>
      <c r="AM82" s="18"/>
      <c r="AN82" s="18"/>
      <c r="AO82" s="18"/>
      <c r="AP82" s="18"/>
      <c r="AQ82" s="18"/>
      <c r="AR82" s="18"/>
      <c r="AS82" s="18"/>
      <c r="AT82" s="18"/>
      <c r="AU82" s="18"/>
      <c r="AV82" s="18"/>
    </row>
    <row r="83" spans="1:48" ht="60" customHeight="1" x14ac:dyDescent="0.25">
      <c r="A83" s="136"/>
      <c r="B83" s="68">
        <v>84</v>
      </c>
      <c r="C83" s="142"/>
      <c r="D83" s="66" t="s">
        <v>224</v>
      </c>
      <c r="E83" s="20" t="s">
        <v>62</v>
      </c>
      <c r="F83" s="20" t="s">
        <v>48</v>
      </c>
      <c r="G83" s="86">
        <v>27.85</v>
      </c>
      <c r="H83" s="125"/>
      <c r="I83" s="39">
        <f t="shared" si="2"/>
        <v>0</v>
      </c>
      <c r="J83" s="40" t="str">
        <f t="shared" si="3"/>
        <v>OK</v>
      </c>
      <c r="K83" s="121"/>
      <c r="L83" s="121"/>
      <c r="M83" s="121"/>
      <c r="N83" s="121"/>
      <c r="O83" s="121"/>
      <c r="P83" s="121"/>
      <c r="Q83" s="121"/>
      <c r="R83" s="121"/>
      <c r="S83" s="121"/>
      <c r="T83" s="121"/>
      <c r="U83" s="121"/>
      <c r="V83" s="121"/>
      <c r="W83" s="121"/>
      <c r="X83" s="121"/>
      <c r="Y83" s="121"/>
      <c r="Z83" s="121"/>
      <c r="AA83" s="121"/>
      <c r="AB83" s="111"/>
      <c r="AC83" s="121"/>
      <c r="AD83" s="121"/>
      <c r="AE83" s="121"/>
      <c r="AF83" s="121"/>
      <c r="AG83" s="18"/>
      <c r="AH83" s="18"/>
      <c r="AI83" s="18"/>
      <c r="AJ83" s="18"/>
      <c r="AK83" s="18"/>
      <c r="AL83" s="18"/>
      <c r="AM83" s="18"/>
      <c r="AN83" s="18"/>
      <c r="AO83" s="18"/>
      <c r="AP83" s="18"/>
      <c r="AQ83" s="18"/>
      <c r="AR83" s="18"/>
      <c r="AS83" s="18"/>
      <c r="AT83" s="18"/>
      <c r="AU83" s="18"/>
      <c r="AV83" s="18"/>
    </row>
    <row r="84" spans="1:48" ht="60" customHeight="1" x14ac:dyDescent="0.25">
      <c r="A84" s="49">
        <v>23</v>
      </c>
      <c r="B84" s="68">
        <v>85</v>
      </c>
      <c r="C84" s="81" t="s">
        <v>225</v>
      </c>
      <c r="D84" s="85" t="s">
        <v>226</v>
      </c>
      <c r="E84" s="20" t="s">
        <v>227</v>
      </c>
      <c r="F84" s="20" t="s">
        <v>46</v>
      </c>
      <c r="G84" s="86">
        <v>3.24</v>
      </c>
      <c r="H84" s="125">
        <v>150</v>
      </c>
      <c r="I84" s="39">
        <f t="shared" si="2"/>
        <v>22</v>
      </c>
      <c r="J84" s="40" t="str">
        <f t="shared" si="3"/>
        <v>OK</v>
      </c>
      <c r="K84" s="121"/>
      <c r="L84" s="121"/>
      <c r="M84" s="121"/>
      <c r="N84" s="121"/>
      <c r="O84" s="121"/>
      <c r="P84" s="121">
        <v>128</v>
      </c>
      <c r="Q84" s="121"/>
      <c r="R84" s="121"/>
      <c r="S84" s="121"/>
      <c r="T84" s="121"/>
      <c r="U84" s="121"/>
      <c r="V84" s="121"/>
      <c r="W84" s="121"/>
      <c r="X84" s="121"/>
      <c r="Y84" s="121"/>
      <c r="Z84" s="121"/>
      <c r="AA84" s="121"/>
      <c r="AB84" s="111"/>
      <c r="AC84" s="121"/>
      <c r="AD84" s="121"/>
      <c r="AE84" s="121"/>
      <c r="AF84" s="121"/>
      <c r="AG84" s="18"/>
      <c r="AH84" s="18"/>
      <c r="AI84" s="18"/>
      <c r="AJ84" s="18"/>
      <c r="AK84" s="18"/>
      <c r="AL84" s="18"/>
      <c r="AM84" s="18"/>
      <c r="AN84" s="18"/>
      <c r="AO84" s="18"/>
      <c r="AP84" s="18"/>
      <c r="AQ84" s="18"/>
      <c r="AR84" s="18"/>
      <c r="AS84" s="18"/>
      <c r="AT84" s="18"/>
      <c r="AU84" s="18"/>
      <c r="AV84" s="18"/>
    </row>
    <row r="85" spans="1:48" ht="60" customHeight="1" x14ac:dyDescent="0.25">
      <c r="A85" s="134">
        <v>24</v>
      </c>
      <c r="B85" s="68">
        <v>86</v>
      </c>
      <c r="C85" s="140" t="s">
        <v>207</v>
      </c>
      <c r="D85" s="66" t="s">
        <v>129</v>
      </c>
      <c r="E85" s="20" t="s">
        <v>38</v>
      </c>
      <c r="F85" s="20" t="s">
        <v>26</v>
      </c>
      <c r="G85" s="86">
        <v>1.1399999999999999</v>
      </c>
      <c r="H85" s="125">
        <v>100</v>
      </c>
      <c r="I85" s="39">
        <f t="shared" si="2"/>
        <v>0</v>
      </c>
      <c r="J85" s="40" t="str">
        <f t="shared" si="3"/>
        <v>OK</v>
      </c>
      <c r="K85" s="121"/>
      <c r="L85" s="121"/>
      <c r="M85" s="121"/>
      <c r="N85" s="121"/>
      <c r="O85" s="121"/>
      <c r="P85" s="121"/>
      <c r="Q85" s="121"/>
      <c r="R85" s="121"/>
      <c r="S85" s="121"/>
      <c r="T85" s="121"/>
      <c r="U85" s="121">
        <v>50</v>
      </c>
      <c r="V85" s="121"/>
      <c r="W85" s="121"/>
      <c r="X85" s="121"/>
      <c r="Y85" s="121"/>
      <c r="Z85" s="121"/>
      <c r="AA85" s="121"/>
      <c r="AB85" s="111"/>
      <c r="AC85" s="121"/>
      <c r="AD85" s="121"/>
      <c r="AE85" s="121"/>
      <c r="AF85" s="121">
        <v>50</v>
      </c>
      <c r="AG85" s="18"/>
      <c r="AH85" s="18"/>
      <c r="AI85" s="18"/>
      <c r="AJ85" s="18"/>
      <c r="AK85" s="18"/>
      <c r="AL85" s="18"/>
      <c r="AM85" s="18"/>
      <c r="AN85" s="18"/>
      <c r="AO85" s="18"/>
      <c r="AP85" s="18"/>
      <c r="AQ85" s="18"/>
      <c r="AR85" s="18"/>
      <c r="AS85" s="18"/>
      <c r="AT85" s="18"/>
      <c r="AU85" s="18"/>
      <c r="AV85" s="18"/>
    </row>
    <row r="86" spans="1:48" ht="60" customHeight="1" x14ac:dyDescent="0.25">
      <c r="A86" s="135"/>
      <c r="B86" s="68">
        <v>87</v>
      </c>
      <c r="C86" s="141"/>
      <c r="D86" s="66" t="s">
        <v>130</v>
      </c>
      <c r="E86" s="20" t="s">
        <v>38</v>
      </c>
      <c r="F86" s="20" t="s">
        <v>26</v>
      </c>
      <c r="G86" s="86">
        <v>1.57</v>
      </c>
      <c r="H86" s="125">
        <v>30</v>
      </c>
      <c r="I86" s="39">
        <f t="shared" si="2"/>
        <v>0</v>
      </c>
      <c r="J86" s="40" t="str">
        <f t="shared" si="3"/>
        <v>OK</v>
      </c>
      <c r="K86" s="121"/>
      <c r="L86" s="121"/>
      <c r="M86" s="121"/>
      <c r="N86" s="121"/>
      <c r="O86" s="121"/>
      <c r="P86" s="121"/>
      <c r="Q86" s="121"/>
      <c r="R86" s="121"/>
      <c r="S86" s="121"/>
      <c r="T86" s="121"/>
      <c r="U86" s="121">
        <v>30</v>
      </c>
      <c r="V86" s="121"/>
      <c r="W86" s="121"/>
      <c r="X86" s="121"/>
      <c r="Y86" s="121"/>
      <c r="Z86" s="121"/>
      <c r="AA86" s="121"/>
      <c r="AB86" s="111"/>
      <c r="AC86" s="121"/>
      <c r="AD86" s="121"/>
      <c r="AE86" s="121"/>
      <c r="AF86" s="121"/>
      <c r="AG86" s="18"/>
      <c r="AH86" s="18"/>
      <c r="AI86" s="18"/>
      <c r="AJ86" s="18"/>
      <c r="AK86" s="18"/>
      <c r="AL86" s="18"/>
      <c r="AM86" s="18"/>
      <c r="AN86" s="18"/>
      <c r="AO86" s="18"/>
      <c r="AP86" s="18"/>
      <c r="AQ86" s="18"/>
      <c r="AR86" s="18"/>
      <c r="AS86" s="18"/>
      <c r="AT86" s="18"/>
      <c r="AU86" s="18"/>
      <c r="AV86" s="18"/>
    </row>
    <row r="87" spans="1:48" ht="60" customHeight="1" x14ac:dyDescent="0.25">
      <c r="A87" s="135"/>
      <c r="B87" s="68">
        <v>88</v>
      </c>
      <c r="C87" s="141"/>
      <c r="D87" s="66" t="s">
        <v>131</v>
      </c>
      <c r="E87" s="69" t="s">
        <v>39</v>
      </c>
      <c r="F87" s="67" t="s">
        <v>26</v>
      </c>
      <c r="G87" s="86">
        <v>5.2</v>
      </c>
      <c r="H87" s="125">
        <v>80</v>
      </c>
      <c r="I87" s="39">
        <f t="shared" si="2"/>
        <v>0</v>
      </c>
      <c r="J87" s="40" t="str">
        <f t="shared" si="3"/>
        <v>OK</v>
      </c>
      <c r="K87" s="121"/>
      <c r="L87" s="121"/>
      <c r="M87" s="121"/>
      <c r="N87" s="121"/>
      <c r="O87" s="121"/>
      <c r="P87" s="121"/>
      <c r="Q87" s="121"/>
      <c r="R87" s="121"/>
      <c r="S87" s="121"/>
      <c r="T87" s="121"/>
      <c r="U87" s="121">
        <v>40</v>
      </c>
      <c r="V87" s="121"/>
      <c r="W87" s="121"/>
      <c r="X87" s="121"/>
      <c r="Y87" s="121"/>
      <c r="Z87" s="121"/>
      <c r="AA87" s="121"/>
      <c r="AB87" s="111"/>
      <c r="AC87" s="121"/>
      <c r="AD87" s="121"/>
      <c r="AE87" s="121"/>
      <c r="AF87" s="121">
        <v>40</v>
      </c>
      <c r="AG87" s="18"/>
      <c r="AH87" s="18"/>
      <c r="AI87" s="18"/>
      <c r="AJ87" s="18"/>
      <c r="AK87" s="18"/>
      <c r="AL87" s="18"/>
      <c r="AM87" s="18"/>
      <c r="AN87" s="18"/>
      <c r="AO87" s="18"/>
      <c r="AP87" s="18"/>
      <c r="AQ87" s="18"/>
      <c r="AR87" s="18"/>
      <c r="AS87" s="18"/>
      <c r="AT87" s="18"/>
      <c r="AU87" s="18"/>
      <c r="AV87" s="18"/>
    </row>
    <row r="88" spans="1:48" ht="60" customHeight="1" x14ac:dyDescent="0.25">
      <c r="A88" s="136"/>
      <c r="B88" s="68">
        <v>89</v>
      </c>
      <c r="C88" s="142"/>
      <c r="D88" s="66" t="s">
        <v>132</v>
      </c>
      <c r="E88" s="69" t="s">
        <v>65</v>
      </c>
      <c r="F88" s="67" t="s">
        <v>26</v>
      </c>
      <c r="G88" s="86">
        <v>1.5</v>
      </c>
      <c r="H88" s="125">
        <v>100</v>
      </c>
      <c r="I88" s="39">
        <f t="shared" si="2"/>
        <v>100</v>
      </c>
      <c r="J88" s="40" t="str">
        <f t="shared" si="3"/>
        <v>OK</v>
      </c>
      <c r="K88" s="121"/>
      <c r="L88" s="121"/>
      <c r="M88" s="121"/>
      <c r="N88" s="121"/>
      <c r="O88" s="121"/>
      <c r="P88" s="121"/>
      <c r="Q88" s="121"/>
      <c r="R88" s="121"/>
      <c r="S88" s="121"/>
      <c r="T88" s="121"/>
      <c r="U88" s="121"/>
      <c r="V88" s="121"/>
      <c r="W88" s="121"/>
      <c r="X88" s="121"/>
      <c r="Y88" s="121"/>
      <c r="Z88" s="121"/>
      <c r="AA88" s="121"/>
      <c r="AB88" s="111"/>
      <c r="AC88" s="121"/>
      <c r="AD88" s="121"/>
      <c r="AE88" s="121"/>
      <c r="AF88" s="121"/>
      <c r="AG88" s="18"/>
      <c r="AH88" s="18"/>
      <c r="AI88" s="18"/>
      <c r="AJ88" s="18"/>
      <c r="AK88" s="18"/>
      <c r="AL88" s="18"/>
      <c r="AM88" s="18"/>
      <c r="AN88" s="18"/>
      <c r="AO88" s="18"/>
      <c r="AP88" s="18"/>
      <c r="AQ88" s="18"/>
      <c r="AR88" s="18"/>
      <c r="AS88" s="18"/>
      <c r="AT88" s="18"/>
      <c r="AU88" s="18"/>
      <c r="AV88" s="18"/>
    </row>
    <row r="89" spans="1:48" ht="60" customHeight="1" x14ac:dyDescent="0.25">
      <c r="A89" s="134">
        <v>25</v>
      </c>
      <c r="B89" s="68">
        <v>90</v>
      </c>
      <c r="C89" s="140" t="s">
        <v>173</v>
      </c>
      <c r="D89" s="66" t="s">
        <v>133</v>
      </c>
      <c r="E89" s="69" t="s">
        <v>37</v>
      </c>
      <c r="F89" s="20" t="s">
        <v>33</v>
      </c>
      <c r="G89" s="86">
        <v>19.02</v>
      </c>
      <c r="H89" s="125">
        <v>40</v>
      </c>
      <c r="I89" s="39">
        <f t="shared" si="2"/>
        <v>16</v>
      </c>
      <c r="J89" s="40" t="str">
        <f t="shared" si="3"/>
        <v>OK</v>
      </c>
      <c r="K89" s="121"/>
      <c r="L89" s="121"/>
      <c r="M89" s="121"/>
      <c r="N89" s="121"/>
      <c r="O89" s="121"/>
      <c r="P89" s="121"/>
      <c r="Q89" s="121"/>
      <c r="R89" s="121"/>
      <c r="S89" s="121"/>
      <c r="T89" s="121"/>
      <c r="U89" s="121"/>
      <c r="V89" s="121"/>
      <c r="W89" s="121">
        <v>24</v>
      </c>
      <c r="X89" s="121"/>
      <c r="Y89" s="121"/>
      <c r="Z89" s="121"/>
      <c r="AA89" s="121"/>
      <c r="AB89" s="111"/>
      <c r="AC89" s="121"/>
      <c r="AD89" s="121"/>
      <c r="AE89" s="121"/>
      <c r="AF89" s="121"/>
      <c r="AG89" s="18"/>
      <c r="AH89" s="18"/>
      <c r="AI89" s="18"/>
      <c r="AJ89" s="18"/>
      <c r="AK89" s="18"/>
      <c r="AL89" s="18"/>
      <c r="AM89" s="18"/>
      <c r="AN89" s="18"/>
      <c r="AO89" s="18"/>
      <c r="AP89" s="18"/>
      <c r="AQ89" s="18"/>
      <c r="AR89" s="18"/>
      <c r="AS89" s="18"/>
      <c r="AT89" s="18"/>
      <c r="AU89" s="18"/>
      <c r="AV89" s="18"/>
    </row>
    <row r="90" spans="1:48" ht="60" customHeight="1" x14ac:dyDescent="0.25">
      <c r="A90" s="135"/>
      <c r="B90" s="68">
        <v>91</v>
      </c>
      <c r="C90" s="141"/>
      <c r="D90" s="46" t="s">
        <v>228</v>
      </c>
      <c r="E90" s="69" t="s">
        <v>37</v>
      </c>
      <c r="F90" s="20" t="s">
        <v>26</v>
      </c>
      <c r="G90" s="86">
        <v>10.72</v>
      </c>
      <c r="H90" s="125"/>
      <c r="I90" s="39">
        <f t="shared" si="2"/>
        <v>0</v>
      </c>
      <c r="J90" s="40" t="str">
        <f t="shared" si="3"/>
        <v>OK</v>
      </c>
      <c r="K90" s="121"/>
      <c r="L90" s="121"/>
      <c r="M90" s="121"/>
      <c r="N90" s="121"/>
      <c r="O90" s="121"/>
      <c r="P90" s="121"/>
      <c r="Q90" s="121"/>
      <c r="R90" s="121"/>
      <c r="S90" s="121"/>
      <c r="T90" s="121"/>
      <c r="U90" s="121"/>
      <c r="V90" s="121"/>
      <c r="W90" s="121"/>
      <c r="X90" s="121"/>
      <c r="Y90" s="121"/>
      <c r="Z90" s="121"/>
      <c r="AA90" s="121"/>
      <c r="AB90" s="111"/>
      <c r="AC90" s="121"/>
      <c r="AD90" s="121"/>
      <c r="AE90" s="121"/>
      <c r="AF90" s="121"/>
      <c r="AG90" s="18"/>
      <c r="AH90" s="18"/>
      <c r="AI90" s="18"/>
      <c r="AJ90" s="18"/>
      <c r="AK90" s="18"/>
      <c r="AL90" s="18"/>
      <c r="AM90" s="18"/>
      <c r="AN90" s="18"/>
      <c r="AO90" s="18"/>
      <c r="AP90" s="18"/>
      <c r="AQ90" s="18"/>
      <c r="AR90" s="18"/>
      <c r="AS90" s="18"/>
      <c r="AT90" s="18"/>
      <c r="AU90" s="18"/>
      <c r="AV90" s="18"/>
    </row>
    <row r="91" spans="1:48" ht="60" customHeight="1" x14ac:dyDescent="0.25">
      <c r="A91" s="136"/>
      <c r="B91" s="68">
        <v>92</v>
      </c>
      <c r="C91" s="142"/>
      <c r="D91" s="66" t="s">
        <v>229</v>
      </c>
      <c r="E91" s="69" t="s">
        <v>40</v>
      </c>
      <c r="F91" s="69" t="s">
        <v>26</v>
      </c>
      <c r="G91" s="86">
        <v>21.13</v>
      </c>
      <c r="H91" s="125"/>
      <c r="I91" s="39">
        <f t="shared" si="2"/>
        <v>0</v>
      </c>
      <c r="J91" s="40" t="str">
        <f t="shared" si="3"/>
        <v>OK</v>
      </c>
      <c r="K91" s="121"/>
      <c r="L91" s="121"/>
      <c r="M91" s="121"/>
      <c r="N91" s="121"/>
      <c r="O91" s="121"/>
      <c r="P91" s="121"/>
      <c r="Q91" s="121"/>
      <c r="R91" s="121"/>
      <c r="S91" s="121"/>
      <c r="T91" s="121"/>
      <c r="U91" s="121"/>
      <c r="V91" s="121"/>
      <c r="W91" s="121"/>
      <c r="X91" s="121"/>
      <c r="Y91" s="121"/>
      <c r="Z91" s="121"/>
      <c r="AA91" s="121"/>
      <c r="AB91" s="111"/>
      <c r="AC91" s="121"/>
      <c r="AD91" s="121"/>
      <c r="AE91" s="121"/>
      <c r="AF91" s="121"/>
      <c r="AG91" s="18"/>
      <c r="AH91" s="18"/>
      <c r="AI91" s="18"/>
      <c r="AJ91" s="18"/>
      <c r="AK91" s="18"/>
      <c r="AL91" s="18"/>
      <c r="AM91" s="18"/>
      <c r="AN91" s="18"/>
      <c r="AO91" s="18"/>
      <c r="AP91" s="18"/>
      <c r="AQ91" s="18"/>
      <c r="AR91" s="18"/>
      <c r="AS91" s="18"/>
      <c r="AT91" s="18"/>
      <c r="AU91" s="18"/>
      <c r="AV91" s="18"/>
    </row>
    <row r="92" spans="1:48" ht="60" customHeight="1" x14ac:dyDescent="0.25">
      <c r="A92" s="134">
        <v>26</v>
      </c>
      <c r="B92" s="68">
        <v>93</v>
      </c>
      <c r="C92" s="140" t="s">
        <v>173</v>
      </c>
      <c r="D92" s="66" t="s">
        <v>134</v>
      </c>
      <c r="E92" s="69" t="s">
        <v>37</v>
      </c>
      <c r="F92" s="69" t="s">
        <v>26</v>
      </c>
      <c r="G92" s="86">
        <v>11.35</v>
      </c>
      <c r="H92" s="125"/>
      <c r="I92" s="39">
        <f t="shared" si="2"/>
        <v>0</v>
      </c>
      <c r="J92" s="40" t="str">
        <f t="shared" si="3"/>
        <v>OK</v>
      </c>
      <c r="K92" s="121"/>
      <c r="L92" s="121"/>
      <c r="M92" s="121"/>
      <c r="N92" s="121"/>
      <c r="O92" s="121"/>
      <c r="P92" s="121"/>
      <c r="Q92" s="121"/>
      <c r="R92" s="121"/>
      <c r="S92" s="121"/>
      <c r="T92" s="121"/>
      <c r="U92" s="121"/>
      <c r="V92" s="121"/>
      <c r="W92" s="121"/>
      <c r="X92" s="121"/>
      <c r="Y92" s="121"/>
      <c r="Z92" s="121"/>
      <c r="AA92" s="121"/>
      <c r="AB92" s="111"/>
      <c r="AC92" s="121"/>
      <c r="AD92" s="121"/>
      <c r="AE92" s="121"/>
      <c r="AF92" s="121"/>
      <c r="AG92" s="18"/>
      <c r="AH92" s="18"/>
      <c r="AI92" s="18"/>
      <c r="AJ92" s="18"/>
      <c r="AK92" s="18"/>
      <c r="AL92" s="18"/>
      <c r="AM92" s="18"/>
      <c r="AN92" s="18"/>
      <c r="AO92" s="18"/>
      <c r="AP92" s="18"/>
      <c r="AQ92" s="18"/>
      <c r="AR92" s="18"/>
      <c r="AS92" s="18"/>
      <c r="AT92" s="18"/>
      <c r="AU92" s="18"/>
      <c r="AV92" s="18"/>
    </row>
    <row r="93" spans="1:48" ht="60" customHeight="1" x14ac:dyDescent="0.25">
      <c r="A93" s="136"/>
      <c r="B93" s="68">
        <v>94</v>
      </c>
      <c r="C93" s="142"/>
      <c r="D93" s="66" t="s">
        <v>135</v>
      </c>
      <c r="E93" s="69" t="s">
        <v>40</v>
      </c>
      <c r="F93" s="69" t="s">
        <v>26</v>
      </c>
      <c r="G93" s="86">
        <v>15.72</v>
      </c>
      <c r="H93" s="125"/>
      <c r="I93" s="39">
        <f t="shared" si="2"/>
        <v>0</v>
      </c>
      <c r="J93" s="40" t="str">
        <f t="shared" si="3"/>
        <v>OK</v>
      </c>
      <c r="K93" s="121"/>
      <c r="L93" s="121"/>
      <c r="M93" s="121"/>
      <c r="N93" s="121"/>
      <c r="O93" s="121"/>
      <c r="P93" s="121"/>
      <c r="Q93" s="121"/>
      <c r="R93" s="121"/>
      <c r="S93" s="121"/>
      <c r="T93" s="121"/>
      <c r="U93" s="121"/>
      <c r="V93" s="121"/>
      <c r="W93" s="121"/>
      <c r="X93" s="121"/>
      <c r="Y93" s="121"/>
      <c r="Z93" s="121"/>
      <c r="AA93" s="121"/>
      <c r="AB93" s="111"/>
      <c r="AC93" s="121"/>
      <c r="AD93" s="121"/>
      <c r="AE93" s="121"/>
      <c r="AF93" s="121"/>
      <c r="AG93" s="18"/>
      <c r="AH93" s="18"/>
      <c r="AI93" s="18"/>
      <c r="AJ93" s="18"/>
      <c r="AK93" s="18"/>
      <c r="AL93" s="18"/>
      <c r="AM93" s="18"/>
      <c r="AN93" s="18"/>
      <c r="AO93" s="18"/>
      <c r="AP93" s="18"/>
      <c r="AQ93" s="18"/>
      <c r="AR93" s="18"/>
      <c r="AS93" s="18"/>
      <c r="AT93" s="18"/>
      <c r="AU93" s="18"/>
      <c r="AV93" s="18"/>
    </row>
    <row r="94" spans="1:48" ht="60" customHeight="1" x14ac:dyDescent="0.25">
      <c r="A94" s="49">
        <v>27</v>
      </c>
      <c r="B94" s="68">
        <v>95</v>
      </c>
      <c r="C94" s="81" t="s">
        <v>181</v>
      </c>
      <c r="D94" s="46" t="s">
        <v>230</v>
      </c>
      <c r="E94" s="69" t="s">
        <v>66</v>
      </c>
      <c r="F94" s="69" t="s">
        <v>29</v>
      </c>
      <c r="G94" s="86">
        <v>59.65</v>
      </c>
      <c r="H94" s="125">
        <v>50</v>
      </c>
      <c r="I94" s="39">
        <f t="shared" si="2"/>
        <v>0</v>
      </c>
      <c r="J94" s="40" t="str">
        <f t="shared" si="3"/>
        <v>OK</v>
      </c>
      <c r="K94" s="121"/>
      <c r="L94" s="121"/>
      <c r="M94" s="121"/>
      <c r="N94" s="121"/>
      <c r="O94" s="121"/>
      <c r="P94" s="121"/>
      <c r="Q94" s="121"/>
      <c r="R94" s="121"/>
      <c r="S94" s="121"/>
      <c r="T94" s="121"/>
      <c r="U94" s="121"/>
      <c r="V94" s="121"/>
      <c r="W94" s="121"/>
      <c r="X94" s="121">
        <v>50</v>
      </c>
      <c r="Y94" s="121"/>
      <c r="Z94" s="121"/>
      <c r="AA94" s="121"/>
      <c r="AB94" s="111"/>
      <c r="AC94" s="121"/>
      <c r="AD94" s="121"/>
      <c r="AE94" s="121"/>
      <c r="AF94" s="121"/>
      <c r="AG94" s="18"/>
      <c r="AH94" s="18"/>
      <c r="AI94" s="18"/>
      <c r="AJ94" s="18"/>
      <c r="AK94" s="18"/>
      <c r="AL94" s="18"/>
      <c r="AM94" s="18"/>
      <c r="AN94" s="18"/>
      <c r="AO94" s="18"/>
      <c r="AP94" s="18"/>
      <c r="AQ94" s="18"/>
      <c r="AR94" s="18"/>
      <c r="AS94" s="18"/>
      <c r="AT94" s="18"/>
      <c r="AU94" s="18"/>
      <c r="AV94" s="18"/>
    </row>
    <row r="95" spans="1:48" ht="60" customHeight="1" x14ac:dyDescent="0.25">
      <c r="A95" s="137">
        <v>28</v>
      </c>
      <c r="B95" s="68">
        <v>96</v>
      </c>
      <c r="C95" s="140" t="s">
        <v>231</v>
      </c>
      <c r="D95" s="66" t="s">
        <v>232</v>
      </c>
      <c r="E95" s="69" t="s">
        <v>66</v>
      </c>
      <c r="F95" s="69" t="s">
        <v>29</v>
      </c>
      <c r="G95" s="86">
        <v>13.45</v>
      </c>
      <c r="H95" s="125">
        <v>30</v>
      </c>
      <c r="I95" s="39">
        <f t="shared" si="2"/>
        <v>0</v>
      </c>
      <c r="J95" s="40" t="str">
        <f t="shared" si="3"/>
        <v>OK</v>
      </c>
      <c r="K95" s="121"/>
      <c r="L95" s="121"/>
      <c r="M95" s="121"/>
      <c r="N95" s="121"/>
      <c r="O95" s="121"/>
      <c r="P95" s="121"/>
      <c r="Q95" s="121"/>
      <c r="R95" s="121"/>
      <c r="S95" s="121"/>
      <c r="T95" s="121"/>
      <c r="U95" s="121"/>
      <c r="V95" s="121"/>
      <c r="W95" s="121"/>
      <c r="X95" s="121"/>
      <c r="Y95" s="121">
        <v>30</v>
      </c>
      <c r="Z95" s="121"/>
      <c r="AA95" s="121"/>
      <c r="AB95" s="111"/>
      <c r="AC95" s="121"/>
      <c r="AD95" s="121"/>
      <c r="AE95" s="121"/>
      <c r="AF95" s="121"/>
      <c r="AG95" s="18"/>
      <c r="AH95" s="18"/>
      <c r="AI95" s="18"/>
      <c r="AJ95" s="18"/>
      <c r="AK95" s="18"/>
      <c r="AL95" s="18"/>
      <c r="AM95" s="18"/>
      <c r="AN95" s="18"/>
      <c r="AO95" s="18"/>
      <c r="AP95" s="18"/>
      <c r="AQ95" s="18"/>
      <c r="AR95" s="18"/>
      <c r="AS95" s="18"/>
      <c r="AT95" s="18"/>
      <c r="AU95" s="18"/>
      <c r="AV95" s="18"/>
    </row>
    <row r="96" spans="1:48" ht="60" customHeight="1" x14ac:dyDescent="0.25">
      <c r="A96" s="138"/>
      <c r="B96" s="68">
        <v>97</v>
      </c>
      <c r="C96" s="141"/>
      <c r="D96" s="66" t="s">
        <v>233</v>
      </c>
      <c r="E96" s="20" t="s">
        <v>66</v>
      </c>
      <c r="F96" s="20" t="s">
        <v>29</v>
      </c>
      <c r="G96" s="86">
        <v>16.399999999999999</v>
      </c>
      <c r="H96" s="125">
        <v>50</v>
      </c>
      <c r="I96" s="39">
        <f t="shared" si="2"/>
        <v>0</v>
      </c>
      <c r="J96" s="40" t="str">
        <f t="shared" si="3"/>
        <v>OK</v>
      </c>
      <c r="K96" s="121"/>
      <c r="L96" s="121"/>
      <c r="M96" s="121"/>
      <c r="N96" s="121"/>
      <c r="O96" s="121"/>
      <c r="P96" s="121"/>
      <c r="Q96" s="121"/>
      <c r="R96" s="121"/>
      <c r="S96" s="121"/>
      <c r="T96" s="121"/>
      <c r="U96" s="121"/>
      <c r="V96" s="121"/>
      <c r="W96" s="121"/>
      <c r="X96" s="121"/>
      <c r="Y96" s="121">
        <v>50</v>
      </c>
      <c r="Z96" s="121"/>
      <c r="AA96" s="121"/>
      <c r="AB96" s="111"/>
      <c r="AC96" s="121"/>
      <c r="AD96" s="121"/>
      <c r="AE96" s="121"/>
      <c r="AF96" s="121"/>
      <c r="AG96" s="18"/>
      <c r="AH96" s="18"/>
      <c r="AI96" s="18"/>
      <c r="AJ96" s="18"/>
      <c r="AK96" s="18"/>
      <c r="AL96" s="18"/>
      <c r="AM96" s="18"/>
      <c r="AN96" s="18"/>
      <c r="AO96" s="18"/>
      <c r="AP96" s="18"/>
      <c r="AQ96" s="18"/>
      <c r="AR96" s="18"/>
      <c r="AS96" s="18"/>
      <c r="AT96" s="18"/>
      <c r="AU96" s="18"/>
      <c r="AV96" s="18"/>
    </row>
    <row r="97" spans="1:48" ht="60" customHeight="1" x14ac:dyDescent="0.25">
      <c r="A97" s="139"/>
      <c r="B97" s="68">
        <v>98</v>
      </c>
      <c r="C97" s="142"/>
      <c r="D97" s="66" t="s">
        <v>234</v>
      </c>
      <c r="E97" s="20" t="s">
        <v>66</v>
      </c>
      <c r="F97" s="20" t="s">
        <v>29</v>
      </c>
      <c r="G97" s="86">
        <v>18.09</v>
      </c>
      <c r="H97" s="125">
        <v>50</v>
      </c>
      <c r="I97" s="39">
        <f t="shared" si="2"/>
        <v>0</v>
      </c>
      <c r="J97" s="40" t="str">
        <f t="shared" si="3"/>
        <v>OK</v>
      </c>
      <c r="K97" s="121"/>
      <c r="L97" s="121"/>
      <c r="M97" s="121"/>
      <c r="N97" s="121"/>
      <c r="O97" s="121"/>
      <c r="P97" s="121"/>
      <c r="Q97" s="121"/>
      <c r="R97" s="121"/>
      <c r="S97" s="121"/>
      <c r="T97" s="121"/>
      <c r="U97" s="121"/>
      <c r="V97" s="121"/>
      <c r="W97" s="121"/>
      <c r="X97" s="121"/>
      <c r="Y97" s="121">
        <v>50</v>
      </c>
      <c r="Z97" s="121"/>
      <c r="AA97" s="121"/>
      <c r="AB97" s="111"/>
      <c r="AC97" s="121"/>
      <c r="AD97" s="121"/>
      <c r="AE97" s="121"/>
      <c r="AF97" s="121"/>
      <c r="AG97" s="18"/>
      <c r="AH97" s="18"/>
      <c r="AI97" s="18"/>
      <c r="AJ97" s="18"/>
      <c r="AK97" s="18"/>
      <c r="AL97" s="18"/>
      <c r="AM97" s="18"/>
      <c r="AN97" s="18"/>
      <c r="AO97" s="18"/>
      <c r="AP97" s="18"/>
      <c r="AQ97" s="18"/>
      <c r="AR97" s="18"/>
      <c r="AS97" s="18"/>
      <c r="AT97" s="18"/>
      <c r="AU97" s="18"/>
      <c r="AV97" s="18"/>
    </row>
    <row r="98" spans="1:48" ht="60" customHeight="1" x14ac:dyDescent="0.25">
      <c r="A98" s="49">
        <v>29</v>
      </c>
      <c r="B98" s="68">
        <v>99</v>
      </c>
      <c r="C98" s="81" t="s">
        <v>181</v>
      </c>
      <c r="D98" s="66" t="s">
        <v>235</v>
      </c>
      <c r="E98" s="69" t="s">
        <v>66</v>
      </c>
      <c r="F98" s="69" t="s">
        <v>47</v>
      </c>
      <c r="G98" s="86">
        <v>113.95</v>
      </c>
      <c r="H98" s="125"/>
      <c r="I98" s="39">
        <f t="shared" si="2"/>
        <v>0</v>
      </c>
      <c r="J98" s="40" t="str">
        <f t="shared" si="3"/>
        <v>OK</v>
      </c>
      <c r="K98" s="121"/>
      <c r="L98" s="121"/>
      <c r="M98" s="121"/>
      <c r="N98" s="121"/>
      <c r="O98" s="121"/>
      <c r="P98" s="121"/>
      <c r="Q98" s="121"/>
      <c r="R98" s="121"/>
      <c r="S98" s="121"/>
      <c r="T98" s="121"/>
      <c r="U98" s="121"/>
      <c r="V98" s="121"/>
      <c r="W98" s="121"/>
      <c r="X98" s="121"/>
      <c r="Y98" s="121"/>
      <c r="Z98" s="121"/>
      <c r="AA98" s="121"/>
      <c r="AB98" s="111"/>
      <c r="AC98" s="121"/>
      <c r="AD98" s="121"/>
      <c r="AE98" s="121"/>
      <c r="AF98" s="121"/>
      <c r="AG98" s="18"/>
      <c r="AH98" s="18"/>
      <c r="AI98" s="18"/>
      <c r="AJ98" s="18"/>
      <c r="AK98" s="18"/>
      <c r="AL98" s="18"/>
      <c r="AM98" s="18"/>
      <c r="AN98" s="18"/>
      <c r="AO98" s="18"/>
      <c r="AP98" s="18"/>
      <c r="AQ98" s="18"/>
      <c r="AR98" s="18"/>
      <c r="AS98" s="18"/>
      <c r="AT98" s="18"/>
      <c r="AU98" s="18"/>
      <c r="AV98" s="18"/>
    </row>
    <row r="99" spans="1:48" ht="60" customHeight="1" x14ac:dyDescent="0.25">
      <c r="A99" s="134">
        <v>30</v>
      </c>
      <c r="B99" s="68">
        <v>100</v>
      </c>
      <c r="C99" s="140" t="s">
        <v>173</v>
      </c>
      <c r="D99" s="66" t="s">
        <v>136</v>
      </c>
      <c r="E99" s="69" t="s">
        <v>37</v>
      </c>
      <c r="F99" s="69" t="s">
        <v>51</v>
      </c>
      <c r="G99" s="86">
        <v>2.56</v>
      </c>
      <c r="H99" s="125">
        <v>100</v>
      </c>
      <c r="I99" s="39">
        <f t="shared" si="2"/>
        <v>0</v>
      </c>
      <c r="J99" s="40" t="str">
        <f t="shared" si="3"/>
        <v>OK</v>
      </c>
      <c r="K99" s="121"/>
      <c r="L99" s="121"/>
      <c r="M99" s="121"/>
      <c r="N99" s="121">
        <v>48</v>
      </c>
      <c r="O99" s="121"/>
      <c r="P99" s="121"/>
      <c r="Q99" s="121"/>
      <c r="R99" s="121"/>
      <c r="S99" s="121"/>
      <c r="T99" s="121"/>
      <c r="U99" s="121"/>
      <c r="V99" s="121"/>
      <c r="W99" s="121"/>
      <c r="X99" s="121"/>
      <c r="Y99" s="121"/>
      <c r="Z99" s="121"/>
      <c r="AA99" s="121"/>
      <c r="AB99" s="111"/>
      <c r="AC99" s="121"/>
      <c r="AD99" s="121"/>
      <c r="AE99" s="121">
        <v>52</v>
      </c>
      <c r="AF99" s="121"/>
      <c r="AG99" s="18"/>
      <c r="AH99" s="18"/>
      <c r="AI99" s="18"/>
      <c r="AJ99" s="18"/>
      <c r="AK99" s="18"/>
      <c r="AL99" s="18"/>
      <c r="AM99" s="18"/>
      <c r="AN99" s="18"/>
      <c r="AO99" s="18"/>
      <c r="AP99" s="18"/>
      <c r="AQ99" s="18"/>
      <c r="AR99" s="18"/>
      <c r="AS99" s="18"/>
      <c r="AT99" s="18"/>
      <c r="AU99" s="18"/>
      <c r="AV99" s="18"/>
    </row>
    <row r="100" spans="1:48" ht="60" customHeight="1" x14ac:dyDescent="0.25">
      <c r="A100" s="136"/>
      <c r="B100" s="68">
        <v>101</v>
      </c>
      <c r="C100" s="142"/>
      <c r="D100" s="84" t="s">
        <v>137</v>
      </c>
      <c r="E100" s="69" t="s">
        <v>60</v>
      </c>
      <c r="F100" s="69" t="s">
        <v>51</v>
      </c>
      <c r="G100" s="86">
        <v>1.39</v>
      </c>
      <c r="H100" s="125">
        <v>100</v>
      </c>
      <c r="I100" s="39">
        <f t="shared" si="2"/>
        <v>100</v>
      </c>
      <c r="J100" s="40" t="str">
        <f t="shared" si="3"/>
        <v>OK</v>
      </c>
      <c r="K100" s="121"/>
      <c r="L100" s="121"/>
      <c r="M100" s="121"/>
      <c r="N100" s="121"/>
      <c r="O100" s="121"/>
      <c r="P100" s="121"/>
      <c r="Q100" s="121"/>
      <c r="R100" s="121"/>
      <c r="S100" s="121"/>
      <c r="T100" s="121"/>
      <c r="U100" s="121"/>
      <c r="V100" s="121"/>
      <c r="W100" s="121"/>
      <c r="X100" s="121"/>
      <c r="Y100" s="121"/>
      <c r="Z100" s="121"/>
      <c r="AA100" s="121"/>
      <c r="AB100" s="111"/>
      <c r="AC100" s="121"/>
      <c r="AD100" s="121"/>
      <c r="AE100" s="121"/>
      <c r="AF100" s="121"/>
      <c r="AG100" s="18"/>
      <c r="AH100" s="18"/>
      <c r="AI100" s="18"/>
      <c r="AJ100" s="18"/>
      <c r="AK100" s="18"/>
      <c r="AL100" s="18"/>
      <c r="AM100" s="18"/>
      <c r="AN100" s="18"/>
      <c r="AO100" s="18"/>
      <c r="AP100" s="18"/>
      <c r="AQ100" s="18"/>
      <c r="AR100" s="18"/>
      <c r="AS100" s="18"/>
      <c r="AT100" s="18"/>
      <c r="AU100" s="18"/>
      <c r="AV100" s="18"/>
    </row>
    <row r="101" spans="1:48" ht="60" customHeight="1" x14ac:dyDescent="0.25">
      <c r="A101" s="134">
        <v>31</v>
      </c>
      <c r="B101" s="68">
        <v>102</v>
      </c>
      <c r="C101" s="140" t="s">
        <v>207</v>
      </c>
      <c r="D101" s="66" t="s">
        <v>236</v>
      </c>
      <c r="E101" s="69" t="s">
        <v>237</v>
      </c>
      <c r="F101" s="69" t="s">
        <v>26</v>
      </c>
      <c r="G101" s="86">
        <v>7.71</v>
      </c>
      <c r="H101" s="125">
        <v>40</v>
      </c>
      <c r="I101" s="39">
        <f t="shared" si="2"/>
        <v>10</v>
      </c>
      <c r="J101" s="40" t="str">
        <f t="shared" si="3"/>
        <v>OK</v>
      </c>
      <c r="K101" s="121"/>
      <c r="L101" s="121"/>
      <c r="M101" s="121"/>
      <c r="N101" s="121"/>
      <c r="O101" s="121"/>
      <c r="P101" s="121"/>
      <c r="Q101" s="121"/>
      <c r="R101" s="121"/>
      <c r="S101" s="121">
        <v>10</v>
      </c>
      <c r="T101" s="121"/>
      <c r="U101" s="121"/>
      <c r="V101" s="121"/>
      <c r="W101" s="121"/>
      <c r="X101" s="121"/>
      <c r="Y101" s="121"/>
      <c r="Z101" s="121">
        <v>20</v>
      </c>
      <c r="AA101" s="121"/>
      <c r="AB101" s="111"/>
      <c r="AC101" s="121"/>
      <c r="AD101" s="121"/>
      <c r="AE101" s="121"/>
      <c r="AF101" s="121"/>
      <c r="AG101" s="18"/>
      <c r="AH101" s="18"/>
      <c r="AI101" s="18"/>
      <c r="AJ101" s="18"/>
      <c r="AK101" s="18"/>
      <c r="AL101" s="18"/>
      <c r="AM101" s="18"/>
      <c r="AN101" s="18"/>
      <c r="AO101" s="18"/>
      <c r="AP101" s="18"/>
      <c r="AQ101" s="18"/>
      <c r="AR101" s="18"/>
      <c r="AS101" s="18"/>
      <c r="AT101" s="18"/>
      <c r="AU101" s="18"/>
      <c r="AV101" s="18"/>
    </row>
    <row r="102" spans="1:48" ht="60" customHeight="1" x14ac:dyDescent="0.25">
      <c r="A102" s="136"/>
      <c r="B102" s="68">
        <v>103</v>
      </c>
      <c r="C102" s="142"/>
      <c r="D102" s="66" t="s">
        <v>138</v>
      </c>
      <c r="E102" s="69" t="s">
        <v>238</v>
      </c>
      <c r="F102" s="69" t="s">
        <v>26</v>
      </c>
      <c r="G102" s="86">
        <v>13.24</v>
      </c>
      <c r="H102" s="125">
        <v>50</v>
      </c>
      <c r="I102" s="39">
        <f t="shared" si="2"/>
        <v>50</v>
      </c>
      <c r="J102" s="40" t="str">
        <f t="shared" si="3"/>
        <v>OK</v>
      </c>
      <c r="K102" s="121"/>
      <c r="L102" s="121"/>
      <c r="M102" s="121"/>
      <c r="N102" s="121"/>
      <c r="O102" s="121"/>
      <c r="P102" s="121"/>
      <c r="Q102" s="121"/>
      <c r="R102" s="121"/>
      <c r="S102" s="121"/>
      <c r="T102" s="121"/>
      <c r="U102" s="121"/>
      <c r="V102" s="121"/>
      <c r="W102" s="121"/>
      <c r="X102" s="121"/>
      <c r="Y102" s="121"/>
      <c r="Z102" s="121"/>
      <c r="AA102" s="121"/>
      <c r="AB102" s="111"/>
      <c r="AC102" s="121"/>
      <c r="AD102" s="121"/>
      <c r="AE102" s="121"/>
      <c r="AF102" s="121"/>
      <c r="AG102" s="18"/>
      <c r="AH102" s="18"/>
      <c r="AI102" s="18"/>
      <c r="AJ102" s="18"/>
      <c r="AK102" s="18"/>
      <c r="AL102" s="18"/>
      <c r="AM102" s="18"/>
      <c r="AN102" s="18"/>
      <c r="AO102" s="18"/>
      <c r="AP102" s="18"/>
      <c r="AQ102" s="18"/>
      <c r="AR102" s="18"/>
      <c r="AS102" s="18"/>
      <c r="AT102" s="18"/>
      <c r="AU102" s="18"/>
      <c r="AV102" s="18"/>
    </row>
    <row r="103" spans="1:48" ht="60" customHeight="1" x14ac:dyDescent="0.25">
      <c r="A103" s="134">
        <v>32</v>
      </c>
      <c r="B103" s="68">
        <v>104</v>
      </c>
      <c r="C103" s="140" t="s">
        <v>239</v>
      </c>
      <c r="D103" s="46" t="s">
        <v>139</v>
      </c>
      <c r="E103" s="69" t="s">
        <v>64</v>
      </c>
      <c r="F103" s="69" t="s">
        <v>48</v>
      </c>
      <c r="G103" s="86">
        <v>28.34</v>
      </c>
      <c r="H103" s="125"/>
      <c r="I103" s="39">
        <f t="shared" si="2"/>
        <v>0</v>
      </c>
      <c r="J103" s="40" t="str">
        <f t="shared" si="3"/>
        <v>OK</v>
      </c>
      <c r="K103" s="121"/>
      <c r="L103" s="121"/>
      <c r="M103" s="121"/>
      <c r="N103" s="121"/>
      <c r="O103" s="121"/>
      <c r="P103" s="121"/>
      <c r="Q103" s="121"/>
      <c r="R103" s="121"/>
      <c r="S103" s="121"/>
      <c r="T103" s="121"/>
      <c r="U103" s="121"/>
      <c r="V103" s="121"/>
      <c r="W103" s="121"/>
      <c r="X103" s="121"/>
      <c r="Y103" s="121"/>
      <c r="Z103" s="121"/>
      <c r="AA103" s="121"/>
      <c r="AB103" s="111"/>
      <c r="AC103" s="121"/>
      <c r="AD103" s="121"/>
      <c r="AE103" s="121"/>
      <c r="AF103" s="121"/>
      <c r="AG103" s="18"/>
      <c r="AH103" s="18"/>
      <c r="AI103" s="18"/>
      <c r="AJ103" s="18"/>
      <c r="AK103" s="18"/>
      <c r="AL103" s="18"/>
      <c r="AM103" s="18"/>
      <c r="AN103" s="18"/>
      <c r="AO103" s="18"/>
      <c r="AP103" s="18"/>
      <c r="AQ103" s="18"/>
      <c r="AR103" s="18"/>
      <c r="AS103" s="18"/>
      <c r="AT103" s="18"/>
      <c r="AU103" s="18"/>
      <c r="AV103" s="18"/>
    </row>
    <row r="104" spans="1:48" ht="60" customHeight="1" x14ac:dyDescent="0.25">
      <c r="A104" s="135"/>
      <c r="B104" s="68">
        <v>105</v>
      </c>
      <c r="C104" s="141"/>
      <c r="D104" s="46" t="s">
        <v>140</v>
      </c>
      <c r="E104" s="69" t="s">
        <v>240</v>
      </c>
      <c r="F104" s="69" t="s">
        <v>48</v>
      </c>
      <c r="G104" s="86">
        <v>51.45</v>
      </c>
      <c r="H104" s="125"/>
      <c r="I104" s="39">
        <f t="shared" si="2"/>
        <v>0</v>
      </c>
      <c r="J104" s="40" t="str">
        <f t="shared" si="3"/>
        <v>OK</v>
      </c>
      <c r="K104" s="121"/>
      <c r="L104" s="121"/>
      <c r="M104" s="121"/>
      <c r="N104" s="121"/>
      <c r="O104" s="121"/>
      <c r="P104" s="121"/>
      <c r="Q104" s="121"/>
      <c r="R104" s="121"/>
      <c r="S104" s="121"/>
      <c r="T104" s="121"/>
      <c r="U104" s="121"/>
      <c r="V104" s="121"/>
      <c r="W104" s="121"/>
      <c r="X104" s="121"/>
      <c r="Y104" s="121"/>
      <c r="Z104" s="121"/>
      <c r="AA104" s="121"/>
      <c r="AB104" s="111"/>
      <c r="AC104" s="121"/>
      <c r="AD104" s="121"/>
      <c r="AE104" s="121"/>
      <c r="AF104" s="121"/>
      <c r="AG104" s="18"/>
      <c r="AH104" s="18"/>
      <c r="AI104" s="18"/>
      <c r="AJ104" s="18"/>
      <c r="AK104" s="18"/>
      <c r="AL104" s="18"/>
      <c r="AM104" s="18"/>
      <c r="AN104" s="18"/>
      <c r="AO104" s="18"/>
      <c r="AP104" s="18"/>
      <c r="AQ104" s="18"/>
      <c r="AR104" s="18"/>
      <c r="AS104" s="18"/>
      <c r="AT104" s="18"/>
      <c r="AU104" s="18"/>
      <c r="AV104" s="18"/>
    </row>
    <row r="105" spans="1:48" ht="60" customHeight="1" x14ac:dyDescent="0.25">
      <c r="A105" s="135"/>
      <c r="B105" s="68">
        <v>106</v>
      </c>
      <c r="C105" s="141"/>
      <c r="D105" s="46" t="s">
        <v>141</v>
      </c>
      <c r="E105" s="69" t="s">
        <v>241</v>
      </c>
      <c r="F105" s="69" t="s">
        <v>26</v>
      </c>
      <c r="G105" s="86">
        <v>73.3</v>
      </c>
      <c r="H105" s="125"/>
      <c r="I105" s="39">
        <f t="shared" si="2"/>
        <v>0</v>
      </c>
      <c r="J105" s="40" t="str">
        <f t="shared" si="3"/>
        <v>OK</v>
      </c>
      <c r="K105" s="121"/>
      <c r="L105" s="121"/>
      <c r="M105" s="121"/>
      <c r="N105" s="121"/>
      <c r="O105" s="121"/>
      <c r="P105" s="121"/>
      <c r="Q105" s="121"/>
      <c r="R105" s="121"/>
      <c r="S105" s="121"/>
      <c r="T105" s="121"/>
      <c r="U105" s="121"/>
      <c r="V105" s="121"/>
      <c r="W105" s="121"/>
      <c r="X105" s="121"/>
      <c r="Y105" s="121"/>
      <c r="Z105" s="121"/>
      <c r="AA105" s="121"/>
      <c r="AB105" s="111"/>
      <c r="AC105" s="121"/>
      <c r="AD105" s="121"/>
      <c r="AE105" s="121"/>
      <c r="AF105" s="121"/>
      <c r="AG105" s="18"/>
      <c r="AH105" s="18"/>
      <c r="AI105" s="18"/>
      <c r="AJ105" s="18"/>
      <c r="AK105" s="18"/>
      <c r="AL105" s="18"/>
      <c r="AM105" s="18"/>
      <c r="AN105" s="18"/>
      <c r="AO105" s="18"/>
      <c r="AP105" s="18"/>
      <c r="AQ105" s="18"/>
      <c r="AR105" s="18"/>
      <c r="AS105" s="18"/>
      <c r="AT105" s="18"/>
      <c r="AU105" s="18"/>
      <c r="AV105" s="18"/>
    </row>
    <row r="106" spans="1:48" ht="60" customHeight="1" x14ac:dyDescent="0.25">
      <c r="A106" s="135"/>
      <c r="B106" s="68">
        <v>107</v>
      </c>
      <c r="C106" s="141"/>
      <c r="D106" s="46" t="s">
        <v>242</v>
      </c>
      <c r="E106" s="69" t="s">
        <v>243</v>
      </c>
      <c r="F106" s="69" t="s">
        <v>26</v>
      </c>
      <c r="G106" s="86">
        <v>43.79</v>
      </c>
      <c r="H106" s="125">
        <v>5</v>
      </c>
      <c r="I106" s="39">
        <f t="shared" si="2"/>
        <v>3</v>
      </c>
      <c r="J106" s="40" t="str">
        <f t="shared" si="3"/>
        <v>OK</v>
      </c>
      <c r="K106" s="121"/>
      <c r="L106" s="121"/>
      <c r="M106" s="121"/>
      <c r="N106" s="121"/>
      <c r="O106" s="121">
        <v>2</v>
      </c>
      <c r="P106" s="121"/>
      <c r="Q106" s="121"/>
      <c r="R106" s="121"/>
      <c r="S106" s="121"/>
      <c r="T106" s="121"/>
      <c r="U106" s="121"/>
      <c r="V106" s="121"/>
      <c r="W106" s="121"/>
      <c r="X106" s="121"/>
      <c r="Y106" s="121"/>
      <c r="Z106" s="121"/>
      <c r="AA106" s="121"/>
      <c r="AB106" s="111"/>
      <c r="AC106" s="121"/>
      <c r="AD106" s="121"/>
      <c r="AE106" s="121"/>
      <c r="AF106" s="121"/>
      <c r="AG106" s="18"/>
      <c r="AH106" s="18"/>
      <c r="AI106" s="18"/>
      <c r="AJ106" s="18"/>
      <c r="AK106" s="18"/>
      <c r="AL106" s="18"/>
      <c r="AM106" s="18"/>
      <c r="AN106" s="18"/>
      <c r="AO106" s="18"/>
      <c r="AP106" s="18"/>
      <c r="AQ106" s="18"/>
      <c r="AR106" s="18"/>
      <c r="AS106" s="18"/>
      <c r="AT106" s="18"/>
      <c r="AU106" s="18"/>
      <c r="AV106" s="18"/>
    </row>
    <row r="107" spans="1:48" ht="60" customHeight="1" x14ac:dyDescent="0.25">
      <c r="A107" s="135"/>
      <c r="B107" s="68">
        <v>108</v>
      </c>
      <c r="C107" s="141"/>
      <c r="D107" s="46" t="s">
        <v>142</v>
      </c>
      <c r="E107" s="69" t="s">
        <v>244</v>
      </c>
      <c r="F107" s="69" t="s">
        <v>48</v>
      </c>
      <c r="G107" s="86">
        <v>3.72</v>
      </c>
      <c r="H107" s="125">
        <v>36</v>
      </c>
      <c r="I107" s="39">
        <f t="shared" si="2"/>
        <v>36</v>
      </c>
      <c r="J107" s="40" t="str">
        <f t="shared" si="3"/>
        <v>OK</v>
      </c>
      <c r="K107" s="121"/>
      <c r="L107" s="121"/>
      <c r="M107" s="121"/>
      <c r="N107" s="121"/>
      <c r="O107" s="121"/>
      <c r="P107" s="121"/>
      <c r="Q107" s="121"/>
      <c r="R107" s="121"/>
      <c r="S107" s="121"/>
      <c r="T107" s="121"/>
      <c r="U107" s="121"/>
      <c r="V107" s="121"/>
      <c r="W107" s="121"/>
      <c r="X107" s="121"/>
      <c r="Y107" s="121"/>
      <c r="Z107" s="121"/>
      <c r="AA107" s="121"/>
      <c r="AB107" s="111"/>
      <c r="AC107" s="121"/>
      <c r="AD107" s="121"/>
      <c r="AE107" s="121"/>
      <c r="AF107" s="121"/>
      <c r="AG107" s="18"/>
      <c r="AH107" s="18"/>
      <c r="AI107" s="18"/>
      <c r="AJ107" s="18"/>
      <c r="AK107" s="18"/>
      <c r="AL107" s="18"/>
      <c r="AM107" s="18"/>
      <c r="AN107" s="18"/>
      <c r="AO107" s="18"/>
      <c r="AP107" s="18"/>
      <c r="AQ107" s="18"/>
      <c r="AR107" s="18"/>
      <c r="AS107" s="18"/>
      <c r="AT107" s="18"/>
      <c r="AU107" s="18"/>
      <c r="AV107" s="18"/>
    </row>
    <row r="108" spans="1:48" ht="60" customHeight="1" x14ac:dyDescent="0.25">
      <c r="A108" s="136"/>
      <c r="B108" s="68">
        <v>109</v>
      </c>
      <c r="C108" s="142"/>
      <c r="D108" s="46" t="s">
        <v>245</v>
      </c>
      <c r="E108" s="69" t="s">
        <v>246</v>
      </c>
      <c r="F108" s="69" t="s">
        <v>247</v>
      </c>
      <c r="G108" s="86">
        <v>71.27</v>
      </c>
      <c r="H108" s="125"/>
      <c r="I108" s="39">
        <f t="shared" si="2"/>
        <v>0</v>
      </c>
      <c r="J108" s="40" t="str">
        <f t="shared" si="3"/>
        <v>OK</v>
      </c>
      <c r="K108" s="121"/>
      <c r="L108" s="121"/>
      <c r="M108" s="121"/>
      <c r="N108" s="121"/>
      <c r="O108" s="121"/>
      <c r="P108" s="121"/>
      <c r="Q108" s="121"/>
      <c r="R108" s="121"/>
      <c r="S108" s="121"/>
      <c r="T108" s="121"/>
      <c r="U108" s="121"/>
      <c r="V108" s="121"/>
      <c r="W108" s="121"/>
      <c r="X108" s="121"/>
      <c r="Y108" s="121"/>
      <c r="Z108" s="121"/>
      <c r="AA108" s="121"/>
      <c r="AB108" s="111"/>
      <c r="AC108" s="121"/>
      <c r="AD108" s="121"/>
      <c r="AE108" s="121"/>
      <c r="AF108" s="121"/>
      <c r="AG108" s="18"/>
      <c r="AH108" s="18"/>
      <c r="AI108" s="18"/>
      <c r="AJ108" s="18"/>
      <c r="AK108" s="18"/>
      <c r="AL108" s="18"/>
      <c r="AM108" s="18"/>
      <c r="AN108" s="18"/>
      <c r="AO108" s="18"/>
      <c r="AP108" s="18"/>
      <c r="AQ108" s="18"/>
      <c r="AR108" s="18"/>
      <c r="AS108" s="18"/>
      <c r="AT108" s="18"/>
      <c r="AU108" s="18"/>
      <c r="AV108" s="18"/>
    </row>
    <row r="109" spans="1:48" ht="60" customHeight="1" x14ac:dyDescent="0.25">
      <c r="A109" s="134">
        <v>33</v>
      </c>
      <c r="B109" s="68">
        <v>110</v>
      </c>
      <c r="C109" s="140" t="s">
        <v>207</v>
      </c>
      <c r="D109" s="46" t="s">
        <v>144</v>
      </c>
      <c r="E109" s="69" t="s">
        <v>68</v>
      </c>
      <c r="F109" s="69" t="s">
        <v>26</v>
      </c>
      <c r="G109" s="86">
        <v>28.44</v>
      </c>
      <c r="H109" s="125">
        <v>10</v>
      </c>
      <c r="I109" s="39">
        <f t="shared" si="2"/>
        <v>10</v>
      </c>
      <c r="J109" s="40" t="str">
        <f t="shared" si="3"/>
        <v>OK</v>
      </c>
      <c r="K109" s="121"/>
      <c r="L109" s="121"/>
      <c r="M109" s="121"/>
      <c r="N109" s="121"/>
      <c r="O109" s="121"/>
      <c r="P109" s="121"/>
      <c r="Q109" s="121"/>
      <c r="R109" s="121"/>
      <c r="S109" s="121"/>
      <c r="T109" s="121"/>
      <c r="U109" s="121"/>
      <c r="V109" s="121"/>
      <c r="W109" s="121"/>
      <c r="X109" s="121"/>
      <c r="Y109" s="121"/>
      <c r="Z109" s="121"/>
      <c r="AA109" s="121"/>
      <c r="AB109" s="111"/>
      <c r="AC109" s="121"/>
      <c r="AD109" s="121"/>
      <c r="AE109" s="121"/>
      <c r="AF109" s="121"/>
      <c r="AG109" s="18"/>
      <c r="AH109" s="18"/>
      <c r="AI109" s="18"/>
      <c r="AJ109" s="18"/>
      <c r="AK109" s="18"/>
      <c r="AL109" s="18"/>
      <c r="AM109" s="18"/>
      <c r="AN109" s="18"/>
      <c r="AO109" s="18"/>
      <c r="AP109" s="18"/>
      <c r="AQ109" s="18"/>
      <c r="AR109" s="18"/>
      <c r="AS109" s="18"/>
      <c r="AT109" s="18"/>
      <c r="AU109" s="18"/>
      <c r="AV109" s="18"/>
    </row>
    <row r="110" spans="1:48" ht="60" customHeight="1" x14ac:dyDescent="0.25">
      <c r="A110" s="135"/>
      <c r="B110" s="68">
        <v>111</v>
      </c>
      <c r="C110" s="141"/>
      <c r="D110" s="84" t="s">
        <v>145</v>
      </c>
      <c r="E110" s="69" t="s">
        <v>68</v>
      </c>
      <c r="F110" s="69" t="s">
        <v>26</v>
      </c>
      <c r="G110" s="86">
        <v>59.7</v>
      </c>
      <c r="H110" s="125">
        <v>10</v>
      </c>
      <c r="I110" s="39">
        <f t="shared" si="2"/>
        <v>10</v>
      </c>
      <c r="J110" s="40" t="str">
        <f t="shared" si="3"/>
        <v>OK</v>
      </c>
      <c r="K110" s="121"/>
      <c r="L110" s="121"/>
      <c r="M110" s="121"/>
      <c r="N110" s="121"/>
      <c r="O110" s="121"/>
      <c r="P110" s="121"/>
      <c r="Q110" s="121"/>
      <c r="R110" s="121"/>
      <c r="S110" s="121"/>
      <c r="T110" s="121"/>
      <c r="U110" s="121"/>
      <c r="V110" s="121"/>
      <c r="W110" s="121"/>
      <c r="X110" s="121"/>
      <c r="Y110" s="121"/>
      <c r="Z110" s="121"/>
      <c r="AA110" s="121"/>
      <c r="AB110" s="111"/>
      <c r="AC110" s="121"/>
      <c r="AD110" s="121"/>
      <c r="AE110" s="121"/>
      <c r="AF110" s="121"/>
      <c r="AG110" s="18"/>
      <c r="AH110" s="18"/>
      <c r="AI110" s="18"/>
      <c r="AJ110" s="18"/>
      <c r="AK110" s="18"/>
      <c r="AL110" s="18"/>
      <c r="AM110" s="18"/>
      <c r="AN110" s="18"/>
      <c r="AO110" s="18"/>
      <c r="AP110" s="18"/>
      <c r="AQ110" s="18"/>
      <c r="AR110" s="18"/>
      <c r="AS110" s="18"/>
      <c r="AT110" s="18"/>
      <c r="AU110" s="18"/>
      <c r="AV110" s="18"/>
    </row>
    <row r="111" spans="1:48" ht="60" customHeight="1" x14ac:dyDescent="0.25">
      <c r="A111" s="136"/>
      <c r="B111" s="68">
        <v>112</v>
      </c>
      <c r="C111" s="142"/>
      <c r="D111" s="46" t="s">
        <v>146</v>
      </c>
      <c r="E111" s="69" t="s">
        <v>68</v>
      </c>
      <c r="F111" s="69" t="s">
        <v>26</v>
      </c>
      <c r="G111" s="86">
        <v>68.260000000000005</v>
      </c>
      <c r="H111" s="125">
        <v>10</v>
      </c>
      <c r="I111" s="39">
        <f t="shared" si="2"/>
        <v>10</v>
      </c>
      <c r="J111" s="40" t="str">
        <f t="shared" si="3"/>
        <v>OK</v>
      </c>
      <c r="K111" s="121"/>
      <c r="L111" s="121"/>
      <c r="M111" s="121"/>
      <c r="N111" s="121"/>
      <c r="O111" s="121"/>
      <c r="P111" s="121"/>
      <c r="Q111" s="121"/>
      <c r="R111" s="121"/>
      <c r="S111" s="121"/>
      <c r="T111" s="121"/>
      <c r="U111" s="121"/>
      <c r="V111" s="121"/>
      <c r="W111" s="121"/>
      <c r="X111" s="121"/>
      <c r="Y111" s="121"/>
      <c r="Z111" s="121"/>
      <c r="AA111" s="121"/>
      <c r="AB111" s="111"/>
      <c r="AC111" s="121"/>
      <c r="AD111" s="121"/>
      <c r="AE111" s="121"/>
      <c r="AF111" s="121"/>
      <c r="AG111" s="18"/>
      <c r="AH111" s="18"/>
      <c r="AI111" s="18"/>
      <c r="AJ111" s="18"/>
      <c r="AK111" s="18"/>
      <c r="AL111" s="18"/>
      <c r="AM111" s="18"/>
      <c r="AN111" s="18"/>
      <c r="AO111" s="18"/>
      <c r="AP111" s="18"/>
      <c r="AQ111" s="18"/>
      <c r="AR111" s="18"/>
      <c r="AS111" s="18"/>
      <c r="AT111" s="18"/>
      <c r="AU111" s="18"/>
      <c r="AV111" s="18"/>
    </row>
    <row r="112" spans="1:48" ht="60" customHeight="1" x14ac:dyDescent="0.25">
      <c r="A112" s="134">
        <v>34</v>
      </c>
      <c r="B112" s="68">
        <v>113</v>
      </c>
      <c r="C112" s="140" t="s">
        <v>207</v>
      </c>
      <c r="D112" s="66" t="s">
        <v>147</v>
      </c>
      <c r="E112" s="20" t="s">
        <v>248</v>
      </c>
      <c r="F112" s="20" t="s">
        <v>46</v>
      </c>
      <c r="G112" s="86">
        <v>5.93</v>
      </c>
      <c r="H112" s="125">
        <v>10</v>
      </c>
      <c r="I112" s="39">
        <f t="shared" si="2"/>
        <v>10</v>
      </c>
      <c r="J112" s="40" t="str">
        <f t="shared" si="3"/>
        <v>OK</v>
      </c>
      <c r="K112" s="121"/>
      <c r="L112" s="121"/>
      <c r="M112" s="121"/>
      <c r="N112" s="121"/>
      <c r="O112" s="121"/>
      <c r="P112" s="121"/>
      <c r="Q112" s="121"/>
      <c r="R112" s="121"/>
      <c r="S112" s="121"/>
      <c r="T112" s="121"/>
      <c r="U112" s="121"/>
      <c r="V112" s="121"/>
      <c r="W112" s="121"/>
      <c r="X112" s="121"/>
      <c r="Y112" s="121"/>
      <c r="Z112" s="121"/>
      <c r="AA112" s="121"/>
      <c r="AB112" s="111"/>
      <c r="AC112" s="121"/>
      <c r="AD112" s="121"/>
      <c r="AE112" s="121"/>
      <c r="AF112" s="121"/>
      <c r="AG112" s="18"/>
      <c r="AH112" s="18"/>
      <c r="AI112" s="18"/>
      <c r="AJ112" s="18"/>
      <c r="AK112" s="18"/>
      <c r="AL112" s="18"/>
      <c r="AM112" s="18"/>
      <c r="AN112" s="18"/>
      <c r="AO112" s="18"/>
      <c r="AP112" s="18"/>
      <c r="AQ112" s="18"/>
      <c r="AR112" s="18"/>
      <c r="AS112" s="18"/>
      <c r="AT112" s="18"/>
      <c r="AU112" s="18"/>
      <c r="AV112" s="18"/>
    </row>
    <row r="113" spans="1:48" ht="60" customHeight="1" x14ac:dyDescent="0.25">
      <c r="A113" s="135"/>
      <c r="B113" s="68">
        <v>114</v>
      </c>
      <c r="C113" s="141"/>
      <c r="D113" s="46" t="s">
        <v>148</v>
      </c>
      <c r="E113" s="69" t="s">
        <v>249</v>
      </c>
      <c r="F113" s="69" t="s">
        <v>48</v>
      </c>
      <c r="G113" s="86">
        <v>3.13</v>
      </c>
      <c r="H113" s="125">
        <v>30</v>
      </c>
      <c r="I113" s="39">
        <f t="shared" si="2"/>
        <v>30</v>
      </c>
      <c r="J113" s="40" t="str">
        <f t="shared" si="3"/>
        <v>OK</v>
      </c>
      <c r="K113" s="121"/>
      <c r="L113" s="121"/>
      <c r="M113" s="121"/>
      <c r="N113" s="121"/>
      <c r="O113" s="121"/>
      <c r="P113" s="121"/>
      <c r="Q113" s="121"/>
      <c r="R113" s="121"/>
      <c r="S113" s="121"/>
      <c r="T113" s="121"/>
      <c r="U113" s="121"/>
      <c r="V113" s="121"/>
      <c r="W113" s="121"/>
      <c r="X113" s="121"/>
      <c r="Y113" s="121"/>
      <c r="Z113" s="121"/>
      <c r="AA113" s="121"/>
      <c r="AB113" s="111"/>
      <c r="AC113" s="121"/>
      <c r="AD113" s="121"/>
      <c r="AE113" s="121"/>
      <c r="AF113" s="121"/>
      <c r="AG113" s="18"/>
      <c r="AH113" s="18"/>
      <c r="AI113" s="18"/>
      <c r="AJ113" s="18"/>
      <c r="AK113" s="18"/>
      <c r="AL113" s="18"/>
      <c r="AM113" s="18"/>
      <c r="AN113" s="18"/>
      <c r="AO113" s="18"/>
      <c r="AP113" s="18"/>
      <c r="AQ113" s="18"/>
      <c r="AR113" s="18"/>
      <c r="AS113" s="18"/>
      <c r="AT113" s="18"/>
      <c r="AU113" s="18"/>
      <c r="AV113" s="18"/>
    </row>
    <row r="114" spans="1:48" ht="60" customHeight="1" x14ac:dyDescent="0.25">
      <c r="A114" s="135"/>
      <c r="B114" s="68">
        <v>115</v>
      </c>
      <c r="C114" s="141"/>
      <c r="D114" s="46" t="s">
        <v>149</v>
      </c>
      <c r="E114" s="69" t="s">
        <v>250</v>
      </c>
      <c r="F114" s="69" t="s">
        <v>48</v>
      </c>
      <c r="G114" s="86">
        <v>6.28</v>
      </c>
      <c r="H114" s="125"/>
      <c r="I114" s="39">
        <f t="shared" si="2"/>
        <v>0</v>
      </c>
      <c r="J114" s="40" t="str">
        <f t="shared" si="3"/>
        <v>OK</v>
      </c>
      <c r="K114" s="121"/>
      <c r="L114" s="121"/>
      <c r="M114" s="121"/>
      <c r="N114" s="121"/>
      <c r="O114" s="121"/>
      <c r="P114" s="121"/>
      <c r="Q114" s="121"/>
      <c r="R114" s="121"/>
      <c r="S114" s="121"/>
      <c r="T114" s="121"/>
      <c r="U114" s="121"/>
      <c r="V114" s="121"/>
      <c r="W114" s="121"/>
      <c r="X114" s="121"/>
      <c r="Y114" s="121"/>
      <c r="Z114" s="121"/>
      <c r="AA114" s="121"/>
      <c r="AB114" s="111"/>
      <c r="AC114" s="121"/>
      <c r="AD114" s="121"/>
      <c r="AE114" s="121"/>
      <c r="AF114" s="121"/>
      <c r="AG114" s="18"/>
      <c r="AH114" s="18"/>
      <c r="AI114" s="18"/>
      <c r="AJ114" s="18"/>
      <c r="AK114" s="18"/>
      <c r="AL114" s="18"/>
      <c r="AM114" s="18"/>
      <c r="AN114" s="18"/>
      <c r="AO114" s="18"/>
      <c r="AP114" s="18"/>
      <c r="AQ114" s="18"/>
      <c r="AR114" s="18"/>
      <c r="AS114" s="18"/>
      <c r="AT114" s="18"/>
      <c r="AU114" s="18"/>
      <c r="AV114" s="18"/>
    </row>
    <row r="115" spans="1:48" ht="60" customHeight="1" x14ac:dyDescent="0.25">
      <c r="A115" s="136"/>
      <c r="B115" s="68">
        <v>116</v>
      </c>
      <c r="C115" s="142"/>
      <c r="D115" s="46" t="s">
        <v>150</v>
      </c>
      <c r="E115" s="69" t="s">
        <v>251</v>
      </c>
      <c r="F115" s="69" t="s">
        <v>29</v>
      </c>
      <c r="G115" s="86">
        <v>2.68</v>
      </c>
      <c r="H115" s="125">
        <v>250</v>
      </c>
      <c r="I115" s="39">
        <f t="shared" si="2"/>
        <v>0</v>
      </c>
      <c r="J115" s="40" t="str">
        <f t="shared" si="3"/>
        <v>OK</v>
      </c>
      <c r="K115" s="121"/>
      <c r="L115" s="121"/>
      <c r="M115" s="121"/>
      <c r="N115" s="121"/>
      <c r="O115" s="121"/>
      <c r="P115" s="121"/>
      <c r="Q115" s="121"/>
      <c r="R115" s="121"/>
      <c r="S115" s="121">
        <v>100</v>
      </c>
      <c r="T115" s="121"/>
      <c r="U115" s="121"/>
      <c r="V115" s="121"/>
      <c r="W115" s="121"/>
      <c r="X115" s="121"/>
      <c r="Y115" s="121"/>
      <c r="Z115" s="121">
        <v>150</v>
      </c>
      <c r="AA115" s="121"/>
      <c r="AB115" s="111"/>
      <c r="AC115" s="121"/>
      <c r="AD115" s="121"/>
      <c r="AE115" s="121"/>
      <c r="AF115" s="121"/>
      <c r="AG115" s="18"/>
      <c r="AH115" s="18"/>
      <c r="AI115" s="18"/>
      <c r="AJ115" s="18"/>
      <c r="AK115" s="18"/>
      <c r="AL115" s="18"/>
      <c r="AM115" s="18"/>
      <c r="AN115" s="18"/>
      <c r="AO115" s="18"/>
      <c r="AP115" s="18"/>
      <c r="AQ115" s="18"/>
      <c r="AR115" s="18"/>
      <c r="AS115" s="18"/>
      <c r="AT115" s="18"/>
      <c r="AU115" s="18"/>
      <c r="AV115" s="18"/>
    </row>
    <row r="116" spans="1:48" ht="60" customHeight="1" x14ac:dyDescent="0.25">
      <c r="A116" s="134">
        <v>35</v>
      </c>
      <c r="B116" s="68">
        <v>117</v>
      </c>
      <c r="C116" s="81" t="s">
        <v>207</v>
      </c>
      <c r="D116" s="46" t="s">
        <v>252</v>
      </c>
      <c r="E116" s="69" t="s">
        <v>253</v>
      </c>
      <c r="F116" s="69" t="s">
        <v>48</v>
      </c>
      <c r="G116" s="86">
        <v>25</v>
      </c>
      <c r="H116" s="125">
        <v>30</v>
      </c>
      <c r="I116" s="39">
        <f t="shared" si="2"/>
        <v>30</v>
      </c>
      <c r="J116" s="47" t="str">
        <f t="shared" si="3"/>
        <v>OK</v>
      </c>
      <c r="K116" s="121"/>
      <c r="L116" s="121"/>
      <c r="M116" s="121"/>
      <c r="N116" s="121"/>
      <c r="O116" s="121"/>
      <c r="P116" s="121"/>
      <c r="Q116" s="121"/>
      <c r="R116" s="121"/>
      <c r="S116" s="121"/>
      <c r="T116" s="121"/>
      <c r="U116" s="121"/>
      <c r="V116" s="121"/>
      <c r="W116" s="121"/>
      <c r="X116" s="121"/>
      <c r="Y116" s="121"/>
      <c r="Z116" s="121"/>
      <c r="AA116" s="121"/>
      <c r="AB116" s="111"/>
      <c r="AC116" s="121"/>
      <c r="AD116" s="121"/>
      <c r="AE116" s="121"/>
      <c r="AF116" s="121"/>
      <c r="AG116" s="18"/>
      <c r="AH116" s="18"/>
      <c r="AI116" s="18"/>
      <c r="AJ116" s="18"/>
      <c r="AK116" s="18"/>
      <c r="AL116" s="18"/>
      <c r="AM116" s="18"/>
      <c r="AN116" s="18"/>
      <c r="AO116" s="18"/>
      <c r="AP116" s="18"/>
      <c r="AQ116" s="18"/>
      <c r="AR116" s="18"/>
      <c r="AS116" s="18"/>
      <c r="AT116" s="18"/>
      <c r="AU116" s="18"/>
      <c r="AV116" s="18"/>
    </row>
    <row r="117" spans="1:48" ht="60" customHeight="1" x14ac:dyDescent="0.25">
      <c r="A117" s="135"/>
      <c r="B117" s="68">
        <v>118</v>
      </c>
      <c r="C117" s="81"/>
      <c r="D117" s="46" t="s">
        <v>151</v>
      </c>
      <c r="E117" s="69" t="s">
        <v>253</v>
      </c>
      <c r="F117" s="69" t="s">
        <v>48</v>
      </c>
      <c r="G117" s="86">
        <v>20.39</v>
      </c>
      <c r="H117" s="125"/>
      <c r="I117" s="39">
        <f t="shared" si="2"/>
        <v>0</v>
      </c>
      <c r="J117" s="40" t="str">
        <f t="shared" si="3"/>
        <v>OK</v>
      </c>
      <c r="K117" s="121"/>
      <c r="L117" s="121"/>
      <c r="M117" s="121"/>
      <c r="N117" s="121"/>
      <c r="O117" s="121"/>
      <c r="P117" s="121"/>
      <c r="Q117" s="121"/>
      <c r="R117" s="121"/>
      <c r="S117" s="121"/>
      <c r="T117" s="121"/>
      <c r="U117" s="121"/>
      <c r="V117" s="121"/>
      <c r="W117" s="121"/>
      <c r="X117" s="121"/>
      <c r="Y117" s="121"/>
      <c r="Z117" s="121"/>
      <c r="AA117" s="121"/>
      <c r="AB117" s="111"/>
      <c r="AC117" s="121"/>
      <c r="AD117" s="121"/>
      <c r="AE117" s="121"/>
      <c r="AF117" s="121"/>
      <c r="AG117" s="18"/>
      <c r="AH117" s="18"/>
      <c r="AI117" s="18"/>
      <c r="AJ117" s="18"/>
      <c r="AK117" s="18"/>
      <c r="AL117" s="18"/>
      <c r="AM117" s="18"/>
      <c r="AN117" s="18"/>
      <c r="AO117" s="18"/>
      <c r="AP117" s="18"/>
      <c r="AQ117" s="18"/>
      <c r="AR117" s="18"/>
      <c r="AS117" s="18"/>
      <c r="AT117" s="18"/>
      <c r="AU117" s="18"/>
      <c r="AV117" s="18"/>
    </row>
    <row r="118" spans="1:48" ht="60" customHeight="1" x14ac:dyDescent="0.25">
      <c r="A118" s="135"/>
      <c r="B118" s="68">
        <v>119</v>
      </c>
      <c r="C118" s="81"/>
      <c r="D118" s="71" t="s">
        <v>254</v>
      </c>
      <c r="E118" s="82" t="s">
        <v>253</v>
      </c>
      <c r="F118" s="82" t="s">
        <v>48</v>
      </c>
      <c r="G118" s="87">
        <v>20.309999999999999</v>
      </c>
      <c r="H118" s="125">
        <v>30</v>
      </c>
      <c r="I118" s="39">
        <f t="shared" si="2"/>
        <v>30</v>
      </c>
      <c r="J118" s="40" t="str">
        <f t="shared" si="3"/>
        <v>OK</v>
      </c>
      <c r="K118" s="121"/>
      <c r="L118" s="121"/>
      <c r="M118" s="121"/>
      <c r="N118" s="121"/>
      <c r="O118" s="121"/>
      <c r="P118" s="121"/>
      <c r="Q118" s="121"/>
      <c r="R118" s="121"/>
      <c r="S118" s="121"/>
      <c r="T118" s="121"/>
      <c r="U118" s="121"/>
      <c r="V118" s="121"/>
      <c r="W118" s="121"/>
      <c r="X118" s="121"/>
      <c r="Y118" s="121"/>
      <c r="Z118" s="121"/>
      <c r="AA118" s="121"/>
      <c r="AB118" s="111"/>
      <c r="AC118" s="121"/>
      <c r="AD118" s="121"/>
      <c r="AE118" s="121"/>
      <c r="AF118" s="121"/>
      <c r="AG118" s="18"/>
      <c r="AH118" s="18"/>
      <c r="AI118" s="18"/>
      <c r="AJ118" s="18"/>
      <c r="AK118" s="18"/>
      <c r="AL118" s="18"/>
      <c r="AM118" s="18"/>
      <c r="AN118" s="18"/>
      <c r="AO118" s="18"/>
      <c r="AP118" s="18"/>
      <c r="AQ118" s="18"/>
      <c r="AR118" s="18"/>
      <c r="AS118" s="18"/>
      <c r="AT118" s="18"/>
      <c r="AU118" s="18"/>
      <c r="AV118" s="18"/>
    </row>
    <row r="119" spans="1:48" ht="60" customHeight="1" x14ac:dyDescent="0.25">
      <c r="A119" s="136"/>
      <c r="B119" s="68">
        <v>120</v>
      </c>
      <c r="C119" s="81"/>
      <c r="D119" s="71" t="s">
        <v>255</v>
      </c>
      <c r="E119" s="82" t="s">
        <v>253</v>
      </c>
      <c r="F119" s="82" t="s">
        <v>48</v>
      </c>
      <c r="G119" s="87">
        <v>16.7</v>
      </c>
      <c r="H119" s="125">
        <v>30</v>
      </c>
      <c r="I119" s="39">
        <f t="shared" si="2"/>
        <v>25</v>
      </c>
      <c r="J119" s="40" t="str">
        <f t="shared" si="3"/>
        <v>OK</v>
      </c>
      <c r="K119" s="121"/>
      <c r="L119" s="121"/>
      <c r="M119" s="121"/>
      <c r="N119" s="121"/>
      <c r="O119" s="121"/>
      <c r="P119" s="121"/>
      <c r="Q119" s="121"/>
      <c r="R119" s="121"/>
      <c r="S119" s="121">
        <v>5</v>
      </c>
      <c r="T119" s="121"/>
      <c r="U119" s="121"/>
      <c r="V119" s="121"/>
      <c r="W119" s="121"/>
      <c r="X119" s="121"/>
      <c r="Y119" s="121"/>
      <c r="Z119" s="121"/>
      <c r="AA119" s="121"/>
      <c r="AB119" s="111"/>
      <c r="AC119" s="121"/>
      <c r="AD119" s="121"/>
      <c r="AE119" s="121"/>
      <c r="AF119" s="121"/>
      <c r="AG119" s="18"/>
      <c r="AH119" s="18"/>
      <c r="AI119" s="18"/>
      <c r="AJ119" s="18"/>
      <c r="AK119" s="18"/>
      <c r="AL119" s="18"/>
      <c r="AM119" s="18"/>
      <c r="AN119" s="18"/>
      <c r="AO119" s="18"/>
      <c r="AP119" s="18"/>
      <c r="AQ119" s="18"/>
      <c r="AR119" s="18"/>
      <c r="AS119" s="18"/>
      <c r="AT119" s="18"/>
      <c r="AU119" s="18"/>
      <c r="AV119" s="18"/>
    </row>
    <row r="120" spans="1:48" ht="60" customHeight="1" x14ac:dyDescent="0.25">
      <c r="A120" s="49">
        <v>36</v>
      </c>
      <c r="B120" s="68">
        <v>121</v>
      </c>
      <c r="C120" s="81" t="s">
        <v>187</v>
      </c>
      <c r="D120" s="71" t="s">
        <v>256</v>
      </c>
      <c r="E120" s="82" t="s">
        <v>257</v>
      </c>
      <c r="F120" s="82" t="s">
        <v>48</v>
      </c>
      <c r="G120" s="87">
        <v>125</v>
      </c>
      <c r="H120" s="125"/>
      <c r="I120" s="39">
        <f t="shared" si="2"/>
        <v>0</v>
      </c>
      <c r="J120" s="40" t="str">
        <f t="shared" si="3"/>
        <v>OK</v>
      </c>
      <c r="K120" s="121"/>
      <c r="L120" s="121"/>
      <c r="M120" s="121"/>
      <c r="N120" s="121"/>
      <c r="O120" s="121"/>
      <c r="P120" s="121"/>
      <c r="Q120" s="121"/>
      <c r="R120" s="121"/>
      <c r="S120" s="121"/>
      <c r="T120" s="121"/>
      <c r="U120" s="121"/>
      <c r="V120" s="121"/>
      <c r="W120" s="121"/>
      <c r="X120" s="121"/>
      <c r="Y120" s="121"/>
      <c r="Z120" s="121"/>
      <c r="AA120" s="121"/>
      <c r="AB120" s="111"/>
      <c r="AC120" s="121"/>
      <c r="AD120" s="121"/>
      <c r="AE120" s="121"/>
      <c r="AF120" s="121"/>
      <c r="AG120" s="18"/>
      <c r="AH120" s="18"/>
      <c r="AI120" s="18"/>
      <c r="AJ120" s="18"/>
      <c r="AK120" s="18"/>
      <c r="AL120" s="18"/>
      <c r="AM120" s="18"/>
      <c r="AN120" s="18"/>
      <c r="AO120" s="18"/>
      <c r="AP120" s="18"/>
      <c r="AQ120" s="18"/>
      <c r="AR120" s="18"/>
      <c r="AS120" s="18"/>
      <c r="AT120" s="18"/>
      <c r="AU120" s="18"/>
      <c r="AV120" s="18"/>
    </row>
    <row r="121" spans="1:48" ht="60" customHeight="1" x14ac:dyDescent="0.25">
      <c r="A121" s="134">
        <v>41</v>
      </c>
      <c r="B121" s="68">
        <v>138</v>
      </c>
      <c r="C121" s="140" t="s">
        <v>187</v>
      </c>
      <c r="D121" s="71" t="s">
        <v>152</v>
      </c>
      <c r="E121" s="82" t="s">
        <v>61</v>
      </c>
      <c r="F121" s="82" t="s">
        <v>26</v>
      </c>
      <c r="G121" s="87">
        <v>29.82</v>
      </c>
      <c r="H121" s="125">
        <v>10</v>
      </c>
      <c r="I121" s="39">
        <f t="shared" si="2"/>
        <v>10</v>
      </c>
      <c r="J121" s="40" t="str">
        <f t="shared" si="3"/>
        <v>OK</v>
      </c>
      <c r="K121" s="121"/>
      <c r="L121" s="121"/>
      <c r="M121" s="121"/>
      <c r="N121" s="121"/>
      <c r="O121" s="121"/>
      <c r="P121" s="121"/>
      <c r="Q121" s="121"/>
      <c r="R121" s="121"/>
      <c r="S121" s="121"/>
      <c r="T121" s="121"/>
      <c r="U121" s="121"/>
      <c r="V121" s="121"/>
      <c r="W121" s="121"/>
      <c r="X121" s="121"/>
      <c r="Y121" s="121"/>
      <c r="Z121" s="121"/>
      <c r="AA121" s="121"/>
      <c r="AB121" s="111"/>
      <c r="AC121" s="121"/>
      <c r="AD121" s="121"/>
      <c r="AE121" s="121"/>
      <c r="AF121" s="121"/>
      <c r="AG121" s="18"/>
      <c r="AH121" s="18"/>
      <c r="AI121" s="18"/>
      <c r="AJ121" s="18"/>
      <c r="AK121" s="18"/>
      <c r="AL121" s="18"/>
      <c r="AM121" s="18"/>
      <c r="AN121" s="18"/>
      <c r="AO121" s="18"/>
      <c r="AP121" s="18"/>
      <c r="AQ121" s="18"/>
      <c r="AR121" s="18"/>
      <c r="AS121" s="18"/>
      <c r="AT121" s="18"/>
      <c r="AU121" s="18"/>
      <c r="AV121" s="18"/>
    </row>
    <row r="122" spans="1:48" ht="60" customHeight="1" x14ac:dyDescent="0.25">
      <c r="A122" s="135"/>
      <c r="B122" s="68">
        <v>139</v>
      </c>
      <c r="C122" s="141"/>
      <c r="D122" s="46" t="s">
        <v>153</v>
      </c>
      <c r="E122" s="69" t="s">
        <v>258</v>
      </c>
      <c r="F122" s="69" t="s">
        <v>26</v>
      </c>
      <c r="G122" s="86">
        <v>2.17</v>
      </c>
      <c r="H122" s="125">
        <v>5</v>
      </c>
      <c r="I122" s="39">
        <f t="shared" si="2"/>
        <v>0</v>
      </c>
      <c r="J122" s="48" t="str">
        <f>IF(I122&lt;0,"ATENÇÃO","OK")</f>
        <v>OK</v>
      </c>
      <c r="K122" s="121"/>
      <c r="L122" s="121"/>
      <c r="M122" s="121"/>
      <c r="N122" s="121"/>
      <c r="O122" s="121"/>
      <c r="P122" s="121"/>
      <c r="Q122" s="121"/>
      <c r="R122" s="121"/>
      <c r="S122" s="121"/>
      <c r="T122" s="121"/>
      <c r="U122" s="121"/>
      <c r="V122" s="121"/>
      <c r="W122" s="121"/>
      <c r="X122" s="121"/>
      <c r="Y122" s="121"/>
      <c r="Z122" s="121"/>
      <c r="AA122" s="121">
        <v>5</v>
      </c>
      <c r="AB122" s="111"/>
      <c r="AC122" s="121"/>
      <c r="AD122" s="121"/>
      <c r="AE122" s="121"/>
      <c r="AF122" s="121"/>
      <c r="AG122" s="18"/>
      <c r="AH122" s="18"/>
      <c r="AI122" s="18"/>
      <c r="AJ122" s="18"/>
      <c r="AK122" s="18"/>
      <c r="AL122" s="18"/>
      <c r="AM122" s="18"/>
      <c r="AN122" s="18"/>
      <c r="AO122" s="18"/>
      <c r="AP122" s="18"/>
      <c r="AQ122" s="18"/>
      <c r="AR122" s="18"/>
      <c r="AS122" s="18"/>
      <c r="AT122" s="18"/>
      <c r="AU122" s="18"/>
      <c r="AV122" s="18"/>
    </row>
    <row r="123" spans="1:48" ht="60" customHeight="1" x14ac:dyDescent="0.25">
      <c r="A123" s="135"/>
      <c r="B123" s="68">
        <v>140</v>
      </c>
      <c r="C123" s="141"/>
      <c r="D123" s="66" t="s">
        <v>154</v>
      </c>
      <c r="E123" s="20" t="s">
        <v>258</v>
      </c>
      <c r="F123" s="20" t="s">
        <v>26</v>
      </c>
      <c r="G123" s="86">
        <v>9.0500000000000007</v>
      </c>
      <c r="H123" s="125">
        <v>15</v>
      </c>
      <c r="I123" s="39">
        <f t="shared" si="2"/>
        <v>10</v>
      </c>
      <c r="J123" s="40" t="str">
        <f t="shared" si="3"/>
        <v>OK</v>
      </c>
      <c r="K123" s="121"/>
      <c r="L123" s="121"/>
      <c r="M123" s="121"/>
      <c r="N123" s="121"/>
      <c r="O123" s="121"/>
      <c r="P123" s="121"/>
      <c r="Q123" s="121"/>
      <c r="R123" s="121"/>
      <c r="S123" s="121"/>
      <c r="T123" s="121"/>
      <c r="U123" s="121"/>
      <c r="V123" s="121"/>
      <c r="W123" s="121"/>
      <c r="X123" s="121"/>
      <c r="Y123" s="121"/>
      <c r="Z123" s="121"/>
      <c r="AA123" s="121">
        <v>5</v>
      </c>
      <c r="AB123" s="111"/>
      <c r="AC123" s="121"/>
      <c r="AD123" s="121"/>
      <c r="AE123" s="121"/>
      <c r="AF123" s="121"/>
      <c r="AG123" s="18"/>
      <c r="AH123" s="18"/>
      <c r="AI123" s="18"/>
      <c r="AJ123" s="18"/>
      <c r="AK123" s="18"/>
      <c r="AL123" s="18"/>
      <c r="AM123" s="18"/>
      <c r="AN123" s="18"/>
      <c r="AO123" s="18"/>
      <c r="AP123" s="18"/>
      <c r="AQ123" s="18"/>
      <c r="AR123" s="18"/>
      <c r="AS123" s="18"/>
      <c r="AT123" s="18"/>
      <c r="AU123" s="18"/>
      <c r="AV123" s="18"/>
    </row>
    <row r="124" spans="1:48" ht="60" customHeight="1" x14ac:dyDescent="0.25">
      <c r="A124" s="135"/>
      <c r="B124" s="68">
        <v>141</v>
      </c>
      <c r="C124" s="141"/>
      <c r="D124" s="66" t="s">
        <v>155</v>
      </c>
      <c r="E124" s="20" t="s">
        <v>258</v>
      </c>
      <c r="F124" s="20" t="s">
        <v>26</v>
      </c>
      <c r="G124" s="86">
        <v>8.3800000000000008</v>
      </c>
      <c r="H124" s="125">
        <v>20</v>
      </c>
      <c r="I124" s="39">
        <f t="shared" si="2"/>
        <v>20</v>
      </c>
      <c r="J124" s="40" t="str">
        <f t="shared" si="3"/>
        <v>OK</v>
      </c>
      <c r="K124" s="121"/>
      <c r="L124" s="121"/>
      <c r="M124" s="121"/>
      <c r="N124" s="121"/>
      <c r="O124" s="121"/>
      <c r="P124" s="121"/>
      <c r="Q124" s="121"/>
      <c r="R124" s="121"/>
      <c r="S124" s="121"/>
      <c r="T124" s="121"/>
      <c r="U124" s="121"/>
      <c r="V124" s="121"/>
      <c r="W124" s="121"/>
      <c r="X124" s="121"/>
      <c r="Y124" s="121"/>
      <c r="Z124" s="121"/>
      <c r="AA124" s="121"/>
      <c r="AB124" s="111"/>
      <c r="AC124" s="121"/>
      <c r="AD124" s="121"/>
      <c r="AE124" s="121"/>
      <c r="AF124" s="121"/>
      <c r="AG124" s="18"/>
      <c r="AH124" s="18"/>
      <c r="AI124" s="18"/>
      <c r="AJ124" s="18"/>
      <c r="AK124" s="18"/>
      <c r="AL124" s="18"/>
      <c r="AM124" s="18"/>
      <c r="AN124" s="18"/>
      <c r="AO124" s="18"/>
      <c r="AP124" s="18"/>
      <c r="AQ124" s="18"/>
      <c r="AR124" s="18"/>
      <c r="AS124" s="18"/>
      <c r="AT124" s="18"/>
      <c r="AU124" s="18"/>
      <c r="AV124" s="18"/>
    </row>
    <row r="125" spans="1:48" ht="60" customHeight="1" x14ac:dyDescent="0.25">
      <c r="A125" s="135"/>
      <c r="B125" s="68">
        <v>142</v>
      </c>
      <c r="C125" s="141"/>
      <c r="D125" s="66" t="s">
        <v>156</v>
      </c>
      <c r="E125" s="20" t="s">
        <v>258</v>
      </c>
      <c r="F125" s="20" t="s">
        <v>26</v>
      </c>
      <c r="G125" s="86">
        <v>22.56</v>
      </c>
      <c r="H125" s="125">
        <v>15</v>
      </c>
      <c r="I125" s="39">
        <f t="shared" si="2"/>
        <v>15</v>
      </c>
      <c r="J125" s="40" t="str">
        <f t="shared" si="3"/>
        <v>OK</v>
      </c>
      <c r="K125" s="121"/>
      <c r="L125" s="121"/>
      <c r="M125" s="121"/>
      <c r="N125" s="121"/>
      <c r="O125" s="121"/>
      <c r="P125" s="121"/>
      <c r="Q125" s="121"/>
      <c r="R125" s="121"/>
      <c r="S125" s="121"/>
      <c r="T125" s="121"/>
      <c r="U125" s="121"/>
      <c r="V125" s="121"/>
      <c r="W125" s="121"/>
      <c r="X125" s="121"/>
      <c r="Y125" s="121"/>
      <c r="Z125" s="121"/>
      <c r="AA125" s="121"/>
      <c r="AB125" s="111"/>
      <c r="AC125" s="121"/>
      <c r="AD125" s="121"/>
      <c r="AE125" s="121"/>
      <c r="AF125" s="121"/>
      <c r="AG125" s="18"/>
      <c r="AH125" s="18"/>
      <c r="AI125" s="18"/>
      <c r="AJ125" s="18"/>
      <c r="AK125" s="18"/>
      <c r="AL125" s="18"/>
      <c r="AM125" s="18"/>
      <c r="AN125" s="18"/>
      <c r="AO125" s="18"/>
      <c r="AP125" s="18"/>
      <c r="AQ125" s="18"/>
      <c r="AR125" s="18"/>
      <c r="AS125" s="18"/>
      <c r="AT125" s="18"/>
      <c r="AU125" s="18"/>
      <c r="AV125" s="18"/>
    </row>
    <row r="126" spans="1:48" ht="60" customHeight="1" x14ac:dyDescent="0.25">
      <c r="A126" s="136"/>
      <c r="B126" s="68">
        <v>143</v>
      </c>
      <c r="C126" s="142"/>
      <c r="D126" s="46" t="s">
        <v>259</v>
      </c>
      <c r="E126" s="69" t="s">
        <v>258</v>
      </c>
      <c r="F126" s="69" t="s">
        <v>26</v>
      </c>
      <c r="G126" s="86">
        <v>17.079999999999998</v>
      </c>
      <c r="H126" s="125">
        <v>10</v>
      </c>
      <c r="I126" s="39">
        <f t="shared" si="2"/>
        <v>10</v>
      </c>
      <c r="J126" s="40" t="str">
        <f t="shared" si="3"/>
        <v>OK</v>
      </c>
      <c r="K126" s="121"/>
      <c r="L126" s="121"/>
      <c r="M126" s="121"/>
      <c r="N126" s="121"/>
      <c r="O126" s="121"/>
      <c r="P126" s="121"/>
      <c r="Q126" s="121"/>
      <c r="R126" s="121"/>
      <c r="S126" s="121"/>
      <c r="T126" s="121"/>
      <c r="U126" s="121"/>
      <c r="V126" s="121"/>
      <c r="W126" s="121"/>
      <c r="X126" s="121"/>
      <c r="Y126" s="121"/>
      <c r="Z126" s="121"/>
      <c r="AA126" s="121"/>
      <c r="AB126" s="111"/>
      <c r="AC126" s="121"/>
      <c r="AD126" s="121"/>
      <c r="AE126" s="121"/>
      <c r="AF126" s="121"/>
      <c r="AG126" s="18"/>
      <c r="AH126" s="18"/>
      <c r="AI126" s="18"/>
      <c r="AJ126" s="18"/>
      <c r="AK126" s="18"/>
      <c r="AL126" s="18"/>
      <c r="AM126" s="18"/>
      <c r="AN126" s="18"/>
      <c r="AO126" s="18"/>
      <c r="AP126" s="18"/>
      <c r="AQ126" s="18"/>
      <c r="AR126" s="18"/>
      <c r="AS126" s="18"/>
      <c r="AT126" s="18"/>
      <c r="AU126" s="18"/>
      <c r="AV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22">
    <mergeCell ref="A89:A91"/>
    <mergeCell ref="C89:C91"/>
    <mergeCell ref="A92:A93"/>
    <mergeCell ref="C92:C93"/>
    <mergeCell ref="A142:C142"/>
    <mergeCell ref="C95:C97"/>
    <mergeCell ref="A99:A100"/>
    <mergeCell ref="C99:C100"/>
    <mergeCell ref="A101:A102"/>
    <mergeCell ref="C101:C102"/>
    <mergeCell ref="A103:A108"/>
    <mergeCell ref="C103:C108"/>
    <mergeCell ref="A109:A111"/>
    <mergeCell ref="C109:C111"/>
    <mergeCell ref="A112:A115"/>
    <mergeCell ref="C112:C115"/>
    <mergeCell ref="A116:A119"/>
    <mergeCell ref="A95:A97"/>
    <mergeCell ref="C62:C65"/>
    <mergeCell ref="A66:A69"/>
    <mergeCell ref="C66:C69"/>
    <mergeCell ref="A70:A74"/>
    <mergeCell ref="C70:C74"/>
    <mergeCell ref="C75:C77"/>
    <mergeCell ref="A78:A83"/>
    <mergeCell ref="C78:C83"/>
    <mergeCell ref="A85:A88"/>
    <mergeCell ref="C85:C88"/>
    <mergeCell ref="AR1:AR2"/>
    <mergeCell ref="AS1:AS2"/>
    <mergeCell ref="AT1:AT2"/>
    <mergeCell ref="AU1:AU2"/>
    <mergeCell ref="AV1:AV2"/>
    <mergeCell ref="A2:J2"/>
    <mergeCell ref="A8:A10"/>
    <mergeCell ref="C8:C10"/>
    <mergeCell ref="A12:A16"/>
    <mergeCell ref="C12:C16"/>
    <mergeCell ref="AI1:AI2"/>
    <mergeCell ref="AJ1:AJ2"/>
    <mergeCell ref="AK1:AK2"/>
    <mergeCell ref="AL1:AL2"/>
    <mergeCell ref="AM1:AM2"/>
    <mergeCell ref="AN1:AN2"/>
    <mergeCell ref="AO1:AO2"/>
    <mergeCell ref="AP1:AP2"/>
    <mergeCell ref="AQ1:AQ2"/>
    <mergeCell ref="N1:N2"/>
    <mergeCell ref="D1:G1"/>
    <mergeCell ref="H1:J1"/>
    <mergeCell ref="K1:K2"/>
    <mergeCell ref="L1:L2"/>
    <mergeCell ref="A153:C153"/>
    <mergeCell ref="A154:C154"/>
    <mergeCell ref="A155:C155"/>
    <mergeCell ref="A156:C156"/>
    <mergeCell ref="A157:C157"/>
    <mergeCell ref="A148:C148"/>
    <mergeCell ref="A149:C149"/>
    <mergeCell ref="A150:C150"/>
    <mergeCell ref="A151:C151"/>
    <mergeCell ref="A152:C152"/>
    <mergeCell ref="P1:P2"/>
    <mergeCell ref="A1:C1"/>
    <mergeCell ref="A143:C143"/>
    <mergeCell ref="A144:C144"/>
    <mergeCell ref="A145:C145"/>
    <mergeCell ref="A146:C146"/>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C55:C57"/>
    <mergeCell ref="A58:A61"/>
    <mergeCell ref="C58:C61"/>
    <mergeCell ref="A62:A65"/>
    <mergeCell ref="M1:M2"/>
    <mergeCell ref="C25:C26"/>
    <mergeCell ref="A49:A54"/>
    <mergeCell ref="A55:A57"/>
    <mergeCell ref="A75:A77"/>
    <mergeCell ref="AE1:AE2"/>
    <mergeCell ref="AF1:AF2"/>
    <mergeCell ref="AG1:AG2"/>
    <mergeCell ref="AH1:AH2"/>
    <mergeCell ref="Z1:Z2"/>
    <mergeCell ref="AA1:AA2"/>
    <mergeCell ref="AB1:AB2"/>
    <mergeCell ref="AC1:AC2"/>
    <mergeCell ref="AD1:AD2"/>
    <mergeCell ref="Y1:Y2"/>
    <mergeCell ref="X1:X2"/>
    <mergeCell ref="U1:U2"/>
    <mergeCell ref="V1:V2"/>
    <mergeCell ref="W1:W2"/>
    <mergeCell ref="Q1:Q2"/>
    <mergeCell ref="R1:R2"/>
    <mergeCell ref="S1:S2"/>
    <mergeCell ref="T1:T2"/>
    <mergeCell ref="O1:O2"/>
    <mergeCell ref="A27:A34"/>
    <mergeCell ref="C27:C34"/>
    <mergeCell ref="A35:A48"/>
    <mergeCell ref="C35:C48"/>
    <mergeCell ref="C49:C54"/>
    <mergeCell ref="A17:A20"/>
    <mergeCell ref="C17:C20"/>
    <mergeCell ref="A21:A22"/>
    <mergeCell ref="C21:C22"/>
    <mergeCell ref="A23:A24"/>
    <mergeCell ref="C23:C24"/>
    <mergeCell ref="A25:A26"/>
  </mergeCells>
  <conditionalFormatting sqref="AG4:AR126 AT4:AV126">
    <cfRule type="cellIs" dxfId="86" priority="70" stopIfTrue="1" operator="greaterThan">
      <formula>0</formula>
    </cfRule>
    <cfRule type="cellIs" dxfId="85" priority="71" stopIfTrue="1" operator="greaterThan">
      <formula>0</formula>
    </cfRule>
    <cfRule type="cellIs" dxfId="84" priority="72" stopIfTrue="1" operator="greaterThan">
      <formula>0</formula>
    </cfRule>
  </conditionalFormatting>
  <conditionalFormatting sqref="AS4:AS126">
    <cfRule type="cellIs" dxfId="83" priority="67" stopIfTrue="1" operator="greaterThan">
      <formula>0</formula>
    </cfRule>
    <cfRule type="cellIs" dxfId="82" priority="68" stopIfTrue="1" operator="greaterThan">
      <formula>0</formula>
    </cfRule>
    <cfRule type="cellIs" dxfId="81" priority="69" stopIfTrue="1" operator="greaterThan">
      <formula>0</formula>
    </cfRule>
  </conditionalFormatting>
  <conditionalFormatting sqref="W4:W126">
    <cfRule type="cellIs" dxfId="80" priority="13" stopIfTrue="1" operator="greaterThan">
      <formula>0</formula>
    </cfRule>
    <cfRule type="cellIs" dxfId="79" priority="14" stopIfTrue="1" operator="greaterThan">
      <formula>0</formula>
    </cfRule>
    <cfRule type="cellIs" dxfId="78" priority="15" stopIfTrue="1" operator="greaterThan">
      <formula>0</formula>
    </cfRule>
  </conditionalFormatting>
  <conditionalFormatting sqref="X4:X126">
    <cfRule type="cellIs" dxfId="77" priority="10" stopIfTrue="1" operator="greaterThan">
      <formula>0</formula>
    </cfRule>
    <cfRule type="cellIs" dxfId="76" priority="11" stopIfTrue="1" operator="greaterThan">
      <formula>0</formula>
    </cfRule>
    <cfRule type="cellIs" dxfId="75" priority="12" stopIfTrue="1" operator="greaterThan">
      <formula>0</formula>
    </cfRule>
  </conditionalFormatting>
  <conditionalFormatting sqref="Y4:Y126">
    <cfRule type="cellIs" dxfId="74" priority="7" stopIfTrue="1" operator="greaterThan">
      <formula>0</formula>
    </cfRule>
    <cfRule type="cellIs" dxfId="73" priority="8" stopIfTrue="1" operator="greaterThan">
      <formula>0</formula>
    </cfRule>
    <cfRule type="cellIs" dxfId="72" priority="9" stopIfTrue="1" operator="greaterThan">
      <formula>0</formula>
    </cfRule>
  </conditionalFormatting>
  <conditionalFormatting sqref="Z4:Z126">
    <cfRule type="cellIs" dxfId="71" priority="4" stopIfTrue="1" operator="greaterThan">
      <formula>0</formula>
    </cfRule>
    <cfRule type="cellIs" dxfId="70" priority="5" stopIfTrue="1" operator="greaterThan">
      <formula>0</formula>
    </cfRule>
    <cfRule type="cellIs" dxfId="69" priority="6" stopIfTrue="1" operator="greaterThan">
      <formula>0</formula>
    </cfRule>
  </conditionalFormatting>
  <conditionalFormatting sqref="AA4:AF126">
    <cfRule type="cellIs" dxfId="68" priority="1" stopIfTrue="1" operator="greaterThan">
      <formula>0</formula>
    </cfRule>
    <cfRule type="cellIs" dxfId="67" priority="2" stopIfTrue="1" operator="greaterThan">
      <formula>0</formula>
    </cfRule>
    <cfRule type="cellIs" dxfId="66" priority="3" stopIfTrue="1" operator="greaterThan">
      <formula>0</formula>
    </cfRule>
  </conditionalFormatting>
  <conditionalFormatting sqref="K4:V126">
    <cfRule type="cellIs" dxfId="65" priority="16" stopIfTrue="1" operator="greaterThan">
      <formula>0</formula>
    </cfRule>
    <cfRule type="cellIs" dxfId="64" priority="17" stopIfTrue="1" operator="greaterThan">
      <formula>0</formula>
    </cfRule>
    <cfRule type="cellIs" dxfId="63" priority="18"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7"/>
  <sheetViews>
    <sheetView zoomScale="80" zoomScaleNormal="80" workbookViewId="0">
      <selection activeCell="P1" sqref="M1:P2"/>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19" customWidth="1"/>
    <col min="9" max="9" width="13.28515625" style="42" customWidth="1"/>
    <col min="10" max="10" width="12.5703125" style="16" customWidth="1"/>
    <col min="11" max="30" width="13.85546875" style="17" customWidth="1"/>
    <col min="31" max="31" width="14.7109375" style="17" customWidth="1"/>
    <col min="32" max="32" width="11.28515625" style="14" customWidth="1"/>
    <col min="33" max="33" width="12.42578125" style="14" customWidth="1"/>
    <col min="34" max="34" width="13.28515625" style="14" customWidth="1"/>
    <col min="35" max="36" width="11.5703125" style="14" bestFit="1" customWidth="1"/>
    <col min="37" max="37" width="13.42578125" style="14" customWidth="1"/>
    <col min="38" max="39" width="11.5703125" style="14" bestFit="1" customWidth="1"/>
    <col min="40" max="40" width="12.42578125" style="14" customWidth="1"/>
    <col min="41" max="41" width="11.7109375" style="14" customWidth="1"/>
    <col min="42" max="42" width="12" style="14" customWidth="1"/>
    <col min="43" max="43" width="12.140625" style="14" customWidth="1"/>
    <col min="44" max="44" width="12.42578125" style="14" customWidth="1"/>
    <col min="45" max="46" width="18.28515625" style="14" customWidth="1"/>
    <col min="47" max="47" width="17" style="14" customWidth="1"/>
    <col min="48" max="48" width="16.85546875" style="14" customWidth="1"/>
    <col min="49" max="16384" width="9.7109375" style="14"/>
  </cols>
  <sheetData>
    <row r="1" spans="1:48" ht="33" customHeight="1" x14ac:dyDescent="0.25">
      <c r="A1" s="131" t="s">
        <v>158</v>
      </c>
      <c r="B1" s="131"/>
      <c r="C1" s="131"/>
      <c r="D1" s="132" t="s">
        <v>32</v>
      </c>
      <c r="E1" s="132"/>
      <c r="F1" s="132"/>
      <c r="G1" s="132"/>
      <c r="H1" s="132" t="s">
        <v>159</v>
      </c>
      <c r="I1" s="132"/>
      <c r="J1" s="132"/>
      <c r="K1" s="129" t="s">
        <v>345</v>
      </c>
      <c r="L1" s="129" t="s">
        <v>346</v>
      </c>
      <c r="M1" s="129" t="s">
        <v>347</v>
      </c>
      <c r="N1" s="129" t="s">
        <v>348</v>
      </c>
      <c r="O1" s="129" t="s">
        <v>349</v>
      </c>
      <c r="P1" s="129" t="s">
        <v>350</v>
      </c>
      <c r="Q1" s="129" t="s">
        <v>514</v>
      </c>
      <c r="R1" s="129" t="s">
        <v>515</v>
      </c>
      <c r="S1" s="129" t="s">
        <v>516</v>
      </c>
      <c r="T1" s="129" t="s">
        <v>160</v>
      </c>
      <c r="U1" s="129" t="s">
        <v>160</v>
      </c>
      <c r="V1" s="129" t="s">
        <v>160</v>
      </c>
      <c r="W1" s="129" t="s">
        <v>160</v>
      </c>
      <c r="X1" s="129" t="s">
        <v>160</v>
      </c>
      <c r="Y1" s="129" t="s">
        <v>160</v>
      </c>
      <c r="Z1" s="129" t="s">
        <v>160</v>
      </c>
      <c r="AA1" s="129" t="s">
        <v>160</v>
      </c>
      <c r="AB1" s="129" t="s">
        <v>160</v>
      </c>
      <c r="AC1" s="129" t="s">
        <v>160</v>
      </c>
      <c r="AD1" s="129" t="s">
        <v>160</v>
      </c>
      <c r="AE1" s="129" t="s">
        <v>160</v>
      </c>
      <c r="AF1" s="129" t="s">
        <v>160</v>
      </c>
      <c r="AG1" s="129" t="s">
        <v>160</v>
      </c>
      <c r="AH1" s="129" t="s">
        <v>160</v>
      </c>
      <c r="AI1" s="129" t="s">
        <v>160</v>
      </c>
      <c r="AJ1" s="129" t="s">
        <v>160</v>
      </c>
      <c r="AK1" s="129" t="s">
        <v>160</v>
      </c>
      <c r="AL1" s="129" t="s">
        <v>160</v>
      </c>
      <c r="AM1" s="129" t="s">
        <v>160</v>
      </c>
      <c r="AN1" s="129" t="s">
        <v>160</v>
      </c>
      <c r="AO1" s="129" t="s">
        <v>160</v>
      </c>
      <c r="AP1" s="129" t="s">
        <v>160</v>
      </c>
      <c r="AQ1" s="129" t="s">
        <v>160</v>
      </c>
      <c r="AR1" s="129" t="s">
        <v>160</v>
      </c>
      <c r="AS1" s="129" t="s">
        <v>160</v>
      </c>
      <c r="AT1" s="129" t="s">
        <v>160</v>
      </c>
      <c r="AU1" s="129" t="s">
        <v>160</v>
      </c>
      <c r="AV1" s="129" t="s">
        <v>160</v>
      </c>
    </row>
    <row r="2" spans="1:48"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row>
    <row r="3" spans="1:48" s="15" customFormat="1" ht="45" x14ac:dyDescent="0.2">
      <c r="A3" s="34" t="s">
        <v>1</v>
      </c>
      <c r="B3" s="34" t="s">
        <v>2</v>
      </c>
      <c r="C3" s="35" t="s">
        <v>162</v>
      </c>
      <c r="D3" s="35" t="s">
        <v>163</v>
      </c>
      <c r="E3" s="35" t="s">
        <v>164</v>
      </c>
      <c r="F3" s="35" t="s">
        <v>6</v>
      </c>
      <c r="G3" s="36" t="s">
        <v>3</v>
      </c>
      <c r="H3" s="37" t="s">
        <v>25</v>
      </c>
      <c r="I3" s="38" t="s">
        <v>0</v>
      </c>
      <c r="J3" s="34" t="s">
        <v>4</v>
      </c>
      <c r="K3" s="33" t="s">
        <v>161</v>
      </c>
      <c r="L3" s="33" t="s">
        <v>161</v>
      </c>
      <c r="M3" s="33" t="s">
        <v>161</v>
      </c>
      <c r="N3" s="33" t="s">
        <v>161</v>
      </c>
      <c r="O3" s="33" t="s">
        <v>161</v>
      </c>
      <c r="P3" s="33">
        <v>43185</v>
      </c>
      <c r="Q3" s="122">
        <v>43334</v>
      </c>
      <c r="R3" s="122">
        <v>43381</v>
      </c>
      <c r="S3" s="122">
        <v>43392</v>
      </c>
      <c r="T3" s="33" t="s">
        <v>161</v>
      </c>
      <c r="U3" s="33" t="s">
        <v>161</v>
      </c>
      <c r="V3" s="33" t="s">
        <v>161</v>
      </c>
      <c r="W3" s="33" t="s">
        <v>161</v>
      </c>
      <c r="X3" s="33" t="s">
        <v>161</v>
      </c>
      <c r="Y3" s="33" t="s">
        <v>161</v>
      </c>
      <c r="Z3" s="33" t="s">
        <v>161</v>
      </c>
      <c r="AA3" s="33" t="s">
        <v>161</v>
      </c>
      <c r="AB3" s="33" t="s">
        <v>161</v>
      </c>
      <c r="AC3" s="33" t="s">
        <v>161</v>
      </c>
      <c r="AD3" s="33" t="s">
        <v>161</v>
      </c>
      <c r="AE3" s="33" t="s">
        <v>161</v>
      </c>
      <c r="AF3" s="33" t="s">
        <v>161</v>
      </c>
      <c r="AG3" s="33" t="s">
        <v>161</v>
      </c>
      <c r="AH3" s="33" t="s">
        <v>161</v>
      </c>
      <c r="AI3" s="33" t="s">
        <v>161</v>
      </c>
      <c r="AJ3" s="33" t="s">
        <v>161</v>
      </c>
      <c r="AK3" s="33" t="s">
        <v>161</v>
      </c>
      <c r="AL3" s="33" t="s">
        <v>161</v>
      </c>
      <c r="AM3" s="33" t="s">
        <v>161</v>
      </c>
      <c r="AN3" s="33" t="s">
        <v>161</v>
      </c>
      <c r="AO3" s="33" t="s">
        <v>161</v>
      </c>
      <c r="AP3" s="33" t="s">
        <v>161</v>
      </c>
      <c r="AQ3" s="33" t="s">
        <v>161</v>
      </c>
      <c r="AR3" s="33" t="s">
        <v>161</v>
      </c>
      <c r="AS3" s="33" t="s">
        <v>161</v>
      </c>
      <c r="AT3" s="33" t="s">
        <v>161</v>
      </c>
      <c r="AU3" s="33" t="s">
        <v>161</v>
      </c>
      <c r="AV3" s="33" t="s">
        <v>161</v>
      </c>
    </row>
    <row r="4" spans="1:48" ht="60" customHeight="1" x14ac:dyDescent="0.25">
      <c r="A4" s="80">
        <v>1</v>
      </c>
      <c r="B4" s="68">
        <v>1</v>
      </c>
      <c r="C4" s="81" t="s">
        <v>165</v>
      </c>
      <c r="D4" s="66" t="s">
        <v>166</v>
      </c>
      <c r="E4" s="20" t="s">
        <v>167</v>
      </c>
      <c r="F4" s="20" t="s">
        <v>46</v>
      </c>
      <c r="G4" s="86">
        <v>40.229999999999997</v>
      </c>
      <c r="H4" s="64">
        <v>80</v>
      </c>
      <c r="I4" s="39">
        <f>H4-(SUM(K4:AV4))</f>
        <v>40</v>
      </c>
      <c r="J4" s="40" t="str">
        <f>IF(I4&lt;0,"ATENÇÃO","OK")</f>
        <v>OK</v>
      </c>
      <c r="K4" s="18"/>
      <c r="L4" s="18"/>
      <c r="M4" s="18"/>
      <c r="N4" s="18"/>
      <c r="O4" s="18"/>
      <c r="P4" s="18"/>
      <c r="Q4" s="121">
        <v>40</v>
      </c>
      <c r="R4" s="121"/>
      <c r="S4" s="121"/>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row>
    <row r="5" spans="1:48" ht="60" customHeight="1" x14ac:dyDescent="0.25">
      <c r="A5" s="49">
        <v>2</v>
      </c>
      <c r="B5" s="68">
        <v>2</v>
      </c>
      <c r="C5" s="81" t="s">
        <v>165</v>
      </c>
      <c r="D5" s="66" t="s">
        <v>168</v>
      </c>
      <c r="E5" s="20" t="s">
        <v>167</v>
      </c>
      <c r="F5" s="20" t="s">
        <v>47</v>
      </c>
      <c r="G5" s="86">
        <v>34.869999999999997</v>
      </c>
      <c r="H5" s="65"/>
      <c r="I5" s="39">
        <f t="shared" ref="I5:I68" si="0">H5-(SUM(K5:AV5))</f>
        <v>0</v>
      </c>
      <c r="J5" s="40" t="str">
        <f t="shared" ref="J5:J68" si="1">IF(I5&lt;0,"ATENÇÃO","OK")</f>
        <v>OK</v>
      </c>
      <c r="K5" s="18"/>
      <c r="L5" s="18"/>
      <c r="M5" s="18"/>
      <c r="N5" s="18"/>
      <c r="O5" s="18"/>
      <c r="P5" s="18"/>
      <c r="Q5" s="121"/>
      <c r="R5" s="121"/>
      <c r="S5" s="121"/>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60" customHeight="1" x14ac:dyDescent="0.25">
      <c r="A6" s="49">
        <v>3</v>
      </c>
      <c r="B6" s="68">
        <v>3</v>
      </c>
      <c r="C6" s="81" t="s">
        <v>169</v>
      </c>
      <c r="D6" s="66" t="s">
        <v>170</v>
      </c>
      <c r="E6" s="20" t="s">
        <v>171</v>
      </c>
      <c r="F6" s="20" t="s">
        <v>48</v>
      </c>
      <c r="G6" s="86">
        <v>7.79</v>
      </c>
      <c r="H6" s="65">
        <v>500</v>
      </c>
      <c r="I6" s="39">
        <f t="shared" si="0"/>
        <v>500</v>
      </c>
      <c r="J6" s="40" t="str">
        <f t="shared" si="1"/>
        <v>OK</v>
      </c>
      <c r="K6" s="18"/>
      <c r="L6" s="18"/>
      <c r="M6" s="18"/>
      <c r="N6" s="18"/>
      <c r="O6" s="18"/>
      <c r="P6" s="18"/>
      <c r="Q6" s="121"/>
      <c r="R6" s="121"/>
      <c r="S6" s="121"/>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60" customHeight="1" x14ac:dyDescent="0.25">
      <c r="A7" s="49">
        <v>4</v>
      </c>
      <c r="B7" s="68">
        <v>4</v>
      </c>
      <c r="C7" s="81" t="s">
        <v>172</v>
      </c>
      <c r="D7" s="66" t="s">
        <v>76</v>
      </c>
      <c r="E7" s="20" t="s">
        <v>54</v>
      </c>
      <c r="F7" s="20" t="s">
        <v>34</v>
      </c>
      <c r="G7" s="86">
        <v>1.47</v>
      </c>
      <c r="H7" s="65">
        <v>240</v>
      </c>
      <c r="I7" s="39">
        <f t="shared" si="0"/>
        <v>0</v>
      </c>
      <c r="J7" s="40" t="str">
        <f t="shared" si="1"/>
        <v>OK</v>
      </c>
      <c r="K7" s="18"/>
      <c r="L7" s="18"/>
      <c r="M7" s="18"/>
      <c r="N7" s="18"/>
      <c r="O7" s="18"/>
      <c r="P7" s="18"/>
      <c r="Q7" s="121"/>
      <c r="R7" s="121">
        <v>240</v>
      </c>
      <c r="S7" s="121"/>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row>
    <row r="8" spans="1:48" ht="60" customHeight="1" x14ac:dyDescent="0.25">
      <c r="A8" s="134">
        <v>5</v>
      </c>
      <c r="B8" s="68">
        <v>5</v>
      </c>
      <c r="C8" s="140" t="s">
        <v>173</v>
      </c>
      <c r="D8" s="66" t="s">
        <v>77</v>
      </c>
      <c r="E8" s="20" t="s">
        <v>37</v>
      </c>
      <c r="F8" s="20" t="s">
        <v>49</v>
      </c>
      <c r="G8" s="86">
        <v>3.71</v>
      </c>
      <c r="H8" s="65">
        <v>240</v>
      </c>
      <c r="I8" s="39">
        <f t="shared" si="0"/>
        <v>0</v>
      </c>
      <c r="J8" s="40" t="str">
        <f t="shared" si="1"/>
        <v>OK</v>
      </c>
      <c r="K8" s="18"/>
      <c r="L8" s="18"/>
      <c r="M8" s="18"/>
      <c r="N8" s="18"/>
      <c r="O8" s="18"/>
      <c r="P8" s="18">
        <v>240</v>
      </c>
      <c r="Q8" s="121"/>
      <c r="R8" s="121"/>
      <c r="S8" s="121"/>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row>
    <row r="9" spans="1:48" ht="60" customHeight="1" x14ac:dyDescent="0.25">
      <c r="A9" s="135"/>
      <c r="B9" s="68">
        <v>6</v>
      </c>
      <c r="C9" s="141"/>
      <c r="D9" s="66" t="s">
        <v>78</v>
      </c>
      <c r="E9" s="20" t="s">
        <v>37</v>
      </c>
      <c r="F9" s="20" t="s">
        <v>48</v>
      </c>
      <c r="G9" s="86">
        <v>3.31</v>
      </c>
      <c r="H9" s="65">
        <v>48</v>
      </c>
      <c r="I9" s="39">
        <f t="shared" si="0"/>
        <v>48</v>
      </c>
      <c r="J9" s="40" t="str">
        <f t="shared" si="1"/>
        <v>OK</v>
      </c>
      <c r="K9" s="18"/>
      <c r="L9" s="18"/>
      <c r="M9" s="18"/>
      <c r="N9" s="18"/>
      <c r="O9" s="18"/>
      <c r="P9" s="18"/>
      <c r="Q9" s="121"/>
      <c r="R9" s="121"/>
      <c r="S9" s="121"/>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row>
    <row r="10" spans="1:48" ht="60" customHeight="1" x14ac:dyDescent="0.25">
      <c r="A10" s="136"/>
      <c r="B10" s="68">
        <v>7</v>
      </c>
      <c r="C10" s="142"/>
      <c r="D10" s="83" t="s">
        <v>174</v>
      </c>
      <c r="E10" s="20" t="s">
        <v>37</v>
      </c>
      <c r="F10" s="20" t="s">
        <v>26</v>
      </c>
      <c r="G10" s="86">
        <v>8.75</v>
      </c>
      <c r="H10" s="65"/>
      <c r="I10" s="39">
        <f t="shared" si="0"/>
        <v>0</v>
      </c>
      <c r="J10" s="40" t="str">
        <f t="shared" si="1"/>
        <v>OK</v>
      </c>
      <c r="K10" s="18"/>
      <c r="L10" s="18"/>
      <c r="M10" s="18"/>
      <c r="N10" s="18"/>
      <c r="O10" s="18"/>
      <c r="P10" s="18"/>
      <c r="Q10" s="121"/>
      <c r="R10" s="121"/>
      <c r="S10" s="121"/>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row r="11" spans="1:48" ht="60" customHeight="1" x14ac:dyDescent="0.25">
      <c r="A11" s="49">
        <v>6</v>
      </c>
      <c r="B11" s="68">
        <v>8</v>
      </c>
      <c r="C11" s="81" t="s">
        <v>173</v>
      </c>
      <c r="D11" s="66" t="s">
        <v>79</v>
      </c>
      <c r="E11" s="69" t="s">
        <v>37</v>
      </c>
      <c r="F11" s="69" t="s">
        <v>26</v>
      </c>
      <c r="G11" s="86">
        <v>1</v>
      </c>
      <c r="H11" s="65">
        <v>800</v>
      </c>
      <c r="I11" s="39">
        <f t="shared" si="0"/>
        <v>0</v>
      </c>
      <c r="J11" s="40" t="str">
        <f t="shared" si="1"/>
        <v>OK</v>
      </c>
      <c r="K11" s="18"/>
      <c r="L11" s="18"/>
      <c r="M11" s="18"/>
      <c r="N11" s="18"/>
      <c r="O11" s="18"/>
      <c r="P11" s="18">
        <v>800</v>
      </c>
      <c r="Q11" s="121"/>
      <c r="R11" s="121"/>
      <c r="S11" s="121"/>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row>
    <row r="12" spans="1:48" ht="60" customHeight="1" x14ac:dyDescent="0.25">
      <c r="A12" s="134">
        <v>7</v>
      </c>
      <c r="B12" s="68">
        <v>9</v>
      </c>
      <c r="C12" s="140" t="s">
        <v>175</v>
      </c>
      <c r="D12" s="66" t="s">
        <v>80</v>
      </c>
      <c r="E12" s="69" t="s">
        <v>55</v>
      </c>
      <c r="F12" s="69" t="s">
        <v>50</v>
      </c>
      <c r="G12" s="86">
        <v>29.75</v>
      </c>
      <c r="H12" s="65"/>
      <c r="I12" s="39">
        <f t="shared" si="0"/>
        <v>0</v>
      </c>
      <c r="J12" s="40" t="str">
        <f t="shared" si="1"/>
        <v>OK</v>
      </c>
      <c r="K12" s="18"/>
      <c r="L12" s="18"/>
      <c r="M12" s="18"/>
      <c r="N12" s="18"/>
      <c r="O12" s="18"/>
      <c r="P12" s="18"/>
      <c r="Q12" s="121"/>
      <c r="R12" s="121"/>
      <c r="S12" s="121"/>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row>
    <row r="13" spans="1:48" ht="60" customHeight="1" x14ac:dyDescent="0.25">
      <c r="A13" s="135"/>
      <c r="B13" s="68">
        <v>10</v>
      </c>
      <c r="C13" s="141"/>
      <c r="D13" s="70" t="s">
        <v>81</v>
      </c>
      <c r="E13" s="69" t="s">
        <v>55</v>
      </c>
      <c r="F13" s="69" t="s">
        <v>50</v>
      </c>
      <c r="G13" s="86">
        <v>49.38</v>
      </c>
      <c r="H13" s="65"/>
      <c r="I13" s="39">
        <f t="shared" si="0"/>
        <v>0</v>
      </c>
      <c r="J13" s="40" t="str">
        <f t="shared" si="1"/>
        <v>OK</v>
      </c>
      <c r="K13" s="18"/>
      <c r="L13" s="18"/>
      <c r="M13" s="18"/>
      <c r="N13" s="18"/>
      <c r="O13" s="18"/>
      <c r="P13" s="18"/>
      <c r="Q13" s="121"/>
      <c r="R13" s="121"/>
      <c r="S13" s="121"/>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row>
    <row r="14" spans="1:48" ht="60" customHeight="1" x14ac:dyDescent="0.25">
      <c r="A14" s="135"/>
      <c r="B14" s="68">
        <v>11</v>
      </c>
      <c r="C14" s="141"/>
      <c r="D14" s="66" t="s">
        <v>82</v>
      </c>
      <c r="E14" s="69" t="s">
        <v>55</v>
      </c>
      <c r="F14" s="69" t="s">
        <v>48</v>
      </c>
      <c r="G14" s="86">
        <v>38.86</v>
      </c>
      <c r="H14" s="65"/>
      <c r="I14" s="39">
        <f t="shared" si="0"/>
        <v>0</v>
      </c>
      <c r="J14" s="40" t="str">
        <f t="shared" si="1"/>
        <v>OK</v>
      </c>
      <c r="K14" s="18"/>
      <c r="L14" s="18"/>
      <c r="M14" s="18"/>
      <c r="N14" s="18"/>
      <c r="O14" s="18"/>
      <c r="P14" s="18"/>
      <c r="Q14" s="121"/>
      <c r="R14" s="121"/>
      <c r="S14" s="121"/>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row>
    <row r="15" spans="1:48" ht="60" customHeight="1" x14ac:dyDescent="0.25">
      <c r="A15" s="135"/>
      <c r="B15" s="68">
        <v>12</v>
      </c>
      <c r="C15" s="141"/>
      <c r="D15" s="66" t="s">
        <v>176</v>
      </c>
      <c r="E15" s="69" t="s">
        <v>177</v>
      </c>
      <c r="F15" s="69" t="s">
        <v>48</v>
      </c>
      <c r="G15" s="86">
        <v>95.39</v>
      </c>
      <c r="H15" s="65"/>
      <c r="I15" s="39">
        <f t="shared" si="0"/>
        <v>0</v>
      </c>
      <c r="J15" s="40" t="str">
        <f t="shared" si="1"/>
        <v>OK</v>
      </c>
      <c r="K15" s="18"/>
      <c r="L15" s="18"/>
      <c r="M15" s="18"/>
      <c r="N15" s="18"/>
      <c r="O15" s="18"/>
      <c r="P15" s="18"/>
      <c r="Q15" s="121"/>
      <c r="R15" s="121"/>
      <c r="S15" s="121"/>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row>
    <row r="16" spans="1:48" ht="60" customHeight="1" x14ac:dyDescent="0.25">
      <c r="A16" s="136"/>
      <c r="B16" s="68">
        <v>13</v>
      </c>
      <c r="C16" s="142"/>
      <c r="D16" s="66" t="s">
        <v>83</v>
      </c>
      <c r="E16" s="69" t="s">
        <v>177</v>
      </c>
      <c r="F16" s="69" t="s">
        <v>48</v>
      </c>
      <c r="G16" s="86">
        <v>16.7</v>
      </c>
      <c r="H16" s="65"/>
      <c r="I16" s="39">
        <f t="shared" si="0"/>
        <v>0</v>
      </c>
      <c r="J16" s="40" t="str">
        <f t="shared" si="1"/>
        <v>OK</v>
      </c>
      <c r="K16" s="18"/>
      <c r="L16" s="18"/>
      <c r="M16" s="18"/>
      <c r="N16" s="18"/>
      <c r="O16" s="18"/>
      <c r="P16" s="18"/>
      <c r="Q16" s="121"/>
      <c r="R16" s="121"/>
      <c r="S16" s="121"/>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row>
    <row r="17" spans="1:48" ht="60" customHeight="1" x14ac:dyDescent="0.25">
      <c r="A17" s="134">
        <v>8</v>
      </c>
      <c r="B17" s="68">
        <v>14</v>
      </c>
      <c r="C17" s="140" t="s">
        <v>175</v>
      </c>
      <c r="D17" s="66" t="s">
        <v>178</v>
      </c>
      <c r="E17" s="69" t="s">
        <v>179</v>
      </c>
      <c r="F17" s="69" t="s">
        <v>33</v>
      </c>
      <c r="G17" s="86">
        <v>16.100000000000001</v>
      </c>
      <c r="H17" s="65"/>
      <c r="I17" s="39">
        <f t="shared" si="0"/>
        <v>0</v>
      </c>
      <c r="J17" s="40" t="str">
        <f t="shared" si="1"/>
        <v>OK</v>
      </c>
      <c r="K17" s="18"/>
      <c r="L17" s="18"/>
      <c r="M17" s="18"/>
      <c r="N17" s="18"/>
      <c r="O17" s="18"/>
      <c r="P17" s="18"/>
      <c r="Q17" s="121"/>
      <c r="R17" s="121"/>
      <c r="S17" s="121"/>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row>
    <row r="18" spans="1:48" ht="60" customHeight="1" x14ac:dyDescent="0.25">
      <c r="A18" s="135"/>
      <c r="B18" s="68">
        <v>15</v>
      </c>
      <c r="C18" s="141"/>
      <c r="D18" s="66" t="s">
        <v>84</v>
      </c>
      <c r="E18" s="20" t="s">
        <v>56</v>
      </c>
      <c r="F18" s="20" t="s">
        <v>50</v>
      </c>
      <c r="G18" s="86">
        <v>26.5</v>
      </c>
      <c r="H18" s="65"/>
      <c r="I18" s="39">
        <f t="shared" si="0"/>
        <v>0</v>
      </c>
      <c r="J18" s="40" t="str">
        <f t="shared" si="1"/>
        <v>OK</v>
      </c>
      <c r="K18" s="18"/>
      <c r="L18" s="18"/>
      <c r="M18" s="18"/>
      <c r="N18" s="18"/>
      <c r="O18" s="18"/>
      <c r="P18" s="18"/>
      <c r="Q18" s="121"/>
      <c r="R18" s="121"/>
      <c r="S18" s="121"/>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row>
    <row r="19" spans="1:48" ht="60" customHeight="1" x14ac:dyDescent="0.25">
      <c r="A19" s="135"/>
      <c r="B19" s="68">
        <v>16</v>
      </c>
      <c r="C19" s="141"/>
      <c r="D19" s="66" t="s">
        <v>85</v>
      </c>
      <c r="E19" s="69" t="s">
        <v>57</v>
      </c>
      <c r="F19" s="69" t="s">
        <v>48</v>
      </c>
      <c r="G19" s="86">
        <v>9.6999999999999993</v>
      </c>
      <c r="H19" s="65"/>
      <c r="I19" s="39">
        <f t="shared" si="0"/>
        <v>0</v>
      </c>
      <c r="J19" s="40" t="str">
        <f t="shared" si="1"/>
        <v>OK</v>
      </c>
      <c r="K19" s="18"/>
      <c r="L19" s="18"/>
      <c r="M19" s="18"/>
      <c r="N19" s="18"/>
      <c r="O19" s="18"/>
      <c r="P19" s="18"/>
      <c r="Q19" s="121"/>
      <c r="R19" s="121"/>
      <c r="S19" s="121"/>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row>
    <row r="20" spans="1:48" ht="60" customHeight="1" x14ac:dyDescent="0.25">
      <c r="A20" s="136"/>
      <c r="B20" s="68">
        <v>17</v>
      </c>
      <c r="C20" s="142"/>
      <c r="D20" s="66" t="s">
        <v>86</v>
      </c>
      <c r="E20" s="20" t="s">
        <v>180</v>
      </c>
      <c r="F20" s="20" t="s">
        <v>48</v>
      </c>
      <c r="G20" s="86">
        <v>36.33</v>
      </c>
      <c r="H20" s="65"/>
      <c r="I20" s="39">
        <f t="shared" si="0"/>
        <v>0</v>
      </c>
      <c r="J20" s="40" t="str">
        <f t="shared" si="1"/>
        <v>OK</v>
      </c>
      <c r="K20" s="18"/>
      <c r="L20" s="18"/>
      <c r="M20" s="18"/>
      <c r="N20" s="18"/>
      <c r="O20" s="18"/>
      <c r="P20" s="18"/>
      <c r="Q20" s="121"/>
      <c r="R20" s="121"/>
      <c r="S20" s="121"/>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48" ht="60" customHeight="1" x14ac:dyDescent="0.25">
      <c r="A21" s="134">
        <v>9</v>
      </c>
      <c r="B21" s="68">
        <v>18</v>
      </c>
      <c r="C21" s="140" t="s">
        <v>181</v>
      </c>
      <c r="D21" s="66" t="s">
        <v>182</v>
      </c>
      <c r="E21" s="20" t="s">
        <v>58</v>
      </c>
      <c r="F21" s="20" t="s">
        <v>35</v>
      </c>
      <c r="G21" s="86">
        <v>2.31</v>
      </c>
      <c r="H21" s="65">
        <v>500</v>
      </c>
      <c r="I21" s="39">
        <f t="shared" si="0"/>
        <v>250</v>
      </c>
      <c r="J21" s="40" t="str">
        <f t="shared" si="1"/>
        <v>OK</v>
      </c>
      <c r="K21" s="18"/>
      <c r="L21" s="18"/>
      <c r="M21" s="18">
        <v>250</v>
      </c>
      <c r="N21" s="18"/>
      <c r="O21" s="18"/>
      <c r="P21" s="18"/>
      <c r="Q21" s="121"/>
      <c r="R21" s="121"/>
      <c r="S21" s="121"/>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row>
    <row r="22" spans="1:48" ht="60" customHeight="1" x14ac:dyDescent="0.25">
      <c r="A22" s="136"/>
      <c r="B22" s="68">
        <v>19</v>
      </c>
      <c r="C22" s="142"/>
      <c r="D22" s="66" t="s">
        <v>183</v>
      </c>
      <c r="E22" s="20" t="s">
        <v>184</v>
      </c>
      <c r="F22" s="20" t="s">
        <v>35</v>
      </c>
      <c r="G22" s="86">
        <v>1.34</v>
      </c>
      <c r="H22" s="65"/>
      <c r="I22" s="39">
        <f t="shared" si="0"/>
        <v>0</v>
      </c>
      <c r="J22" s="40" t="str">
        <f t="shared" si="1"/>
        <v>OK</v>
      </c>
      <c r="K22" s="18"/>
      <c r="L22" s="18"/>
      <c r="M22" s="18"/>
      <c r="N22" s="18"/>
      <c r="O22" s="18"/>
      <c r="P22" s="18"/>
      <c r="Q22" s="121"/>
      <c r="R22" s="121"/>
      <c r="S22" s="121"/>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row>
    <row r="23" spans="1:48" ht="60" customHeight="1" x14ac:dyDescent="0.25">
      <c r="A23" s="134">
        <v>10</v>
      </c>
      <c r="B23" s="68">
        <v>20</v>
      </c>
      <c r="C23" s="140" t="s">
        <v>173</v>
      </c>
      <c r="D23" s="66" t="s">
        <v>87</v>
      </c>
      <c r="E23" s="20" t="s">
        <v>37</v>
      </c>
      <c r="F23" s="20" t="s">
        <v>50</v>
      </c>
      <c r="G23" s="86">
        <v>4.97</v>
      </c>
      <c r="H23" s="65">
        <v>50</v>
      </c>
      <c r="I23" s="39">
        <f t="shared" si="0"/>
        <v>0</v>
      </c>
      <c r="J23" s="40" t="str">
        <f t="shared" si="1"/>
        <v>OK</v>
      </c>
      <c r="K23" s="18"/>
      <c r="L23" s="18"/>
      <c r="M23" s="18"/>
      <c r="N23" s="18"/>
      <c r="O23" s="18"/>
      <c r="P23" s="18">
        <v>20</v>
      </c>
      <c r="Q23" s="121"/>
      <c r="R23" s="121"/>
      <c r="S23" s="121">
        <v>30</v>
      </c>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row>
    <row r="24" spans="1:48" ht="60" customHeight="1" x14ac:dyDescent="0.25">
      <c r="A24" s="136"/>
      <c r="B24" s="68">
        <v>21</v>
      </c>
      <c r="C24" s="142"/>
      <c r="D24" s="66" t="s">
        <v>88</v>
      </c>
      <c r="E24" s="69" t="s">
        <v>37</v>
      </c>
      <c r="F24" s="69" t="s">
        <v>48</v>
      </c>
      <c r="G24" s="86">
        <v>1.64</v>
      </c>
      <c r="H24" s="65">
        <v>800</v>
      </c>
      <c r="I24" s="39">
        <f t="shared" si="0"/>
        <v>440</v>
      </c>
      <c r="J24" s="40" t="str">
        <f t="shared" si="1"/>
        <v>OK</v>
      </c>
      <c r="K24" s="18"/>
      <c r="L24" s="18"/>
      <c r="M24" s="18"/>
      <c r="N24" s="18"/>
      <c r="O24" s="18"/>
      <c r="P24" s="18"/>
      <c r="Q24" s="121"/>
      <c r="R24" s="121"/>
      <c r="S24" s="121">
        <v>360</v>
      </c>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row>
    <row r="25" spans="1:48" ht="60" customHeight="1" x14ac:dyDescent="0.25">
      <c r="A25" s="134">
        <v>12</v>
      </c>
      <c r="B25" s="68">
        <v>26</v>
      </c>
      <c r="C25" s="140" t="s">
        <v>173</v>
      </c>
      <c r="D25" s="66" t="s">
        <v>185</v>
      </c>
      <c r="E25" s="20" t="s">
        <v>37</v>
      </c>
      <c r="F25" s="20" t="s">
        <v>51</v>
      </c>
      <c r="G25" s="86">
        <v>2.21</v>
      </c>
      <c r="H25" s="65">
        <v>500</v>
      </c>
      <c r="I25" s="39">
        <f t="shared" si="0"/>
        <v>0</v>
      </c>
      <c r="J25" s="40" t="str">
        <f t="shared" si="1"/>
        <v>OK</v>
      </c>
      <c r="K25" s="18"/>
      <c r="L25" s="18"/>
      <c r="M25" s="18"/>
      <c r="N25" s="18"/>
      <c r="O25" s="18"/>
      <c r="P25" s="18">
        <v>300</v>
      </c>
      <c r="Q25" s="121"/>
      <c r="R25" s="121"/>
      <c r="S25" s="121">
        <v>200</v>
      </c>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row>
    <row r="26" spans="1:48" ht="60" customHeight="1" x14ac:dyDescent="0.25">
      <c r="A26" s="136"/>
      <c r="B26" s="68">
        <v>27</v>
      </c>
      <c r="C26" s="142"/>
      <c r="D26" s="46" t="s">
        <v>186</v>
      </c>
      <c r="E26" s="20" t="s">
        <v>37</v>
      </c>
      <c r="F26" s="20" t="s">
        <v>28</v>
      </c>
      <c r="G26" s="86">
        <v>1.19</v>
      </c>
      <c r="H26" s="65">
        <v>300</v>
      </c>
      <c r="I26" s="39">
        <f t="shared" si="0"/>
        <v>0</v>
      </c>
      <c r="J26" s="40" t="str">
        <f t="shared" si="1"/>
        <v>OK</v>
      </c>
      <c r="K26" s="18"/>
      <c r="L26" s="18"/>
      <c r="M26" s="18"/>
      <c r="N26" s="18"/>
      <c r="O26" s="18"/>
      <c r="P26" s="18">
        <v>96</v>
      </c>
      <c r="Q26" s="121"/>
      <c r="R26" s="121"/>
      <c r="S26" s="121">
        <v>204</v>
      </c>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row>
    <row r="27" spans="1:48" ht="60" customHeight="1" x14ac:dyDescent="0.25">
      <c r="A27" s="134">
        <v>13</v>
      </c>
      <c r="B27" s="68">
        <v>28</v>
      </c>
      <c r="C27" s="140" t="s">
        <v>187</v>
      </c>
      <c r="D27" s="66" t="s">
        <v>89</v>
      </c>
      <c r="E27" s="20" t="s">
        <v>188</v>
      </c>
      <c r="F27" s="20" t="s">
        <v>26</v>
      </c>
      <c r="G27" s="86">
        <v>37.36</v>
      </c>
      <c r="H27" s="65"/>
      <c r="I27" s="39">
        <f t="shared" si="0"/>
        <v>0</v>
      </c>
      <c r="J27" s="40" t="str">
        <f t="shared" si="1"/>
        <v>OK</v>
      </c>
      <c r="K27" s="18"/>
      <c r="L27" s="18"/>
      <c r="M27" s="18"/>
      <c r="N27" s="18"/>
      <c r="O27" s="18"/>
      <c r="P27" s="18"/>
      <c r="Q27" s="121"/>
      <c r="R27" s="121"/>
      <c r="S27" s="121"/>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row>
    <row r="28" spans="1:48" ht="60" customHeight="1" x14ac:dyDescent="0.25">
      <c r="A28" s="135"/>
      <c r="B28" s="68">
        <v>29</v>
      </c>
      <c r="C28" s="141"/>
      <c r="D28" s="66" t="s">
        <v>90</v>
      </c>
      <c r="E28" s="20" t="s">
        <v>188</v>
      </c>
      <c r="F28" s="20" t="s">
        <v>26</v>
      </c>
      <c r="G28" s="86">
        <v>39.81</v>
      </c>
      <c r="H28" s="65"/>
      <c r="I28" s="39">
        <f t="shared" si="0"/>
        <v>0</v>
      </c>
      <c r="J28" s="40" t="str">
        <f t="shared" si="1"/>
        <v>OK</v>
      </c>
      <c r="K28" s="18"/>
      <c r="L28" s="18"/>
      <c r="M28" s="18"/>
      <c r="N28" s="18"/>
      <c r="O28" s="18"/>
      <c r="P28" s="18"/>
      <c r="Q28" s="121"/>
      <c r="R28" s="121"/>
      <c r="S28" s="121"/>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row>
    <row r="29" spans="1:48" ht="60" customHeight="1" x14ac:dyDescent="0.25">
      <c r="A29" s="135"/>
      <c r="B29" s="68">
        <v>30</v>
      </c>
      <c r="C29" s="141"/>
      <c r="D29" s="46" t="s">
        <v>91</v>
      </c>
      <c r="E29" s="20" t="s">
        <v>188</v>
      </c>
      <c r="F29" s="20" t="s">
        <v>26</v>
      </c>
      <c r="G29" s="86">
        <v>39.81</v>
      </c>
      <c r="H29" s="65"/>
      <c r="I29" s="39">
        <f t="shared" si="0"/>
        <v>0</v>
      </c>
      <c r="J29" s="40" t="str">
        <f t="shared" si="1"/>
        <v>OK</v>
      </c>
      <c r="K29" s="18"/>
      <c r="L29" s="18"/>
      <c r="M29" s="18"/>
      <c r="N29" s="18"/>
      <c r="O29" s="18"/>
      <c r="P29" s="18"/>
      <c r="Q29" s="121"/>
      <c r="R29" s="121"/>
      <c r="S29" s="121"/>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row>
    <row r="30" spans="1:48" ht="60" customHeight="1" x14ac:dyDescent="0.25">
      <c r="A30" s="135"/>
      <c r="B30" s="68">
        <v>31</v>
      </c>
      <c r="C30" s="141"/>
      <c r="D30" s="46" t="s">
        <v>92</v>
      </c>
      <c r="E30" s="20" t="s">
        <v>188</v>
      </c>
      <c r="F30" s="20" t="s">
        <v>26</v>
      </c>
      <c r="G30" s="86">
        <v>114.98</v>
      </c>
      <c r="H30" s="65"/>
      <c r="I30" s="39">
        <f t="shared" si="0"/>
        <v>0</v>
      </c>
      <c r="J30" s="40" t="str">
        <f t="shared" si="1"/>
        <v>OK</v>
      </c>
      <c r="K30" s="18"/>
      <c r="L30" s="18"/>
      <c r="M30" s="18"/>
      <c r="N30" s="18"/>
      <c r="O30" s="18"/>
      <c r="P30" s="18"/>
      <c r="Q30" s="121"/>
      <c r="R30" s="121"/>
      <c r="S30" s="121"/>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row>
    <row r="31" spans="1:48" ht="60" customHeight="1" x14ac:dyDescent="0.25">
      <c r="A31" s="135"/>
      <c r="B31" s="68">
        <v>32</v>
      </c>
      <c r="C31" s="141"/>
      <c r="D31" s="46" t="s">
        <v>189</v>
      </c>
      <c r="E31" s="20" t="s">
        <v>188</v>
      </c>
      <c r="F31" s="20" t="s">
        <v>26</v>
      </c>
      <c r="G31" s="86">
        <v>36.97</v>
      </c>
      <c r="H31" s="65"/>
      <c r="I31" s="39">
        <f t="shared" si="0"/>
        <v>0</v>
      </c>
      <c r="J31" s="40" t="str">
        <f t="shared" si="1"/>
        <v>OK</v>
      </c>
      <c r="K31" s="18"/>
      <c r="L31" s="18"/>
      <c r="M31" s="18"/>
      <c r="N31" s="18"/>
      <c r="O31" s="18"/>
      <c r="P31" s="18"/>
      <c r="Q31" s="121"/>
      <c r="R31" s="121"/>
      <c r="S31" s="121"/>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row>
    <row r="32" spans="1:48" ht="60" customHeight="1" x14ac:dyDescent="0.25">
      <c r="A32" s="135"/>
      <c r="B32" s="68">
        <v>33</v>
      </c>
      <c r="C32" s="141"/>
      <c r="D32" s="46" t="s">
        <v>190</v>
      </c>
      <c r="E32" s="20" t="s">
        <v>188</v>
      </c>
      <c r="F32" s="20" t="s">
        <v>26</v>
      </c>
      <c r="G32" s="86">
        <v>18.579999999999998</v>
      </c>
      <c r="H32" s="65"/>
      <c r="I32" s="39">
        <f t="shared" si="0"/>
        <v>0</v>
      </c>
      <c r="J32" s="40" t="str">
        <f t="shared" si="1"/>
        <v>OK</v>
      </c>
      <c r="K32" s="18"/>
      <c r="L32" s="18"/>
      <c r="M32" s="18"/>
      <c r="N32" s="18"/>
      <c r="O32" s="18"/>
      <c r="P32" s="18"/>
      <c r="Q32" s="121"/>
      <c r="R32" s="121"/>
      <c r="S32" s="121"/>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row>
    <row r="33" spans="1:48" ht="60" customHeight="1" x14ac:dyDescent="0.25">
      <c r="A33" s="135"/>
      <c r="B33" s="68">
        <v>34</v>
      </c>
      <c r="C33" s="141"/>
      <c r="D33" s="46" t="s">
        <v>191</v>
      </c>
      <c r="E33" s="20" t="s">
        <v>188</v>
      </c>
      <c r="F33" s="20" t="s">
        <v>26</v>
      </c>
      <c r="G33" s="86">
        <v>18.22</v>
      </c>
      <c r="H33" s="65"/>
      <c r="I33" s="39">
        <f t="shared" si="0"/>
        <v>0</v>
      </c>
      <c r="J33" s="40" t="str">
        <f t="shared" si="1"/>
        <v>OK</v>
      </c>
      <c r="K33" s="18"/>
      <c r="L33" s="18"/>
      <c r="M33" s="18"/>
      <c r="N33" s="18"/>
      <c r="O33" s="18"/>
      <c r="P33" s="18"/>
      <c r="Q33" s="121"/>
      <c r="R33" s="121"/>
      <c r="S33" s="121"/>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row>
    <row r="34" spans="1:48" ht="60" customHeight="1" x14ac:dyDescent="0.25">
      <c r="A34" s="136"/>
      <c r="B34" s="68">
        <v>35</v>
      </c>
      <c r="C34" s="142"/>
      <c r="D34" s="46" t="s">
        <v>192</v>
      </c>
      <c r="E34" s="20" t="s">
        <v>188</v>
      </c>
      <c r="F34" s="20" t="s">
        <v>26</v>
      </c>
      <c r="G34" s="86">
        <v>54.22</v>
      </c>
      <c r="H34" s="65"/>
      <c r="I34" s="39">
        <f t="shared" si="0"/>
        <v>0</v>
      </c>
      <c r="J34" s="40" t="str">
        <f t="shared" si="1"/>
        <v>OK</v>
      </c>
      <c r="K34" s="18"/>
      <c r="L34" s="18"/>
      <c r="M34" s="18"/>
      <c r="N34" s="18"/>
      <c r="O34" s="18"/>
      <c r="P34" s="18"/>
      <c r="Q34" s="121"/>
      <c r="R34" s="121"/>
      <c r="S34" s="121"/>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row>
    <row r="35" spans="1:48" ht="60" customHeight="1" x14ac:dyDescent="0.25">
      <c r="A35" s="134">
        <v>14</v>
      </c>
      <c r="B35" s="68">
        <v>36</v>
      </c>
      <c r="C35" s="140" t="s">
        <v>175</v>
      </c>
      <c r="D35" s="46" t="s">
        <v>93</v>
      </c>
      <c r="E35" s="20" t="s">
        <v>193</v>
      </c>
      <c r="F35" s="20" t="s">
        <v>26</v>
      </c>
      <c r="G35" s="86">
        <v>5.59</v>
      </c>
      <c r="H35" s="65">
        <v>20</v>
      </c>
      <c r="I35" s="39">
        <f t="shared" si="0"/>
        <v>10</v>
      </c>
      <c r="J35" s="40" t="str">
        <f t="shared" si="1"/>
        <v>OK</v>
      </c>
      <c r="K35" s="18"/>
      <c r="L35" s="18"/>
      <c r="M35" s="18"/>
      <c r="N35" s="18"/>
      <c r="O35" s="18">
        <v>10</v>
      </c>
      <c r="P35" s="18"/>
      <c r="Q35" s="121"/>
      <c r="R35" s="121"/>
      <c r="S35" s="121"/>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row>
    <row r="36" spans="1:48" ht="60" customHeight="1" x14ac:dyDescent="0.25">
      <c r="A36" s="135"/>
      <c r="B36" s="68">
        <v>37</v>
      </c>
      <c r="C36" s="141"/>
      <c r="D36" s="46" t="s">
        <v>94</v>
      </c>
      <c r="E36" s="20" t="s">
        <v>194</v>
      </c>
      <c r="F36" s="20" t="s">
        <v>26</v>
      </c>
      <c r="G36" s="86">
        <v>5.69</v>
      </c>
      <c r="H36" s="65">
        <v>20</v>
      </c>
      <c r="I36" s="39">
        <f t="shared" si="0"/>
        <v>12</v>
      </c>
      <c r="J36" s="40" t="str">
        <f t="shared" si="1"/>
        <v>OK</v>
      </c>
      <c r="K36" s="18"/>
      <c r="L36" s="18"/>
      <c r="M36" s="18"/>
      <c r="N36" s="18"/>
      <c r="O36" s="18">
        <v>8</v>
      </c>
      <c r="P36" s="18"/>
      <c r="Q36" s="121"/>
      <c r="R36" s="121"/>
      <c r="S36" s="121"/>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ht="60" customHeight="1" x14ac:dyDescent="0.25">
      <c r="A37" s="135"/>
      <c r="B37" s="68">
        <v>38</v>
      </c>
      <c r="C37" s="141"/>
      <c r="D37" s="66" t="s">
        <v>95</v>
      </c>
      <c r="E37" s="20" t="s">
        <v>194</v>
      </c>
      <c r="F37" s="20" t="s">
        <v>26</v>
      </c>
      <c r="G37" s="86">
        <v>12.6</v>
      </c>
      <c r="H37" s="65"/>
      <c r="I37" s="39">
        <f t="shared" si="0"/>
        <v>0</v>
      </c>
      <c r="J37" s="40" t="str">
        <f t="shared" si="1"/>
        <v>OK</v>
      </c>
      <c r="K37" s="18"/>
      <c r="L37" s="18"/>
      <c r="M37" s="18"/>
      <c r="N37" s="18"/>
      <c r="O37" s="18"/>
      <c r="P37" s="18"/>
      <c r="Q37" s="121"/>
      <c r="R37" s="121"/>
      <c r="S37" s="121"/>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1:48" ht="60" customHeight="1" x14ac:dyDescent="0.25">
      <c r="A38" s="135"/>
      <c r="B38" s="68">
        <v>39</v>
      </c>
      <c r="C38" s="141"/>
      <c r="D38" s="66" t="s">
        <v>96</v>
      </c>
      <c r="E38" s="20" t="s">
        <v>62</v>
      </c>
      <c r="F38" s="20" t="s">
        <v>26</v>
      </c>
      <c r="G38" s="86">
        <v>23.37</v>
      </c>
      <c r="H38" s="65"/>
      <c r="I38" s="39">
        <f t="shared" si="0"/>
        <v>0</v>
      </c>
      <c r="J38" s="40" t="str">
        <f t="shared" si="1"/>
        <v>OK</v>
      </c>
      <c r="K38" s="18"/>
      <c r="L38" s="18"/>
      <c r="M38" s="18"/>
      <c r="N38" s="18"/>
      <c r="O38" s="18"/>
      <c r="P38" s="18"/>
      <c r="Q38" s="121"/>
      <c r="R38" s="121"/>
      <c r="S38" s="121"/>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1:48" ht="60" customHeight="1" x14ac:dyDescent="0.25">
      <c r="A39" s="135"/>
      <c r="B39" s="68">
        <v>40</v>
      </c>
      <c r="C39" s="141"/>
      <c r="D39" s="46" t="s">
        <v>97</v>
      </c>
      <c r="E39" s="20" t="s">
        <v>59</v>
      </c>
      <c r="F39" s="20" t="s">
        <v>26</v>
      </c>
      <c r="G39" s="86">
        <v>1.3</v>
      </c>
      <c r="H39" s="65"/>
      <c r="I39" s="39">
        <f t="shared" si="0"/>
        <v>0</v>
      </c>
      <c r="J39" s="40" t="str">
        <f t="shared" si="1"/>
        <v>OK</v>
      </c>
      <c r="K39" s="18"/>
      <c r="L39" s="18"/>
      <c r="M39" s="18"/>
      <c r="N39" s="18"/>
      <c r="O39" s="18"/>
      <c r="P39" s="18"/>
      <c r="Q39" s="121"/>
      <c r="R39" s="121"/>
      <c r="S39" s="121"/>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row>
    <row r="40" spans="1:48" ht="60" customHeight="1" x14ac:dyDescent="0.25">
      <c r="A40" s="135"/>
      <c r="B40" s="68">
        <v>41</v>
      </c>
      <c r="C40" s="141"/>
      <c r="D40" s="46" t="s">
        <v>98</v>
      </c>
      <c r="E40" s="20" t="s">
        <v>61</v>
      </c>
      <c r="F40" s="20" t="s">
        <v>48</v>
      </c>
      <c r="G40" s="86">
        <v>0.78</v>
      </c>
      <c r="H40" s="65">
        <v>300</v>
      </c>
      <c r="I40" s="39">
        <f t="shared" si="0"/>
        <v>0</v>
      </c>
      <c r="J40" s="40" t="str">
        <f t="shared" si="1"/>
        <v>OK</v>
      </c>
      <c r="K40" s="18"/>
      <c r="L40" s="18"/>
      <c r="M40" s="18"/>
      <c r="N40" s="18"/>
      <c r="O40" s="18">
        <v>300</v>
      </c>
      <c r="P40" s="18"/>
      <c r="Q40" s="121"/>
      <c r="R40" s="121"/>
      <c r="S40" s="121"/>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row>
    <row r="41" spans="1:48" ht="60" customHeight="1" x14ac:dyDescent="0.25">
      <c r="A41" s="135"/>
      <c r="B41" s="68">
        <v>42</v>
      </c>
      <c r="C41" s="141"/>
      <c r="D41" s="66" t="s">
        <v>99</v>
      </c>
      <c r="E41" s="20" t="s">
        <v>195</v>
      </c>
      <c r="F41" s="20" t="s">
        <v>29</v>
      </c>
      <c r="G41" s="86">
        <v>1.48</v>
      </c>
      <c r="H41" s="65">
        <v>50</v>
      </c>
      <c r="I41" s="39">
        <f t="shared" si="0"/>
        <v>50</v>
      </c>
      <c r="J41" s="40" t="str">
        <f t="shared" si="1"/>
        <v>OK</v>
      </c>
      <c r="K41" s="18"/>
      <c r="L41" s="18"/>
      <c r="M41" s="18"/>
      <c r="N41" s="18"/>
      <c r="O41" s="18"/>
      <c r="P41" s="18"/>
      <c r="Q41" s="121"/>
      <c r="R41" s="121"/>
      <c r="S41" s="121"/>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ht="60" customHeight="1" x14ac:dyDescent="0.25">
      <c r="A42" s="135"/>
      <c r="B42" s="68">
        <v>43</v>
      </c>
      <c r="C42" s="141"/>
      <c r="D42" s="66" t="s">
        <v>100</v>
      </c>
      <c r="E42" s="20" t="s">
        <v>63</v>
      </c>
      <c r="F42" s="20" t="s">
        <v>27</v>
      </c>
      <c r="G42" s="86">
        <v>3.35</v>
      </c>
      <c r="H42" s="65">
        <v>60</v>
      </c>
      <c r="I42" s="39">
        <f t="shared" si="0"/>
        <v>0</v>
      </c>
      <c r="J42" s="40" t="str">
        <f t="shared" si="1"/>
        <v>OK</v>
      </c>
      <c r="K42" s="18"/>
      <c r="L42" s="18"/>
      <c r="M42" s="18"/>
      <c r="N42" s="18"/>
      <c r="O42" s="18">
        <v>60</v>
      </c>
      <c r="P42" s="18"/>
      <c r="Q42" s="121"/>
      <c r="R42" s="121"/>
      <c r="S42" s="121"/>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row>
    <row r="43" spans="1:48" ht="60" customHeight="1" x14ac:dyDescent="0.25">
      <c r="A43" s="135"/>
      <c r="B43" s="68">
        <v>44</v>
      </c>
      <c r="C43" s="141"/>
      <c r="D43" s="66" t="s">
        <v>101</v>
      </c>
      <c r="E43" s="20" t="s">
        <v>196</v>
      </c>
      <c r="F43" s="20" t="s">
        <v>27</v>
      </c>
      <c r="G43" s="86">
        <v>2.62</v>
      </c>
      <c r="H43" s="65">
        <v>10</v>
      </c>
      <c r="I43" s="39">
        <f t="shared" si="0"/>
        <v>10</v>
      </c>
      <c r="J43" s="40" t="str">
        <f t="shared" si="1"/>
        <v>OK</v>
      </c>
      <c r="K43" s="18"/>
      <c r="L43" s="18"/>
      <c r="M43" s="18"/>
      <c r="N43" s="18"/>
      <c r="O43" s="18"/>
      <c r="P43" s="18"/>
      <c r="Q43" s="121"/>
      <c r="R43" s="121"/>
      <c r="S43" s="12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row>
    <row r="44" spans="1:48" ht="60" customHeight="1" x14ac:dyDescent="0.25">
      <c r="A44" s="135"/>
      <c r="B44" s="68">
        <v>45</v>
      </c>
      <c r="C44" s="141"/>
      <c r="D44" s="66" t="s">
        <v>102</v>
      </c>
      <c r="E44" s="20" t="s">
        <v>194</v>
      </c>
      <c r="F44" s="20" t="s">
        <v>48</v>
      </c>
      <c r="G44" s="86">
        <v>7.26</v>
      </c>
      <c r="H44" s="65">
        <v>20</v>
      </c>
      <c r="I44" s="39">
        <f t="shared" si="0"/>
        <v>20</v>
      </c>
      <c r="J44" s="40" t="str">
        <f t="shared" si="1"/>
        <v>OK</v>
      </c>
      <c r="K44" s="18"/>
      <c r="L44" s="18"/>
      <c r="M44" s="18"/>
      <c r="N44" s="18"/>
      <c r="O44" s="18"/>
      <c r="P44" s="18"/>
      <c r="Q44" s="121"/>
      <c r="R44" s="121"/>
      <c r="S44" s="121"/>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row>
    <row r="45" spans="1:48" ht="60" customHeight="1" x14ac:dyDescent="0.25">
      <c r="A45" s="135"/>
      <c r="B45" s="68">
        <v>46</v>
      </c>
      <c r="C45" s="141"/>
      <c r="D45" s="66" t="s">
        <v>197</v>
      </c>
      <c r="E45" s="20" t="s">
        <v>198</v>
      </c>
      <c r="F45" s="20" t="s">
        <v>199</v>
      </c>
      <c r="G45" s="86">
        <v>4.83</v>
      </c>
      <c r="H45" s="65"/>
      <c r="I45" s="39">
        <f t="shared" si="0"/>
        <v>0</v>
      </c>
      <c r="J45" s="40" t="str">
        <f t="shared" si="1"/>
        <v>OK</v>
      </c>
      <c r="K45" s="18"/>
      <c r="L45" s="18"/>
      <c r="M45" s="18"/>
      <c r="N45" s="18"/>
      <c r="O45" s="18"/>
      <c r="P45" s="18"/>
      <c r="Q45" s="121"/>
      <c r="R45" s="121"/>
      <c r="S45" s="121"/>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ht="60" customHeight="1" x14ac:dyDescent="0.25">
      <c r="A46" s="135"/>
      <c r="B46" s="68">
        <v>47</v>
      </c>
      <c r="C46" s="141"/>
      <c r="D46" s="66" t="s">
        <v>200</v>
      </c>
      <c r="E46" s="20" t="s">
        <v>201</v>
      </c>
      <c r="F46" s="20" t="s">
        <v>199</v>
      </c>
      <c r="G46" s="86">
        <v>3.78</v>
      </c>
      <c r="H46" s="65"/>
      <c r="I46" s="39">
        <f t="shared" si="0"/>
        <v>0</v>
      </c>
      <c r="J46" s="40" t="str">
        <f t="shared" si="1"/>
        <v>OK</v>
      </c>
      <c r="K46" s="18"/>
      <c r="L46" s="18"/>
      <c r="M46" s="18"/>
      <c r="N46" s="18"/>
      <c r="O46" s="18"/>
      <c r="P46" s="18"/>
      <c r="Q46" s="121"/>
      <c r="R46" s="121"/>
      <c r="S46" s="121"/>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ht="60" customHeight="1" x14ac:dyDescent="0.25">
      <c r="A47" s="135"/>
      <c r="B47" s="81">
        <v>48</v>
      </c>
      <c r="C47" s="141"/>
      <c r="D47" s="66" t="s">
        <v>202</v>
      </c>
      <c r="E47" s="69" t="s">
        <v>203</v>
      </c>
      <c r="F47" s="69" t="s">
        <v>199</v>
      </c>
      <c r="G47" s="86">
        <v>8.81</v>
      </c>
      <c r="H47" s="65"/>
      <c r="I47" s="39">
        <f t="shared" si="0"/>
        <v>0</v>
      </c>
      <c r="J47" s="40" t="str">
        <f t="shared" si="1"/>
        <v>OK</v>
      </c>
      <c r="K47" s="18"/>
      <c r="L47" s="18"/>
      <c r="M47" s="18"/>
      <c r="N47" s="18"/>
      <c r="O47" s="18"/>
      <c r="P47" s="18"/>
      <c r="Q47" s="121"/>
      <c r="R47" s="121"/>
      <c r="S47" s="121"/>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ht="60" customHeight="1" x14ac:dyDescent="0.25">
      <c r="A48" s="136"/>
      <c r="B48" s="81">
        <v>49</v>
      </c>
      <c r="C48" s="142"/>
      <c r="D48" s="66" t="s">
        <v>204</v>
      </c>
      <c r="E48" s="69" t="s">
        <v>203</v>
      </c>
      <c r="F48" s="20" t="s">
        <v>205</v>
      </c>
      <c r="G48" s="86">
        <v>7.02</v>
      </c>
      <c r="H48" s="65"/>
      <c r="I48" s="39">
        <f t="shared" si="0"/>
        <v>0</v>
      </c>
      <c r="J48" s="40" t="str">
        <f t="shared" si="1"/>
        <v>OK</v>
      </c>
      <c r="K48" s="18"/>
      <c r="L48" s="18"/>
      <c r="M48" s="18"/>
      <c r="N48" s="18"/>
      <c r="O48" s="18"/>
      <c r="P48" s="18"/>
      <c r="Q48" s="121"/>
      <c r="R48" s="121"/>
      <c r="S48" s="121"/>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ht="60" customHeight="1" x14ac:dyDescent="0.25">
      <c r="A49" s="134">
        <v>15</v>
      </c>
      <c r="B49" s="81">
        <v>50</v>
      </c>
      <c r="C49" s="140" t="s">
        <v>187</v>
      </c>
      <c r="D49" s="66" t="s">
        <v>103</v>
      </c>
      <c r="E49" s="69" t="s">
        <v>206</v>
      </c>
      <c r="F49" s="20" t="s">
        <v>48</v>
      </c>
      <c r="G49" s="86">
        <v>27.39</v>
      </c>
      <c r="H49" s="65"/>
      <c r="I49" s="39">
        <f t="shared" si="0"/>
        <v>0</v>
      </c>
      <c r="J49" s="40" t="str">
        <f t="shared" si="1"/>
        <v>OK</v>
      </c>
      <c r="K49" s="18"/>
      <c r="L49" s="18"/>
      <c r="M49" s="18"/>
      <c r="N49" s="18"/>
      <c r="O49" s="18"/>
      <c r="P49" s="18"/>
      <c r="Q49" s="121"/>
      <c r="R49" s="121"/>
      <c r="S49" s="121"/>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ht="60" customHeight="1" x14ac:dyDescent="0.25">
      <c r="A50" s="135"/>
      <c r="B50" s="81">
        <v>51</v>
      </c>
      <c r="C50" s="141"/>
      <c r="D50" s="46" t="s">
        <v>104</v>
      </c>
      <c r="E50" s="69" t="s">
        <v>206</v>
      </c>
      <c r="F50" s="20" t="s">
        <v>26</v>
      </c>
      <c r="G50" s="86">
        <v>1.77</v>
      </c>
      <c r="H50" s="65">
        <v>200</v>
      </c>
      <c r="I50" s="39">
        <f t="shared" si="0"/>
        <v>0</v>
      </c>
      <c r="J50" s="40" t="str">
        <f t="shared" si="1"/>
        <v>OK</v>
      </c>
      <c r="K50" s="18"/>
      <c r="L50" s="18">
        <v>200</v>
      </c>
      <c r="M50" s="18"/>
      <c r="N50" s="18"/>
      <c r="O50" s="18"/>
      <c r="P50" s="18"/>
      <c r="Q50" s="121"/>
      <c r="R50" s="121"/>
      <c r="S50" s="121"/>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ht="60" customHeight="1" x14ac:dyDescent="0.25">
      <c r="A51" s="135"/>
      <c r="B51" s="81">
        <v>52</v>
      </c>
      <c r="C51" s="141"/>
      <c r="D51" s="66" t="s">
        <v>105</v>
      </c>
      <c r="E51" s="69" t="s">
        <v>206</v>
      </c>
      <c r="F51" s="69" t="s">
        <v>26</v>
      </c>
      <c r="G51" s="86">
        <v>2.89</v>
      </c>
      <c r="H51" s="65">
        <v>150</v>
      </c>
      <c r="I51" s="39">
        <f t="shared" si="0"/>
        <v>0</v>
      </c>
      <c r="J51" s="40" t="str">
        <f t="shared" si="1"/>
        <v>OK</v>
      </c>
      <c r="K51" s="18"/>
      <c r="L51" s="18">
        <v>150</v>
      </c>
      <c r="M51" s="18"/>
      <c r="N51" s="18"/>
      <c r="O51" s="18"/>
      <c r="P51" s="18"/>
      <c r="Q51" s="121"/>
      <c r="R51" s="121"/>
      <c r="S51" s="121"/>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48" ht="60" customHeight="1" x14ac:dyDescent="0.25">
      <c r="A52" s="135"/>
      <c r="B52" s="81">
        <v>53</v>
      </c>
      <c r="C52" s="141"/>
      <c r="D52" s="46" t="s">
        <v>106</v>
      </c>
      <c r="E52" s="69" t="s">
        <v>206</v>
      </c>
      <c r="F52" s="69" t="s">
        <v>46</v>
      </c>
      <c r="G52" s="86">
        <v>2.73</v>
      </c>
      <c r="H52" s="65">
        <v>200</v>
      </c>
      <c r="I52" s="39">
        <f t="shared" si="0"/>
        <v>0</v>
      </c>
      <c r="J52" s="40" t="str">
        <f t="shared" si="1"/>
        <v>OK</v>
      </c>
      <c r="K52" s="18"/>
      <c r="L52" s="18">
        <v>200</v>
      </c>
      <c r="M52" s="18"/>
      <c r="N52" s="18"/>
      <c r="O52" s="18"/>
      <c r="P52" s="18"/>
      <c r="Q52" s="121"/>
      <c r="R52" s="121"/>
      <c r="S52" s="121"/>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row>
    <row r="53" spans="1:48" ht="60" customHeight="1" x14ac:dyDescent="0.25">
      <c r="A53" s="135"/>
      <c r="B53" s="68">
        <v>54</v>
      </c>
      <c r="C53" s="141"/>
      <c r="D53" s="66" t="s">
        <v>107</v>
      </c>
      <c r="E53" s="20" t="s">
        <v>206</v>
      </c>
      <c r="F53" s="20" t="s">
        <v>26</v>
      </c>
      <c r="G53" s="86">
        <v>3.62</v>
      </c>
      <c r="H53" s="65"/>
      <c r="I53" s="39">
        <f t="shared" si="0"/>
        <v>0</v>
      </c>
      <c r="J53" s="40" t="str">
        <f t="shared" si="1"/>
        <v>OK</v>
      </c>
      <c r="K53" s="18"/>
      <c r="L53" s="18"/>
      <c r="M53" s="18"/>
      <c r="N53" s="18"/>
      <c r="O53" s="18"/>
      <c r="P53" s="18"/>
      <c r="Q53" s="121"/>
      <c r="R53" s="121"/>
      <c r="S53" s="121"/>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ht="60" customHeight="1" x14ac:dyDescent="0.25">
      <c r="A54" s="136"/>
      <c r="B54" s="68">
        <v>55</v>
      </c>
      <c r="C54" s="142"/>
      <c r="D54" s="66" t="s">
        <v>108</v>
      </c>
      <c r="E54" s="20" t="s">
        <v>206</v>
      </c>
      <c r="F54" s="20" t="s">
        <v>26</v>
      </c>
      <c r="G54" s="86">
        <v>6.77</v>
      </c>
      <c r="H54" s="65">
        <v>300</v>
      </c>
      <c r="I54" s="39">
        <f t="shared" si="0"/>
        <v>0</v>
      </c>
      <c r="J54" s="40" t="str">
        <f t="shared" si="1"/>
        <v>OK</v>
      </c>
      <c r="K54" s="18"/>
      <c r="L54" s="18">
        <v>300</v>
      </c>
      <c r="M54" s="18"/>
      <c r="N54" s="18"/>
      <c r="O54" s="18"/>
      <c r="P54" s="18"/>
      <c r="Q54" s="121"/>
      <c r="R54" s="121"/>
      <c r="S54" s="121"/>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row>
    <row r="55" spans="1:48" ht="60" customHeight="1" x14ac:dyDescent="0.25">
      <c r="A55" s="134">
        <v>16</v>
      </c>
      <c r="B55" s="68">
        <v>56</v>
      </c>
      <c r="C55" s="140" t="s">
        <v>207</v>
      </c>
      <c r="D55" s="66" t="s">
        <v>109</v>
      </c>
      <c r="E55" s="20" t="s">
        <v>208</v>
      </c>
      <c r="F55" s="20" t="s">
        <v>26</v>
      </c>
      <c r="G55" s="86">
        <v>35.65</v>
      </c>
      <c r="H55" s="65">
        <v>20</v>
      </c>
      <c r="I55" s="39">
        <f t="shared" si="0"/>
        <v>20</v>
      </c>
      <c r="J55" s="40" t="str">
        <f t="shared" si="1"/>
        <v>OK</v>
      </c>
      <c r="K55" s="18"/>
      <c r="L55" s="18"/>
      <c r="M55" s="18"/>
      <c r="N55" s="18"/>
      <c r="O55" s="18"/>
      <c r="P55" s="18"/>
      <c r="Q55" s="121"/>
      <c r="R55" s="121"/>
      <c r="S55" s="121"/>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row>
    <row r="56" spans="1:48" ht="60" customHeight="1" x14ac:dyDescent="0.25">
      <c r="A56" s="135"/>
      <c r="B56" s="68">
        <v>57</v>
      </c>
      <c r="C56" s="141"/>
      <c r="D56" s="66" t="s">
        <v>110</v>
      </c>
      <c r="E56" s="20" t="s">
        <v>208</v>
      </c>
      <c r="F56" s="20" t="s">
        <v>26</v>
      </c>
      <c r="G56" s="86">
        <v>45.35</v>
      </c>
      <c r="H56" s="65">
        <v>20</v>
      </c>
      <c r="I56" s="39">
        <f t="shared" si="0"/>
        <v>0</v>
      </c>
      <c r="J56" s="40" t="str">
        <f t="shared" si="1"/>
        <v>OK</v>
      </c>
      <c r="K56" s="18">
        <v>20</v>
      </c>
      <c r="L56" s="18"/>
      <c r="M56" s="18"/>
      <c r="N56" s="18"/>
      <c r="O56" s="18"/>
      <c r="P56" s="18"/>
      <c r="Q56" s="121"/>
      <c r="R56" s="121"/>
      <c r="S56" s="121"/>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row>
    <row r="57" spans="1:48" ht="60" customHeight="1" x14ac:dyDescent="0.25">
      <c r="A57" s="136"/>
      <c r="B57" s="68">
        <v>58</v>
      </c>
      <c r="C57" s="142"/>
      <c r="D57" s="66" t="s">
        <v>111</v>
      </c>
      <c r="E57" s="20" t="s">
        <v>209</v>
      </c>
      <c r="F57" s="20" t="s">
        <v>26</v>
      </c>
      <c r="G57" s="86">
        <v>72.709999999999994</v>
      </c>
      <c r="H57" s="65"/>
      <c r="I57" s="39">
        <f t="shared" si="0"/>
        <v>0</v>
      </c>
      <c r="J57" s="40" t="str">
        <f t="shared" si="1"/>
        <v>OK</v>
      </c>
      <c r="K57" s="18"/>
      <c r="L57" s="18"/>
      <c r="M57" s="18"/>
      <c r="N57" s="18"/>
      <c r="O57" s="18"/>
      <c r="P57" s="18"/>
      <c r="Q57" s="121"/>
      <c r="R57" s="121"/>
      <c r="S57" s="121"/>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row>
    <row r="58" spans="1:48" ht="60" customHeight="1" x14ac:dyDescent="0.25">
      <c r="A58" s="134">
        <v>17</v>
      </c>
      <c r="B58" s="68">
        <v>59</v>
      </c>
      <c r="C58" s="140" t="s">
        <v>173</v>
      </c>
      <c r="D58" s="66" t="s">
        <v>210</v>
      </c>
      <c r="E58" s="20" t="s">
        <v>37</v>
      </c>
      <c r="F58" s="20" t="s">
        <v>28</v>
      </c>
      <c r="G58" s="86">
        <v>2.83</v>
      </c>
      <c r="H58" s="65">
        <v>48</v>
      </c>
      <c r="I58" s="39">
        <f t="shared" si="0"/>
        <v>0</v>
      </c>
      <c r="J58" s="40" t="str">
        <f t="shared" si="1"/>
        <v>OK</v>
      </c>
      <c r="K58" s="18"/>
      <c r="L58" s="18"/>
      <c r="M58" s="18"/>
      <c r="N58" s="18"/>
      <c r="O58" s="18"/>
      <c r="P58" s="18"/>
      <c r="Q58" s="121"/>
      <c r="R58" s="121"/>
      <c r="S58" s="121">
        <v>48</v>
      </c>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1:48" ht="60" customHeight="1" x14ac:dyDescent="0.25">
      <c r="A59" s="135"/>
      <c r="B59" s="68">
        <v>60</v>
      </c>
      <c r="C59" s="141"/>
      <c r="D59" s="66" t="s">
        <v>112</v>
      </c>
      <c r="E59" s="69" t="s">
        <v>37</v>
      </c>
      <c r="F59" s="69" t="s">
        <v>28</v>
      </c>
      <c r="G59" s="86">
        <v>2.37</v>
      </c>
      <c r="H59" s="65"/>
      <c r="I59" s="39">
        <f t="shared" si="0"/>
        <v>0</v>
      </c>
      <c r="J59" s="40" t="str">
        <f t="shared" si="1"/>
        <v>OK</v>
      </c>
      <c r="K59" s="18"/>
      <c r="L59" s="18"/>
      <c r="M59" s="18"/>
      <c r="N59" s="18"/>
      <c r="O59" s="18"/>
      <c r="P59" s="18"/>
      <c r="Q59" s="121"/>
      <c r="R59" s="121"/>
      <c r="S59" s="121"/>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ht="60" customHeight="1" x14ac:dyDescent="0.25">
      <c r="A60" s="135"/>
      <c r="B60" s="68">
        <v>61</v>
      </c>
      <c r="C60" s="141"/>
      <c r="D60" s="46" t="s">
        <v>113</v>
      </c>
      <c r="E60" s="69" t="s">
        <v>211</v>
      </c>
      <c r="F60" s="69" t="s">
        <v>26</v>
      </c>
      <c r="G60" s="86">
        <v>3.14</v>
      </c>
      <c r="H60" s="65"/>
      <c r="I60" s="39">
        <f t="shared" si="0"/>
        <v>0</v>
      </c>
      <c r="J60" s="40" t="str">
        <f t="shared" si="1"/>
        <v>OK</v>
      </c>
      <c r="K60" s="18"/>
      <c r="L60" s="18"/>
      <c r="M60" s="18"/>
      <c r="N60" s="18"/>
      <c r="O60" s="18"/>
      <c r="P60" s="18"/>
      <c r="Q60" s="121"/>
      <c r="R60" s="121"/>
      <c r="S60" s="121"/>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ht="60" customHeight="1" x14ac:dyDescent="0.25">
      <c r="A61" s="136"/>
      <c r="B61" s="68">
        <v>62</v>
      </c>
      <c r="C61" s="142"/>
      <c r="D61" s="46" t="s">
        <v>114</v>
      </c>
      <c r="E61" s="69" t="s">
        <v>212</v>
      </c>
      <c r="F61" s="69" t="s">
        <v>48</v>
      </c>
      <c r="G61" s="86">
        <v>5.29</v>
      </c>
      <c r="H61" s="65"/>
      <c r="I61" s="39">
        <f t="shared" si="0"/>
        <v>0</v>
      </c>
      <c r="J61" s="40" t="str">
        <f t="shared" si="1"/>
        <v>OK</v>
      </c>
      <c r="K61" s="18"/>
      <c r="L61" s="18"/>
      <c r="M61" s="18"/>
      <c r="N61" s="18"/>
      <c r="O61" s="18"/>
      <c r="P61" s="18"/>
      <c r="Q61" s="121"/>
      <c r="R61" s="121"/>
      <c r="S61" s="12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row>
    <row r="62" spans="1:48" ht="60" customHeight="1" x14ac:dyDescent="0.25">
      <c r="A62" s="134">
        <v>18</v>
      </c>
      <c r="B62" s="68">
        <v>63</v>
      </c>
      <c r="C62" s="140" t="s">
        <v>175</v>
      </c>
      <c r="D62" s="46" t="s">
        <v>213</v>
      </c>
      <c r="E62" s="69" t="s">
        <v>62</v>
      </c>
      <c r="F62" s="69" t="s">
        <v>48</v>
      </c>
      <c r="G62" s="86">
        <v>28.24</v>
      </c>
      <c r="H62" s="65"/>
      <c r="I62" s="39">
        <f t="shared" si="0"/>
        <v>0</v>
      </c>
      <c r="J62" s="40" t="str">
        <f t="shared" si="1"/>
        <v>OK</v>
      </c>
      <c r="K62" s="18"/>
      <c r="L62" s="18"/>
      <c r="M62" s="18"/>
      <c r="N62" s="18"/>
      <c r="O62" s="18"/>
      <c r="P62" s="18"/>
      <c r="Q62" s="121"/>
      <c r="R62" s="121"/>
      <c r="S62" s="121"/>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ht="60" customHeight="1" x14ac:dyDescent="0.25">
      <c r="A63" s="135"/>
      <c r="B63" s="68">
        <v>64</v>
      </c>
      <c r="C63" s="141"/>
      <c r="D63" s="46" t="s">
        <v>115</v>
      </c>
      <c r="E63" s="69" t="s">
        <v>64</v>
      </c>
      <c r="F63" s="69" t="s">
        <v>48</v>
      </c>
      <c r="G63" s="86">
        <v>46.09</v>
      </c>
      <c r="H63" s="65"/>
      <c r="I63" s="39">
        <f t="shared" si="0"/>
        <v>0</v>
      </c>
      <c r="J63" s="40" t="str">
        <f t="shared" si="1"/>
        <v>OK</v>
      </c>
      <c r="K63" s="18"/>
      <c r="L63" s="18"/>
      <c r="M63" s="18"/>
      <c r="N63" s="18"/>
      <c r="O63" s="18"/>
      <c r="P63" s="18"/>
      <c r="Q63" s="121"/>
      <c r="R63" s="121"/>
      <c r="S63" s="121"/>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ht="60" customHeight="1" x14ac:dyDescent="0.25">
      <c r="A64" s="135"/>
      <c r="B64" s="68">
        <v>65</v>
      </c>
      <c r="C64" s="141"/>
      <c r="D64" s="46" t="s">
        <v>214</v>
      </c>
      <c r="E64" s="69" t="s">
        <v>62</v>
      </c>
      <c r="F64" s="69" t="s">
        <v>48</v>
      </c>
      <c r="G64" s="86">
        <v>18.739999999999998</v>
      </c>
      <c r="H64" s="65">
        <v>20</v>
      </c>
      <c r="I64" s="39">
        <f t="shared" si="0"/>
        <v>10</v>
      </c>
      <c r="J64" s="40" t="str">
        <f t="shared" si="1"/>
        <v>OK</v>
      </c>
      <c r="K64" s="18"/>
      <c r="L64" s="18"/>
      <c r="M64" s="18"/>
      <c r="N64" s="18"/>
      <c r="O64" s="18">
        <v>10</v>
      </c>
      <c r="P64" s="18"/>
      <c r="Q64" s="121"/>
      <c r="R64" s="121"/>
      <c r="S64" s="121"/>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ht="60" customHeight="1" x14ac:dyDescent="0.25">
      <c r="A65" s="136"/>
      <c r="B65" s="68">
        <v>66</v>
      </c>
      <c r="C65" s="142"/>
      <c r="D65" s="46" t="s">
        <v>116</v>
      </c>
      <c r="E65" s="69" t="s">
        <v>215</v>
      </c>
      <c r="F65" s="69" t="s">
        <v>48</v>
      </c>
      <c r="G65" s="86">
        <v>38.86</v>
      </c>
      <c r="H65" s="65">
        <v>50</v>
      </c>
      <c r="I65" s="39">
        <f t="shared" si="0"/>
        <v>25</v>
      </c>
      <c r="J65" s="40" t="str">
        <f t="shared" si="1"/>
        <v>OK</v>
      </c>
      <c r="K65" s="18"/>
      <c r="L65" s="18"/>
      <c r="M65" s="18"/>
      <c r="N65" s="18"/>
      <c r="O65" s="18">
        <v>25</v>
      </c>
      <c r="P65" s="18"/>
      <c r="Q65" s="121"/>
      <c r="R65" s="121"/>
      <c r="S65" s="121"/>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ht="60" customHeight="1" x14ac:dyDescent="0.25">
      <c r="A66" s="134">
        <v>19</v>
      </c>
      <c r="B66" s="68">
        <v>67</v>
      </c>
      <c r="C66" s="140" t="s">
        <v>175</v>
      </c>
      <c r="D66" s="46" t="s">
        <v>117</v>
      </c>
      <c r="E66" s="69" t="s">
        <v>62</v>
      </c>
      <c r="F66" s="69" t="s">
        <v>48</v>
      </c>
      <c r="G66" s="86">
        <v>121.67</v>
      </c>
      <c r="H66" s="65">
        <v>10</v>
      </c>
      <c r="I66" s="39">
        <f t="shared" si="0"/>
        <v>10</v>
      </c>
      <c r="J66" s="40" t="str">
        <f t="shared" si="1"/>
        <v>OK</v>
      </c>
      <c r="K66" s="18"/>
      <c r="L66" s="18"/>
      <c r="M66" s="18"/>
      <c r="N66" s="18"/>
      <c r="O66" s="18"/>
      <c r="P66" s="18"/>
      <c r="Q66" s="121"/>
      <c r="R66" s="121"/>
      <c r="S66" s="121"/>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1:48" ht="60" customHeight="1" x14ac:dyDescent="0.25">
      <c r="A67" s="135"/>
      <c r="B67" s="68">
        <v>68</v>
      </c>
      <c r="C67" s="141"/>
      <c r="D67" s="46" t="s">
        <v>118</v>
      </c>
      <c r="E67" s="69" t="s">
        <v>62</v>
      </c>
      <c r="F67" s="69" t="s">
        <v>48</v>
      </c>
      <c r="G67" s="86">
        <v>63.22</v>
      </c>
      <c r="H67" s="65">
        <v>10</v>
      </c>
      <c r="I67" s="39">
        <f t="shared" si="0"/>
        <v>8</v>
      </c>
      <c r="J67" s="40" t="str">
        <f t="shared" si="1"/>
        <v>OK</v>
      </c>
      <c r="K67" s="18"/>
      <c r="L67" s="18"/>
      <c r="M67" s="18"/>
      <c r="N67" s="18"/>
      <c r="O67" s="18">
        <v>2</v>
      </c>
      <c r="P67" s="18"/>
      <c r="Q67" s="121"/>
      <c r="R67" s="121"/>
      <c r="S67" s="121"/>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ht="60" customHeight="1" x14ac:dyDescent="0.25">
      <c r="A68" s="135"/>
      <c r="B68" s="68">
        <v>69</v>
      </c>
      <c r="C68" s="141"/>
      <c r="D68" s="66" t="s">
        <v>119</v>
      </c>
      <c r="E68" s="20" t="s">
        <v>62</v>
      </c>
      <c r="F68" s="20" t="s">
        <v>48</v>
      </c>
      <c r="G68" s="86">
        <v>68.62</v>
      </c>
      <c r="H68" s="65">
        <v>20</v>
      </c>
      <c r="I68" s="39">
        <f t="shared" si="0"/>
        <v>10</v>
      </c>
      <c r="J68" s="40" t="str">
        <f t="shared" si="1"/>
        <v>OK</v>
      </c>
      <c r="K68" s="18"/>
      <c r="L68" s="18"/>
      <c r="M68" s="18"/>
      <c r="N68" s="18"/>
      <c r="O68" s="18">
        <v>10</v>
      </c>
      <c r="P68" s="18"/>
      <c r="Q68" s="121"/>
      <c r="R68" s="121"/>
      <c r="S68" s="121"/>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ht="60" customHeight="1" x14ac:dyDescent="0.25">
      <c r="A69" s="136"/>
      <c r="B69" s="68">
        <v>70</v>
      </c>
      <c r="C69" s="142"/>
      <c r="D69" s="66" t="s">
        <v>216</v>
      </c>
      <c r="E69" s="20" t="s">
        <v>64</v>
      </c>
      <c r="F69" s="20" t="s">
        <v>48</v>
      </c>
      <c r="G69" s="86">
        <v>16.43</v>
      </c>
      <c r="H69" s="65">
        <v>40</v>
      </c>
      <c r="I69" s="39">
        <f t="shared" ref="I69:I126" si="2">H69-(SUM(K69:AV69))</f>
        <v>15</v>
      </c>
      <c r="J69" s="40" t="str">
        <f t="shared" ref="J69:J126" si="3">IF(I69&lt;0,"ATENÇÃO","OK")</f>
        <v>OK</v>
      </c>
      <c r="K69" s="18"/>
      <c r="L69" s="18"/>
      <c r="M69" s="18"/>
      <c r="N69" s="18"/>
      <c r="O69" s="18">
        <v>25</v>
      </c>
      <c r="P69" s="18"/>
      <c r="Q69" s="121"/>
      <c r="R69" s="121"/>
      <c r="S69" s="121"/>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ht="60" customHeight="1" x14ac:dyDescent="0.25">
      <c r="A70" s="134">
        <v>20</v>
      </c>
      <c r="B70" s="68">
        <v>71</v>
      </c>
      <c r="C70" s="140" t="s">
        <v>207</v>
      </c>
      <c r="D70" s="66" t="s">
        <v>120</v>
      </c>
      <c r="E70" s="20" t="s">
        <v>217</v>
      </c>
      <c r="F70" s="20" t="s">
        <v>36</v>
      </c>
      <c r="G70" s="86">
        <v>2.25</v>
      </c>
      <c r="H70" s="65"/>
      <c r="I70" s="39">
        <f t="shared" si="2"/>
        <v>0</v>
      </c>
      <c r="J70" s="40" t="str">
        <f t="shared" si="3"/>
        <v>OK</v>
      </c>
      <c r="K70" s="18"/>
      <c r="L70" s="18"/>
      <c r="M70" s="18"/>
      <c r="N70" s="18"/>
      <c r="O70" s="18"/>
      <c r="P70" s="18"/>
      <c r="Q70" s="121"/>
      <c r="R70" s="121"/>
      <c r="S70" s="121"/>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ht="60" customHeight="1" x14ac:dyDescent="0.25">
      <c r="A71" s="135"/>
      <c r="B71" s="68">
        <v>72</v>
      </c>
      <c r="C71" s="141"/>
      <c r="D71" s="46" t="s">
        <v>121</v>
      </c>
      <c r="E71" s="69" t="s">
        <v>217</v>
      </c>
      <c r="F71" s="69" t="s">
        <v>36</v>
      </c>
      <c r="G71" s="86">
        <v>2.25</v>
      </c>
      <c r="H71" s="65"/>
      <c r="I71" s="39">
        <f t="shared" si="2"/>
        <v>0</v>
      </c>
      <c r="J71" s="40" t="str">
        <f t="shared" si="3"/>
        <v>OK</v>
      </c>
      <c r="K71" s="18"/>
      <c r="L71" s="18"/>
      <c r="M71" s="18"/>
      <c r="N71" s="18"/>
      <c r="O71" s="18"/>
      <c r="P71" s="18"/>
      <c r="Q71" s="121"/>
      <c r="R71" s="121"/>
      <c r="S71" s="121"/>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ht="60" customHeight="1" x14ac:dyDescent="0.25">
      <c r="A72" s="135"/>
      <c r="B72" s="68">
        <v>73</v>
      </c>
      <c r="C72" s="141"/>
      <c r="D72" s="46" t="s">
        <v>122</v>
      </c>
      <c r="E72" s="69" t="s">
        <v>217</v>
      </c>
      <c r="F72" s="69" t="s">
        <v>36</v>
      </c>
      <c r="G72" s="86">
        <v>2.25</v>
      </c>
      <c r="H72" s="65"/>
      <c r="I72" s="39">
        <f t="shared" si="2"/>
        <v>0</v>
      </c>
      <c r="J72" s="40" t="str">
        <f t="shared" si="3"/>
        <v>OK</v>
      </c>
      <c r="K72" s="18"/>
      <c r="L72" s="18"/>
      <c r="M72" s="18"/>
      <c r="N72" s="18"/>
      <c r="O72" s="18"/>
      <c r="P72" s="18"/>
      <c r="Q72" s="121"/>
      <c r="R72" s="121"/>
      <c r="S72" s="121"/>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ht="60" customHeight="1" x14ac:dyDescent="0.25">
      <c r="A73" s="135"/>
      <c r="B73" s="68">
        <v>74</v>
      </c>
      <c r="C73" s="141"/>
      <c r="D73" s="46" t="s">
        <v>123</v>
      </c>
      <c r="E73" s="69" t="s">
        <v>217</v>
      </c>
      <c r="F73" s="69" t="s">
        <v>48</v>
      </c>
      <c r="G73" s="86">
        <v>0.12</v>
      </c>
      <c r="H73" s="65"/>
      <c r="I73" s="39">
        <f t="shared" si="2"/>
        <v>0</v>
      </c>
      <c r="J73" s="40" t="str">
        <f t="shared" si="3"/>
        <v>OK</v>
      </c>
      <c r="K73" s="18"/>
      <c r="L73" s="18"/>
      <c r="M73" s="18"/>
      <c r="N73" s="18"/>
      <c r="O73" s="18"/>
      <c r="P73" s="18"/>
      <c r="Q73" s="121"/>
      <c r="R73" s="121"/>
      <c r="S73" s="121"/>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ht="60" customHeight="1" x14ac:dyDescent="0.25">
      <c r="A74" s="136"/>
      <c r="B74" s="68">
        <v>75</v>
      </c>
      <c r="C74" s="142"/>
      <c r="D74" s="46" t="s">
        <v>143</v>
      </c>
      <c r="E74" s="69" t="s">
        <v>67</v>
      </c>
      <c r="F74" s="69" t="s">
        <v>53</v>
      </c>
      <c r="G74" s="86">
        <v>134.54</v>
      </c>
      <c r="H74" s="65"/>
      <c r="I74" s="39">
        <f t="shared" si="2"/>
        <v>0</v>
      </c>
      <c r="J74" s="40" t="str">
        <f t="shared" si="3"/>
        <v>OK</v>
      </c>
      <c r="K74" s="18"/>
      <c r="L74" s="18"/>
      <c r="M74" s="18"/>
      <c r="N74" s="18"/>
      <c r="O74" s="18"/>
      <c r="P74" s="18"/>
      <c r="Q74" s="121"/>
      <c r="R74" s="121"/>
      <c r="S74" s="121"/>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row>
    <row r="75" spans="1:48" ht="60" customHeight="1" x14ac:dyDescent="0.25">
      <c r="A75" s="134">
        <v>21</v>
      </c>
      <c r="B75" s="68">
        <v>76</v>
      </c>
      <c r="C75" s="140" t="s">
        <v>218</v>
      </c>
      <c r="D75" s="84" t="s">
        <v>219</v>
      </c>
      <c r="E75" s="20" t="s">
        <v>220</v>
      </c>
      <c r="F75" s="20" t="s">
        <v>46</v>
      </c>
      <c r="G75" s="86">
        <v>20.36</v>
      </c>
      <c r="H75" s="65">
        <v>10</v>
      </c>
      <c r="I75" s="39">
        <f t="shared" si="2"/>
        <v>10</v>
      </c>
      <c r="J75" s="40" t="str">
        <f t="shared" si="3"/>
        <v>OK</v>
      </c>
      <c r="K75" s="18"/>
      <c r="L75" s="18"/>
      <c r="M75" s="18"/>
      <c r="N75" s="18"/>
      <c r="O75" s="18"/>
      <c r="P75" s="18"/>
      <c r="Q75" s="121"/>
      <c r="R75" s="121"/>
      <c r="S75" s="121"/>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ht="60" customHeight="1" x14ac:dyDescent="0.25">
      <c r="A76" s="135"/>
      <c r="B76" s="68">
        <v>77</v>
      </c>
      <c r="C76" s="141"/>
      <c r="D76" s="46" t="s">
        <v>221</v>
      </c>
      <c r="E76" s="20" t="s">
        <v>220</v>
      </c>
      <c r="F76" s="69" t="s">
        <v>46</v>
      </c>
      <c r="G76" s="86">
        <v>20.350000000000001</v>
      </c>
      <c r="H76" s="65">
        <v>10</v>
      </c>
      <c r="I76" s="39">
        <f t="shared" si="2"/>
        <v>10</v>
      </c>
      <c r="J76" s="40" t="str">
        <f t="shared" si="3"/>
        <v>OK</v>
      </c>
      <c r="K76" s="18"/>
      <c r="L76" s="18"/>
      <c r="M76" s="18"/>
      <c r="N76" s="18"/>
      <c r="O76" s="18"/>
      <c r="P76" s="18"/>
      <c r="Q76" s="121"/>
      <c r="R76" s="121"/>
      <c r="S76" s="121"/>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ht="60" customHeight="1" x14ac:dyDescent="0.25">
      <c r="A77" s="136"/>
      <c r="B77" s="68">
        <v>78</v>
      </c>
      <c r="C77" s="142"/>
      <c r="D77" s="46" t="s">
        <v>222</v>
      </c>
      <c r="E77" s="20" t="s">
        <v>220</v>
      </c>
      <c r="F77" s="69" t="s">
        <v>52</v>
      </c>
      <c r="G77" s="86">
        <v>20.38</v>
      </c>
      <c r="H77" s="65">
        <v>10</v>
      </c>
      <c r="I77" s="39">
        <f t="shared" si="2"/>
        <v>10</v>
      </c>
      <c r="J77" s="40" t="str">
        <f t="shared" si="3"/>
        <v>OK</v>
      </c>
      <c r="K77" s="18"/>
      <c r="L77" s="18"/>
      <c r="M77" s="18"/>
      <c r="N77" s="18"/>
      <c r="O77" s="18"/>
      <c r="P77" s="18"/>
      <c r="Q77" s="121"/>
      <c r="R77" s="121"/>
      <c r="S77" s="121"/>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ht="60" customHeight="1" x14ac:dyDescent="0.25">
      <c r="A78" s="134">
        <v>22</v>
      </c>
      <c r="B78" s="68">
        <v>79</v>
      </c>
      <c r="C78" s="140" t="s">
        <v>175</v>
      </c>
      <c r="D78" s="46" t="s">
        <v>124</v>
      </c>
      <c r="E78" s="20" t="s">
        <v>62</v>
      </c>
      <c r="F78" s="69" t="s">
        <v>26</v>
      </c>
      <c r="G78" s="86">
        <v>267.92</v>
      </c>
      <c r="H78" s="65">
        <v>5</v>
      </c>
      <c r="I78" s="39">
        <f t="shared" si="2"/>
        <v>5</v>
      </c>
      <c r="J78" s="40" t="str">
        <f t="shared" si="3"/>
        <v>OK</v>
      </c>
      <c r="K78" s="18"/>
      <c r="L78" s="18"/>
      <c r="M78" s="18"/>
      <c r="N78" s="18"/>
      <c r="O78" s="18"/>
      <c r="P78" s="18"/>
      <c r="Q78" s="121"/>
      <c r="R78" s="121"/>
      <c r="S78" s="121"/>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ht="60" customHeight="1" x14ac:dyDescent="0.25">
      <c r="A79" s="135"/>
      <c r="B79" s="68">
        <v>80</v>
      </c>
      <c r="C79" s="141"/>
      <c r="D79" s="46" t="s">
        <v>125</v>
      </c>
      <c r="E79" s="20" t="s">
        <v>62</v>
      </c>
      <c r="F79" s="69" t="s">
        <v>48</v>
      </c>
      <c r="G79" s="86">
        <v>31.59</v>
      </c>
      <c r="H79" s="65">
        <v>10</v>
      </c>
      <c r="I79" s="39">
        <f t="shared" si="2"/>
        <v>0</v>
      </c>
      <c r="J79" s="40" t="str">
        <f t="shared" si="3"/>
        <v>OK</v>
      </c>
      <c r="K79" s="18"/>
      <c r="L79" s="18"/>
      <c r="M79" s="18"/>
      <c r="N79" s="18"/>
      <c r="O79" s="18">
        <v>10</v>
      </c>
      <c r="P79" s="18"/>
      <c r="Q79" s="121"/>
      <c r="R79" s="121"/>
      <c r="S79" s="121"/>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row r="80" spans="1:48" ht="60" customHeight="1" x14ac:dyDescent="0.25">
      <c r="A80" s="135"/>
      <c r="B80" s="68">
        <v>81</v>
      </c>
      <c r="C80" s="141"/>
      <c r="D80" s="46" t="s">
        <v>126</v>
      </c>
      <c r="E80" s="20" t="s">
        <v>223</v>
      </c>
      <c r="F80" s="69" t="s">
        <v>48</v>
      </c>
      <c r="G80" s="86">
        <v>17.48</v>
      </c>
      <c r="H80" s="65">
        <v>0</v>
      </c>
      <c r="I80" s="39">
        <f t="shared" si="2"/>
        <v>0</v>
      </c>
      <c r="J80" s="40" t="str">
        <f t="shared" si="3"/>
        <v>OK</v>
      </c>
      <c r="K80" s="18"/>
      <c r="L80" s="18"/>
      <c r="M80" s="18"/>
      <c r="N80" s="18"/>
      <c r="O80" s="18"/>
      <c r="P80" s="18"/>
      <c r="Q80" s="121"/>
      <c r="R80" s="121"/>
      <c r="S80" s="121"/>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row>
    <row r="81" spans="1:48" ht="60" customHeight="1" x14ac:dyDescent="0.25">
      <c r="A81" s="135"/>
      <c r="B81" s="68">
        <v>82</v>
      </c>
      <c r="C81" s="141"/>
      <c r="D81" s="66" t="s">
        <v>127</v>
      </c>
      <c r="E81" s="20" t="s">
        <v>62</v>
      </c>
      <c r="F81" s="20" t="s">
        <v>48</v>
      </c>
      <c r="G81" s="86">
        <v>15.49</v>
      </c>
      <c r="H81" s="65"/>
      <c r="I81" s="39">
        <f t="shared" si="2"/>
        <v>0</v>
      </c>
      <c r="J81" s="40" t="str">
        <f t="shared" si="3"/>
        <v>OK</v>
      </c>
      <c r="K81" s="18"/>
      <c r="L81" s="18"/>
      <c r="M81" s="18"/>
      <c r="N81" s="18"/>
      <c r="O81" s="18"/>
      <c r="P81" s="18"/>
      <c r="Q81" s="121"/>
      <c r="R81" s="121"/>
      <c r="S81" s="121"/>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row>
    <row r="82" spans="1:48" ht="60" customHeight="1" x14ac:dyDescent="0.25">
      <c r="A82" s="135"/>
      <c r="B82" s="68">
        <v>83</v>
      </c>
      <c r="C82" s="141"/>
      <c r="D82" s="66" t="s">
        <v>128</v>
      </c>
      <c r="E82" s="20" t="s">
        <v>62</v>
      </c>
      <c r="F82" s="20" t="s">
        <v>48</v>
      </c>
      <c r="G82" s="86">
        <v>50.16</v>
      </c>
      <c r="H82" s="65"/>
      <c r="I82" s="39">
        <f t="shared" si="2"/>
        <v>0</v>
      </c>
      <c r="J82" s="40" t="str">
        <f t="shared" si="3"/>
        <v>OK</v>
      </c>
      <c r="K82" s="18"/>
      <c r="L82" s="18"/>
      <c r="M82" s="18"/>
      <c r="N82" s="18"/>
      <c r="O82" s="18"/>
      <c r="P82" s="18"/>
      <c r="Q82" s="121"/>
      <c r="R82" s="121"/>
      <c r="S82" s="121"/>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row>
    <row r="83" spans="1:48" ht="60" customHeight="1" x14ac:dyDescent="0.25">
      <c r="A83" s="136"/>
      <c r="B83" s="68">
        <v>84</v>
      </c>
      <c r="C83" s="142"/>
      <c r="D83" s="66" t="s">
        <v>224</v>
      </c>
      <c r="E83" s="20" t="s">
        <v>62</v>
      </c>
      <c r="F83" s="20" t="s">
        <v>48</v>
      </c>
      <c r="G83" s="86">
        <v>27.85</v>
      </c>
      <c r="H83" s="65"/>
      <c r="I83" s="39">
        <f t="shared" si="2"/>
        <v>0</v>
      </c>
      <c r="J83" s="40" t="str">
        <f t="shared" si="3"/>
        <v>OK</v>
      </c>
      <c r="K83" s="18"/>
      <c r="L83" s="18"/>
      <c r="M83" s="18"/>
      <c r="N83" s="18"/>
      <c r="O83" s="18"/>
      <c r="P83" s="18"/>
      <c r="Q83" s="121"/>
      <c r="R83" s="121"/>
      <c r="S83" s="121"/>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row>
    <row r="84" spans="1:48" ht="60" customHeight="1" x14ac:dyDescent="0.25">
      <c r="A84" s="49">
        <v>23</v>
      </c>
      <c r="B84" s="68">
        <v>85</v>
      </c>
      <c r="C84" s="81" t="s">
        <v>225</v>
      </c>
      <c r="D84" s="85" t="s">
        <v>226</v>
      </c>
      <c r="E84" s="20" t="s">
        <v>227</v>
      </c>
      <c r="F84" s="20" t="s">
        <v>46</v>
      </c>
      <c r="G84" s="86">
        <v>3.24</v>
      </c>
      <c r="H84" s="65"/>
      <c r="I84" s="39">
        <f t="shared" si="2"/>
        <v>0</v>
      </c>
      <c r="J84" s="40" t="str">
        <f t="shared" si="3"/>
        <v>OK</v>
      </c>
      <c r="K84" s="18"/>
      <c r="L84" s="18"/>
      <c r="M84" s="18"/>
      <c r="N84" s="18"/>
      <c r="O84" s="18"/>
      <c r="P84" s="18"/>
      <c r="Q84" s="121"/>
      <c r="R84" s="121"/>
      <c r="S84" s="121"/>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row>
    <row r="85" spans="1:48" ht="60" customHeight="1" x14ac:dyDescent="0.25">
      <c r="A85" s="134">
        <v>24</v>
      </c>
      <c r="B85" s="68">
        <v>86</v>
      </c>
      <c r="C85" s="140" t="s">
        <v>207</v>
      </c>
      <c r="D85" s="66" t="s">
        <v>129</v>
      </c>
      <c r="E85" s="20" t="s">
        <v>38</v>
      </c>
      <c r="F85" s="20" t="s">
        <v>26</v>
      </c>
      <c r="G85" s="86">
        <v>1.1399999999999999</v>
      </c>
      <c r="H85" s="65"/>
      <c r="I85" s="39">
        <f t="shared" si="2"/>
        <v>0</v>
      </c>
      <c r="J85" s="40" t="str">
        <f t="shared" si="3"/>
        <v>OK</v>
      </c>
      <c r="K85" s="18"/>
      <c r="L85" s="18"/>
      <c r="M85" s="18"/>
      <c r="N85" s="18"/>
      <c r="O85" s="18"/>
      <c r="P85" s="18"/>
      <c r="Q85" s="121"/>
      <c r="R85" s="121"/>
      <c r="S85" s="121"/>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row>
    <row r="86" spans="1:48" ht="60" customHeight="1" x14ac:dyDescent="0.25">
      <c r="A86" s="135"/>
      <c r="B86" s="68">
        <v>87</v>
      </c>
      <c r="C86" s="141"/>
      <c r="D86" s="66" t="s">
        <v>130</v>
      </c>
      <c r="E86" s="20" t="s">
        <v>38</v>
      </c>
      <c r="F86" s="20" t="s">
        <v>26</v>
      </c>
      <c r="G86" s="86">
        <v>1.57</v>
      </c>
      <c r="H86" s="65"/>
      <c r="I86" s="39">
        <f t="shared" si="2"/>
        <v>0</v>
      </c>
      <c r="J86" s="40" t="str">
        <f t="shared" si="3"/>
        <v>OK</v>
      </c>
      <c r="K86" s="18"/>
      <c r="L86" s="18"/>
      <c r="M86" s="18"/>
      <c r="N86" s="18"/>
      <c r="O86" s="18"/>
      <c r="P86" s="18"/>
      <c r="Q86" s="121"/>
      <c r="R86" s="121"/>
      <c r="S86" s="121"/>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row>
    <row r="87" spans="1:48" ht="60" customHeight="1" x14ac:dyDescent="0.25">
      <c r="A87" s="135"/>
      <c r="B87" s="68">
        <v>88</v>
      </c>
      <c r="C87" s="141"/>
      <c r="D87" s="66" t="s">
        <v>131</v>
      </c>
      <c r="E87" s="69" t="s">
        <v>39</v>
      </c>
      <c r="F87" s="67" t="s">
        <v>26</v>
      </c>
      <c r="G87" s="86">
        <v>5.2</v>
      </c>
      <c r="H87" s="65">
        <v>50</v>
      </c>
      <c r="I87" s="39">
        <f t="shared" si="2"/>
        <v>25</v>
      </c>
      <c r="J87" s="40" t="str">
        <f t="shared" si="3"/>
        <v>OK</v>
      </c>
      <c r="K87" s="18">
        <v>25</v>
      </c>
      <c r="L87" s="18"/>
      <c r="M87" s="18"/>
      <c r="N87" s="18"/>
      <c r="O87" s="18"/>
      <c r="P87" s="18"/>
      <c r="Q87" s="121"/>
      <c r="R87" s="121"/>
      <c r="S87" s="121"/>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row>
    <row r="88" spans="1:48" ht="60" customHeight="1" x14ac:dyDescent="0.25">
      <c r="A88" s="136"/>
      <c r="B88" s="68">
        <v>89</v>
      </c>
      <c r="C88" s="142"/>
      <c r="D88" s="66" t="s">
        <v>132</v>
      </c>
      <c r="E88" s="69" t="s">
        <v>65</v>
      </c>
      <c r="F88" s="67" t="s">
        <v>26</v>
      </c>
      <c r="G88" s="86">
        <v>1.5</v>
      </c>
      <c r="H88" s="65"/>
      <c r="I88" s="39">
        <f t="shared" si="2"/>
        <v>0</v>
      </c>
      <c r="J88" s="40" t="str">
        <f t="shared" si="3"/>
        <v>OK</v>
      </c>
      <c r="K88" s="18"/>
      <c r="L88" s="18"/>
      <c r="M88" s="18"/>
      <c r="N88" s="18"/>
      <c r="O88" s="18"/>
      <c r="P88" s="18"/>
      <c r="Q88" s="121"/>
      <c r="R88" s="121"/>
      <c r="S88" s="121"/>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row>
    <row r="89" spans="1:48" ht="60" customHeight="1" x14ac:dyDescent="0.25">
      <c r="A89" s="134">
        <v>25</v>
      </c>
      <c r="B89" s="68">
        <v>90</v>
      </c>
      <c r="C89" s="140" t="s">
        <v>173</v>
      </c>
      <c r="D89" s="66" t="s">
        <v>133</v>
      </c>
      <c r="E89" s="69" t="s">
        <v>37</v>
      </c>
      <c r="F89" s="20" t="s">
        <v>33</v>
      </c>
      <c r="G89" s="86">
        <v>19.02</v>
      </c>
      <c r="H89" s="65">
        <v>30</v>
      </c>
      <c r="I89" s="39">
        <f t="shared" si="2"/>
        <v>0</v>
      </c>
      <c r="J89" s="40" t="str">
        <f t="shared" si="3"/>
        <v>OK</v>
      </c>
      <c r="K89" s="18"/>
      <c r="L89" s="18"/>
      <c r="M89" s="18"/>
      <c r="N89" s="18"/>
      <c r="O89" s="18"/>
      <c r="P89" s="18">
        <v>12</v>
      </c>
      <c r="Q89" s="121"/>
      <c r="R89" s="121"/>
      <c r="S89" s="121">
        <v>18</v>
      </c>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row>
    <row r="90" spans="1:48" ht="60" customHeight="1" x14ac:dyDescent="0.25">
      <c r="A90" s="135"/>
      <c r="B90" s="68">
        <v>91</v>
      </c>
      <c r="C90" s="141"/>
      <c r="D90" s="46" t="s">
        <v>228</v>
      </c>
      <c r="E90" s="69" t="s">
        <v>37</v>
      </c>
      <c r="F90" s="20" t="s">
        <v>26</v>
      </c>
      <c r="G90" s="86">
        <v>10.72</v>
      </c>
      <c r="H90" s="65"/>
      <c r="I90" s="39">
        <f t="shared" si="2"/>
        <v>0</v>
      </c>
      <c r="J90" s="40" t="str">
        <f t="shared" si="3"/>
        <v>OK</v>
      </c>
      <c r="K90" s="18"/>
      <c r="L90" s="18"/>
      <c r="M90" s="18"/>
      <c r="N90" s="18"/>
      <c r="O90" s="18"/>
      <c r="P90" s="18"/>
      <c r="Q90" s="121"/>
      <c r="R90" s="121"/>
      <c r="S90" s="121"/>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row>
    <row r="91" spans="1:48" ht="60" customHeight="1" x14ac:dyDescent="0.25">
      <c r="A91" s="136"/>
      <c r="B91" s="68">
        <v>92</v>
      </c>
      <c r="C91" s="142"/>
      <c r="D91" s="66" t="s">
        <v>229</v>
      </c>
      <c r="E91" s="69" t="s">
        <v>40</v>
      </c>
      <c r="F91" s="69" t="s">
        <v>26</v>
      </c>
      <c r="G91" s="86">
        <v>21.13</v>
      </c>
      <c r="H91" s="65"/>
      <c r="I91" s="39">
        <f t="shared" si="2"/>
        <v>0</v>
      </c>
      <c r="J91" s="40" t="str">
        <f t="shared" si="3"/>
        <v>OK</v>
      </c>
      <c r="K91" s="18"/>
      <c r="L91" s="18"/>
      <c r="M91" s="18"/>
      <c r="N91" s="18"/>
      <c r="O91" s="18"/>
      <c r="P91" s="18"/>
      <c r="Q91" s="121"/>
      <c r="R91" s="121"/>
      <c r="S91" s="121"/>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row>
    <row r="92" spans="1:48" ht="60" customHeight="1" x14ac:dyDescent="0.25">
      <c r="A92" s="134">
        <v>26</v>
      </c>
      <c r="B92" s="68">
        <v>93</v>
      </c>
      <c r="C92" s="140" t="s">
        <v>173</v>
      </c>
      <c r="D92" s="66" t="s">
        <v>134</v>
      </c>
      <c r="E92" s="69" t="s">
        <v>37</v>
      </c>
      <c r="F92" s="69" t="s">
        <v>26</v>
      </c>
      <c r="G92" s="86">
        <v>11.35</v>
      </c>
      <c r="H92" s="65">
        <v>20</v>
      </c>
      <c r="I92" s="39">
        <f t="shared" si="2"/>
        <v>20</v>
      </c>
      <c r="J92" s="40" t="str">
        <f t="shared" si="3"/>
        <v>OK</v>
      </c>
      <c r="K92" s="18"/>
      <c r="L92" s="18"/>
      <c r="M92" s="18"/>
      <c r="N92" s="18"/>
      <c r="O92" s="18"/>
      <c r="P92" s="18"/>
      <c r="Q92" s="121"/>
      <c r="R92" s="121"/>
      <c r="S92" s="121"/>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row>
    <row r="93" spans="1:48" ht="60" customHeight="1" x14ac:dyDescent="0.25">
      <c r="A93" s="136"/>
      <c r="B93" s="68">
        <v>94</v>
      </c>
      <c r="C93" s="142"/>
      <c r="D93" s="66" t="s">
        <v>135</v>
      </c>
      <c r="E93" s="69" t="s">
        <v>40</v>
      </c>
      <c r="F93" s="69" t="s">
        <v>26</v>
      </c>
      <c r="G93" s="86">
        <v>15.72</v>
      </c>
      <c r="H93" s="65">
        <v>20</v>
      </c>
      <c r="I93" s="39">
        <f t="shared" si="2"/>
        <v>20</v>
      </c>
      <c r="J93" s="40" t="str">
        <f t="shared" si="3"/>
        <v>OK</v>
      </c>
      <c r="K93" s="18"/>
      <c r="L93" s="18"/>
      <c r="M93" s="18"/>
      <c r="N93" s="18"/>
      <c r="O93" s="18"/>
      <c r="P93" s="18"/>
      <c r="Q93" s="121"/>
      <c r="R93" s="121"/>
      <c r="S93" s="121"/>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row>
    <row r="94" spans="1:48" ht="60" customHeight="1" x14ac:dyDescent="0.25">
      <c r="A94" s="49">
        <v>27</v>
      </c>
      <c r="B94" s="68">
        <v>95</v>
      </c>
      <c r="C94" s="81" t="s">
        <v>181</v>
      </c>
      <c r="D94" s="46" t="s">
        <v>230</v>
      </c>
      <c r="E94" s="69" t="s">
        <v>66</v>
      </c>
      <c r="F94" s="69" t="s">
        <v>29</v>
      </c>
      <c r="G94" s="86">
        <v>59.65</v>
      </c>
      <c r="H94" s="72">
        <v>20</v>
      </c>
      <c r="I94" s="39">
        <f t="shared" si="2"/>
        <v>12</v>
      </c>
      <c r="J94" s="40" t="str">
        <f t="shared" si="3"/>
        <v>OK</v>
      </c>
      <c r="K94" s="18"/>
      <c r="L94" s="18"/>
      <c r="M94" s="18">
        <v>8</v>
      </c>
      <c r="N94" s="18"/>
      <c r="O94" s="18"/>
      <c r="P94" s="18"/>
      <c r="Q94" s="121"/>
      <c r="R94" s="121"/>
      <c r="S94" s="121"/>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row>
    <row r="95" spans="1:48" ht="60" customHeight="1" x14ac:dyDescent="0.25">
      <c r="A95" s="137">
        <v>28</v>
      </c>
      <c r="B95" s="68">
        <v>96</v>
      </c>
      <c r="C95" s="140" t="s">
        <v>231</v>
      </c>
      <c r="D95" s="66" t="s">
        <v>232</v>
      </c>
      <c r="E95" s="69" t="s">
        <v>66</v>
      </c>
      <c r="F95" s="69" t="s">
        <v>29</v>
      </c>
      <c r="G95" s="86">
        <v>13.45</v>
      </c>
      <c r="H95" s="65">
        <v>100</v>
      </c>
      <c r="I95" s="39">
        <f t="shared" si="2"/>
        <v>100</v>
      </c>
      <c r="J95" s="40" t="str">
        <f t="shared" si="3"/>
        <v>OK</v>
      </c>
      <c r="K95" s="18"/>
      <c r="L95" s="18"/>
      <c r="M95" s="18"/>
      <c r="N95" s="18"/>
      <c r="O95" s="18"/>
      <c r="P95" s="18"/>
      <c r="Q95" s="121"/>
      <c r="R95" s="121"/>
      <c r="S95" s="121"/>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row>
    <row r="96" spans="1:48" ht="60" customHeight="1" x14ac:dyDescent="0.25">
      <c r="A96" s="138"/>
      <c r="B96" s="68">
        <v>97</v>
      </c>
      <c r="C96" s="141"/>
      <c r="D96" s="66" t="s">
        <v>233</v>
      </c>
      <c r="E96" s="20" t="s">
        <v>66</v>
      </c>
      <c r="F96" s="20" t="s">
        <v>29</v>
      </c>
      <c r="G96" s="86">
        <v>16.399999999999999</v>
      </c>
      <c r="H96" s="65">
        <v>100</v>
      </c>
      <c r="I96" s="39">
        <f t="shared" si="2"/>
        <v>80</v>
      </c>
      <c r="J96" s="40" t="str">
        <f t="shared" si="3"/>
        <v>OK</v>
      </c>
      <c r="K96" s="18"/>
      <c r="L96" s="18"/>
      <c r="M96" s="18"/>
      <c r="N96" s="18">
        <v>20</v>
      </c>
      <c r="O96" s="18"/>
      <c r="P96" s="18"/>
      <c r="Q96" s="121"/>
      <c r="R96" s="121"/>
      <c r="S96" s="121"/>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row>
    <row r="97" spans="1:48" ht="60" customHeight="1" x14ac:dyDescent="0.25">
      <c r="A97" s="139"/>
      <c r="B97" s="68">
        <v>98</v>
      </c>
      <c r="C97" s="142"/>
      <c r="D97" s="66" t="s">
        <v>234</v>
      </c>
      <c r="E97" s="20" t="s">
        <v>66</v>
      </c>
      <c r="F97" s="20" t="s">
        <v>29</v>
      </c>
      <c r="G97" s="86">
        <v>18.09</v>
      </c>
      <c r="H97" s="65">
        <v>100</v>
      </c>
      <c r="I97" s="39">
        <f t="shared" si="2"/>
        <v>80</v>
      </c>
      <c r="J97" s="40" t="str">
        <f t="shared" si="3"/>
        <v>OK</v>
      </c>
      <c r="K97" s="18"/>
      <c r="L97" s="18"/>
      <c r="M97" s="18"/>
      <c r="N97" s="18">
        <v>20</v>
      </c>
      <c r="O97" s="18"/>
      <c r="P97" s="18"/>
      <c r="Q97" s="121"/>
      <c r="R97" s="121"/>
      <c r="S97" s="121"/>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row>
    <row r="98" spans="1:48" ht="60" customHeight="1" x14ac:dyDescent="0.25">
      <c r="A98" s="49">
        <v>29</v>
      </c>
      <c r="B98" s="68">
        <v>99</v>
      </c>
      <c r="C98" s="81" t="s">
        <v>181</v>
      </c>
      <c r="D98" s="66" t="s">
        <v>235</v>
      </c>
      <c r="E98" s="69" t="s">
        <v>66</v>
      </c>
      <c r="F98" s="69" t="s">
        <v>47</v>
      </c>
      <c r="G98" s="86">
        <v>113.95</v>
      </c>
      <c r="H98" s="65">
        <v>1</v>
      </c>
      <c r="I98" s="39">
        <f t="shared" si="2"/>
        <v>1</v>
      </c>
      <c r="J98" s="40" t="str">
        <f t="shared" si="3"/>
        <v>OK</v>
      </c>
      <c r="K98" s="18"/>
      <c r="L98" s="18"/>
      <c r="M98" s="18"/>
      <c r="N98" s="18"/>
      <c r="O98" s="18"/>
      <c r="P98" s="18"/>
      <c r="Q98" s="121"/>
      <c r="R98" s="121"/>
      <c r="S98" s="121"/>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row>
    <row r="99" spans="1:48" ht="60" customHeight="1" x14ac:dyDescent="0.25">
      <c r="A99" s="134">
        <v>30</v>
      </c>
      <c r="B99" s="68">
        <v>100</v>
      </c>
      <c r="C99" s="140" t="s">
        <v>173</v>
      </c>
      <c r="D99" s="66" t="s">
        <v>136</v>
      </c>
      <c r="E99" s="69" t="s">
        <v>37</v>
      </c>
      <c r="F99" s="69" t="s">
        <v>51</v>
      </c>
      <c r="G99" s="86">
        <v>2.56</v>
      </c>
      <c r="H99" s="65"/>
      <c r="I99" s="39">
        <f t="shared" si="2"/>
        <v>0</v>
      </c>
      <c r="J99" s="40" t="str">
        <f t="shared" si="3"/>
        <v>OK</v>
      </c>
      <c r="K99" s="18"/>
      <c r="L99" s="18"/>
      <c r="M99" s="18"/>
      <c r="N99" s="18"/>
      <c r="O99" s="18"/>
      <c r="P99" s="18"/>
      <c r="Q99" s="121"/>
      <c r="R99" s="121"/>
      <c r="S99" s="121"/>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row>
    <row r="100" spans="1:48" ht="60" customHeight="1" x14ac:dyDescent="0.25">
      <c r="A100" s="136"/>
      <c r="B100" s="68">
        <v>101</v>
      </c>
      <c r="C100" s="142"/>
      <c r="D100" s="84" t="s">
        <v>137</v>
      </c>
      <c r="E100" s="69" t="s">
        <v>60</v>
      </c>
      <c r="F100" s="69" t="s">
        <v>51</v>
      </c>
      <c r="G100" s="86">
        <v>1.39</v>
      </c>
      <c r="H100" s="65"/>
      <c r="I100" s="39">
        <f t="shared" si="2"/>
        <v>0</v>
      </c>
      <c r="J100" s="40" t="str">
        <f t="shared" si="3"/>
        <v>OK</v>
      </c>
      <c r="K100" s="18"/>
      <c r="L100" s="18"/>
      <c r="M100" s="18"/>
      <c r="N100" s="18"/>
      <c r="O100" s="18"/>
      <c r="P100" s="18"/>
      <c r="Q100" s="121"/>
      <c r="R100" s="121"/>
      <c r="S100" s="121"/>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row>
    <row r="101" spans="1:48" ht="60" customHeight="1" x14ac:dyDescent="0.25">
      <c r="A101" s="134">
        <v>31</v>
      </c>
      <c r="B101" s="68">
        <v>102</v>
      </c>
      <c r="C101" s="140" t="s">
        <v>207</v>
      </c>
      <c r="D101" s="66" t="s">
        <v>236</v>
      </c>
      <c r="E101" s="69" t="s">
        <v>237</v>
      </c>
      <c r="F101" s="69" t="s">
        <v>26</v>
      </c>
      <c r="G101" s="86">
        <v>7.71</v>
      </c>
      <c r="H101" s="65">
        <v>50</v>
      </c>
      <c r="I101" s="39">
        <f t="shared" si="2"/>
        <v>2</v>
      </c>
      <c r="J101" s="40" t="str">
        <f t="shared" si="3"/>
        <v>OK</v>
      </c>
      <c r="K101" s="18">
        <v>48</v>
      </c>
      <c r="L101" s="18"/>
      <c r="M101" s="18"/>
      <c r="N101" s="18"/>
      <c r="O101" s="18"/>
      <c r="P101" s="18"/>
      <c r="Q101" s="121"/>
      <c r="R101" s="121"/>
      <c r="S101" s="121"/>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row>
    <row r="102" spans="1:48" ht="60" customHeight="1" x14ac:dyDescent="0.25">
      <c r="A102" s="136"/>
      <c r="B102" s="68">
        <v>103</v>
      </c>
      <c r="C102" s="142"/>
      <c r="D102" s="66" t="s">
        <v>138</v>
      </c>
      <c r="E102" s="69" t="s">
        <v>238</v>
      </c>
      <c r="F102" s="69" t="s">
        <v>26</v>
      </c>
      <c r="G102" s="86">
        <v>13.24</v>
      </c>
      <c r="H102" s="65"/>
      <c r="I102" s="39">
        <f t="shared" si="2"/>
        <v>0</v>
      </c>
      <c r="J102" s="40" t="str">
        <f t="shared" si="3"/>
        <v>OK</v>
      </c>
      <c r="K102" s="18"/>
      <c r="L102" s="18"/>
      <c r="M102" s="18"/>
      <c r="N102" s="18"/>
      <c r="O102" s="18"/>
      <c r="P102" s="18"/>
      <c r="Q102" s="121"/>
      <c r="R102" s="121"/>
      <c r="S102" s="121"/>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row>
    <row r="103" spans="1:48" ht="60" customHeight="1" x14ac:dyDescent="0.25">
      <c r="A103" s="134">
        <v>32</v>
      </c>
      <c r="B103" s="68">
        <v>104</v>
      </c>
      <c r="C103" s="140" t="s">
        <v>239</v>
      </c>
      <c r="D103" s="46" t="s">
        <v>139</v>
      </c>
      <c r="E103" s="69" t="s">
        <v>64</v>
      </c>
      <c r="F103" s="69" t="s">
        <v>48</v>
      </c>
      <c r="G103" s="86">
        <v>28.34</v>
      </c>
      <c r="H103" s="65"/>
      <c r="I103" s="39">
        <f t="shared" si="2"/>
        <v>0</v>
      </c>
      <c r="J103" s="40" t="str">
        <f t="shared" si="3"/>
        <v>OK</v>
      </c>
      <c r="K103" s="18"/>
      <c r="L103" s="18"/>
      <c r="M103" s="18"/>
      <c r="N103" s="18"/>
      <c r="O103" s="18"/>
      <c r="P103" s="18"/>
      <c r="Q103" s="121"/>
      <c r="R103" s="121"/>
      <c r="S103" s="121"/>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row>
    <row r="104" spans="1:48" ht="60" customHeight="1" x14ac:dyDescent="0.25">
      <c r="A104" s="135"/>
      <c r="B104" s="68">
        <v>105</v>
      </c>
      <c r="C104" s="141"/>
      <c r="D104" s="46" t="s">
        <v>140</v>
      </c>
      <c r="E104" s="69" t="s">
        <v>240</v>
      </c>
      <c r="F104" s="69" t="s">
        <v>48</v>
      </c>
      <c r="G104" s="86">
        <v>51.45</v>
      </c>
      <c r="H104" s="65">
        <v>5</v>
      </c>
      <c r="I104" s="39">
        <f t="shared" si="2"/>
        <v>5</v>
      </c>
      <c r="J104" s="40" t="str">
        <f t="shared" si="3"/>
        <v>OK</v>
      </c>
      <c r="K104" s="18"/>
      <c r="L104" s="18"/>
      <c r="M104" s="18"/>
      <c r="N104" s="18"/>
      <c r="O104" s="18"/>
      <c r="P104" s="18"/>
      <c r="Q104" s="121"/>
      <c r="R104" s="121"/>
      <c r="S104" s="121"/>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row>
    <row r="105" spans="1:48" ht="60" customHeight="1" x14ac:dyDescent="0.25">
      <c r="A105" s="135"/>
      <c r="B105" s="68">
        <v>106</v>
      </c>
      <c r="C105" s="141"/>
      <c r="D105" s="46" t="s">
        <v>141</v>
      </c>
      <c r="E105" s="69" t="s">
        <v>241</v>
      </c>
      <c r="F105" s="69" t="s">
        <v>26</v>
      </c>
      <c r="G105" s="86">
        <v>73.3</v>
      </c>
      <c r="H105" s="65"/>
      <c r="I105" s="39">
        <f t="shared" si="2"/>
        <v>0</v>
      </c>
      <c r="J105" s="40" t="str">
        <f t="shared" si="3"/>
        <v>OK</v>
      </c>
      <c r="K105" s="18"/>
      <c r="L105" s="18"/>
      <c r="M105" s="18"/>
      <c r="N105" s="18"/>
      <c r="O105" s="18"/>
      <c r="P105" s="18"/>
      <c r="Q105" s="121"/>
      <c r="R105" s="121"/>
      <c r="S105" s="121"/>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row>
    <row r="106" spans="1:48" ht="60" customHeight="1" x14ac:dyDescent="0.25">
      <c r="A106" s="135"/>
      <c r="B106" s="68">
        <v>107</v>
      </c>
      <c r="C106" s="141"/>
      <c r="D106" s="46" t="s">
        <v>242</v>
      </c>
      <c r="E106" s="69" t="s">
        <v>243</v>
      </c>
      <c r="F106" s="69" t="s">
        <v>26</v>
      </c>
      <c r="G106" s="86">
        <v>43.79</v>
      </c>
      <c r="H106" s="65">
        <v>10</v>
      </c>
      <c r="I106" s="39">
        <f t="shared" si="2"/>
        <v>10</v>
      </c>
      <c r="J106" s="40" t="str">
        <f t="shared" si="3"/>
        <v>OK</v>
      </c>
      <c r="K106" s="18"/>
      <c r="L106" s="18"/>
      <c r="M106" s="18"/>
      <c r="N106" s="18"/>
      <c r="O106" s="18"/>
      <c r="P106" s="18"/>
      <c r="Q106" s="121"/>
      <c r="R106" s="121"/>
      <c r="S106" s="121"/>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row>
    <row r="107" spans="1:48" ht="60" customHeight="1" x14ac:dyDescent="0.25">
      <c r="A107" s="135"/>
      <c r="B107" s="68">
        <v>108</v>
      </c>
      <c r="C107" s="141"/>
      <c r="D107" s="46" t="s">
        <v>142</v>
      </c>
      <c r="E107" s="69" t="s">
        <v>244</v>
      </c>
      <c r="F107" s="69" t="s">
        <v>48</v>
      </c>
      <c r="G107" s="86">
        <v>3.72</v>
      </c>
      <c r="H107" s="65">
        <v>20</v>
      </c>
      <c r="I107" s="39">
        <f t="shared" si="2"/>
        <v>20</v>
      </c>
      <c r="J107" s="40" t="str">
        <f t="shared" si="3"/>
        <v>OK</v>
      </c>
      <c r="K107" s="18"/>
      <c r="L107" s="18"/>
      <c r="M107" s="18"/>
      <c r="N107" s="18"/>
      <c r="O107" s="18"/>
      <c r="P107" s="18"/>
      <c r="Q107" s="121"/>
      <c r="R107" s="121"/>
      <c r="S107" s="121"/>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row>
    <row r="108" spans="1:48" ht="60" customHeight="1" x14ac:dyDescent="0.25">
      <c r="A108" s="136"/>
      <c r="B108" s="68">
        <v>109</v>
      </c>
      <c r="C108" s="142"/>
      <c r="D108" s="46" t="s">
        <v>245</v>
      </c>
      <c r="E108" s="69" t="s">
        <v>246</v>
      </c>
      <c r="F108" s="69" t="s">
        <v>247</v>
      </c>
      <c r="G108" s="86">
        <v>71.27</v>
      </c>
      <c r="H108" s="65"/>
      <c r="I108" s="39">
        <f t="shared" si="2"/>
        <v>0</v>
      </c>
      <c r="J108" s="40" t="str">
        <f t="shared" si="3"/>
        <v>OK</v>
      </c>
      <c r="K108" s="18"/>
      <c r="L108" s="18"/>
      <c r="M108" s="18"/>
      <c r="N108" s="18"/>
      <c r="O108" s="18"/>
      <c r="P108" s="18"/>
      <c r="Q108" s="121"/>
      <c r="R108" s="121"/>
      <c r="S108" s="121"/>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row>
    <row r="109" spans="1:48" ht="60" customHeight="1" x14ac:dyDescent="0.25">
      <c r="A109" s="134">
        <v>33</v>
      </c>
      <c r="B109" s="68">
        <v>110</v>
      </c>
      <c r="C109" s="140" t="s">
        <v>207</v>
      </c>
      <c r="D109" s="46" t="s">
        <v>144</v>
      </c>
      <c r="E109" s="69" t="s">
        <v>68</v>
      </c>
      <c r="F109" s="69" t="s">
        <v>26</v>
      </c>
      <c r="G109" s="86">
        <v>28.44</v>
      </c>
      <c r="H109" s="65"/>
      <c r="I109" s="39">
        <f t="shared" si="2"/>
        <v>0</v>
      </c>
      <c r="J109" s="40" t="str">
        <f t="shared" si="3"/>
        <v>OK</v>
      </c>
      <c r="K109" s="18"/>
      <c r="L109" s="18"/>
      <c r="M109" s="18"/>
      <c r="N109" s="18"/>
      <c r="O109" s="18"/>
      <c r="P109" s="18"/>
      <c r="Q109" s="121"/>
      <c r="R109" s="121"/>
      <c r="S109" s="121"/>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row>
    <row r="110" spans="1:48" ht="60" customHeight="1" x14ac:dyDescent="0.25">
      <c r="A110" s="135"/>
      <c r="B110" s="68">
        <v>111</v>
      </c>
      <c r="C110" s="141"/>
      <c r="D110" s="84" t="s">
        <v>145</v>
      </c>
      <c r="E110" s="69" t="s">
        <v>68</v>
      </c>
      <c r="F110" s="69" t="s">
        <v>26</v>
      </c>
      <c r="G110" s="86">
        <v>59.7</v>
      </c>
      <c r="H110" s="65"/>
      <c r="I110" s="39">
        <f t="shared" si="2"/>
        <v>0</v>
      </c>
      <c r="J110" s="40" t="str">
        <f t="shared" si="3"/>
        <v>OK</v>
      </c>
      <c r="K110" s="18"/>
      <c r="L110" s="18"/>
      <c r="M110" s="18"/>
      <c r="N110" s="18"/>
      <c r="O110" s="18"/>
      <c r="P110" s="18"/>
      <c r="Q110" s="121"/>
      <c r="R110" s="121"/>
      <c r="S110" s="121"/>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row>
    <row r="111" spans="1:48" ht="60" customHeight="1" x14ac:dyDescent="0.25">
      <c r="A111" s="136"/>
      <c r="B111" s="68">
        <v>112</v>
      </c>
      <c r="C111" s="142"/>
      <c r="D111" s="46" t="s">
        <v>146</v>
      </c>
      <c r="E111" s="69" t="s">
        <v>68</v>
      </c>
      <c r="F111" s="69" t="s">
        <v>26</v>
      </c>
      <c r="G111" s="86">
        <v>68.260000000000005</v>
      </c>
      <c r="H111" s="65">
        <v>30</v>
      </c>
      <c r="I111" s="39">
        <f t="shared" si="2"/>
        <v>30</v>
      </c>
      <c r="J111" s="40" t="str">
        <f t="shared" si="3"/>
        <v>OK</v>
      </c>
      <c r="K111" s="18"/>
      <c r="L111" s="18"/>
      <c r="M111" s="18"/>
      <c r="N111" s="18"/>
      <c r="O111" s="18"/>
      <c r="P111" s="18"/>
      <c r="Q111" s="121"/>
      <c r="R111" s="121"/>
      <c r="S111" s="121"/>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row>
    <row r="112" spans="1:48" ht="60" customHeight="1" x14ac:dyDescent="0.25">
      <c r="A112" s="134">
        <v>34</v>
      </c>
      <c r="B112" s="68">
        <v>113</v>
      </c>
      <c r="C112" s="140" t="s">
        <v>207</v>
      </c>
      <c r="D112" s="66" t="s">
        <v>147</v>
      </c>
      <c r="E112" s="20" t="s">
        <v>248</v>
      </c>
      <c r="F112" s="20" t="s">
        <v>46</v>
      </c>
      <c r="G112" s="86">
        <v>5.93</v>
      </c>
      <c r="H112" s="65">
        <v>10</v>
      </c>
      <c r="I112" s="39">
        <f t="shared" si="2"/>
        <v>5</v>
      </c>
      <c r="J112" s="40" t="str">
        <f t="shared" si="3"/>
        <v>OK</v>
      </c>
      <c r="K112" s="18">
        <v>5</v>
      </c>
      <c r="L112" s="18"/>
      <c r="M112" s="18"/>
      <c r="N112" s="18"/>
      <c r="O112" s="18"/>
      <c r="P112" s="18"/>
      <c r="Q112" s="121"/>
      <c r="R112" s="121"/>
      <c r="S112" s="121"/>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row>
    <row r="113" spans="1:48" ht="60" customHeight="1" x14ac:dyDescent="0.25">
      <c r="A113" s="135"/>
      <c r="B113" s="68">
        <v>114</v>
      </c>
      <c r="C113" s="141"/>
      <c r="D113" s="46" t="s">
        <v>148</v>
      </c>
      <c r="E113" s="69" t="s">
        <v>249</v>
      </c>
      <c r="F113" s="69" t="s">
        <v>48</v>
      </c>
      <c r="G113" s="86">
        <v>3.13</v>
      </c>
      <c r="H113" s="65">
        <v>30</v>
      </c>
      <c r="I113" s="39">
        <f t="shared" si="2"/>
        <v>0</v>
      </c>
      <c r="J113" s="40" t="str">
        <f t="shared" si="3"/>
        <v>OK</v>
      </c>
      <c r="K113" s="18">
        <v>30</v>
      </c>
      <c r="L113" s="18"/>
      <c r="M113" s="18"/>
      <c r="N113" s="18"/>
      <c r="O113" s="18"/>
      <c r="P113" s="18"/>
      <c r="Q113" s="121"/>
      <c r="R113" s="121"/>
      <c r="S113" s="121"/>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row>
    <row r="114" spans="1:48" ht="60" customHeight="1" x14ac:dyDescent="0.25">
      <c r="A114" s="135"/>
      <c r="B114" s="68">
        <v>115</v>
      </c>
      <c r="C114" s="141"/>
      <c r="D114" s="46" t="s">
        <v>149</v>
      </c>
      <c r="E114" s="69" t="s">
        <v>250</v>
      </c>
      <c r="F114" s="69" t="s">
        <v>48</v>
      </c>
      <c r="G114" s="86">
        <v>6.28</v>
      </c>
      <c r="H114" s="65">
        <v>2</v>
      </c>
      <c r="I114" s="39">
        <f t="shared" si="2"/>
        <v>0</v>
      </c>
      <c r="J114" s="40" t="str">
        <f t="shared" si="3"/>
        <v>OK</v>
      </c>
      <c r="K114" s="18">
        <v>2</v>
      </c>
      <c r="L114" s="18"/>
      <c r="M114" s="18"/>
      <c r="N114" s="18"/>
      <c r="O114" s="18"/>
      <c r="P114" s="18"/>
      <c r="Q114" s="121"/>
      <c r="R114" s="121"/>
      <c r="S114" s="121"/>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row>
    <row r="115" spans="1:48" ht="60" customHeight="1" x14ac:dyDescent="0.25">
      <c r="A115" s="136"/>
      <c r="B115" s="68">
        <v>116</v>
      </c>
      <c r="C115" s="142"/>
      <c r="D115" s="46" t="s">
        <v>150</v>
      </c>
      <c r="E115" s="69" t="s">
        <v>251</v>
      </c>
      <c r="F115" s="69" t="s">
        <v>29</v>
      </c>
      <c r="G115" s="86">
        <v>2.68</v>
      </c>
      <c r="H115" s="65">
        <v>48</v>
      </c>
      <c r="I115" s="39">
        <f t="shared" si="2"/>
        <v>48</v>
      </c>
      <c r="J115" s="40" t="str">
        <f t="shared" si="3"/>
        <v>OK</v>
      </c>
      <c r="K115" s="18"/>
      <c r="L115" s="18"/>
      <c r="M115" s="18"/>
      <c r="N115" s="18"/>
      <c r="O115" s="18"/>
      <c r="P115" s="18"/>
      <c r="Q115" s="121"/>
      <c r="R115" s="121"/>
      <c r="S115" s="121"/>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row>
    <row r="116" spans="1:48" ht="60" customHeight="1" x14ac:dyDescent="0.25">
      <c r="A116" s="134">
        <v>35</v>
      </c>
      <c r="B116" s="68">
        <v>117</v>
      </c>
      <c r="C116" s="81" t="s">
        <v>207</v>
      </c>
      <c r="D116" s="46" t="s">
        <v>252</v>
      </c>
      <c r="E116" s="69" t="s">
        <v>253</v>
      </c>
      <c r="F116" s="69" t="s">
        <v>48</v>
      </c>
      <c r="G116" s="86">
        <v>25</v>
      </c>
      <c r="H116" s="65"/>
      <c r="I116" s="39">
        <f t="shared" si="2"/>
        <v>0</v>
      </c>
      <c r="J116" s="47" t="str">
        <f t="shared" si="3"/>
        <v>OK</v>
      </c>
      <c r="K116" s="18"/>
      <c r="L116" s="18"/>
      <c r="M116" s="18"/>
      <c r="N116" s="18"/>
      <c r="O116" s="18"/>
      <c r="P116" s="18"/>
      <c r="Q116" s="121"/>
      <c r="R116" s="121"/>
      <c r="S116" s="121"/>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row>
    <row r="117" spans="1:48" ht="60" customHeight="1" x14ac:dyDescent="0.25">
      <c r="A117" s="135"/>
      <c r="B117" s="68">
        <v>118</v>
      </c>
      <c r="C117" s="81"/>
      <c r="D117" s="46" t="s">
        <v>151</v>
      </c>
      <c r="E117" s="69" t="s">
        <v>253</v>
      </c>
      <c r="F117" s="69" t="s">
        <v>48</v>
      </c>
      <c r="G117" s="86">
        <v>20.39</v>
      </c>
      <c r="H117" s="65"/>
      <c r="I117" s="39">
        <f t="shared" si="2"/>
        <v>0</v>
      </c>
      <c r="J117" s="40" t="str">
        <f t="shared" si="3"/>
        <v>OK</v>
      </c>
      <c r="K117" s="18"/>
      <c r="L117" s="18"/>
      <c r="M117" s="18"/>
      <c r="N117" s="18"/>
      <c r="O117" s="18"/>
      <c r="P117" s="18"/>
      <c r="Q117" s="121"/>
      <c r="R117" s="121"/>
      <c r="S117" s="121"/>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row>
    <row r="118" spans="1:48" ht="60" customHeight="1" x14ac:dyDescent="0.25">
      <c r="A118" s="135"/>
      <c r="B118" s="68">
        <v>119</v>
      </c>
      <c r="C118" s="81"/>
      <c r="D118" s="71" t="s">
        <v>254</v>
      </c>
      <c r="E118" s="82" t="s">
        <v>253</v>
      </c>
      <c r="F118" s="82" t="s">
        <v>48</v>
      </c>
      <c r="G118" s="87">
        <v>20.309999999999999</v>
      </c>
      <c r="H118" s="65">
        <v>20</v>
      </c>
      <c r="I118" s="39">
        <f t="shared" si="2"/>
        <v>20</v>
      </c>
      <c r="J118" s="40" t="str">
        <f t="shared" si="3"/>
        <v>OK</v>
      </c>
      <c r="K118" s="18"/>
      <c r="L118" s="18"/>
      <c r="M118" s="18"/>
      <c r="N118" s="18"/>
      <c r="O118" s="18"/>
      <c r="P118" s="18"/>
      <c r="Q118" s="121"/>
      <c r="R118" s="121"/>
      <c r="S118" s="121"/>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row>
    <row r="119" spans="1:48" ht="60" customHeight="1" x14ac:dyDescent="0.25">
      <c r="A119" s="136"/>
      <c r="B119" s="68">
        <v>120</v>
      </c>
      <c r="C119" s="81"/>
      <c r="D119" s="71" t="s">
        <v>255</v>
      </c>
      <c r="E119" s="82" t="s">
        <v>253</v>
      </c>
      <c r="F119" s="82" t="s">
        <v>48</v>
      </c>
      <c r="G119" s="87">
        <v>16.7</v>
      </c>
      <c r="H119" s="65">
        <v>20</v>
      </c>
      <c r="I119" s="39">
        <f t="shared" si="2"/>
        <v>20</v>
      </c>
      <c r="J119" s="40" t="str">
        <f t="shared" si="3"/>
        <v>OK</v>
      </c>
      <c r="K119" s="18"/>
      <c r="L119" s="18"/>
      <c r="M119" s="18"/>
      <c r="N119" s="18"/>
      <c r="O119" s="18"/>
      <c r="P119" s="18"/>
      <c r="Q119" s="121"/>
      <c r="R119" s="121"/>
      <c r="S119" s="121"/>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row>
    <row r="120" spans="1:48" ht="60" customHeight="1" x14ac:dyDescent="0.25">
      <c r="A120" s="49">
        <v>36</v>
      </c>
      <c r="B120" s="68">
        <v>121</v>
      </c>
      <c r="C120" s="81" t="s">
        <v>187</v>
      </c>
      <c r="D120" s="71" t="s">
        <v>256</v>
      </c>
      <c r="E120" s="82" t="s">
        <v>257</v>
      </c>
      <c r="F120" s="82" t="s">
        <v>48</v>
      </c>
      <c r="G120" s="87">
        <v>125</v>
      </c>
      <c r="H120" s="65"/>
      <c r="I120" s="39">
        <f t="shared" si="2"/>
        <v>0</v>
      </c>
      <c r="J120" s="40" t="str">
        <f t="shared" si="3"/>
        <v>OK</v>
      </c>
      <c r="K120" s="18"/>
      <c r="L120" s="18"/>
      <c r="M120" s="18"/>
      <c r="N120" s="18"/>
      <c r="O120" s="18"/>
      <c r="P120" s="18"/>
      <c r="Q120" s="121"/>
      <c r="R120" s="121"/>
      <c r="S120" s="121"/>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row>
    <row r="121" spans="1:48" ht="60" customHeight="1" x14ac:dyDescent="0.25">
      <c r="A121" s="134">
        <v>41</v>
      </c>
      <c r="B121" s="68">
        <v>138</v>
      </c>
      <c r="C121" s="140" t="s">
        <v>187</v>
      </c>
      <c r="D121" s="71" t="s">
        <v>152</v>
      </c>
      <c r="E121" s="82" t="s">
        <v>61</v>
      </c>
      <c r="F121" s="82" t="s">
        <v>26</v>
      </c>
      <c r="G121" s="87">
        <v>29.82</v>
      </c>
      <c r="H121" s="65">
        <v>12</v>
      </c>
      <c r="I121" s="39">
        <f t="shared" si="2"/>
        <v>12</v>
      </c>
      <c r="J121" s="40" t="str">
        <f t="shared" si="3"/>
        <v>OK</v>
      </c>
      <c r="K121" s="18"/>
      <c r="L121" s="18"/>
      <c r="M121" s="18"/>
      <c r="N121" s="18"/>
      <c r="O121" s="18"/>
      <c r="P121" s="18"/>
      <c r="Q121" s="121"/>
      <c r="R121" s="121"/>
      <c r="S121" s="121"/>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row>
    <row r="122" spans="1:48" ht="60" customHeight="1" x14ac:dyDescent="0.25">
      <c r="A122" s="135"/>
      <c r="B122" s="68">
        <v>139</v>
      </c>
      <c r="C122" s="141"/>
      <c r="D122" s="46" t="s">
        <v>153</v>
      </c>
      <c r="E122" s="69" t="s">
        <v>258</v>
      </c>
      <c r="F122" s="69" t="s">
        <v>26</v>
      </c>
      <c r="G122" s="86">
        <v>2.17</v>
      </c>
      <c r="H122" s="65"/>
      <c r="I122" s="39">
        <f t="shared" si="2"/>
        <v>0</v>
      </c>
      <c r="J122" s="48" t="str">
        <f>IF(I122&lt;0,"ATENÇÃO","OK")</f>
        <v>OK</v>
      </c>
      <c r="K122" s="18"/>
      <c r="L122" s="18"/>
      <c r="M122" s="18"/>
      <c r="N122" s="18"/>
      <c r="O122" s="18"/>
      <c r="P122" s="18"/>
      <c r="Q122" s="121"/>
      <c r="R122" s="121"/>
      <c r="S122" s="121"/>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row>
    <row r="123" spans="1:48" ht="60" customHeight="1" x14ac:dyDescent="0.25">
      <c r="A123" s="135"/>
      <c r="B123" s="68">
        <v>140</v>
      </c>
      <c r="C123" s="141"/>
      <c r="D123" s="66" t="s">
        <v>154</v>
      </c>
      <c r="E123" s="20" t="s">
        <v>258</v>
      </c>
      <c r="F123" s="20" t="s">
        <v>26</v>
      </c>
      <c r="G123" s="86">
        <v>9.0500000000000007</v>
      </c>
      <c r="H123" s="65"/>
      <c r="I123" s="39">
        <f t="shared" si="2"/>
        <v>0</v>
      </c>
      <c r="J123" s="40" t="str">
        <f t="shared" si="3"/>
        <v>OK</v>
      </c>
      <c r="K123" s="18"/>
      <c r="L123" s="18"/>
      <c r="M123" s="18"/>
      <c r="N123" s="18"/>
      <c r="O123" s="18"/>
      <c r="P123" s="18"/>
      <c r="Q123" s="121"/>
      <c r="R123" s="121"/>
      <c r="S123" s="121"/>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row>
    <row r="124" spans="1:48" ht="60" customHeight="1" x14ac:dyDescent="0.25">
      <c r="A124" s="135"/>
      <c r="B124" s="68">
        <v>141</v>
      </c>
      <c r="C124" s="141"/>
      <c r="D124" s="66" t="s">
        <v>155</v>
      </c>
      <c r="E124" s="20" t="s">
        <v>258</v>
      </c>
      <c r="F124" s="20" t="s">
        <v>26</v>
      </c>
      <c r="G124" s="86">
        <v>8.3800000000000008</v>
      </c>
      <c r="H124" s="65"/>
      <c r="I124" s="39">
        <f t="shared" si="2"/>
        <v>0</v>
      </c>
      <c r="J124" s="40" t="str">
        <f t="shared" si="3"/>
        <v>OK</v>
      </c>
      <c r="K124" s="18"/>
      <c r="L124" s="18"/>
      <c r="M124" s="18"/>
      <c r="N124" s="18"/>
      <c r="O124" s="18"/>
      <c r="P124" s="18"/>
      <c r="Q124" s="121"/>
      <c r="R124" s="121"/>
      <c r="S124" s="121"/>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row>
    <row r="125" spans="1:48" ht="60" customHeight="1" x14ac:dyDescent="0.25">
      <c r="A125" s="135"/>
      <c r="B125" s="68">
        <v>142</v>
      </c>
      <c r="C125" s="141"/>
      <c r="D125" s="66" t="s">
        <v>156</v>
      </c>
      <c r="E125" s="20" t="s">
        <v>258</v>
      </c>
      <c r="F125" s="20" t="s">
        <v>26</v>
      </c>
      <c r="G125" s="86">
        <v>22.56</v>
      </c>
      <c r="H125" s="65">
        <v>12</v>
      </c>
      <c r="I125" s="39">
        <f t="shared" si="2"/>
        <v>12</v>
      </c>
      <c r="J125" s="40" t="str">
        <f t="shared" si="3"/>
        <v>OK</v>
      </c>
      <c r="K125" s="18"/>
      <c r="L125" s="18"/>
      <c r="M125" s="18"/>
      <c r="N125" s="18"/>
      <c r="O125" s="18"/>
      <c r="P125" s="18"/>
      <c r="Q125" s="121"/>
      <c r="R125" s="121"/>
      <c r="S125" s="121"/>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row>
    <row r="126" spans="1:48" ht="60" customHeight="1" x14ac:dyDescent="0.25">
      <c r="A126" s="136"/>
      <c r="B126" s="68">
        <v>143</v>
      </c>
      <c r="C126" s="142"/>
      <c r="D126" s="46" t="s">
        <v>259</v>
      </c>
      <c r="E126" s="69" t="s">
        <v>258</v>
      </c>
      <c r="F126" s="69" t="s">
        <v>26</v>
      </c>
      <c r="G126" s="86">
        <v>17.079999999999998</v>
      </c>
      <c r="H126" s="65">
        <v>20</v>
      </c>
      <c r="I126" s="39">
        <f t="shared" si="2"/>
        <v>0</v>
      </c>
      <c r="J126" s="40" t="str">
        <f t="shared" si="3"/>
        <v>OK</v>
      </c>
      <c r="K126" s="18"/>
      <c r="L126" s="18">
        <v>20</v>
      </c>
      <c r="M126" s="18"/>
      <c r="N126" s="18"/>
      <c r="O126" s="18"/>
      <c r="P126" s="18"/>
      <c r="Q126" s="121"/>
      <c r="R126" s="121"/>
      <c r="S126" s="121"/>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22">
    <mergeCell ref="A89:A91"/>
    <mergeCell ref="C89:C91"/>
    <mergeCell ref="A92:A93"/>
    <mergeCell ref="C92:C93"/>
    <mergeCell ref="A142:C142"/>
    <mergeCell ref="C95:C97"/>
    <mergeCell ref="A99:A100"/>
    <mergeCell ref="C99:C100"/>
    <mergeCell ref="A101:A102"/>
    <mergeCell ref="C101:C102"/>
    <mergeCell ref="A103:A108"/>
    <mergeCell ref="C103:C108"/>
    <mergeCell ref="A109:A111"/>
    <mergeCell ref="C109:C111"/>
    <mergeCell ref="A112:A115"/>
    <mergeCell ref="C112:C115"/>
    <mergeCell ref="A116:A119"/>
    <mergeCell ref="A95:A97"/>
    <mergeCell ref="C62:C65"/>
    <mergeCell ref="A66:A69"/>
    <mergeCell ref="C66:C69"/>
    <mergeCell ref="A70:A74"/>
    <mergeCell ref="C70:C74"/>
    <mergeCell ref="C75:C77"/>
    <mergeCell ref="A78:A83"/>
    <mergeCell ref="C78:C83"/>
    <mergeCell ref="A85:A88"/>
    <mergeCell ref="C85:C88"/>
    <mergeCell ref="AR1:AR2"/>
    <mergeCell ref="AS1:AS2"/>
    <mergeCell ref="AT1:AT2"/>
    <mergeCell ref="AU1:AU2"/>
    <mergeCell ref="AV1:AV2"/>
    <mergeCell ref="A2:J2"/>
    <mergeCell ref="A8:A10"/>
    <mergeCell ref="C8:C10"/>
    <mergeCell ref="A12:A16"/>
    <mergeCell ref="C12:C16"/>
    <mergeCell ref="AI1:AI2"/>
    <mergeCell ref="AJ1:AJ2"/>
    <mergeCell ref="AK1:AK2"/>
    <mergeCell ref="AL1:AL2"/>
    <mergeCell ref="AM1:AM2"/>
    <mergeCell ref="AN1:AN2"/>
    <mergeCell ref="AO1:AO2"/>
    <mergeCell ref="AP1:AP2"/>
    <mergeCell ref="AQ1:AQ2"/>
    <mergeCell ref="N1:N2"/>
    <mergeCell ref="D1:G1"/>
    <mergeCell ref="H1:J1"/>
    <mergeCell ref="K1:K2"/>
    <mergeCell ref="L1:L2"/>
    <mergeCell ref="A153:C153"/>
    <mergeCell ref="A154:C154"/>
    <mergeCell ref="A155:C155"/>
    <mergeCell ref="A156:C156"/>
    <mergeCell ref="A157:C157"/>
    <mergeCell ref="A148:C148"/>
    <mergeCell ref="A149:C149"/>
    <mergeCell ref="A150:C150"/>
    <mergeCell ref="A151:C151"/>
    <mergeCell ref="A152:C152"/>
    <mergeCell ref="P1:P2"/>
    <mergeCell ref="A1:C1"/>
    <mergeCell ref="A143:C143"/>
    <mergeCell ref="A144:C144"/>
    <mergeCell ref="A145:C145"/>
    <mergeCell ref="A146:C146"/>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C55:C57"/>
    <mergeCell ref="A58:A61"/>
    <mergeCell ref="C58:C61"/>
    <mergeCell ref="A62:A65"/>
    <mergeCell ref="M1:M2"/>
    <mergeCell ref="C25:C26"/>
    <mergeCell ref="A49:A54"/>
    <mergeCell ref="A55:A57"/>
    <mergeCell ref="A75:A77"/>
    <mergeCell ref="AF1:AF2"/>
    <mergeCell ref="AG1:AG2"/>
    <mergeCell ref="AH1:AH2"/>
    <mergeCell ref="AA1:AA2"/>
    <mergeCell ref="AB1:AB2"/>
    <mergeCell ref="AC1:AC2"/>
    <mergeCell ref="AD1:AD2"/>
    <mergeCell ref="AE1:AE2"/>
    <mergeCell ref="V1:V2"/>
    <mergeCell ref="W1:W2"/>
    <mergeCell ref="X1:X2"/>
    <mergeCell ref="Y1:Y2"/>
    <mergeCell ref="Z1:Z2"/>
    <mergeCell ref="U1:U2"/>
    <mergeCell ref="Q1:Q2"/>
    <mergeCell ref="R1:R2"/>
    <mergeCell ref="S1:S2"/>
    <mergeCell ref="T1:T2"/>
    <mergeCell ref="O1:O2"/>
    <mergeCell ref="A27:A34"/>
    <mergeCell ref="C27:C34"/>
    <mergeCell ref="A35:A48"/>
    <mergeCell ref="C35:C48"/>
    <mergeCell ref="C49:C54"/>
    <mergeCell ref="A17:A20"/>
    <mergeCell ref="C17:C20"/>
    <mergeCell ref="A21:A22"/>
    <mergeCell ref="C21:C22"/>
    <mergeCell ref="A23:A24"/>
    <mergeCell ref="C23:C24"/>
    <mergeCell ref="A25:A26"/>
  </mergeCells>
  <conditionalFormatting sqref="T4:U126">
    <cfRule type="cellIs" dxfId="62" priority="25" stopIfTrue="1" operator="greaterThan">
      <formula>0</formula>
    </cfRule>
    <cfRule type="cellIs" dxfId="61" priority="26" stopIfTrue="1" operator="greaterThan">
      <formula>0</formula>
    </cfRule>
    <cfRule type="cellIs" dxfId="60" priority="27" stopIfTrue="1" operator="greaterThan">
      <formula>0</formula>
    </cfRule>
  </conditionalFormatting>
  <conditionalFormatting sqref="V4:V126">
    <cfRule type="cellIs" dxfId="59" priority="22" stopIfTrue="1" operator="greaterThan">
      <formula>0</formula>
    </cfRule>
    <cfRule type="cellIs" dxfId="58" priority="23" stopIfTrue="1" operator="greaterThan">
      <formula>0</formula>
    </cfRule>
    <cfRule type="cellIs" dxfId="57" priority="24" stopIfTrue="1" operator="greaterThan">
      <formula>0</formula>
    </cfRule>
  </conditionalFormatting>
  <conditionalFormatting sqref="W4:W126">
    <cfRule type="cellIs" dxfId="56" priority="19" stopIfTrue="1" operator="greaterThan">
      <formula>0</formula>
    </cfRule>
    <cfRule type="cellIs" dxfId="55" priority="20" stopIfTrue="1" operator="greaterThan">
      <formula>0</formula>
    </cfRule>
    <cfRule type="cellIs" dxfId="54" priority="21" stopIfTrue="1" operator="greaterThan">
      <formula>0</formula>
    </cfRule>
  </conditionalFormatting>
  <conditionalFormatting sqref="X4:X126">
    <cfRule type="cellIs" dxfId="53" priority="16" stopIfTrue="1" operator="greaterThan">
      <formula>0</formula>
    </cfRule>
    <cfRule type="cellIs" dxfId="52" priority="17" stopIfTrue="1" operator="greaterThan">
      <formula>0</formula>
    </cfRule>
    <cfRule type="cellIs" dxfId="51" priority="18" stopIfTrue="1" operator="greaterThan">
      <formula>0</formula>
    </cfRule>
  </conditionalFormatting>
  <conditionalFormatting sqref="Y4:Y126">
    <cfRule type="cellIs" dxfId="50" priority="13" stopIfTrue="1" operator="greaterThan">
      <formula>0</formula>
    </cfRule>
    <cfRule type="cellIs" dxfId="49" priority="14" stopIfTrue="1" operator="greaterThan">
      <formula>0</formula>
    </cfRule>
    <cfRule type="cellIs" dxfId="48" priority="15" stopIfTrue="1" operator="greaterThan">
      <formula>0</formula>
    </cfRule>
  </conditionalFormatting>
  <conditionalFormatting sqref="Z4:AR126 AT4:AV126">
    <cfRule type="cellIs" dxfId="47" priority="10" stopIfTrue="1" operator="greaterThan">
      <formula>0</formula>
    </cfRule>
    <cfRule type="cellIs" dxfId="46" priority="11" stopIfTrue="1" operator="greaterThan">
      <formula>0</formula>
    </cfRule>
    <cfRule type="cellIs" dxfId="45" priority="12" stopIfTrue="1" operator="greaterThan">
      <formula>0</formula>
    </cfRule>
  </conditionalFormatting>
  <conditionalFormatting sqref="AS4:AS126">
    <cfRule type="cellIs" dxfId="44" priority="7" stopIfTrue="1" operator="greaterThan">
      <formula>0</formula>
    </cfRule>
    <cfRule type="cellIs" dxfId="43" priority="8" stopIfTrue="1" operator="greaterThan">
      <formula>0</formula>
    </cfRule>
    <cfRule type="cellIs" dxfId="42" priority="9" stopIfTrue="1" operator="greaterThan">
      <formula>0</formula>
    </cfRule>
  </conditionalFormatting>
  <conditionalFormatting sqref="K4:P126">
    <cfRule type="cellIs" dxfId="41" priority="4" stopIfTrue="1" operator="greaterThan">
      <formula>0</formula>
    </cfRule>
    <cfRule type="cellIs" dxfId="40" priority="5" stopIfTrue="1" operator="greaterThan">
      <formula>0</formula>
    </cfRule>
    <cfRule type="cellIs" dxfId="39" priority="6" stopIfTrue="1" operator="greaterThan">
      <formula>0</formula>
    </cfRule>
  </conditionalFormatting>
  <conditionalFormatting sqref="Q4:S126">
    <cfRule type="cellIs" dxfId="38" priority="1" stopIfTrue="1" operator="greaterThan">
      <formula>0</formula>
    </cfRule>
    <cfRule type="cellIs" dxfId="37" priority="2" stopIfTrue="1" operator="greaterThan">
      <formula>0</formula>
    </cfRule>
    <cfRule type="cellIs" dxfId="36"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57"/>
  <sheetViews>
    <sheetView topLeftCell="A116" zoomScale="80" zoomScaleNormal="80" workbookViewId="0">
      <selection activeCell="I4"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119" customWidth="1"/>
    <col min="9" max="9" width="13.28515625" style="42" customWidth="1"/>
    <col min="10" max="10" width="12.5703125" style="16" customWidth="1"/>
    <col min="11" max="29" width="13.85546875" style="17" customWidth="1"/>
    <col min="30" max="30" width="14.7109375" style="17" customWidth="1"/>
    <col min="31" max="31" width="11.28515625" style="14" customWidth="1"/>
    <col min="32" max="32" width="12.42578125" style="14" customWidth="1"/>
    <col min="33" max="33" width="13.28515625" style="14" customWidth="1"/>
    <col min="34" max="35" width="11.5703125" style="14" bestFit="1" customWidth="1"/>
    <col min="36" max="36" width="13.42578125" style="14" customWidth="1"/>
    <col min="37" max="38" width="11.5703125" style="14" bestFit="1" customWidth="1"/>
    <col min="39" max="39" width="12.42578125" style="14" customWidth="1"/>
    <col min="40" max="40" width="11.7109375" style="14" customWidth="1"/>
    <col min="41" max="41" width="12" style="14" customWidth="1"/>
    <col min="42" max="42" width="12.140625" style="14" customWidth="1"/>
    <col min="43" max="43" width="12.42578125" style="14" customWidth="1"/>
    <col min="44" max="45" width="18.28515625" style="14" customWidth="1"/>
    <col min="46" max="46" width="17" style="14" customWidth="1"/>
    <col min="47" max="47" width="16.85546875" style="14" customWidth="1"/>
    <col min="48" max="16384" width="9.7109375" style="14"/>
  </cols>
  <sheetData>
    <row r="1" spans="1:47" ht="33" customHeight="1" x14ac:dyDescent="0.25">
      <c r="A1" s="131" t="s">
        <v>158</v>
      </c>
      <c r="B1" s="131"/>
      <c r="C1" s="131"/>
      <c r="D1" s="132" t="s">
        <v>32</v>
      </c>
      <c r="E1" s="132"/>
      <c r="F1" s="132"/>
      <c r="G1" s="132"/>
      <c r="H1" s="132" t="s">
        <v>159</v>
      </c>
      <c r="I1" s="132"/>
      <c r="J1" s="132"/>
      <c r="K1" s="129" t="s">
        <v>332</v>
      </c>
      <c r="L1" s="129" t="s">
        <v>333</v>
      </c>
      <c r="M1" s="129" t="s">
        <v>334</v>
      </c>
      <c r="N1" s="129" t="s">
        <v>335</v>
      </c>
      <c r="O1" s="129" t="s">
        <v>336</v>
      </c>
      <c r="P1" s="129" t="s">
        <v>337</v>
      </c>
      <c r="Q1" s="129" t="s">
        <v>338</v>
      </c>
      <c r="R1" s="129" t="s">
        <v>339</v>
      </c>
      <c r="S1" s="129" t="s">
        <v>340</v>
      </c>
      <c r="T1" s="129" t="s">
        <v>341</v>
      </c>
      <c r="U1" s="129" t="s">
        <v>342</v>
      </c>
      <c r="V1" s="129" t="s">
        <v>343</v>
      </c>
      <c r="W1" s="129" t="s">
        <v>344</v>
      </c>
      <c r="X1" s="129" t="s">
        <v>506</v>
      </c>
      <c r="Y1" s="129" t="s">
        <v>507</v>
      </c>
      <c r="Z1" s="129" t="s">
        <v>508</v>
      </c>
      <c r="AA1" s="129" t="s">
        <v>509</v>
      </c>
      <c r="AB1" s="129" t="s">
        <v>510</v>
      </c>
      <c r="AC1" s="129" t="s">
        <v>511</v>
      </c>
      <c r="AD1" s="129" t="s">
        <v>512</v>
      </c>
      <c r="AE1" s="129" t="s">
        <v>513</v>
      </c>
      <c r="AF1" s="129" t="s">
        <v>160</v>
      </c>
      <c r="AG1" s="129" t="s">
        <v>160</v>
      </c>
      <c r="AH1" s="129" t="s">
        <v>160</v>
      </c>
      <c r="AI1" s="129" t="s">
        <v>160</v>
      </c>
      <c r="AJ1" s="129" t="s">
        <v>160</v>
      </c>
      <c r="AK1" s="129" t="s">
        <v>160</v>
      </c>
      <c r="AL1" s="129" t="s">
        <v>160</v>
      </c>
      <c r="AM1" s="129" t="s">
        <v>160</v>
      </c>
      <c r="AN1" s="129" t="s">
        <v>160</v>
      </c>
      <c r="AO1" s="129" t="s">
        <v>160</v>
      </c>
      <c r="AP1" s="129" t="s">
        <v>160</v>
      </c>
      <c r="AQ1" s="129" t="s">
        <v>160</v>
      </c>
      <c r="AR1" s="129" t="s">
        <v>160</v>
      </c>
      <c r="AS1" s="129" t="s">
        <v>160</v>
      </c>
      <c r="AT1" s="129" t="s">
        <v>160</v>
      </c>
      <c r="AU1" s="129" t="s">
        <v>160</v>
      </c>
    </row>
    <row r="2" spans="1:47"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row>
    <row r="3" spans="1:47" s="15" customFormat="1" ht="45" x14ac:dyDescent="0.2">
      <c r="A3" s="34" t="s">
        <v>1</v>
      </c>
      <c r="B3" s="34" t="s">
        <v>2</v>
      </c>
      <c r="C3" s="35" t="s">
        <v>162</v>
      </c>
      <c r="D3" s="35" t="s">
        <v>163</v>
      </c>
      <c r="E3" s="35" t="s">
        <v>164</v>
      </c>
      <c r="F3" s="35" t="s">
        <v>6</v>
      </c>
      <c r="G3" s="36" t="s">
        <v>3</v>
      </c>
      <c r="H3" s="123" t="s">
        <v>25</v>
      </c>
      <c r="I3" s="38" t="s">
        <v>0</v>
      </c>
      <c r="J3" s="34" t="s">
        <v>4</v>
      </c>
      <c r="K3" s="122">
        <v>43173</v>
      </c>
      <c r="L3" s="122">
        <v>43173</v>
      </c>
      <c r="M3" s="122">
        <v>43173</v>
      </c>
      <c r="N3" s="122">
        <v>43173</v>
      </c>
      <c r="O3" s="122">
        <v>43173</v>
      </c>
      <c r="P3" s="122">
        <v>43173</v>
      </c>
      <c r="Q3" s="122">
        <v>43173</v>
      </c>
      <c r="R3" s="122">
        <v>43231</v>
      </c>
      <c r="S3" s="122">
        <v>43231</v>
      </c>
      <c r="T3" s="122">
        <v>43231</v>
      </c>
      <c r="U3" s="122">
        <v>43231</v>
      </c>
      <c r="V3" s="122">
        <v>43231</v>
      </c>
      <c r="W3" s="122">
        <v>43231</v>
      </c>
      <c r="X3" s="122">
        <v>43367</v>
      </c>
      <c r="Y3" s="122">
        <v>43367</v>
      </c>
      <c r="Z3" s="122">
        <v>43367</v>
      </c>
      <c r="AA3" s="122">
        <v>43367</v>
      </c>
      <c r="AB3" s="122">
        <v>43367</v>
      </c>
      <c r="AC3" s="122">
        <v>43508</v>
      </c>
      <c r="AD3" s="122">
        <v>43508</v>
      </c>
      <c r="AE3" s="122">
        <v>43508</v>
      </c>
      <c r="AF3" s="33" t="s">
        <v>161</v>
      </c>
      <c r="AG3" s="33" t="s">
        <v>161</v>
      </c>
      <c r="AH3" s="33" t="s">
        <v>161</v>
      </c>
      <c r="AI3" s="33" t="s">
        <v>161</v>
      </c>
      <c r="AJ3" s="33" t="s">
        <v>161</v>
      </c>
      <c r="AK3" s="33" t="s">
        <v>161</v>
      </c>
      <c r="AL3" s="33" t="s">
        <v>161</v>
      </c>
      <c r="AM3" s="33" t="s">
        <v>161</v>
      </c>
      <c r="AN3" s="33" t="s">
        <v>161</v>
      </c>
      <c r="AO3" s="33" t="s">
        <v>161</v>
      </c>
      <c r="AP3" s="33" t="s">
        <v>161</v>
      </c>
      <c r="AQ3" s="33" t="s">
        <v>161</v>
      </c>
      <c r="AR3" s="33" t="s">
        <v>161</v>
      </c>
      <c r="AS3" s="33" t="s">
        <v>161</v>
      </c>
      <c r="AT3" s="33" t="s">
        <v>161</v>
      </c>
      <c r="AU3" s="33" t="s">
        <v>161</v>
      </c>
    </row>
    <row r="4" spans="1:47" ht="60" customHeight="1" x14ac:dyDescent="0.25">
      <c r="A4" s="80">
        <v>1</v>
      </c>
      <c r="B4" s="68">
        <v>1</v>
      </c>
      <c r="C4" s="81" t="s">
        <v>165</v>
      </c>
      <c r="D4" s="66" t="s">
        <v>166</v>
      </c>
      <c r="E4" s="20" t="s">
        <v>167</v>
      </c>
      <c r="F4" s="20" t="s">
        <v>46</v>
      </c>
      <c r="G4" s="86">
        <v>40.229999999999997</v>
      </c>
      <c r="H4" s="64">
        <v>200</v>
      </c>
      <c r="I4" s="39">
        <f t="shared" ref="I4:I35" si="0">H4-(SUM(K4:AU4))</f>
        <v>100</v>
      </c>
      <c r="J4" s="40" t="str">
        <f>IF(I4&lt;0,"ATENÇÃO","OK")</f>
        <v>OK</v>
      </c>
      <c r="K4" s="121"/>
      <c r="L4" s="121"/>
      <c r="M4" s="121"/>
      <c r="N4" s="121"/>
      <c r="O4" s="121"/>
      <c r="P4" s="121"/>
      <c r="Q4" s="121"/>
      <c r="R4" s="121"/>
      <c r="S4" s="121"/>
      <c r="T4" s="121"/>
      <c r="U4" s="121">
        <v>50</v>
      </c>
      <c r="V4" s="121"/>
      <c r="W4" s="121"/>
      <c r="X4" s="121"/>
      <c r="Y4" s="121"/>
      <c r="Z4" s="121"/>
      <c r="AA4" s="121">
        <v>50</v>
      </c>
      <c r="AB4" s="121"/>
      <c r="AC4" s="121"/>
      <c r="AD4" s="121"/>
      <c r="AE4" s="121"/>
      <c r="AF4" s="18"/>
      <c r="AG4" s="18"/>
      <c r="AH4" s="18"/>
      <c r="AI4" s="18"/>
      <c r="AJ4" s="18"/>
      <c r="AK4" s="18"/>
      <c r="AL4" s="18"/>
      <c r="AM4" s="18"/>
      <c r="AN4" s="18"/>
      <c r="AO4" s="18"/>
      <c r="AP4" s="18"/>
      <c r="AQ4" s="18"/>
      <c r="AR4" s="18"/>
      <c r="AS4" s="18"/>
      <c r="AT4" s="18"/>
      <c r="AU4" s="18"/>
    </row>
    <row r="5" spans="1:47" ht="60" customHeight="1" x14ac:dyDescent="0.25">
      <c r="A5" s="49">
        <v>2</v>
      </c>
      <c r="B5" s="68">
        <v>2</v>
      </c>
      <c r="C5" s="81" t="s">
        <v>165</v>
      </c>
      <c r="D5" s="66" t="s">
        <v>168</v>
      </c>
      <c r="E5" s="20" t="s">
        <v>167</v>
      </c>
      <c r="F5" s="20" t="s">
        <v>47</v>
      </c>
      <c r="G5" s="86">
        <v>34.869999999999997</v>
      </c>
      <c r="H5" s="125"/>
      <c r="I5" s="39">
        <f t="shared" si="0"/>
        <v>0</v>
      </c>
      <c r="J5" s="40" t="str">
        <f t="shared" ref="J5:J68" si="1">IF(I5&lt;0,"ATENÇÃO","OK")</f>
        <v>OK</v>
      </c>
      <c r="K5" s="121"/>
      <c r="L5" s="121"/>
      <c r="M5" s="121"/>
      <c r="N5" s="121"/>
      <c r="O5" s="121"/>
      <c r="P5" s="121"/>
      <c r="Q5" s="121"/>
      <c r="R5" s="121"/>
      <c r="S5" s="121"/>
      <c r="T5" s="121"/>
      <c r="U5" s="121"/>
      <c r="V5" s="121"/>
      <c r="W5" s="121"/>
      <c r="X5" s="121"/>
      <c r="Y5" s="121"/>
      <c r="Z5" s="121"/>
      <c r="AA5" s="121"/>
      <c r="AB5" s="121"/>
      <c r="AC5" s="121"/>
      <c r="AD5" s="121"/>
      <c r="AE5" s="121"/>
      <c r="AF5" s="18"/>
      <c r="AG5" s="18"/>
      <c r="AH5" s="18"/>
      <c r="AI5" s="18"/>
      <c r="AJ5" s="18"/>
      <c r="AK5" s="18"/>
      <c r="AL5" s="18"/>
      <c r="AM5" s="18"/>
      <c r="AN5" s="18"/>
      <c r="AO5" s="18"/>
      <c r="AP5" s="18"/>
      <c r="AQ5" s="18"/>
      <c r="AR5" s="18"/>
      <c r="AS5" s="18"/>
      <c r="AT5" s="18"/>
      <c r="AU5" s="18"/>
    </row>
    <row r="6" spans="1:47" ht="60" customHeight="1" x14ac:dyDescent="0.25">
      <c r="A6" s="49">
        <v>3</v>
      </c>
      <c r="B6" s="68">
        <v>3</v>
      </c>
      <c r="C6" s="81" t="s">
        <v>169</v>
      </c>
      <c r="D6" s="66" t="s">
        <v>170</v>
      </c>
      <c r="E6" s="20" t="s">
        <v>171</v>
      </c>
      <c r="F6" s="20" t="s">
        <v>48</v>
      </c>
      <c r="G6" s="86">
        <v>7.79</v>
      </c>
      <c r="H6" s="125">
        <v>1000</v>
      </c>
      <c r="I6" s="39">
        <f t="shared" si="0"/>
        <v>580</v>
      </c>
      <c r="J6" s="40" t="str">
        <f t="shared" si="1"/>
        <v>OK</v>
      </c>
      <c r="K6" s="121">
        <v>420</v>
      </c>
      <c r="L6" s="121"/>
      <c r="M6" s="121"/>
      <c r="N6" s="121"/>
      <c r="O6" s="121"/>
      <c r="P6" s="121"/>
      <c r="Q6" s="121"/>
      <c r="R6" s="121"/>
      <c r="S6" s="121"/>
      <c r="T6" s="121"/>
      <c r="U6" s="121"/>
      <c r="V6" s="121"/>
      <c r="W6" s="121"/>
      <c r="X6" s="121"/>
      <c r="Y6" s="121"/>
      <c r="Z6" s="121"/>
      <c r="AA6" s="121"/>
      <c r="AB6" s="121"/>
      <c r="AC6" s="121"/>
      <c r="AD6" s="121"/>
      <c r="AE6" s="121"/>
      <c r="AF6" s="18"/>
      <c r="AG6" s="18"/>
      <c r="AH6" s="18"/>
      <c r="AI6" s="18"/>
      <c r="AJ6" s="18"/>
      <c r="AK6" s="18"/>
      <c r="AL6" s="18"/>
      <c r="AM6" s="18"/>
      <c r="AN6" s="18"/>
      <c r="AO6" s="18"/>
      <c r="AP6" s="18"/>
      <c r="AQ6" s="18"/>
      <c r="AR6" s="18"/>
      <c r="AS6" s="18"/>
      <c r="AT6" s="18"/>
      <c r="AU6" s="18"/>
    </row>
    <row r="7" spans="1:47" ht="60" customHeight="1" x14ac:dyDescent="0.25">
      <c r="A7" s="49">
        <v>4</v>
      </c>
      <c r="B7" s="68">
        <v>4</v>
      </c>
      <c r="C7" s="81" t="s">
        <v>172</v>
      </c>
      <c r="D7" s="66" t="s">
        <v>76</v>
      </c>
      <c r="E7" s="20" t="s">
        <v>54</v>
      </c>
      <c r="F7" s="20" t="s">
        <v>34</v>
      </c>
      <c r="G7" s="86">
        <v>1.47</v>
      </c>
      <c r="H7" s="125">
        <v>720</v>
      </c>
      <c r="I7" s="39">
        <f t="shared" si="0"/>
        <v>0</v>
      </c>
      <c r="J7" s="40" t="str">
        <f t="shared" si="1"/>
        <v>OK</v>
      </c>
      <c r="K7" s="121"/>
      <c r="L7" s="121"/>
      <c r="M7" s="121"/>
      <c r="N7" s="121"/>
      <c r="O7" s="121">
        <v>360</v>
      </c>
      <c r="P7" s="121"/>
      <c r="Q7" s="121"/>
      <c r="R7" s="121"/>
      <c r="S7" s="121"/>
      <c r="T7" s="121"/>
      <c r="U7" s="121"/>
      <c r="V7" s="121">
        <v>360</v>
      </c>
      <c r="W7" s="121"/>
      <c r="X7" s="121"/>
      <c r="Y7" s="121"/>
      <c r="Z7" s="121"/>
      <c r="AA7" s="121"/>
      <c r="AB7" s="121"/>
      <c r="AC7" s="121"/>
      <c r="AD7" s="121"/>
      <c r="AE7" s="121"/>
      <c r="AF7" s="18"/>
      <c r="AG7" s="18"/>
      <c r="AH7" s="18"/>
      <c r="AI7" s="18"/>
      <c r="AJ7" s="18"/>
      <c r="AK7" s="18"/>
      <c r="AL7" s="18"/>
      <c r="AM7" s="18"/>
      <c r="AN7" s="18"/>
      <c r="AO7" s="18"/>
      <c r="AP7" s="18"/>
      <c r="AQ7" s="18"/>
      <c r="AR7" s="18"/>
      <c r="AS7" s="18"/>
      <c r="AT7" s="18"/>
      <c r="AU7" s="18"/>
    </row>
    <row r="8" spans="1:47" ht="60" customHeight="1" x14ac:dyDescent="0.25">
      <c r="A8" s="134">
        <v>5</v>
      </c>
      <c r="B8" s="68">
        <v>5</v>
      </c>
      <c r="C8" s="140" t="s">
        <v>173</v>
      </c>
      <c r="D8" s="66" t="s">
        <v>77</v>
      </c>
      <c r="E8" s="20" t="s">
        <v>37</v>
      </c>
      <c r="F8" s="20" t="s">
        <v>49</v>
      </c>
      <c r="G8" s="86">
        <v>3.71</v>
      </c>
      <c r="H8" s="125">
        <v>480</v>
      </c>
      <c r="I8" s="39">
        <f t="shared" si="0"/>
        <v>84</v>
      </c>
      <c r="J8" s="40" t="str">
        <f t="shared" si="1"/>
        <v>OK</v>
      </c>
      <c r="K8" s="121"/>
      <c r="L8" s="121"/>
      <c r="M8" s="121"/>
      <c r="N8" s="121">
        <v>204</v>
      </c>
      <c r="O8" s="121"/>
      <c r="P8" s="121"/>
      <c r="Q8" s="121"/>
      <c r="R8" s="121"/>
      <c r="S8" s="121"/>
      <c r="T8" s="121"/>
      <c r="U8" s="121"/>
      <c r="V8" s="121"/>
      <c r="W8" s="121"/>
      <c r="X8" s="121"/>
      <c r="Y8" s="121"/>
      <c r="Z8" s="121"/>
      <c r="AA8" s="121"/>
      <c r="AB8" s="121">
        <v>120</v>
      </c>
      <c r="AC8" s="121">
        <v>72</v>
      </c>
      <c r="AD8" s="121"/>
      <c r="AE8" s="121"/>
      <c r="AF8" s="18"/>
      <c r="AG8" s="18"/>
      <c r="AH8" s="18"/>
      <c r="AI8" s="18"/>
      <c r="AJ8" s="18"/>
      <c r="AK8" s="18"/>
      <c r="AL8" s="18"/>
      <c r="AM8" s="18"/>
      <c r="AN8" s="18"/>
      <c r="AO8" s="18"/>
      <c r="AP8" s="18"/>
      <c r="AQ8" s="18"/>
      <c r="AR8" s="18"/>
      <c r="AS8" s="18"/>
      <c r="AT8" s="18"/>
      <c r="AU8" s="18"/>
    </row>
    <row r="9" spans="1:47" ht="60" customHeight="1" x14ac:dyDescent="0.25">
      <c r="A9" s="135"/>
      <c r="B9" s="68">
        <v>6</v>
      </c>
      <c r="C9" s="141"/>
      <c r="D9" s="66" t="s">
        <v>78</v>
      </c>
      <c r="E9" s="20" t="s">
        <v>37</v>
      </c>
      <c r="F9" s="20" t="s">
        <v>48</v>
      </c>
      <c r="G9" s="86">
        <v>3.31</v>
      </c>
      <c r="H9" s="125">
        <v>240</v>
      </c>
      <c r="I9" s="39">
        <f t="shared" si="0"/>
        <v>0</v>
      </c>
      <c r="J9" s="40" t="str">
        <f t="shared" si="1"/>
        <v>OK</v>
      </c>
      <c r="K9" s="121"/>
      <c r="L9" s="121"/>
      <c r="M9" s="121"/>
      <c r="N9" s="121">
        <v>168</v>
      </c>
      <c r="O9" s="121"/>
      <c r="P9" s="121"/>
      <c r="Q9" s="121"/>
      <c r="R9" s="121">
        <v>72</v>
      </c>
      <c r="S9" s="121"/>
      <c r="T9" s="121"/>
      <c r="U9" s="121"/>
      <c r="V9" s="121"/>
      <c r="W9" s="121"/>
      <c r="X9" s="121"/>
      <c r="Y9" s="121"/>
      <c r="Z9" s="121"/>
      <c r="AA9" s="121"/>
      <c r="AB9" s="121"/>
      <c r="AC9" s="121"/>
      <c r="AD9" s="121"/>
      <c r="AE9" s="121"/>
      <c r="AF9" s="18"/>
      <c r="AG9" s="18"/>
      <c r="AH9" s="18"/>
      <c r="AI9" s="18"/>
      <c r="AJ9" s="18"/>
      <c r="AK9" s="18"/>
      <c r="AL9" s="18"/>
      <c r="AM9" s="18"/>
      <c r="AN9" s="18"/>
      <c r="AO9" s="18"/>
      <c r="AP9" s="18"/>
      <c r="AQ9" s="18"/>
      <c r="AR9" s="18"/>
      <c r="AS9" s="18"/>
      <c r="AT9" s="18"/>
      <c r="AU9" s="18"/>
    </row>
    <row r="10" spans="1:47" ht="60" customHeight="1" x14ac:dyDescent="0.25">
      <c r="A10" s="136"/>
      <c r="B10" s="68">
        <v>7</v>
      </c>
      <c r="C10" s="142"/>
      <c r="D10" s="83" t="s">
        <v>174</v>
      </c>
      <c r="E10" s="20" t="s">
        <v>37</v>
      </c>
      <c r="F10" s="20" t="s">
        <v>26</v>
      </c>
      <c r="G10" s="86">
        <v>8.75</v>
      </c>
      <c r="H10" s="125"/>
      <c r="I10" s="39">
        <f t="shared" si="0"/>
        <v>0</v>
      </c>
      <c r="J10" s="40" t="str">
        <f t="shared" si="1"/>
        <v>OK</v>
      </c>
      <c r="K10" s="121"/>
      <c r="L10" s="121"/>
      <c r="M10" s="121"/>
      <c r="N10" s="121"/>
      <c r="O10" s="121"/>
      <c r="P10" s="121"/>
      <c r="Q10" s="121"/>
      <c r="R10" s="121"/>
      <c r="S10" s="121"/>
      <c r="T10" s="121"/>
      <c r="U10" s="121"/>
      <c r="V10" s="121"/>
      <c r="W10" s="121"/>
      <c r="X10" s="121"/>
      <c r="Y10" s="121"/>
      <c r="Z10" s="121"/>
      <c r="AA10" s="121"/>
      <c r="AB10" s="121"/>
      <c r="AC10" s="121"/>
      <c r="AD10" s="121"/>
      <c r="AE10" s="121"/>
      <c r="AF10" s="18"/>
      <c r="AG10" s="18"/>
      <c r="AH10" s="18"/>
      <c r="AI10" s="18"/>
      <c r="AJ10" s="18"/>
      <c r="AK10" s="18"/>
      <c r="AL10" s="18"/>
      <c r="AM10" s="18"/>
      <c r="AN10" s="18"/>
      <c r="AO10" s="18"/>
      <c r="AP10" s="18"/>
      <c r="AQ10" s="18"/>
      <c r="AR10" s="18"/>
      <c r="AS10" s="18"/>
      <c r="AT10" s="18"/>
      <c r="AU10" s="18"/>
    </row>
    <row r="11" spans="1:47" ht="60" customHeight="1" x14ac:dyDescent="0.25">
      <c r="A11" s="49">
        <v>6</v>
      </c>
      <c r="B11" s="68">
        <v>8</v>
      </c>
      <c r="C11" s="81" t="s">
        <v>173</v>
      </c>
      <c r="D11" s="66" t="s">
        <v>79</v>
      </c>
      <c r="E11" s="69" t="s">
        <v>37</v>
      </c>
      <c r="F11" s="69" t="s">
        <v>26</v>
      </c>
      <c r="G11" s="86">
        <v>1</v>
      </c>
      <c r="H11" s="125">
        <v>600</v>
      </c>
      <c r="I11" s="39">
        <f t="shared" si="0"/>
        <v>480</v>
      </c>
      <c r="J11" s="40" t="str">
        <f t="shared" si="1"/>
        <v>OK</v>
      </c>
      <c r="K11" s="121"/>
      <c r="L11" s="121"/>
      <c r="M11" s="121"/>
      <c r="N11" s="121"/>
      <c r="O11" s="121"/>
      <c r="P11" s="121"/>
      <c r="Q11" s="121"/>
      <c r="R11" s="121"/>
      <c r="S11" s="121"/>
      <c r="T11" s="121"/>
      <c r="U11" s="121"/>
      <c r="V11" s="121"/>
      <c r="W11" s="121"/>
      <c r="X11" s="121"/>
      <c r="Y11" s="121"/>
      <c r="Z11" s="121"/>
      <c r="AA11" s="121"/>
      <c r="AB11" s="121"/>
      <c r="AC11" s="121">
        <v>120</v>
      </c>
      <c r="AD11" s="121"/>
      <c r="AE11" s="121"/>
      <c r="AF11" s="18"/>
      <c r="AG11" s="18"/>
      <c r="AH11" s="18"/>
      <c r="AI11" s="18"/>
      <c r="AJ11" s="18"/>
      <c r="AK11" s="18"/>
      <c r="AL11" s="18"/>
      <c r="AM11" s="18"/>
      <c r="AN11" s="18"/>
      <c r="AO11" s="18"/>
      <c r="AP11" s="18"/>
      <c r="AQ11" s="18"/>
      <c r="AR11" s="18"/>
      <c r="AS11" s="18"/>
      <c r="AT11" s="18"/>
      <c r="AU11" s="18"/>
    </row>
    <row r="12" spans="1:47" ht="60" customHeight="1" x14ac:dyDescent="0.25">
      <c r="A12" s="134">
        <v>7</v>
      </c>
      <c r="B12" s="68">
        <v>9</v>
      </c>
      <c r="C12" s="140" t="s">
        <v>175</v>
      </c>
      <c r="D12" s="66" t="s">
        <v>80</v>
      </c>
      <c r="E12" s="69" t="s">
        <v>55</v>
      </c>
      <c r="F12" s="69" t="s">
        <v>50</v>
      </c>
      <c r="G12" s="86">
        <v>29.75</v>
      </c>
      <c r="H12" s="125">
        <v>15</v>
      </c>
      <c r="I12" s="39">
        <f t="shared" si="0"/>
        <v>0</v>
      </c>
      <c r="J12" s="40" t="str">
        <f t="shared" si="1"/>
        <v>OK</v>
      </c>
      <c r="K12" s="121"/>
      <c r="L12" s="121">
        <v>8</v>
      </c>
      <c r="M12" s="121"/>
      <c r="N12" s="121"/>
      <c r="O12" s="121"/>
      <c r="P12" s="121"/>
      <c r="Q12" s="121"/>
      <c r="R12" s="121"/>
      <c r="S12" s="121"/>
      <c r="T12" s="121"/>
      <c r="U12" s="121"/>
      <c r="V12" s="121"/>
      <c r="W12" s="121"/>
      <c r="X12" s="121"/>
      <c r="Y12" s="121"/>
      <c r="Z12" s="121"/>
      <c r="AA12" s="121"/>
      <c r="AB12" s="121"/>
      <c r="AC12" s="121"/>
      <c r="AD12" s="121"/>
      <c r="AE12" s="121">
        <v>7</v>
      </c>
      <c r="AF12" s="18"/>
      <c r="AG12" s="18"/>
      <c r="AH12" s="18"/>
      <c r="AI12" s="18"/>
      <c r="AJ12" s="18"/>
      <c r="AK12" s="18"/>
      <c r="AL12" s="18"/>
      <c r="AM12" s="18"/>
      <c r="AN12" s="18"/>
      <c r="AO12" s="18"/>
      <c r="AP12" s="18"/>
      <c r="AQ12" s="18"/>
      <c r="AR12" s="18"/>
      <c r="AS12" s="18"/>
      <c r="AT12" s="18"/>
      <c r="AU12" s="18"/>
    </row>
    <row r="13" spans="1:47" ht="60" customHeight="1" x14ac:dyDescent="0.25">
      <c r="A13" s="135"/>
      <c r="B13" s="68">
        <v>10</v>
      </c>
      <c r="C13" s="141"/>
      <c r="D13" s="70" t="s">
        <v>81</v>
      </c>
      <c r="E13" s="69" t="s">
        <v>55</v>
      </c>
      <c r="F13" s="69" t="s">
        <v>50</v>
      </c>
      <c r="G13" s="86">
        <v>49.38</v>
      </c>
      <c r="H13" s="125"/>
      <c r="I13" s="39">
        <f t="shared" si="0"/>
        <v>0</v>
      </c>
      <c r="J13" s="40" t="str">
        <f t="shared" si="1"/>
        <v>OK</v>
      </c>
      <c r="K13" s="121"/>
      <c r="L13" s="121"/>
      <c r="M13" s="121"/>
      <c r="N13" s="121"/>
      <c r="O13" s="121"/>
      <c r="P13" s="121"/>
      <c r="Q13" s="121"/>
      <c r="R13" s="121"/>
      <c r="S13" s="121"/>
      <c r="T13" s="121"/>
      <c r="U13" s="121"/>
      <c r="V13" s="121"/>
      <c r="W13" s="121"/>
      <c r="X13" s="121"/>
      <c r="Y13" s="121"/>
      <c r="Z13" s="121"/>
      <c r="AA13" s="121"/>
      <c r="AB13" s="121"/>
      <c r="AC13" s="121"/>
      <c r="AD13" s="121"/>
      <c r="AE13" s="121"/>
      <c r="AF13" s="18"/>
      <c r="AG13" s="18"/>
      <c r="AH13" s="18"/>
      <c r="AI13" s="18"/>
      <c r="AJ13" s="18"/>
      <c r="AK13" s="18"/>
      <c r="AL13" s="18"/>
      <c r="AM13" s="18"/>
      <c r="AN13" s="18"/>
      <c r="AO13" s="18"/>
      <c r="AP13" s="18"/>
      <c r="AQ13" s="18"/>
      <c r="AR13" s="18"/>
      <c r="AS13" s="18"/>
      <c r="AT13" s="18"/>
      <c r="AU13" s="18"/>
    </row>
    <row r="14" spans="1:47" ht="60" customHeight="1" x14ac:dyDescent="0.25">
      <c r="A14" s="135"/>
      <c r="B14" s="68">
        <v>11</v>
      </c>
      <c r="C14" s="141"/>
      <c r="D14" s="66" t="s">
        <v>82</v>
      </c>
      <c r="E14" s="69" t="s">
        <v>55</v>
      </c>
      <c r="F14" s="69" t="s">
        <v>48</v>
      </c>
      <c r="G14" s="86">
        <v>38.86</v>
      </c>
      <c r="H14" s="125"/>
      <c r="I14" s="39">
        <f t="shared" si="0"/>
        <v>0</v>
      </c>
      <c r="J14" s="40" t="str">
        <f t="shared" si="1"/>
        <v>OK</v>
      </c>
      <c r="K14" s="121"/>
      <c r="L14" s="121"/>
      <c r="M14" s="121"/>
      <c r="N14" s="121"/>
      <c r="O14" s="121"/>
      <c r="P14" s="121"/>
      <c r="Q14" s="121"/>
      <c r="R14" s="121"/>
      <c r="S14" s="121"/>
      <c r="T14" s="121"/>
      <c r="U14" s="121"/>
      <c r="V14" s="121"/>
      <c r="W14" s="121"/>
      <c r="X14" s="121"/>
      <c r="Y14" s="121"/>
      <c r="Z14" s="121"/>
      <c r="AA14" s="121"/>
      <c r="AB14" s="121"/>
      <c r="AC14" s="121"/>
      <c r="AD14" s="121"/>
      <c r="AE14" s="121"/>
      <c r="AF14" s="18"/>
      <c r="AG14" s="18"/>
      <c r="AH14" s="18"/>
      <c r="AI14" s="18"/>
      <c r="AJ14" s="18"/>
      <c r="AK14" s="18"/>
      <c r="AL14" s="18"/>
      <c r="AM14" s="18"/>
      <c r="AN14" s="18"/>
      <c r="AO14" s="18"/>
      <c r="AP14" s="18"/>
      <c r="AQ14" s="18"/>
      <c r="AR14" s="18"/>
      <c r="AS14" s="18"/>
      <c r="AT14" s="18"/>
      <c r="AU14" s="18"/>
    </row>
    <row r="15" spans="1:47" ht="60" customHeight="1" x14ac:dyDescent="0.25">
      <c r="A15" s="135"/>
      <c r="B15" s="68">
        <v>12</v>
      </c>
      <c r="C15" s="141"/>
      <c r="D15" s="66" t="s">
        <v>176</v>
      </c>
      <c r="E15" s="69" t="s">
        <v>177</v>
      </c>
      <c r="F15" s="69" t="s">
        <v>48</v>
      </c>
      <c r="G15" s="86">
        <v>95.39</v>
      </c>
      <c r="H15" s="125"/>
      <c r="I15" s="39">
        <f t="shared" si="0"/>
        <v>0</v>
      </c>
      <c r="J15" s="40" t="str">
        <f t="shared" si="1"/>
        <v>OK</v>
      </c>
      <c r="K15" s="121"/>
      <c r="L15" s="121"/>
      <c r="M15" s="121"/>
      <c r="N15" s="121"/>
      <c r="O15" s="121"/>
      <c r="P15" s="121"/>
      <c r="Q15" s="121"/>
      <c r="R15" s="121"/>
      <c r="S15" s="121"/>
      <c r="T15" s="121"/>
      <c r="U15" s="121"/>
      <c r="V15" s="121"/>
      <c r="W15" s="121"/>
      <c r="X15" s="121"/>
      <c r="Y15" s="121"/>
      <c r="Z15" s="121"/>
      <c r="AA15" s="121"/>
      <c r="AB15" s="121"/>
      <c r="AC15" s="121"/>
      <c r="AD15" s="121"/>
      <c r="AE15" s="121"/>
      <c r="AF15" s="18"/>
      <c r="AG15" s="18"/>
      <c r="AH15" s="18"/>
      <c r="AI15" s="18"/>
      <c r="AJ15" s="18"/>
      <c r="AK15" s="18"/>
      <c r="AL15" s="18"/>
      <c r="AM15" s="18"/>
      <c r="AN15" s="18"/>
      <c r="AO15" s="18"/>
      <c r="AP15" s="18"/>
      <c r="AQ15" s="18"/>
      <c r="AR15" s="18"/>
      <c r="AS15" s="18"/>
      <c r="AT15" s="18"/>
      <c r="AU15" s="18"/>
    </row>
    <row r="16" spans="1:47" ht="60" customHeight="1" x14ac:dyDescent="0.25">
      <c r="A16" s="136"/>
      <c r="B16" s="68">
        <v>13</v>
      </c>
      <c r="C16" s="142"/>
      <c r="D16" s="66" t="s">
        <v>83</v>
      </c>
      <c r="E16" s="69" t="s">
        <v>177</v>
      </c>
      <c r="F16" s="69" t="s">
        <v>48</v>
      </c>
      <c r="G16" s="86">
        <v>16.7</v>
      </c>
      <c r="H16" s="125"/>
      <c r="I16" s="39">
        <f t="shared" si="0"/>
        <v>0</v>
      </c>
      <c r="J16" s="40" t="str">
        <f t="shared" si="1"/>
        <v>OK</v>
      </c>
      <c r="K16" s="121"/>
      <c r="L16" s="121"/>
      <c r="M16" s="121"/>
      <c r="N16" s="121"/>
      <c r="O16" s="121"/>
      <c r="P16" s="121"/>
      <c r="Q16" s="121"/>
      <c r="R16" s="121"/>
      <c r="S16" s="121"/>
      <c r="T16" s="121"/>
      <c r="U16" s="121"/>
      <c r="V16" s="121"/>
      <c r="W16" s="121"/>
      <c r="X16" s="121"/>
      <c r="Y16" s="121"/>
      <c r="Z16" s="121"/>
      <c r="AA16" s="121"/>
      <c r="AB16" s="121"/>
      <c r="AC16" s="121"/>
      <c r="AD16" s="121"/>
      <c r="AE16" s="121"/>
      <c r="AF16" s="18"/>
      <c r="AG16" s="18"/>
      <c r="AH16" s="18"/>
      <c r="AI16" s="18"/>
      <c r="AJ16" s="18"/>
      <c r="AK16" s="18"/>
      <c r="AL16" s="18"/>
      <c r="AM16" s="18"/>
      <c r="AN16" s="18"/>
      <c r="AO16" s="18"/>
      <c r="AP16" s="18"/>
      <c r="AQ16" s="18"/>
      <c r="AR16" s="18"/>
      <c r="AS16" s="18"/>
      <c r="AT16" s="18"/>
      <c r="AU16" s="18"/>
    </row>
    <row r="17" spans="1:47" ht="60" customHeight="1" x14ac:dyDescent="0.25">
      <c r="A17" s="134">
        <v>8</v>
      </c>
      <c r="B17" s="68">
        <v>14</v>
      </c>
      <c r="C17" s="140" t="s">
        <v>175</v>
      </c>
      <c r="D17" s="66" t="s">
        <v>178</v>
      </c>
      <c r="E17" s="69" t="s">
        <v>179</v>
      </c>
      <c r="F17" s="69" t="s">
        <v>33</v>
      </c>
      <c r="G17" s="86">
        <v>16.100000000000001</v>
      </c>
      <c r="H17" s="125">
        <f>100-1</f>
        <v>99</v>
      </c>
      <c r="I17" s="39">
        <f t="shared" si="0"/>
        <v>0</v>
      </c>
      <c r="J17" s="40" t="str">
        <f t="shared" si="1"/>
        <v>OK</v>
      </c>
      <c r="K17" s="121"/>
      <c r="L17" s="121">
        <v>60</v>
      </c>
      <c r="M17" s="121"/>
      <c r="N17" s="121"/>
      <c r="O17" s="121"/>
      <c r="P17" s="121"/>
      <c r="Q17" s="121"/>
      <c r="R17" s="121"/>
      <c r="S17" s="121"/>
      <c r="T17" s="121"/>
      <c r="U17" s="121"/>
      <c r="V17" s="121"/>
      <c r="W17" s="121"/>
      <c r="X17" s="121"/>
      <c r="Y17" s="121">
        <v>39</v>
      </c>
      <c r="Z17" s="121"/>
      <c r="AA17" s="121"/>
      <c r="AB17" s="121"/>
      <c r="AC17" s="121"/>
      <c r="AD17" s="121"/>
      <c r="AE17" s="121"/>
      <c r="AF17" s="18"/>
      <c r="AG17" s="18"/>
      <c r="AH17" s="18"/>
      <c r="AI17" s="18"/>
      <c r="AJ17" s="18"/>
      <c r="AK17" s="18"/>
      <c r="AL17" s="18"/>
      <c r="AM17" s="18"/>
      <c r="AN17" s="18"/>
      <c r="AO17" s="18"/>
      <c r="AP17" s="18"/>
      <c r="AQ17" s="18"/>
      <c r="AR17" s="18"/>
      <c r="AS17" s="18"/>
      <c r="AT17" s="18"/>
      <c r="AU17" s="18"/>
    </row>
    <row r="18" spans="1:47" ht="60" customHeight="1" x14ac:dyDescent="0.25">
      <c r="A18" s="135"/>
      <c r="B18" s="68">
        <v>15</v>
      </c>
      <c r="C18" s="141"/>
      <c r="D18" s="66" t="s">
        <v>84</v>
      </c>
      <c r="E18" s="20" t="s">
        <v>56</v>
      </c>
      <c r="F18" s="20" t="s">
        <v>50</v>
      </c>
      <c r="G18" s="86">
        <v>26.5</v>
      </c>
      <c r="H18" s="125">
        <v>5</v>
      </c>
      <c r="I18" s="39">
        <f t="shared" si="0"/>
        <v>5</v>
      </c>
      <c r="J18" s="40" t="str">
        <f t="shared" si="1"/>
        <v>OK</v>
      </c>
      <c r="K18" s="121"/>
      <c r="L18" s="121"/>
      <c r="M18" s="121"/>
      <c r="N18" s="121"/>
      <c r="O18" s="121"/>
      <c r="P18" s="121"/>
      <c r="Q18" s="121"/>
      <c r="R18" s="121"/>
      <c r="S18" s="121"/>
      <c r="T18" s="121"/>
      <c r="U18" s="121"/>
      <c r="V18" s="121"/>
      <c r="W18" s="121"/>
      <c r="X18" s="121"/>
      <c r="Y18" s="121"/>
      <c r="Z18" s="121"/>
      <c r="AA18" s="121"/>
      <c r="AB18" s="121"/>
      <c r="AC18" s="121"/>
      <c r="AD18" s="121"/>
      <c r="AE18" s="121"/>
      <c r="AF18" s="18"/>
      <c r="AG18" s="18"/>
      <c r="AH18" s="18"/>
      <c r="AI18" s="18"/>
      <c r="AJ18" s="18"/>
      <c r="AK18" s="18"/>
      <c r="AL18" s="18"/>
      <c r="AM18" s="18"/>
      <c r="AN18" s="18"/>
      <c r="AO18" s="18"/>
      <c r="AP18" s="18"/>
      <c r="AQ18" s="18"/>
      <c r="AR18" s="18"/>
      <c r="AS18" s="18"/>
      <c r="AT18" s="18"/>
      <c r="AU18" s="18"/>
    </row>
    <row r="19" spans="1:47" ht="60" customHeight="1" x14ac:dyDescent="0.25">
      <c r="A19" s="135"/>
      <c r="B19" s="68">
        <v>16</v>
      </c>
      <c r="C19" s="141"/>
      <c r="D19" s="66" t="s">
        <v>85</v>
      </c>
      <c r="E19" s="69" t="s">
        <v>57</v>
      </c>
      <c r="F19" s="69" t="s">
        <v>48</v>
      </c>
      <c r="G19" s="86">
        <v>9.6999999999999993</v>
      </c>
      <c r="H19" s="125"/>
      <c r="I19" s="39">
        <f t="shared" si="0"/>
        <v>0</v>
      </c>
      <c r="J19" s="40" t="str">
        <f t="shared" si="1"/>
        <v>OK</v>
      </c>
      <c r="K19" s="121"/>
      <c r="L19" s="121"/>
      <c r="M19" s="121"/>
      <c r="N19" s="121"/>
      <c r="O19" s="121"/>
      <c r="P19" s="121"/>
      <c r="Q19" s="121"/>
      <c r="R19" s="121"/>
      <c r="S19" s="121"/>
      <c r="T19" s="121"/>
      <c r="U19" s="121"/>
      <c r="V19" s="121"/>
      <c r="W19" s="121"/>
      <c r="X19" s="121"/>
      <c r="Y19" s="121"/>
      <c r="Z19" s="121"/>
      <c r="AA19" s="121"/>
      <c r="AB19" s="121"/>
      <c r="AC19" s="121"/>
      <c r="AD19" s="121"/>
      <c r="AE19" s="121"/>
      <c r="AF19" s="18"/>
      <c r="AG19" s="18"/>
      <c r="AH19" s="18"/>
      <c r="AI19" s="18"/>
      <c r="AJ19" s="18"/>
      <c r="AK19" s="18"/>
      <c r="AL19" s="18"/>
      <c r="AM19" s="18"/>
      <c r="AN19" s="18"/>
      <c r="AO19" s="18"/>
      <c r="AP19" s="18"/>
      <c r="AQ19" s="18"/>
      <c r="AR19" s="18"/>
      <c r="AS19" s="18"/>
      <c r="AT19" s="18"/>
      <c r="AU19" s="18"/>
    </row>
    <row r="20" spans="1:47" ht="60" customHeight="1" x14ac:dyDescent="0.25">
      <c r="A20" s="136"/>
      <c r="B20" s="68">
        <v>17</v>
      </c>
      <c r="C20" s="142"/>
      <c r="D20" s="66" t="s">
        <v>86</v>
      </c>
      <c r="E20" s="20" t="s">
        <v>180</v>
      </c>
      <c r="F20" s="20" t="s">
        <v>48</v>
      </c>
      <c r="G20" s="86">
        <v>36.33</v>
      </c>
      <c r="H20" s="125"/>
      <c r="I20" s="39">
        <f t="shared" si="0"/>
        <v>0</v>
      </c>
      <c r="J20" s="40" t="str">
        <f t="shared" si="1"/>
        <v>OK</v>
      </c>
      <c r="K20" s="121"/>
      <c r="L20" s="121"/>
      <c r="M20" s="121"/>
      <c r="N20" s="121"/>
      <c r="O20" s="121"/>
      <c r="P20" s="121"/>
      <c r="Q20" s="121"/>
      <c r="R20" s="121"/>
      <c r="S20" s="121"/>
      <c r="T20" s="121"/>
      <c r="U20" s="121"/>
      <c r="V20" s="121"/>
      <c r="W20" s="121"/>
      <c r="X20" s="121"/>
      <c r="Y20" s="121"/>
      <c r="Z20" s="121"/>
      <c r="AA20" s="121"/>
      <c r="AB20" s="121"/>
      <c r="AC20" s="121"/>
      <c r="AD20" s="121"/>
      <c r="AE20" s="121"/>
      <c r="AF20" s="18"/>
      <c r="AG20" s="18"/>
      <c r="AH20" s="18"/>
      <c r="AI20" s="18"/>
      <c r="AJ20" s="18"/>
      <c r="AK20" s="18"/>
      <c r="AL20" s="18"/>
      <c r="AM20" s="18"/>
      <c r="AN20" s="18"/>
      <c r="AO20" s="18"/>
      <c r="AP20" s="18"/>
      <c r="AQ20" s="18"/>
      <c r="AR20" s="18"/>
      <c r="AS20" s="18"/>
      <c r="AT20" s="18"/>
      <c r="AU20" s="18"/>
    </row>
    <row r="21" spans="1:47" ht="60" customHeight="1" x14ac:dyDescent="0.25">
      <c r="A21" s="134">
        <v>9</v>
      </c>
      <c r="B21" s="68">
        <v>18</v>
      </c>
      <c r="C21" s="140" t="s">
        <v>181</v>
      </c>
      <c r="D21" s="66" t="s">
        <v>182</v>
      </c>
      <c r="E21" s="20" t="s">
        <v>58</v>
      </c>
      <c r="F21" s="20" t="s">
        <v>35</v>
      </c>
      <c r="G21" s="86">
        <v>2.31</v>
      </c>
      <c r="H21" s="125">
        <v>700</v>
      </c>
      <c r="I21" s="39">
        <f t="shared" si="0"/>
        <v>500</v>
      </c>
      <c r="J21" s="40" t="str">
        <f t="shared" si="1"/>
        <v>OK</v>
      </c>
      <c r="K21" s="121"/>
      <c r="L21" s="121"/>
      <c r="M21" s="121"/>
      <c r="N21" s="121"/>
      <c r="O21" s="121"/>
      <c r="P21" s="121"/>
      <c r="Q21" s="121"/>
      <c r="R21" s="121"/>
      <c r="S21" s="121"/>
      <c r="T21" s="121"/>
      <c r="U21" s="121"/>
      <c r="V21" s="121"/>
      <c r="W21" s="121"/>
      <c r="X21" s="121">
        <v>200</v>
      </c>
      <c r="Y21" s="121"/>
      <c r="Z21" s="121"/>
      <c r="AA21" s="121"/>
      <c r="AB21" s="121"/>
      <c r="AC21" s="121"/>
      <c r="AD21" s="121"/>
      <c r="AE21" s="121"/>
      <c r="AF21" s="18"/>
      <c r="AG21" s="18"/>
      <c r="AH21" s="18"/>
      <c r="AI21" s="18"/>
      <c r="AJ21" s="18"/>
      <c r="AK21" s="18"/>
      <c r="AL21" s="18"/>
      <c r="AM21" s="18"/>
      <c r="AN21" s="18"/>
      <c r="AO21" s="18"/>
      <c r="AP21" s="18"/>
      <c r="AQ21" s="18"/>
      <c r="AR21" s="18"/>
      <c r="AS21" s="18"/>
      <c r="AT21" s="18"/>
      <c r="AU21" s="18"/>
    </row>
    <row r="22" spans="1:47" ht="60" customHeight="1" x14ac:dyDescent="0.25">
      <c r="A22" s="136"/>
      <c r="B22" s="68">
        <v>19</v>
      </c>
      <c r="C22" s="142"/>
      <c r="D22" s="66" t="s">
        <v>183</v>
      </c>
      <c r="E22" s="20" t="s">
        <v>184</v>
      </c>
      <c r="F22" s="20" t="s">
        <v>35</v>
      </c>
      <c r="G22" s="86">
        <v>1.34</v>
      </c>
      <c r="H22" s="125"/>
      <c r="I22" s="39">
        <f t="shared" si="0"/>
        <v>0</v>
      </c>
      <c r="J22" s="40" t="str">
        <f t="shared" si="1"/>
        <v>OK</v>
      </c>
      <c r="K22" s="121"/>
      <c r="L22" s="121"/>
      <c r="M22" s="121"/>
      <c r="N22" s="121"/>
      <c r="O22" s="121"/>
      <c r="P22" s="121"/>
      <c r="Q22" s="121"/>
      <c r="R22" s="121"/>
      <c r="S22" s="121"/>
      <c r="T22" s="121"/>
      <c r="U22" s="121"/>
      <c r="V22" s="121"/>
      <c r="W22" s="121"/>
      <c r="X22" s="121"/>
      <c r="Y22" s="121"/>
      <c r="Z22" s="121"/>
      <c r="AA22" s="121"/>
      <c r="AB22" s="121"/>
      <c r="AC22" s="121"/>
      <c r="AD22" s="121"/>
      <c r="AE22" s="121"/>
      <c r="AF22" s="18"/>
      <c r="AG22" s="18"/>
      <c r="AH22" s="18"/>
      <c r="AI22" s="18"/>
      <c r="AJ22" s="18"/>
      <c r="AK22" s="18"/>
      <c r="AL22" s="18"/>
      <c r="AM22" s="18"/>
      <c r="AN22" s="18"/>
      <c r="AO22" s="18"/>
      <c r="AP22" s="18"/>
      <c r="AQ22" s="18"/>
      <c r="AR22" s="18"/>
      <c r="AS22" s="18"/>
      <c r="AT22" s="18"/>
      <c r="AU22" s="18"/>
    </row>
    <row r="23" spans="1:47" ht="60" customHeight="1" x14ac:dyDescent="0.25">
      <c r="A23" s="134">
        <v>10</v>
      </c>
      <c r="B23" s="68">
        <v>20</v>
      </c>
      <c r="C23" s="140" t="s">
        <v>173</v>
      </c>
      <c r="D23" s="66" t="s">
        <v>87</v>
      </c>
      <c r="E23" s="20" t="s">
        <v>37</v>
      </c>
      <c r="F23" s="20" t="s">
        <v>50</v>
      </c>
      <c r="G23" s="86">
        <v>4.97</v>
      </c>
      <c r="H23" s="125">
        <v>200</v>
      </c>
      <c r="I23" s="39">
        <f t="shared" si="0"/>
        <v>40</v>
      </c>
      <c r="J23" s="40" t="str">
        <f t="shared" si="1"/>
        <v>OK</v>
      </c>
      <c r="K23" s="121"/>
      <c r="L23" s="121"/>
      <c r="M23" s="121"/>
      <c r="N23" s="121">
        <v>60</v>
      </c>
      <c r="O23" s="121"/>
      <c r="P23" s="121"/>
      <c r="Q23" s="121"/>
      <c r="R23" s="121"/>
      <c r="S23" s="121"/>
      <c r="T23" s="121"/>
      <c r="U23" s="121"/>
      <c r="V23" s="121"/>
      <c r="W23" s="121"/>
      <c r="X23" s="121"/>
      <c r="Y23" s="121"/>
      <c r="Z23" s="121"/>
      <c r="AA23" s="121"/>
      <c r="AB23" s="121">
        <v>60</v>
      </c>
      <c r="AC23" s="121">
        <v>40</v>
      </c>
      <c r="AD23" s="121"/>
      <c r="AE23" s="121"/>
      <c r="AF23" s="18"/>
      <c r="AG23" s="18"/>
      <c r="AH23" s="18"/>
      <c r="AI23" s="18"/>
      <c r="AJ23" s="18"/>
      <c r="AK23" s="18"/>
      <c r="AL23" s="18"/>
      <c r="AM23" s="18"/>
      <c r="AN23" s="18"/>
      <c r="AO23" s="18"/>
      <c r="AP23" s="18"/>
      <c r="AQ23" s="18"/>
      <c r="AR23" s="18"/>
      <c r="AS23" s="18"/>
      <c r="AT23" s="18"/>
      <c r="AU23" s="18"/>
    </row>
    <row r="24" spans="1:47" ht="60" customHeight="1" x14ac:dyDescent="0.25">
      <c r="A24" s="136"/>
      <c r="B24" s="68">
        <v>21</v>
      </c>
      <c r="C24" s="142"/>
      <c r="D24" s="66" t="s">
        <v>88</v>
      </c>
      <c r="E24" s="69" t="s">
        <v>37</v>
      </c>
      <c r="F24" s="69" t="s">
        <v>48</v>
      </c>
      <c r="G24" s="86">
        <v>1.64</v>
      </c>
      <c r="H24" s="125">
        <v>200</v>
      </c>
      <c r="I24" s="39">
        <f t="shared" si="0"/>
        <v>200</v>
      </c>
      <c r="J24" s="40" t="str">
        <f t="shared" si="1"/>
        <v>OK</v>
      </c>
      <c r="K24" s="121"/>
      <c r="L24" s="121"/>
      <c r="M24" s="121"/>
      <c r="N24" s="121"/>
      <c r="O24" s="121"/>
      <c r="P24" s="121"/>
      <c r="Q24" s="121"/>
      <c r="R24" s="121"/>
      <c r="S24" s="121"/>
      <c r="T24" s="121"/>
      <c r="U24" s="121"/>
      <c r="V24" s="121"/>
      <c r="W24" s="121"/>
      <c r="X24" s="121"/>
      <c r="Y24" s="121"/>
      <c r="Z24" s="121"/>
      <c r="AA24" s="121"/>
      <c r="AB24" s="121"/>
      <c r="AC24" s="121"/>
      <c r="AD24" s="121"/>
      <c r="AE24" s="121"/>
      <c r="AF24" s="18"/>
      <c r="AG24" s="18"/>
      <c r="AH24" s="18"/>
      <c r="AI24" s="18"/>
      <c r="AJ24" s="18"/>
      <c r="AK24" s="18"/>
      <c r="AL24" s="18"/>
      <c r="AM24" s="18"/>
      <c r="AN24" s="18"/>
      <c r="AO24" s="18"/>
      <c r="AP24" s="18"/>
      <c r="AQ24" s="18"/>
      <c r="AR24" s="18"/>
      <c r="AS24" s="18"/>
      <c r="AT24" s="18"/>
      <c r="AU24" s="18"/>
    </row>
    <row r="25" spans="1:47" ht="60" customHeight="1" x14ac:dyDescent="0.25">
      <c r="A25" s="134">
        <v>12</v>
      </c>
      <c r="B25" s="68">
        <v>26</v>
      </c>
      <c r="C25" s="140" t="s">
        <v>173</v>
      </c>
      <c r="D25" s="66" t="s">
        <v>185</v>
      </c>
      <c r="E25" s="20" t="s">
        <v>37</v>
      </c>
      <c r="F25" s="20" t="s">
        <v>51</v>
      </c>
      <c r="G25" s="86">
        <v>2.21</v>
      </c>
      <c r="H25" s="125">
        <v>500</v>
      </c>
      <c r="I25" s="39">
        <f t="shared" si="0"/>
        <v>32</v>
      </c>
      <c r="J25" s="40" t="str">
        <f t="shared" si="1"/>
        <v>OK</v>
      </c>
      <c r="K25" s="121"/>
      <c r="L25" s="121"/>
      <c r="M25" s="121"/>
      <c r="N25" s="121">
        <v>96</v>
      </c>
      <c r="O25" s="121"/>
      <c r="P25" s="121"/>
      <c r="Q25" s="121"/>
      <c r="R25" s="121">
        <v>180</v>
      </c>
      <c r="S25" s="121"/>
      <c r="T25" s="121"/>
      <c r="U25" s="121"/>
      <c r="V25" s="121"/>
      <c r="W25" s="121"/>
      <c r="X25" s="121"/>
      <c r="Y25" s="121"/>
      <c r="Z25" s="121"/>
      <c r="AA25" s="121"/>
      <c r="AB25" s="121">
        <v>120</v>
      </c>
      <c r="AC25" s="121">
        <v>72</v>
      </c>
      <c r="AD25" s="121"/>
      <c r="AE25" s="121"/>
      <c r="AF25" s="18"/>
      <c r="AG25" s="18"/>
      <c r="AH25" s="18"/>
      <c r="AI25" s="18"/>
      <c r="AJ25" s="18"/>
      <c r="AK25" s="18"/>
      <c r="AL25" s="18"/>
      <c r="AM25" s="18"/>
      <c r="AN25" s="18"/>
      <c r="AO25" s="18"/>
      <c r="AP25" s="18"/>
      <c r="AQ25" s="18"/>
      <c r="AR25" s="18"/>
      <c r="AS25" s="18"/>
      <c r="AT25" s="18"/>
      <c r="AU25" s="18"/>
    </row>
    <row r="26" spans="1:47" ht="60" customHeight="1" x14ac:dyDescent="0.25">
      <c r="A26" s="136"/>
      <c r="B26" s="68">
        <v>27</v>
      </c>
      <c r="C26" s="142"/>
      <c r="D26" s="46" t="s">
        <v>186</v>
      </c>
      <c r="E26" s="20" t="s">
        <v>37</v>
      </c>
      <c r="F26" s="20" t="s">
        <v>28</v>
      </c>
      <c r="G26" s="86">
        <v>1.19</v>
      </c>
      <c r="H26" s="125">
        <v>240</v>
      </c>
      <c r="I26" s="39">
        <f t="shared" si="0"/>
        <v>36</v>
      </c>
      <c r="J26" s="40" t="str">
        <f t="shared" si="1"/>
        <v>OK</v>
      </c>
      <c r="K26" s="121"/>
      <c r="L26" s="121"/>
      <c r="M26" s="121"/>
      <c r="N26" s="121"/>
      <c r="O26" s="121"/>
      <c r="P26" s="121"/>
      <c r="Q26" s="121"/>
      <c r="R26" s="121">
        <v>60</v>
      </c>
      <c r="S26" s="121"/>
      <c r="T26" s="121"/>
      <c r="U26" s="121"/>
      <c r="V26" s="121"/>
      <c r="W26" s="121"/>
      <c r="X26" s="121"/>
      <c r="Y26" s="121"/>
      <c r="Z26" s="121"/>
      <c r="AA26" s="121"/>
      <c r="AB26" s="121">
        <v>72</v>
      </c>
      <c r="AC26" s="121">
        <v>72</v>
      </c>
      <c r="AD26" s="121"/>
      <c r="AE26" s="121"/>
      <c r="AF26" s="18"/>
      <c r="AG26" s="18"/>
      <c r="AH26" s="18"/>
      <c r="AI26" s="18"/>
      <c r="AJ26" s="18"/>
      <c r="AK26" s="18"/>
      <c r="AL26" s="18"/>
      <c r="AM26" s="18"/>
      <c r="AN26" s="18"/>
      <c r="AO26" s="18"/>
      <c r="AP26" s="18"/>
      <c r="AQ26" s="18"/>
      <c r="AR26" s="18"/>
      <c r="AS26" s="18"/>
      <c r="AT26" s="18"/>
      <c r="AU26" s="18"/>
    </row>
    <row r="27" spans="1:47" ht="60" customHeight="1" x14ac:dyDescent="0.25">
      <c r="A27" s="134">
        <v>13</v>
      </c>
      <c r="B27" s="68">
        <v>28</v>
      </c>
      <c r="C27" s="140" t="s">
        <v>187</v>
      </c>
      <c r="D27" s="66" t="s">
        <v>89</v>
      </c>
      <c r="E27" s="20" t="s">
        <v>188</v>
      </c>
      <c r="F27" s="20" t="s">
        <v>26</v>
      </c>
      <c r="G27" s="86">
        <v>37.36</v>
      </c>
      <c r="H27" s="125"/>
      <c r="I27" s="39">
        <f t="shared" si="0"/>
        <v>0</v>
      </c>
      <c r="J27" s="40" t="str">
        <f t="shared" si="1"/>
        <v>OK</v>
      </c>
      <c r="K27" s="121"/>
      <c r="L27" s="121"/>
      <c r="M27" s="121"/>
      <c r="N27" s="121"/>
      <c r="O27" s="121"/>
      <c r="P27" s="121"/>
      <c r="Q27" s="121"/>
      <c r="R27" s="121"/>
      <c r="S27" s="121"/>
      <c r="T27" s="121"/>
      <c r="U27" s="121"/>
      <c r="V27" s="121"/>
      <c r="W27" s="121"/>
      <c r="X27" s="121"/>
      <c r="Y27" s="121"/>
      <c r="Z27" s="121"/>
      <c r="AA27" s="121"/>
      <c r="AB27" s="121"/>
      <c r="AC27" s="121"/>
      <c r="AD27" s="121"/>
      <c r="AE27" s="121"/>
      <c r="AF27" s="18"/>
      <c r="AG27" s="18"/>
      <c r="AH27" s="18"/>
      <c r="AI27" s="18"/>
      <c r="AJ27" s="18"/>
      <c r="AK27" s="18"/>
      <c r="AL27" s="18"/>
      <c r="AM27" s="18"/>
      <c r="AN27" s="18"/>
      <c r="AO27" s="18"/>
      <c r="AP27" s="18"/>
      <c r="AQ27" s="18"/>
      <c r="AR27" s="18"/>
      <c r="AS27" s="18"/>
      <c r="AT27" s="18"/>
      <c r="AU27" s="18"/>
    </row>
    <row r="28" spans="1:47" ht="60" customHeight="1" x14ac:dyDescent="0.25">
      <c r="A28" s="135"/>
      <c r="B28" s="68">
        <v>29</v>
      </c>
      <c r="C28" s="141"/>
      <c r="D28" s="66" t="s">
        <v>90</v>
      </c>
      <c r="E28" s="20" t="s">
        <v>188</v>
      </c>
      <c r="F28" s="20" t="s">
        <v>26</v>
      </c>
      <c r="G28" s="86">
        <v>39.81</v>
      </c>
      <c r="H28" s="125"/>
      <c r="I28" s="39">
        <f t="shared" si="0"/>
        <v>0</v>
      </c>
      <c r="J28" s="40" t="str">
        <f t="shared" si="1"/>
        <v>OK</v>
      </c>
      <c r="K28" s="121"/>
      <c r="L28" s="121"/>
      <c r="M28" s="121"/>
      <c r="N28" s="121"/>
      <c r="O28" s="121"/>
      <c r="P28" s="121"/>
      <c r="Q28" s="121"/>
      <c r="R28" s="121"/>
      <c r="S28" s="121"/>
      <c r="T28" s="121"/>
      <c r="U28" s="121"/>
      <c r="V28" s="121"/>
      <c r="W28" s="121"/>
      <c r="X28" s="121"/>
      <c r="Y28" s="121"/>
      <c r="Z28" s="121"/>
      <c r="AA28" s="121"/>
      <c r="AB28" s="121"/>
      <c r="AC28" s="121"/>
      <c r="AD28" s="121"/>
      <c r="AE28" s="121"/>
      <c r="AF28" s="18"/>
      <c r="AG28" s="18"/>
      <c r="AH28" s="18"/>
      <c r="AI28" s="18"/>
      <c r="AJ28" s="18"/>
      <c r="AK28" s="18"/>
      <c r="AL28" s="18"/>
      <c r="AM28" s="18"/>
      <c r="AN28" s="18"/>
      <c r="AO28" s="18"/>
      <c r="AP28" s="18"/>
      <c r="AQ28" s="18"/>
      <c r="AR28" s="18"/>
      <c r="AS28" s="18"/>
      <c r="AT28" s="18"/>
      <c r="AU28" s="18"/>
    </row>
    <row r="29" spans="1:47" ht="60" customHeight="1" x14ac:dyDescent="0.25">
      <c r="A29" s="135"/>
      <c r="B29" s="68">
        <v>30</v>
      </c>
      <c r="C29" s="141"/>
      <c r="D29" s="46" t="s">
        <v>91</v>
      </c>
      <c r="E29" s="20" t="s">
        <v>188</v>
      </c>
      <c r="F29" s="20" t="s">
        <v>26</v>
      </c>
      <c r="G29" s="86">
        <v>39.81</v>
      </c>
      <c r="H29" s="125"/>
      <c r="I29" s="39">
        <f t="shared" si="0"/>
        <v>0</v>
      </c>
      <c r="J29" s="40" t="str">
        <f t="shared" si="1"/>
        <v>OK</v>
      </c>
      <c r="K29" s="121"/>
      <c r="L29" s="121"/>
      <c r="M29" s="121"/>
      <c r="N29" s="121"/>
      <c r="O29" s="121"/>
      <c r="P29" s="121"/>
      <c r="Q29" s="121"/>
      <c r="R29" s="121"/>
      <c r="S29" s="121"/>
      <c r="T29" s="121"/>
      <c r="U29" s="121"/>
      <c r="V29" s="121"/>
      <c r="W29" s="121"/>
      <c r="X29" s="121"/>
      <c r="Y29" s="121"/>
      <c r="Z29" s="121"/>
      <c r="AA29" s="121"/>
      <c r="AB29" s="121"/>
      <c r="AC29" s="121"/>
      <c r="AD29" s="121"/>
      <c r="AE29" s="121"/>
      <c r="AF29" s="18"/>
      <c r="AG29" s="18"/>
      <c r="AH29" s="18"/>
      <c r="AI29" s="18"/>
      <c r="AJ29" s="18"/>
      <c r="AK29" s="18"/>
      <c r="AL29" s="18"/>
      <c r="AM29" s="18"/>
      <c r="AN29" s="18"/>
      <c r="AO29" s="18"/>
      <c r="AP29" s="18"/>
      <c r="AQ29" s="18"/>
      <c r="AR29" s="18"/>
      <c r="AS29" s="18"/>
      <c r="AT29" s="18"/>
      <c r="AU29" s="18"/>
    </row>
    <row r="30" spans="1:47" ht="60" customHeight="1" x14ac:dyDescent="0.25">
      <c r="A30" s="135"/>
      <c r="B30" s="68">
        <v>31</v>
      </c>
      <c r="C30" s="141"/>
      <c r="D30" s="46" t="s">
        <v>92</v>
      </c>
      <c r="E30" s="20" t="s">
        <v>188</v>
      </c>
      <c r="F30" s="20" t="s">
        <v>26</v>
      </c>
      <c r="G30" s="86">
        <v>114.98</v>
      </c>
      <c r="H30" s="125"/>
      <c r="I30" s="39">
        <f t="shared" si="0"/>
        <v>0</v>
      </c>
      <c r="J30" s="40" t="str">
        <f t="shared" si="1"/>
        <v>OK</v>
      </c>
      <c r="K30" s="121"/>
      <c r="L30" s="121"/>
      <c r="M30" s="121"/>
      <c r="N30" s="121"/>
      <c r="O30" s="121"/>
      <c r="P30" s="121"/>
      <c r="Q30" s="121"/>
      <c r="R30" s="121"/>
      <c r="S30" s="121"/>
      <c r="T30" s="121"/>
      <c r="U30" s="121"/>
      <c r="V30" s="121"/>
      <c r="W30" s="121"/>
      <c r="X30" s="121"/>
      <c r="Y30" s="121"/>
      <c r="Z30" s="121"/>
      <c r="AA30" s="121"/>
      <c r="AB30" s="121"/>
      <c r="AC30" s="121"/>
      <c r="AD30" s="121"/>
      <c r="AE30" s="121"/>
      <c r="AF30" s="18"/>
      <c r="AG30" s="18"/>
      <c r="AH30" s="18"/>
      <c r="AI30" s="18"/>
      <c r="AJ30" s="18"/>
      <c r="AK30" s="18"/>
      <c r="AL30" s="18"/>
      <c r="AM30" s="18"/>
      <c r="AN30" s="18"/>
      <c r="AO30" s="18"/>
      <c r="AP30" s="18"/>
      <c r="AQ30" s="18"/>
      <c r="AR30" s="18"/>
      <c r="AS30" s="18"/>
      <c r="AT30" s="18"/>
      <c r="AU30" s="18"/>
    </row>
    <row r="31" spans="1:47" ht="60" customHeight="1" x14ac:dyDescent="0.25">
      <c r="A31" s="135"/>
      <c r="B31" s="68">
        <v>32</v>
      </c>
      <c r="C31" s="141"/>
      <c r="D31" s="46" t="s">
        <v>189</v>
      </c>
      <c r="E31" s="20" t="s">
        <v>188</v>
      </c>
      <c r="F31" s="20" t="s">
        <v>26</v>
      </c>
      <c r="G31" s="86">
        <v>36.97</v>
      </c>
      <c r="H31" s="125">
        <v>10</v>
      </c>
      <c r="I31" s="39">
        <f t="shared" si="0"/>
        <v>10</v>
      </c>
      <c r="J31" s="40" t="str">
        <f t="shared" si="1"/>
        <v>OK</v>
      </c>
      <c r="K31" s="121"/>
      <c r="L31" s="121"/>
      <c r="M31" s="121"/>
      <c r="N31" s="121"/>
      <c r="O31" s="121"/>
      <c r="P31" s="121"/>
      <c r="Q31" s="121"/>
      <c r="R31" s="121"/>
      <c r="S31" s="121"/>
      <c r="T31" s="121"/>
      <c r="U31" s="121"/>
      <c r="V31" s="121"/>
      <c r="W31" s="121"/>
      <c r="X31" s="121"/>
      <c r="Y31" s="121"/>
      <c r="Z31" s="121"/>
      <c r="AA31" s="121"/>
      <c r="AB31" s="121"/>
      <c r="AC31" s="121"/>
      <c r="AD31" s="121"/>
      <c r="AE31" s="121"/>
      <c r="AF31" s="18"/>
      <c r="AG31" s="18"/>
      <c r="AH31" s="18"/>
      <c r="AI31" s="18"/>
      <c r="AJ31" s="18"/>
      <c r="AK31" s="18"/>
      <c r="AL31" s="18"/>
      <c r="AM31" s="18"/>
      <c r="AN31" s="18"/>
      <c r="AO31" s="18"/>
      <c r="AP31" s="18"/>
      <c r="AQ31" s="18"/>
      <c r="AR31" s="18"/>
      <c r="AS31" s="18"/>
      <c r="AT31" s="18"/>
      <c r="AU31" s="18"/>
    </row>
    <row r="32" spans="1:47" ht="60" customHeight="1" x14ac:dyDescent="0.25">
      <c r="A32" s="135"/>
      <c r="B32" s="68">
        <v>33</v>
      </c>
      <c r="C32" s="141"/>
      <c r="D32" s="46" t="s">
        <v>190</v>
      </c>
      <c r="E32" s="20" t="s">
        <v>188</v>
      </c>
      <c r="F32" s="20" t="s">
        <v>26</v>
      </c>
      <c r="G32" s="86">
        <v>18.579999999999998</v>
      </c>
      <c r="H32" s="125">
        <v>5</v>
      </c>
      <c r="I32" s="39">
        <f t="shared" si="0"/>
        <v>5</v>
      </c>
      <c r="J32" s="40" t="str">
        <f t="shared" si="1"/>
        <v>OK</v>
      </c>
      <c r="K32" s="121"/>
      <c r="L32" s="121"/>
      <c r="M32" s="121"/>
      <c r="N32" s="121"/>
      <c r="O32" s="121"/>
      <c r="P32" s="121"/>
      <c r="Q32" s="121"/>
      <c r="R32" s="121"/>
      <c r="S32" s="121"/>
      <c r="T32" s="121"/>
      <c r="U32" s="121"/>
      <c r="V32" s="121"/>
      <c r="W32" s="121"/>
      <c r="X32" s="121"/>
      <c r="Y32" s="121"/>
      <c r="Z32" s="121"/>
      <c r="AA32" s="121"/>
      <c r="AB32" s="121"/>
      <c r="AC32" s="121"/>
      <c r="AD32" s="121"/>
      <c r="AE32" s="121"/>
      <c r="AF32" s="18"/>
      <c r="AG32" s="18"/>
      <c r="AH32" s="18"/>
      <c r="AI32" s="18"/>
      <c r="AJ32" s="18"/>
      <c r="AK32" s="18"/>
      <c r="AL32" s="18"/>
      <c r="AM32" s="18"/>
      <c r="AN32" s="18"/>
      <c r="AO32" s="18"/>
      <c r="AP32" s="18"/>
      <c r="AQ32" s="18"/>
      <c r="AR32" s="18"/>
      <c r="AS32" s="18"/>
      <c r="AT32" s="18"/>
      <c r="AU32" s="18"/>
    </row>
    <row r="33" spans="1:47" ht="60" customHeight="1" x14ac:dyDescent="0.25">
      <c r="A33" s="135"/>
      <c r="B33" s="68">
        <v>34</v>
      </c>
      <c r="C33" s="141"/>
      <c r="D33" s="46" t="s">
        <v>191</v>
      </c>
      <c r="E33" s="20" t="s">
        <v>188</v>
      </c>
      <c r="F33" s="20" t="s">
        <v>26</v>
      </c>
      <c r="G33" s="86">
        <v>18.22</v>
      </c>
      <c r="H33" s="125"/>
      <c r="I33" s="39">
        <f t="shared" si="0"/>
        <v>0</v>
      </c>
      <c r="J33" s="40" t="str">
        <f t="shared" si="1"/>
        <v>OK</v>
      </c>
      <c r="K33" s="121"/>
      <c r="L33" s="121"/>
      <c r="M33" s="121"/>
      <c r="N33" s="121"/>
      <c r="O33" s="121"/>
      <c r="P33" s="121"/>
      <c r="Q33" s="121"/>
      <c r="R33" s="121"/>
      <c r="S33" s="121"/>
      <c r="T33" s="121"/>
      <c r="U33" s="121"/>
      <c r="V33" s="121"/>
      <c r="W33" s="121"/>
      <c r="X33" s="121"/>
      <c r="Y33" s="121"/>
      <c r="Z33" s="121"/>
      <c r="AA33" s="121"/>
      <c r="AB33" s="121"/>
      <c r="AC33" s="121"/>
      <c r="AD33" s="121"/>
      <c r="AE33" s="121"/>
      <c r="AF33" s="18"/>
      <c r="AG33" s="18"/>
      <c r="AH33" s="18"/>
      <c r="AI33" s="18"/>
      <c r="AJ33" s="18"/>
      <c r="AK33" s="18"/>
      <c r="AL33" s="18"/>
      <c r="AM33" s="18"/>
      <c r="AN33" s="18"/>
      <c r="AO33" s="18"/>
      <c r="AP33" s="18"/>
      <c r="AQ33" s="18"/>
      <c r="AR33" s="18"/>
      <c r="AS33" s="18"/>
      <c r="AT33" s="18"/>
      <c r="AU33" s="18"/>
    </row>
    <row r="34" spans="1:47" ht="60" customHeight="1" x14ac:dyDescent="0.25">
      <c r="A34" s="136"/>
      <c r="B34" s="68">
        <v>35</v>
      </c>
      <c r="C34" s="142"/>
      <c r="D34" s="46" t="s">
        <v>192</v>
      </c>
      <c r="E34" s="20" t="s">
        <v>188</v>
      </c>
      <c r="F34" s="20" t="s">
        <v>26</v>
      </c>
      <c r="G34" s="86">
        <v>54.22</v>
      </c>
      <c r="H34" s="125">
        <v>3</v>
      </c>
      <c r="I34" s="39">
        <f t="shared" si="0"/>
        <v>3</v>
      </c>
      <c r="J34" s="40" t="str">
        <f t="shared" si="1"/>
        <v>OK</v>
      </c>
      <c r="K34" s="121"/>
      <c r="L34" s="121"/>
      <c r="M34" s="121"/>
      <c r="N34" s="121"/>
      <c r="O34" s="121"/>
      <c r="P34" s="121"/>
      <c r="Q34" s="121"/>
      <c r="R34" s="121"/>
      <c r="S34" s="121"/>
      <c r="T34" s="121"/>
      <c r="U34" s="121"/>
      <c r="V34" s="121"/>
      <c r="W34" s="121"/>
      <c r="X34" s="121"/>
      <c r="Y34" s="121"/>
      <c r="Z34" s="121"/>
      <c r="AA34" s="121"/>
      <c r="AB34" s="121"/>
      <c r="AC34" s="121"/>
      <c r="AD34" s="121"/>
      <c r="AE34" s="121"/>
      <c r="AF34" s="18"/>
      <c r="AG34" s="18"/>
      <c r="AH34" s="18"/>
      <c r="AI34" s="18"/>
      <c r="AJ34" s="18"/>
      <c r="AK34" s="18"/>
      <c r="AL34" s="18"/>
      <c r="AM34" s="18"/>
      <c r="AN34" s="18"/>
      <c r="AO34" s="18"/>
      <c r="AP34" s="18"/>
      <c r="AQ34" s="18"/>
      <c r="AR34" s="18"/>
      <c r="AS34" s="18"/>
      <c r="AT34" s="18"/>
      <c r="AU34" s="18"/>
    </row>
    <row r="35" spans="1:47" ht="60" customHeight="1" x14ac:dyDescent="0.25">
      <c r="A35" s="134">
        <v>14</v>
      </c>
      <c r="B35" s="68">
        <v>36</v>
      </c>
      <c r="C35" s="140" t="s">
        <v>175</v>
      </c>
      <c r="D35" s="46" t="s">
        <v>93</v>
      </c>
      <c r="E35" s="20" t="s">
        <v>193</v>
      </c>
      <c r="F35" s="20" t="s">
        <v>26</v>
      </c>
      <c r="G35" s="86">
        <v>5.59</v>
      </c>
      <c r="H35" s="125">
        <v>80</v>
      </c>
      <c r="I35" s="39">
        <f t="shared" si="0"/>
        <v>70</v>
      </c>
      <c r="J35" s="40" t="str">
        <f t="shared" si="1"/>
        <v>OK</v>
      </c>
      <c r="K35" s="121"/>
      <c r="L35" s="121">
        <v>10</v>
      </c>
      <c r="M35" s="121"/>
      <c r="N35" s="121"/>
      <c r="O35" s="121"/>
      <c r="P35" s="121"/>
      <c r="Q35" s="121"/>
      <c r="R35" s="121"/>
      <c r="S35" s="121"/>
      <c r="T35" s="121"/>
      <c r="U35" s="121"/>
      <c r="V35" s="121"/>
      <c r="W35" s="121"/>
      <c r="X35" s="121"/>
      <c r="Y35" s="121"/>
      <c r="Z35" s="121"/>
      <c r="AA35" s="121"/>
      <c r="AB35" s="121"/>
      <c r="AC35" s="121"/>
      <c r="AD35" s="121"/>
      <c r="AE35" s="121"/>
      <c r="AF35" s="18"/>
      <c r="AG35" s="18"/>
      <c r="AH35" s="18"/>
      <c r="AI35" s="18"/>
      <c r="AJ35" s="18"/>
      <c r="AK35" s="18"/>
      <c r="AL35" s="18"/>
      <c r="AM35" s="18"/>
      <c r="AN35" s="18"/>
      <c r="AO35" s="18"/>
      <c r="AP35" s="18"/>
      <c r="AQ35" s="18"/>
      <c r="AR35" s="18"/>
      <c r="AS35" s="18"/>
      <c r="AT35" s="18"/>
      <c r="AU35" s="18"/>
    </row>
    <row r="36" spans="1:47" ht="60" customHeight="1" x14ac:dyDescent="0.25">
      <c r="A36" s="135"/>
      <c r="B36" s="68">
        <v>37</v>
      </c>
      <c r="C36" s="141"/>
      <c r="D36" s="46" t="s">
        <v>94</v>
      </c>
      <c r="E36" s="20" t="s">
        <v>194</v>
      </c>
      <c r="F36" s="20" t="s">
        <v>26</v>
      </c>
      <c r="G36" s="86">
        <v>5.69</v>
      </c>
      <c r="H36" s="125">
        <v>40</v>
      </c>
      <c r="I36" s="39">
        <f t="shared" ref="I36:I67" si="2">H36-(SUM(K36:AU36))</f>
        <v>40</v>
      </c>
      <c r="J36" s="40" t="str">
        <f t="shared" si="1"/>
        <v>OK</v>
      </c>
      <c r="K36" s="121"/>
      <c r="L36" s="121"/>
      <c r="M36" s="121"/>
      <c r="N36" s="121"/>
      <c r="O36" s="121"/>
      <c r="P36" s="121"/>
      <c r="Q36" s="121"/>
      <c r="R36" s="121"/>
      <c r="S36" s="121"/>
      <c r="T36" s="121"/>
      <c r="U36" s="121"/>
      <c r="V36" s="121"/>
      <c r="W36" s="121"/>
      <c r="X36" s="121"/>
      <c r="Y36" s="121"/>
      <c r="Z36" s="121"/>
      <c r="AA36" s="121"/>
      <c r="AB36" s="121"/>
      <c r="AC36" s="121"/>
      <c r="AD36" s="121"/>
      <c r="AE36" s="121"/>
      <c r="AF36" s="18"/>
      <c r="AG36" s="18"/>
      <c r="AH36" s="18"/>
      <c r="AI36" s="18"/>
      <c r="AJ36" s="18"/>
      <c r="AK36" s="18"/>
      <c r="AL36" s="18"/>
      <c r="AM36" s="18"/>
      <c r="AN36" s="18"/>
      <c r="AO36" s="18"/>
      <c r="AP36" s="18"/>
      <c r="AQ36" s="18"/>
      <c r="AR36" s="18"/>
      <c r="AS36" s="18"/>
      <c r="AT36" s="18"/>
      <c r="AU36" s="18"/>
    </row>
    <row r="37" spans="1:47" ht="60" customHeight="1" x14ac:dyDescent="0.25">
      <c r="A37" s="135"/>
      <c r="B37" s="68">
        <v>38</v>
      </c>
      <c r="C37" s="141"/>
      <c r="D37" s="66" t="s">
        <v>95</v>
      </c>
      <c r="E37" s="20" t="s">
        <v>194</v>
      </c>
      <c r="F37" s="20" t="s">
        <v>26</v>
      </c>
      <c r="G37" s="86">
        <v>12.6</v>
      </c>
      <c r="H37" s="125"/>
      <c r="I37" s="39">
        <f t="shared" si="2"/>
        <v>0</v>
      </c>
      <c r="J37" s="40" t="str">
        <f t="shared" si="1"/>
        <v>OK</v>
      </c>
      <c r="K37" s="121"/>
      <c r="L37" s="121"/>
      <c r="M37" s="121"/>
      <c r="N37" s="121"/>
      <c r="O37" s="121"/>
      <c r="P37" s="121"/>
      <c r="Q37" s="121"/>
      <c r="R37" s="121"/>
      <c r="S37" s="121"/>
      <c r="T37" s="121"/>
      <c r="U37" s="121"/>
      <c r="V37" s="121"/>
      <c r="W37" s="121"/>
      <c r="X37" s="121"/>
      <c r="Y37" s="121"/>
      <c r="Z37" s="121"/>
      <c r="AA37" s="121"/>
      <c r="AB37" s="121"/>
      <c r="AC37" s="121"/>
      <c r="AD37" s="121"/>
      <c r="AE37" s="121"/>
      <c r="AF37" s="18"/>
      <c r="AG37" s="18"/>
      <c r="AH37" s="18"/>
      <c r="AI37" s="18"/>
      <c r="AJ37" s="18"/>
      <c r="AK37" s="18"/>
      <c r="AL37" s="18"/>
      <c r="AM37" s="18"/>
      <c r="AN37" s="18"/>
      <c r="AO37" s="18"/>
      <c r="AP37" s="18"/>
      <c r="AQ37" s="18"/>
      <c r="AR37" s="18"/>
      <c r="AS37" s="18"/>
      <c r="AT37" s="18"/>
      <c r="AU37" s="18"/>
    </row>
    <row r="38" spans="1:47" ht="60" customHeight="1" x14ac:dyDescent="0.25">
      <c r="A38" s="135"/>
      <c r="B38" s="68">
        <v>39</v>
      </c>
      <c r="C38" s="141"/>
      <c r="D38" s="66" t="s">
        <v>96</v>
      </c>
      <c r="E38" s="20" t="s">
        <v>62</v>
      </c>
      <c r="F38" s="20" t="s">
        <v>26</v>
      </c>
      <c r="G38" s="86">
        <v>23.37</v>
      </c>
      <c r="H38" s="125">
        <v>10</v>
      </c>
      <c r="I38" s="39">
        <f t="shared" si="2"/>
        <v>10</v>
      </c>
      <c r="J38" s="40" t="str">
        <f t="shared" si="1"/>
        <v>OK</v>
      </c>
      <c r="K38" s="121"/>
      <c r="L38" s="121"/>
      <c r="M38" s="121"/>
      <c r="N38" s="121"/>
      <c r="O38" s="121"/>
      <c r="P38" s="121"/>
      <c r="Q38" s="121"/>
      <c r="R38" s="121"/>
      <c r="S38" s="121"/>
      <c r="T38" s="121"/>
      <c r="U38" s="121"/>
      <c r="V38" s="121"/>
      <c r="W38" s="121"/>
      <c r="X38" s="121"/>
      <c r="Y38" s="121"/>
      <c r="Z38" s="121"/>
      <c r="AA38" s="121"/>
      <c r="AB38" s="121"/>
      <c r="AC38" s="121"/>
      <c r="AD38" s="121"/>
      <c r="AE38" s="121"/>
      <c r="AF38" s="18"/>
      <c r="AG38" s="18"/>
      <c r="AH38" s="18"/>
      <c r="AI38" s="18"/>
      <c r="AJ38" s="18"/>
      <c r="AK38" s="18"/>
      <c r="AL38" s="18"/>
      <c r="AM38" s="18"/>
      <c r="AN38" s="18"/>
      <c r="AO38" s="18"/>
      <c r="AP38" s="18"/>
      <c r="AQ38" s="18"/>
      <c r="AR38" s="18"/>
      <c r="AS38" s="18"/>
      <c r="AT38" s="18"/>
      <c r="AU38" s="18"/>
    </row>
    <row r="39" spans="1:47" ht="60" customHeight="1" x14ac:dyDescent="0.25">
      <c r="A39" s="135"/>
      <c r="B39" s="68">
        <v>40</v>
      </c>
      <c r="C39" s="141"/>
      <c r="D39" s="46" t="s">
        <v>97</v>
      </c>
      <c r="E39" s="20" t="s">
        <v>59</v>
      </c>
      <c r="F39" s="20" t="s">
        <v>26</v>
      </c>
      <c r="G39" s="86">
        <v>1.3</v>
      </c>
      <c r="H39" s="125"/>
      <c r="I39" s="39">
        <f t="shared" si="2"/>
        <v>0</v>
      </c>
      <c r="J39" s="40" t="str">
        <f t="shared" si="1"/>
        <v>OK</v>
      </c>
      <c r="K39" s="121"/>
      <c r="L39" s="121"/>
      <c r="M39" s="121"/>
      <c r="N39" s="121"/>
      <c r="O39" s="121"/>
      <c r="P39" s="121"/>
      <c r="Q39" s="121"/>
      <c r="R39" s="121"/>
      <c r="S39" s="121"/>
      <c r="T39" s="121"/>
      <c r="U39" s="121"/>
      <c r="V39" s="121"/>
      <c r="W39" s="121"/>
      <c r="X39" s="121"/>
      <c r="Y39" s="121"/>
      <c r="Z39" s="121"/>
      <c r="AA39" s="121"/>
      <c r="AB39" s="121"/>
      <c r="AC39" s="121"/>
      <c r="AD39" s="121"/>
      <c r="AE39" s="121"/>
      <c r="AF39" s="18"/>
      <c r="AG39" s="18"/>
      <c r="AH39" s="18"/>
      <c r="AI39" s="18"/>
      <c r="AJ39" s="18"/>
      <c r="AK39" s="18"/>
      <c r="AL39" s="18"/>
      <c r="AM39" s="18"/>
      <c r="AN39" s="18"/>
      <c r="AO39" s="18"/>
      <c r="AP39" s="18"/>
      <c r="AQ39" s="18"/>
      <c r="AR39" s="18"/>
      <c r="AS39" s="18"/>
      <c r="AT39" s="18"/>
      <c r="AU39" s="18"/>
    </row>
    <row r="40" spans="1:47" ht="60" customHeight="1" x14ac:dyDescent="0.25">
      <c r="A40" s="135"/>
      <c r="B40" s="68">
        <v>41</v>
      </c>
      <c r="C40" s="141"/>
      <c r="D40" s="46" t="s">
        <v>98</v>
      </c>
      <c r="E40" s="20" t="s">
        <v>61</v>
      </c>
      <c r="F40" s="20" t="s">
        <v>48</v>
      </c>
      <c r="G40" s="86">
        <v>0.78</v>
      </c>
      <c r="H40" s="125">
        <v>500</v>
      </c>
      <c r="I40" s="39">
        <f t="shared" si="2"/>
        <v>320</v>
      </c>
      <c r="J40" s="40" t="str">
        <f t="shared" si="1"/>
        <v>OK</v>
      </c>
      <c r="K40" s="121"/>
      <c r="L40" s="121">
        <v>120</v>
      </c>
      <c r="M40" s="121"/>
      <c r="N40" s="121"/>
      <c r="O40" s="121"/>
      <c r="P40" s="121"/>
      <c r="Q40" s="121"/>
      <c r="R40" s="121"/>
      <c r="S40" s="121"/>
      <c r="T40" s="121"/>
      <c r="U40" s="121"/>
      <c r="V40" s="121"/>
      <c r="W40" s="121"/>
      <c r="X40" s="121"/>
      <c r="Y40" s="121"/>
      <c r="Z40" s="121"/>
      <c r="AA40" s="121"/>
      <c r="AB40" s="121"/>
      <c r="AC40" s="121"/>
      <c r="AD40" s="121"/>
      <c r="AE40" s="121">
        <v>60</v>
      </c>
      <c r="AF40" s="18"/>
      <c r="AG40" s="18"/>
      <c r="AH40" s="18"/>
      <c r="AI40" s="18"/>
      <c r="AJ40" s="18"/>
      <c r="AK40" s="18"/>
      <c r="AL40" s="18"/>
      <c r="AM40" s="18"/>
      <c r="AN40" s="18"/>
      <c r="AO40" s="18"/>
      <c r="AP40" s="18"/>
      <c r="AQ40" s="18"/>
      <c r="AR40" s="18"/>
      <c r="AS40" s="18"/>
      <c r="AT40" s="18"/>
      <c r="AU40" s="18"/>
    </row>
    <row r="41" spans="1:47" ht="60" customHeight="1" x14ac:dyDescent="0.25">
      <c r="A41" s="135"/>
      <c r="B41" s="68">
        <v>42</v>
      </c>
      <c r="C41" s="141"/>
      <c r="D41" s="66" t="s">
        <v>99</v>
      </c>
      <c r="E41" s="20" t="s">
        <v>195</v>
      </c>
      <c r="F41" s="20" t="s">
        <v>29</v>
      </c>
      <c r="G41" s="86">
        <v>1.48</v>
      </c>
      <c r="H41" s="125"/>
      <c r="I41" s="39">
        <f t="shared" si="2"/>
        <v>0</v>
      </c>
      <c r="J41" s="40" t="str">
        <f t="shared" si="1"/>
        <v>OK</v>
      </c>
      <c r="K41" s="121"/>
      <c r="L41" s="121"/>
      <c r="M41" s="121"/>
      <c r="N41" s="121"/>
      <c r="O41" s="121"/>
      <c r="P41" s="121"/>
      <c r="Q41" s="121"/>
      <c r="R41" s="121"/>
      <c r="S41" s="121"/>
      <c r="T41" s="121"/>
      <c r="U41" s="121"/>
      <c r="V41" s="121"/>
      <c r="W41" s="121"/>
      <c r="X41" s="121"/>
      <c r="Y41" s="121"/>
      <c r="Z41" s="121"/>
      <c r="AA41" s="121"/>
      <c r="AB41" s="121"/>
      <c r="AC41" s="121"/>
      <c r="AD41" s="121"/>
      <c r="AE41" s="121"/>
      <c r="AF41" s="18"/>
      <c r="AG41" s="18"/>
      <c r="AH41" s="18"/>
      <c r="AI41" s="18"/>
      <c r="AJ41" s="18"/>
      <c r="AK41" s="18"/>
      <c r="AL41" s="18"/>
      <c r="AM41" s="18"/>
      <c r="AN41" s="18"/>
      <c r="AO41" s="18"/>
      <c r="AP41" s="18"/>
      <c r="AQ41" s="18"/>
      <c r="AR41" s="18"/>
      <c r="AS41" s="18"/>
      <c r="AT41" s="18"/>
      <c r="AU41" s="18"/>
    </row>
    <row r="42" spans="1:47" ht="60" customHeight="1" x14ac:dyDescent="0.25">
      <c r="A42" s="135"/>
      <c r="B42" s="68">
        <v>43</v>
      </c>
      <c r="C42" s="141"/>
      <c r="D42" s="66" t="s">
        <v>100</v>
      </c>
      <c r="E42" s="20" t="s">
        <v>63</v>
      </c>
      <c r="F42" s="20" t="s">
        <v>27</v>
      </c>
      <c r="G42" s="86">
        <v>3.35</v>
      </c>
      <c r="H42" s="125">
        <v>50</v>
      </c>
      <c r="I42" s="39">
        <f t="shared" si="2"/>
        <v>50</v>
      </c>
      <c r="J42" s="40" t="str">
        <f t="shared" si="1"/>
        <v>OK</v>
      </c>
      <c r="K42" s="121"/>
      <c r="L42" s="121"/>
      <c r="M42" s="121"/>
      <c r="N42" s="121"/>
      <c r="O42" s="121"/>
      <c r="P42" s="121"/>
      <c r="Q42" s="121"/>
      <c r="R42" s="121"/>
      <c r="S42" s="121"/>
      <c r="T42" s="121"/>
      <c r="U42" s="121"/>
      <c r="V42" s="121"/>
      <c r="W42" s="121"/>
      <c r="X42" s="121"/>
      <c r="Y42" s="121"/>
      <c r="Z42" s="121"/>
      <c r="AA42" s="121"/>
      <c r="AB42" s="121"/>
      <c r="AC42" s="121"/>
      <c r="AD42" s="121"/>
      <c r="AE42" s="121"/>
      <c r="AF42" s="18"/>
      <c r="AG42" s="18"/>
      <c r="AH42" s="18"/>
      <c r="AI42" s="18"/>
      <c r="AJ42" s="18"/>
      <c r="AK42" s="18"/>
      <c r="AL42" s="18"/>
      <c r="AM42" s="18"/>
      <c r="AN42" s="18"/>
      <c r="AO42" s="18"/>
      <c r="AP42" s="18"/>
      <c r="AQ42" s="18"/>
      <c r="AR42" s="18"/>
      <c r="AS42" s="18"/>
      <c r="AT42" s="18"/>
      <c r="AU42" s="18"/>
    </row>
    <row r="43" spans="1:47" ht="60" customHeight="1" x14ac:dyDescent="0.25">
      <c r="A43" s="135"/>
      <c r="B43" s="68">
        <v>44</v>
      </c>
      <c r="C43" s="141"/>
      <c r="D43" s="66" t="s">
        <v>101</v>
      </c>
      <c r="E43" s="20" t="s">
        <v>196</v>
      </c>
      <c r="F43" s="20" t="s">
        <v>27</v>
      </c>
      <c r="G43" s="86">
        <v>2.62</v>
      </c>
      <c r="H43" s="125">
        <v>120</v>
      </c>
      <c r="I43" s="39">
        <f t="shared" si="2"/>
        <v>120</v>
      </c>
      <c r="J43" s="40" t="str">
        <f t="shared" si="1"/>
        <v>OK</v>
      </c>
      <c r="K43" s="121"/>
      <c r="L43" s="121"/>
      <c r="M43" s="121"/>
      <c r="N43" s="121"/>
      <c r="O43" s="121"/>
      <c r="P43" s="121"/>
      <c r="Q43" s="121"/>
      <c r="R43" s="121"/>
      <c r="S43" s="121"/>
      <c r="T43" s="121"/>
      <c r="U43" s="121"/>
      <c r="V43" s="121"/>
      <c r="W43" s="121"/>
      <c r="X43" s="121"/>
      <c r="Y43" s="121"/>
      <c r="Z43" s="121"/>
      <c r="AA43" s="121"/>
      <c r="AB43" s="121"/>
      <c r="AC43" s="121"/>
      <c r="AD43" s="121"/>
      <c r="AE43" s="121"/>
      <c r="AF43" s="18"/>
      <c r="AG43" s="18"/>
      <c r="AH43" s="18"/>
      <c r="AI43" s="18"/>
      <c r="AJ43" s="18"/>
      <c r="AK43" s="18"/>
      <c r="AL43" s="18"/>
      <c r="AM43" s="18"/>
      <c r="AN43" s="18"/>
      <c r="AO43" s="18"/>
      <c r="AP43" s="18"/>
      <c r="AQ43" s="18"/>
      <c r="AR43" s="18"/>
      <c r="AS43" s="18"/>
      <c r="AT43" s="18"/>
      <c r="AU43" s="18"/>
    </row>
    <row r="44" spans="1:47" ht="60" customHeight="1" x14ac:dyDescent="0.25">
      <c r="A44" s="135"/>
      <c r="B44" s="68">
        <v>45</v>
      </c>
      <c r="C44" s="141"/>
      <c r="D44" s="66" t="s">
        <v>102</v>
      </c>
      <c r="E44" s="20" t="s">
        <v>194</v>
      </c>
      <c r="F44" s="20" t="s">
        <v>48</v>
      </c>
      <c r="G44" s="86">
        <v>7.26</v>
      </c>
      <c r="H44" s="125">
        <v>5</v>
      </c>
      <c r="I44" s="39">
        <f t="shared" si="2"/>
        <v>2</v>
      </c>
      <c r="J44" s="40" t="str">
        <f t="shared" si="1"/>
        <v>OK</v>
      </c>
      <c r="K44" s="121"/>
      <c r="L44" s="121">
        <v>3</v>
      </c>
      <c r="M44" s="121"/>
      <c r="N44" s="121"/>
      <c r="O44" s="121"/>
      <c r="P44" s="121"/>
      <c r="Q44" s="121"/>
      <c r="R44" s="121"/>
      <c r="S44" s="121"/>
      <c r="T44" s="121"/>
      <c r="U44" s="121"/>
      <c r="V44" s="121"/>
      <c r="W44" s="121"/>
      <c r="X44" s="121"/>
      <c r="Y44" s="121"/>
      <c r="Z44" s="121"/>
      <c r="AA44" s="121"/>
      <c r="AB44" s="121"/>
      <c r="AC44" s="121"/>
      <c r="AD44" s="121"/>
      <c r="AE44" s="121"/>
      <c r="AF44" s="18"/>
      <c r="AG44" s="18"/>
      <c r="AH44" s="18"/>
      <c r="AI44" s="18"/>
      <c r="AJ44" s="18"/>
      <c r="AK44" s="18"/>
      <c r="AL44" s="18"/>
      <c r="AM44" s="18"/>
      <c r="AN44" s="18"/>
      <c r="AO44" s="18"/>
      <c r="AP44" s="18"/>
      <c r="AQ44" s="18"/>
      <c r="AR44" s="18"/>
      <c r="AS44" s="18"/>
      <c r="AT44" s="18"/>
      <c r="AU44" s="18"/>
    </row>
    <row r="45" spans="1:47" ht="60" customHeight="1" x14ac:dyDescent="0.25">
      <c r="A45" s="135"/>
      <c r="B45" s="68">
        <v>46</v>
      </c>
      <c r="C45" s="141"/>
      <c r="D45" s="66" t="s">
        <v>197</v>
      </c>
      <c r="E45" s="20" t="s">
        <v>198</v>
      </c>
      <c r="F45" s="20" t="s">
        <v>199</v>
      </c>
      <c r="G45" s="86">
        <v>4.83</v>
      </c>
      <c r="H45" s="125"/>
      <c r="I45" s="39">
        <f t="shared" si="2"/>
        <v>0</v>
      </c>
      <c r="J45" s="40" t="str">
        <f t="shared" si="1"/>
        <v>OK</v>
      </c>
      <c r="K45" s="121"/>
      <c r="L45" s="121"/>
      <c r="M45" s="121"/>
      <c r="N45" s="121"/>
      <c r="O45" s="121"/>
      <c r="P45" s="121"/>
      <c r="Q45" s="121"/>
      <c r="R45" s="121"/>
      <c r="S45" s="121"/>
      <c r="T45" s="121"/>
      <c r="U45" s="121"/>
      <c r="V45" s="121"/>
      <c r="W45" s="121"/>
      <c r="X45" s="121"/>
      <c r="Y45" s="121"/>
      <c r="Z45" s="121"/>
      <c r="AA45" s="121"/>
      <c r="AB45" s="121"/>
      <c r="AC45" s="121"/>
      <c r="AD45" s="121"/>
      <c r="AE45" s="121"/>
      <c r="AF45" s="18"/>
      <c r="AG45" s="18"/>
      <c r="AH45" s="18"/>
      <c r="AI45" s="18"/>
      <c r="AJ45" s="18"/>
      <c r="AK45" s="18"/>
      <c r="AL45" s="18"/>
      <c r="AM45" s="18"/>
      <c r="AN45" s="18"/>
      <c r="AO45" s="18"/>
      <c r="AP45" s="18"/>
      <c r="AQ45" s="18"/>
      <c r="AR45" s="18"/>
      <c r="AS45" s="18"/>
      <c r="AT45" s="18"/>
      <c r="AU45" s="18"/>
    </row>
    <row r="46" spans="1:47" ht="60" customHeight="1" x14ac:dyDescent="0.25">
      <c r="A46" s="135"/>
      <c r="B46" s="68">
        <v>47</v>
      </c>
      <c r="C46" s="141"/>
      <c r="D46" s="66" t="s">
        <v>200</v>
      </c>
      <c r="E46" s="20" t="s">
        <v>201</v>
      </c>
      <c r="F46" s="20" t="s">
        <v>199</v>
      </c>
      <c r="G46" s="86">
        <v>3.78</v>
      </c>
      <c r="H46" s="125"/>
      <c r="I46" s="39">
        <f t="shared" si="2"/>
        <v>0</v>
      </c>
      <c r="J46" s="40" t="str">
        <f t="shared" si="1"/>
        <v>OK</v>
      </c>
      <c r="K46" s="121"/>
      <c r="L46" s="121"/>
      <c r="M46" s="121"/>
      <c r="N46" s="121"/>
      <c r="O46" s="121"/>
      <c r="P46" s="121"/>
      <c r="Q46" s="121"/>
      <c r="R46" s="121"/>
      <c r="S46" s="121"/>
      <c r="T46" s="121"/>
      <c r="U46" s="121"/>
      <c r="V46" s="121"/>
      <c r="W46" s="121"/>
      <c r="X46" s="121"/>
      <c r="Y46" s="121"/>
      <c r="Z46" s="121"/>
      <c r="AA46" s="121"/>
      <c r="AB46" s="121"/>
      <c r="AC46" s="121"/>
      <c r="AD46" s="121"/>
      <c r="AE46" s="121"/>
      <c r="AF46" s="18"/>
      <c r="AG46" s="18"/>
      <c r="AH46" s="18"/>
      <c r="AI46" s="18"/>
      <c r="AJ46" s="18"/>
      <c r="AK46" s="18"/>
      <c r="AL46" s="18"/>
      <c r="AM46" s="18"/>
      <c r="AN46" s="18"/>
      <c r="AO46" s="18"/>
      <c r="AP46" s="18"/>
      <c r="AQ46" s="18"/>
      <c r="AR46" s="18"/>
      <c r="AS46" s="18"/>
      <c r="AT46" s="18"/>
      <c r="AU46" s="18"/>
    </row>
    <row r="47" spans="1:47" ht="60" customHeight="1" x14ac:dyDescent="0.25">
      <c r="A47" s="135"/>
      <c r="B47" s="81">
        <v>48</v>
      </c>
      <c r="C47" s="141"/>
      <c r="D47" s="66" t="s">
        <v>202</v>
      </c>
      <c r="E47" s="69" t="s">
        <v>203</v>
      </c>
      <c r="F47" s="69" t="s">
        <v>199</v>
      </c>
      <c r="G47" s="86">
        <v>8.81</v>
      </c>
      <c r="H47" s="125"/>
      <c r="I47" s="39">
        <f t="shared" si="2"/>
        <v>0</v>
      </c>
      <c r="J47" s="40" t="str">
        <f t="shared" si="1"/>
        <v>OK</v>
      </c>
      <c r="K47" s="121"/>
      <c r="L47" s="121"/>
      <c r="M47" s="121"/>
      <c r="N47" s="121"/>
      <c r="O47" s="121"/>
      <c r="P47" s="121"/>
      <c r="Q47" s="121"/>
      <c r="R47" s="121"/>
      <c r="S47" s="121"/>
      <c r="T47" s="121"/>
      <c r="U47" s="121"/>
      <c r="V47" s="121"/>
      <c r="W47" s="121"/>
      <c r="X47" s="121"/>
      <c r="Y47" s="121"/>
      <c r="Z47" s="121"/>
      <c r="AA47" s="121"/>
      <c r="AB47" s="121"/>
      <c r="AC47" s="121"/>
      <c r="AD47" s="121"/>
      <c r="AE47" s="121"/>
      <c r="AF47" s="18"/>
      <c r="AG47" s="18"/>
      <c r="AH47" s="18"/>
      <c r="AI47" s="18"/>
      <c r="AJ47" s="18"/>
      <c r="AK47" s="18"/>
      <c r="AL47" s="18"/>
      <c r="AM47" s="18"/>
      <c r="AN47" s="18"/>
      <c r="AO47" s="18"/>
      <c r="AP47" s="18"/>
      <c r="AQ47" s="18"/>
      <c r="AR47" s="18"/>
      <c r="AS47" s="18"/>
      <c r="AT47" s="18"/>
      <c r="AU47" s="18"/>
    </row>
    <row r="48" spans="1:47" ht="60" customHeight="1" x14ac:dyDescent="0.25">
      <c r="A48" s="136"/>
      <c r="B48" s="81">
        <v>49</v>
      </c>
      <c r="C48" s="142"/>
      <c r="D48" s="66" t="s">
        <v>204</v>
      </c>
      <c r="E48" s="69" t="s">
        <v>203</v>
      </c>
      <c r="F48" s="20" t="s">
        <v>205</v>
      </c>
      <c r="G48" s="86">
        <v>7.02</v>
      </c>
      <c r="H48" s="125"/>
      <c r="I48" s="39">
        <f t="shared" si="2"/>
        <v>0</v>
      </c>
      <c r="J48" s="40" t="str">
        <f t="shared" si="1"/>
        <v>OK</v>
      </c>
      <c r="K48" s="121"/>
      <c r="L48" s="121"/>
      <c r="M48" s="121"/>
      <c r="N48" s="121"/>
      <c r="O48" s="121"/>
      <c r="P48" s="121"/>
      <c r="Q48" s="121"/>
      <c r="R48" s="121"/>
      <c r="S48" s="121"/>
      <c r="T48" s="121"/>
      <c r="U48" s="121"/>
      <c r="V48" s="121"/>
      <c r="W48" s="121"/>
      <c r="X48" s="121"/>
      <c r="Y48" s="121"/>
      <c r="Z48" s="121"/>
      <c r="AA48" s="121"/>
      <c r="AB48" s="121"/>
      <c r="AC48" s="121"/>
      <c r="AD48" s="121"/>
      <c r="AE48" s="121"/>
      <c r="AF48" s="18"/>
      <c r="AG48" s="18"/>
      <c r="AH48" s="18"/>
      <c r="AI48" s="18"/>
      <c r="AJ48" s="18"/>
      <c r="AK48" s="18"/>
      <c r="AL48" s="18"/>
      <c r="AM48" s="18"/>
      <c r="AN48" s="18"/>
      <c r="AO48" s="18"/>
      <c r="AP48" s="18"/>
      <c r="AQ48" s="18"/>
      <c r="AR48" s="18"/>
      <c r="AS48" s="18"/>
      <c r="AT48" s="18"/>
      <c r="AU48" s="18"/>
    </row>
    <row r="49" spans="1:47" ht="60" customHeight="1" x14ac:dyDescent="0.25">
      <c r="A49" s="134">
        <v>15</v>
      </c>
      <c r="B49" s="81">
        <v>50</v>
      </c>
      <c r="C49" s="140" t="s">
        <v>187</v>
      </c>
      <c r="D49" s="66" t="s">
        <v>103</v>
      </c>
      <c r="E49" s="69" t="s">
        <v>206</v>
      </c>
      <c r="F49" s="20" t="s">
        <v>48</v>
      </c>
      <c r="G49" s="86">
        <v>27.39</v>
      </c>
      <c r="H49" s="125"/>
      <c r="I49" s="39">
        <f t="shared" si="2"/>
        <v>0</v>
      </c>
      <c r="J49" s="40" t="str">
        <f t="shared" si="1"/>
        <v>OK</v>
      </c>
      <c r="K49" s="121"/>
      <c r="L49" s="121"/>
      <c r="M49" s="121"/>
      <c r="N49" s="121"/>
      <c r="O49" s="121"/>
      <c r="P49" s="121"/>
      <c r="Q49" s="121"/>
      <c r="R49" s="121"/>
      <c r="S49" s="121"/>
      <c r="T49" s="121"/>
      <c r="U49" s="121"/>
      <c r="V49" s="121"/>
      <c r="W49" s="121"/>
      <c r="X49" s="121"/>
      <c r="Y49" s="121"/>
      <c r="Z49" s="121"/>
      <c r="AA49" s="121"/>
      <c r="AB49" s="121"/>
      <c r="AC49" s="121"/>
      <c r="AD49" s="121"/>
      <c r="AE49" s="121"/>
      <c r="AF49" s="18"/>
      <c r="AG49" s="18"/>
      <c r="AH49" s="18"/>
      <c r="AI49" s="18"/>
      <c r="AJ49" s="18"/>
      <c r="AK49" s="18"/>
      <c r="AL49" s="18"/>
      <c r="AM49" s="18"/>
      <c r="AN49" s="18"/>
      <c r="AO49" s="18"/>
      <c r="AP49" s="18"/>
      <c r="AQ49" s="18"/>
      <c r="AR49" s="18"/>
      <c r="AS49" s="18"/>
      <c r="AT49" s="18"/>
      <c r="AU49" s="18"/>
    </row>
    <row r="50" spans="1:47" ht="60" customHeight="1" x14ac:dyDescent="0.25">
      <c r="A50" s="135"/>
      <c r="B50" s="81">
        <v>51</v>
      </c>
      <c r="C50" s="141"/>
      <c r="D50" s="46" t="s">
        <v>104</v>
      </c>
      <c r="E50" s="69" t="s">
        <v>206</v>
      </c>
      <c r="F50" s="20" t="s">
        <v>26</v>
      </c>
      <c r="G50" s="86">
        <v>1.77</v>
      </c>
      <c r="H50" s="125">
        <v>200</v>
      </c>
      <c r="I50" s="39">
        <f t="shared" si="2"/>
        <v>150</v>
      </c>
      <c r="J50" s="40" t="str">
        <f t="shared" si="1"/>
        <v>OK</v>
      </c>
      <c r="K50" s="121"/>
      <c r="L50" s="121"/>
      <c r="M50" s="121"/>
      <c r="N50" s="121"/>
      <c r="O50" s="121"/>
      <c r="P50" s="121"/>
      <c r="Q50" s="121">
        <v>50</v>
      </c>
      <c r="R50" s="121"/>
      <c r="S50" s="121"/>
      <c r="T50" s="121"/>
      <c r="U50" s="121"/>
      <c r="V50" s="121"/>
      <c r="W50" s="121"/>
      <c r="X50" s="121"/>
      <c r="Y50" s="121"/>
      <c r="Z50" s="121"/>
      <c r="AA50" s="121"/>
      <c r="AB50" s="121"/>
      <c r="AC50" s="121"/>
      <c r="AD50" s="121"/>
      <c r="AE50" s="121"/>
      <c r="AF50" s="18"/>
      <c r="AG50" s="18"/>
      <c r="AH50" s="18"/>
      <c r="AI50" s="18"/>
      <c r="AJ50" s="18"/>
      <c r="AK50" s="18"/>
      <c r="AL50" s="18"/>
      <c r="AM50" s="18"/>
      <c r="AN50" s="18"/>
      <c r="AO50" s="18"/>
      <c r="AP50" s="18"/>
      <c r="AQ50" s="18"/>
      <c r="AR50" s="18"/>
      <c r="AS50" s="18"/>
      <c r="AT50" s="18"/>
      <c r="AU50" s="18"/>
    </row>
    <row r="51" spans="1:47" ht="60" customHeight="1" x14ac:dyDescent="0.25">
      <c r="A51" s="135"/>
      <c r="B51" s="81">
        <v>52</v>
      </c>
      <c r="C51" s="141"/>
      <c r="D51" s="66" t="s">
        <v>105</v>
      </c>
      <c r="E51" s="69" t="s">
        <v>206</v>
      </c>
      <c r="F51" s="69" t="s">
        <v>26</v>
      </c>
      <c r="G51" s="86">
        <v>2.89</v>
      </c>
      <c r="H51" s="125">
        <v>150</v>
      </c>
      <c r="I51" s="39">
        <f t="shared" si="2"/>
        <v>50</v>
      </c>
      <c r="J51" s="40" t="str">
        <f t="shared" si="1"/>
        <v>OK</v>
      </c>
      <c r="K51" s="121"/>
      <c r="L51" s="121"/>
      <c r="M51" s="121"/>
      <c r="N51" s="121"/>
      <c r="O51" s="121"/>
      <c r="P51" s="121"/>
      <c r="Q51" s="121">
        <v>100</v>
      </c>
      <c r="R51" s="121"/>
      <c r="S51" s="121"/>
      <c r="T51" s="121"/>
      <c r="U51" s="121"/>
      <c r="V51" s="121"/>
      <c r="W51" s="121"/>
      <c r="X51" s="121"/>
      <c r="Y51" s="121"/>
      <c r="Z51" s="121"/>
      <c r="AA51" s="121"/>
      <c r="AB51" s="121"/>
      <c r="AC51" s="121"/>
      <c r="AD51" s="121"/>
      <c r="AE51" s="121"/>
      <c r="AF51" s="18"/>
      <c r="AG51" s="18"/>
      <c r="AH51" s="18"/>
      <c r="AI51" s="18"/>
      <c r="AJ51" s="18"/>
      <c r="AK51" s="18"/>
      <c r="AL51" s="18"/>
      <c r="AM51" s="18"/>
      <c r="AN51" s="18"/>
      <c r="AO51" s="18"/>
      <c r="AP51" s="18"/>
      <c r="AQ51" s="18"/>
      <c r="AR51" s="18"/>
      <c r="AS51" s="18"/>
      <c r="AT51" s="18"/>
      <c r="AU51" s="18"/>
    </row>
    <row r="52" spans="1:47" ht="60" customHeight="1" x14ac:dyDescent="0.25">
      <c r="A52" s="135"/>
      <c r="B52" s="81">
        <v>53</v>
      </c>
      <c r="C52" s="141"/>
      <c r="D52" s="46" t="s">
        <v>106</v>
      </c>
      <c r="E52" s="69" t="s">
        <v>206</v>
      </c>
      <c r="F52" s="69" t="s">
        <v>46</v>
      </c>
      <c r="G52" s="86">
        <v>2.73</v>
      </c>
      <c r="H52" s="125">
        <v>150</v>
      </c>
      <c r="I52" s="39">
        <f t="shared" si="2"/>
        <v>50</v>
      </c>
      <c r="J52" s="40" t="str">
        <f t="shared" si="1"/>
        <v>OK</v>
      </c>
      <c r="K52" s="121"/>
      <c r="L52" s="121"/>
      <c r="M52" s="121"/>
      <c r="N52" s="121"/>
      <c r="O52" s="121"/>
      <c r="P52" s="121"/>
      <c r="Q52" s="121">
        <v>100</v>
      </c>
      <c r="R52" s="121"/>
      <c r="S52" s="121"/>
      <c r="T52" s="121"/>
      <c r="U52" s="121"/>
      <c r="V52" s="121"/>
      <c r="W52" s="121"/>
      <c r="X52" s="121"/>
      <c r="Y52" s="121"/>
      <c r="Z52" s="121"/>
      <c r="AA52" s="121"/>
      <c r="AB52" s="121"/>
      <c r="AC52" s="121"/>
      <c r="AD52" s="121"/>
      <c r="AE52" s="121"/>
      <c r="AF52" s="18"/>
      <c r="AG52" s="18"/>
      <c r="AH52" s="18"/>
      <c r="AI52" s="18"/>
      <c r="AJ52" s="18"/>
      <c r="AK52" s="18"/>
      <c r="AL52" s="18"/>
      <c r="AM52" s="18"/>
      <c r="AN52" s="18"/>
      <c r="AO52" s="18"/>
      <c r="AP52" s="18"/>
      <c r="AQ52" s="18"/>
      <c r="AR52" s="18"/>
      <c r="AS52" s="18"/>
      <c r="AT52" s="18"/>
      <c r="AU52" s="18"/>
    </row>
    <row r="53" spans="1:47" ht="60" customHeight="1" x14ac:dyDescent="0.25">
      <c r="A53" s="135"/>
      <c r="B53" s="68">
        <v>54</v>
      </c>
      <c r="C53" s="141"/>
      <c r="D53" s="66" t="s">
        <v>107</v>
      </c>
      <c r="E53" s="20" t="s">
        <v>206</v>
      </c>
      <c r="F53" s="20" t="s">
        <v>26</v>
      </c>
      <c r="G53" s="86">
        <v>3.62</v>
      </c>
      <c r="H53" s="125">
        <v>300</v>
      </c>
      <c r="I53" s="39">
        <f t="shared" si="2"/>
        <v>0</v>
      </c>
      <c r="J53" s="40" t="str">
        <f t="shared" si="1"/>
        <v>OK</v>
      </c>
      <c r="K53" s="121"/>
      <c r="L53" s="121"/>
      <c r="M53" s="121"/>
      <c r="N53" s="121"/>
      <c r="O53" s="121"/>
      <c r="P53" s="121"/>
      <c r="Q53" s="121">
        <v>100</v>
      </c>
      <c r="R53" s="121"/>
      <c r="S53" s="121">
        <v>200</v>
      </c>
      <c r="T53" s="121"/>
      <c r="U53" s="121"/>
      <c r="V53" s="121"/>
      <c r="W53" s="121"/>
      <c r="X53" s="121"/>
      <c r="Y53" s="121"/>
      <c r="Z53" s="121"/>
      <c r="AA53" s="121"/>
      <c r="AB53" s="121"/>
      <c r="AC53" s="121"/>
      <c r="AD53" s="121"/>
      <c r="AE53" s="121"/>
      <c r="AF53" s="18"/>
      <c r="AG53" s="18"/>
      <c r="AH53" s="18"/>
      <c r="AI53" s="18"/>
      <c r="AJ53" s="18"/>
      <c r="AK53" s="18"/>
      <c r="AL53" s="18"/>
      <c r="AM53" s="18"/>
      <c r="AN53" s="18"/>
      <c r="AO53" s="18"/>
      <c r="AP53" s="18"/>
      <c r="AQ53" s="18"/>
      <c r="AR53" s="18"/>
      <c r="AS53" s="18"/>
      <c r="AT53" s="18"/>
      <c r="AU53" s="18"/>
    </row>
    <row r="54" spans="1:47" ht="60" customHeight="1" x14ac:dyDescent="0.25">
      <c r="A54" s="136"/>
      <c r="B54" s="68">
        <v>55</v>
      </c>
      <c r="C54" s="142"/>
      <c r="D54" s="66" t="s">
        <v>108</v>
      </c>
      <c r="E54" s="20" t="s">
        <v>206</v>
      </c>
      <c r="F54" s="20" t="s">
        <v>26</v>
      </c>
      <c r="G54" s="86">
        <v>6.77</v>
      </c>
      <c r="H54" s="125"/>
      <c r="I54" s="39">
        <f t="shared" si="2"/>
        <v>0</v>
      </c>
      <c r="J54" s="40" t="str">
        <f t="shared" si="1"/>
        <v>OK</v>
      </c>
      <c r="K54" s="121"/>
      <c r="L54" s="121"/>
      <c r="M54" s="121"/>
      <c r="N54" s="121"/>
      <c r="O54" s="121"/>
      <c r="P54" s="121"/>
      <c r="Q54" s="121"/>
      <c r="R54" s="121"/>
      <c r="S54" s="121"/>
      <c r="T54" s="121"/>
      <c r="U54" s="121"/>
      <c r="V54" s="121"/>
      <c r="W54" s="121"/>
      <c r="X54" s="121"/>
      <c r="Y54" s="121"/>
      <c r="Z54" s="121"/>
      <c r="AA54" s="121"/>
      <c r="AB54" s="121"/>
      <c r="AC54" s="121"/>
      <c r="AD54" s="121"/>
      <c r="AE54" s="121"/>
      <c r="AF54" s="18"/>
      <c r="AG54" s="18"/>
      <c r="AH54" s="18"/>
      <c r="AI54" s="18"/>
      <c r="AJ54" s="18"/>
      <c r="AK54" s="18"/>
      <c r="AL54" s="18"/>
      <c r="AM54" s="18"/>
      <c r="AN54" s="18"/>
      <c r="AO54" s="18"/>
      <c r="AP54" s="18"/>
      <c r="AQ54" s="18"/>
      <c r="AR54" s="18"/>
      <c r="AS54" s="18"/>
      <c r="AT54" s="18"/>
      <c r="AU54" s="18"/>
    </row>
    <row r="55" spans="1:47" ht="60" customHeight="1" x14ac:dyDescent="0.25">
      <c r="A55" s="134">
        <v>16</v>
      </c>
      <c r="B55" s="68">
        <v>56</v>
      </c>
      <c r="C55" s="140" t="s">
        <v>207</v>
      </c>
      <c r="D55" s="66" t="s">
        <v>109</v>
      </c>
      <c r="E55" s="20" t="s">
        <v>208</v>
      </c>
      <c r="F55" s="20" t="s">
        <v>26</v>
      </c>
      <c r="G55" s="86">
        <v>35.65</v>
      </c>
      <c r="H55" s="125">
        <v>15</v>
      </c>
      <c r="I55" s="39">
        <f t="shared" si="2"/>
        <v>15</v>
      </c>
      <c r="J55" s="40" t="str">
        <f t="shared" si="1"/>
        <v>OK</v>
      </c>
      <c r="K55" s="121"/>
      <c r="L55" s="121"/>
      <c r="M55" s="121"/>
      <c r="N55" s="121"/>
      <c r="O55" s="121"/>
      <c r="P55" s="121"/>
      <c r="Q55" s="121"/>
      <c r="R55" s="121"/>
      <c r="S55" s="121"/>
      <c r="T55" s="121"/>
      <c r="U55" s="121"/>
      <c r="V55" s="121"/>
      <c r="W55" s="121"/>
      <c r="X55" s="121"/>
      <c r="Y55" s="121"/>
      <c r="Z55" s="121"/>
      <c r="AA55" s="121"/>
      <c r="AB55" s="121"/>
      <c r="AC55" s="121"/>
      <c r="AD55" s="121"/>
      <c r="AE55" s="121"/>
      <c r="AF55" s="18"/>
      <c r="AG55" s="18"/>
      <c r="AH55" s="18"/>
      <c r="AI55" s="18"/>
      <c r="AJ55" s="18"/>
      <c r="AK55" s="18"/>
      <c r="AL55" s="18"/>
      <c r="AM55" s="18"/>
      <c r="AN55" s="18"/>
      <c r="AO55" s="18"/>
      <c r="AP55" s="18"/>
      <c r="AQ55" s="18"/>
      <c r="AR55" s="18"/>
      <c r="AS55" s="18"/>
      <c r="AT55" s="18"/>
      <c r="AU55" s="18"/>
    </row>
    <row r="56" spans="1:47" ht="60" customHeight="1" x14ac:dyDescent="0.25">
      <c r="A56" s="135"/>
      <c r="B56" s="68">
        <v>57</v>
      </c>
      <c r="C56" s="141"/>
      <c r="D56" s="66" t="s">
        <v>110</v>
      </c>
      <c r="E56" s="20" t="s">
        <v>208</v>
      </c>
      <c r="F56" s="20" t="s">
        <v>26</v>
      </c>
      <c r="G56" s="86">
        <v>45.35</v>
      </c>
      <c r="H56" s="125">
        <v>15</v>
      </c>
      <c r="I56" s="39">
        <f t="shared" si="2"/>
        <v>5</v>
      </c>
      <c r="J56" s="40" t="str">
        <f t="shared" si="1"/>
        <v>OK</v>
      </c>
      <c r="K56" s="121"/>
      <c r="L56" s="121"/>
      <c r="M56" s="121"/>
      <c r="N56" s="121"/>
      <c r="O56" s="121"/>
      <c r="P56" s="121"/>
      <c r="Q56" s="121"/>
      <c r="R56" s="121"/>
      <c r="S56" s="121"/>
      <c r="T56" s="121"/>
      <c r="U56" s="121"/>
      <c r="V56" s="121"/>
      <c r="W56" s="121"/>
      <c r="X56" s="121"/>
      <c r="Y56" s="121"/>
      <c r="Z56" s="121">
        <v>10</v>
      </c>
      <c r="AA56" s="121"/>
      <c r="AB56" s="121"/>
      <c r="AC56" s="121"/>
      <c r="AD56" s="121"/>
      <c r="AE56" s="121"/>
      <c r="AF56" s="18"/>
      <c r="AG56" s="18"/>
      <c r="AH56" s="18"/>
      <c r="AI56" s="18"/>
      <c r="AJ56" s="18"/>
      <c r="AK56" s="18"/>
      <c r="AL56" s="18"/>
      <c r="AM56" s="18"/>
      <c r="AN56" s="18"/>
      <c r="AO56" s="18"/>
      <c r="AP56" s="18"/>
      <c r="AQ56" s="18"/>
      <c r="AR56" s="18"/>
      <c r="AS56" s="18"/>
      <c r="AT56" s="18"/>
      <c r="AU56" s="18"/>
    </row>
    <row r="57" spans="1:47" ht="60" customHeight="1" x14ac:dyDescent="0.25">
      <c r="A57" s="136"/>
      <c r="B57" s="68">
        <v>58</v>
      </c>
      <c r="C57" s="142"/>
      <c r="D57" s="66" t="s">
        <v>111</v>
      </c>
      <c r="E57" s="20" t="s">
        <v>209</v>
      </c>
      <c r="F57" s="20" t="s">
        <v>26</v>
      </c>
      <c r="G57" s="86">
        <v>72.709999999999994</v>
      </c>
      <c r="H57" s="125"/>
      <c r="I57" s="39">
        <f t="shared" si="2"/>
        <v>0</v>
      </c>
      <c r="J57" s="40" t="str">
        <f t="shared" si="1"/>
        <v>OK</v>
      </c>
      <c r="K57" s="121"/>
      <c r="L57" s="121"/>
      <c r="M57" s="121"/>
      <c r="N57" s="121"/>
      <c r="O57" s="121"/>
      <c r="P57" s="121"/>
      <c r="Q57" s="121"/>
      <c r="R57" s="121"/>
      <c r="S57" s="121"/>
      <c r="T57" s="121"/>
      <c r="U57" s="121"/>
      <c r="V57" s="121"/>
      <c r="W57" s="121"/>
      <c r="X57" s="121"/>
      <c r="Y57" s="121"/>
      <c r="Z57" s="121"/>
      <c r="AA57" s="121"/>
      <c r="AB57" s="121"/>
      <c r="AC57" s="121"/>
      <c r="AD57" s="121"/>
      <c r="AE57" s="121"/>
      <c r="AF57" s="18"/>
      <c r="AG57" s="18"/>
      <c r="AH57" s="18"/>
      <c r="AI57" s="18"/>
      <c r="AJ57" s="18"/>
      <c r="AK57" s="18"/>
      <c r="AL57" s="18"/>
      <c r="AM57" s="18"/>
      <c r="AN57" s="18"/>
      <c r="AO57" s="18"/>
      <c r="AP57" s="18"/>
      <c r="AQ57" s="18"/>
      <c r="AR57" s="18"/>
      <c r="AS57" s="18"/>
      <c r="AT57" s="18"/>
      <c r="AU57" s="18"/>
    </row>
    <row r="58" spans="1:47" ht="60" customHeight="1" x14ac:dyDescent="0.25">
      <c r="A58" s="134">
        <v>17</v>
      </c>
      <c r="B58" s="68">
        <v>59</v>
      </c>
      <c r="C58" s="140" t="s">
        <v>173</v>
      </c>
      <c r="D58" s="66" t="s">
        <v>210</v>
      </c>
      <c r="E58" s="20" t="s">
        <v>37</v>
      </c>
      <c r="F58" s="20" t="s">
        <v>28</v>
      </c>
      <c r="G58" s="86">
        <v>2.83</v>
      </c>
      <c r="H58" s="125">
        <v>450</v>
      </c>
      <c r="I58" s="39">
        <f t="shared" si="2"/>
        <v>126</v>
      </c>
      <c r="J58" s="40" t="str">
        <f t="shared" si="1"/>
        <v>OK</v>
      </c>
      <c r="K58" s="121"/>
      <c r="L58" s="121"/>
      <c r="M58" s="121"/>
      <c r="N58" s="121">
        <v>228</v>
      </c>
      <c r="O58" s="121"/>
      <c r="P58" s="121"/>
      <c r="Q58" s="121"/>
      <c r="R58" s="121"/>
      <c r="S58" s="121"/>
      <c r="T58" s="121"/>
      <c r="U58" s="121"/>
      <c r="V58" s="121"/>
      <c r="W58" s="121"/>
      <c r="X58" s="121"/>
      <c r="Y58" s="121"/>
      <c r="Z58" s="121"/>
      <c r="AA58" s="121"/>
      <c r="AB58" s="121"/>
      <c r="AC58" s="121">
        <v>96</v>
      </c>
      <c r="AD58" s="121"/>
      <c r="AE58" s="121"/>
      <c r="AF58" s="18"/>
      <c r="AG58" s="18"/>
      <c r="AH58" s="18"/>
      <c r="AI58" s="18"/>
      <c r="AJ58" s="18"/>
      <c r="AK58" s="18"/>
      <c r="AL58" s="18"/>
      <c r="AM58" s="18"/>
      <c r="AN58" s="18"/>
      <c r="AO58" s="18"/>
      <c r="AP58" s="18"/>
      <c r="AQ58" s="18"/>
      <c r="AR58" s="18"/>
      <c r="AS58" s="18"/>
      <c r="AT58" s="18"/>
      <c r="AU58" s="18"/>
    </row>
    <row r="59" spans="1:47" ht="60" customHeight="1" x14ac:dyDescent="0.25">
      <c r="A59" s="135"/>
      <c r="B59" s="68">
        <v>60</v>
      </c>
      <c r="C59" s="141"/>
      <c r="D59" s="66" t="s">
        <v>112</v>
      </c>
      <c r="E59" s="69" t="s">
        <v>37</v>
      </c>
      <c r="F59" s="69" t="s">
        <v>28</v>
      </c>
      <c r="G59" s="86">
        <v>2.37</v>
      </c>
      <c r="H59" s="125"/>
      <c r="I59" s="39">
        <f t="shared" si="2"/>
        <v>0</v>
      </c>
      <c r="J59" s="40" t="str">
        <f t="shared" si="1"/>
        <v>OK</v>
      </c>
      <c r="K59" s="121"/>
      <c r="L59" s="121"/>
      <c r="M59" s="121"/>
      <c r="N59" s="121"/>
      <c r="O59" s="121"/>
      <c r="P59" s="121"/>
      <c r="Q59" s="121"/>
      <c r="R59" s="121"/>
      <c r="S59" s="121"/>
      <c r="T59" s="121"/>
      <c r="U59" s="121"/>
      <c r="V59" s="121"/>
      <c r="W59" s="121"/>
      <c r="X59" s="121"/>
      <c r="Y59" s="121"/>
      <c r="Z59" s="121"/>
      <c r="AA59" s="121"/>
      <c r="AB59" s="121"/>
      <c r="AC59" s="121"/>
      <c r="AD59" s="121"/>
      <c r="AE59" s="121"/>
      <c r="AF59" s="18"/>
      <c r="AG59" s="18"/>
      <c r="AH59" s="18"/>
      <c r="AI59" s="18"/>
      <c r="AJ59" s="18"/>
      <c r="AK59" s="18"/>
      <c r="AL59" s="18"/>
      <c r="AM59" s="18"/>
      <c r="AN59" s="18"/>
      <c r="AO59" s="18"/>
      <c r="AP59" s="18"/>
      <c r="AQ59" s="18"/>
      <c r="AR59" s="18"/>
      <c r="AS59" s="18"/>
      <c r="AT59" s="18"/>
      <c r="AU59" s="18"/>
    </row>
    <row r="60" spans="1:47" ht="60" customHeight="1" x14ac:dyDescent="0.25">
      <c r="A60" s="135"/>
      <c r="B60" s="68">
        <v>61</v>
      </c>
      <c r="C60" s="141"/>
      <c r="D60" s="46" t="s">
        <v>113</v>
      </c>
      <c r="E60" s="69" t="s">
        <v>211</v>
      </c>
      <c r="F60" s="69" t="s">
        <v>26</v>
      </c>
      <c r="G60" s="86">
        <v>3.14</v>
      </c>
      <c r="H60" s="125"/>
      <c r="I60" s="39">
        <f t="shared" si="2"/>
        <v>0</v>
      </c>
      <c r="J60" s="40" t="str">
        <f t="shared" si="1"/>
        <v>OK</v>
      </c>
      <c r="K60" s="121"/>
      <c r="L60" s="121"/>
      <c r="M60" s="121"/>
      <c r="N60" s="121"/>
      <c r="O60" s="121"/>
      <c r="P60" s="121"/>
      <c r="Q60" s="121"/>
      <c r="R60" s="121"/>
      <c r="S60" s="121"/>
      <c r="T60" s="121"/>
      <c r="U60" s="121"/>
      <c r="V60" s="121"/>
      <c r="W60" s="121"/>
      <c r="X60" s="121"/>
      <c r="Y60" s="121"/>
      <c r="Z60" s="121"/>
      <c r="AA60" s="121"/>
      <c r="AB60" s="121"/>
      <c r="AC60" s="121"/>
      <c r="AD60" s="121"/>
      <c r="AE60" s="121"/>
      <c r="AF60" s="18"/>
      <c r="AG60" s="18"/>
      <c r="AH60" s="18"/>
      <c r="AI60" s="18"/>
      <c r="AJ60" s="18"/>
      <c r="AK60" s="18"/>
      <c r="AL60" s="18"/>
      <c r="AM60" s="18"/>
      <c r="AN60" s="18"/>
      <c r="AO60" s="18"/>
      <c r="AP60" s="18"/>
      <c r="AQ60" s="18"/>
      <c r="AR60" s="18"/>
      <c r="AS60" s="18"/>
      <c r="AT60" s="18"/>
      <c r="AU60" s="18"/>
    </row>
    <row r="61" spans="1:47" ht="60" customHeight="1" x14ac:dyDescent="0.25">
      <c r="A61" s="136"/>
      <c r="B61" s="68">
        <v>62</v>
      </c>
      <c r="C61" s="142"/>
      <c r="D61" s="46" t="s">
        <v>114</v>
      </c>
      <c r="E61" s="69" t="s">
        <v>212</v>
      </c>
      <c r="F61" s="69" t="s">
        <v>48</v>
      </c>
      <c r="G61" s="86">
        <v>5.29</v>
      </c>
      <c r="H61" s="125"/>
      <c r="I61" s="39">
        <f t="shared" si="2"/>
        <v>0</v>
      </c>
      <c r="J61" s="40" t="str">
        <f t="shared" si="1"/>
        <v>OK</v>
      </c>
      <c r="K61" s="121"/>
      <c r="L61" s="121"/>
      <c r="M61" s="121"/>
      <c r="N61" s="121"/>
      <c r="O61" s="121"/>
      <c r="P61" s="121"/>
      <c r="Q61" s="121"/>
      <c r="R61" s="121"/>
      <c r="S61" s="121"/>
      <c r="T61" s="121"/>
      <c r="U61" s="121"/>
      <c r="V61" s="121"/>
      <c r="W61" s="121"/>
      <c r="X61" s="121"/>
      <c r="Y61" s="121"/>
      <c r="Z61" s="121"/>
      <c r="AA61" s="121"/>
      <c r="AB61" s="121"/>
      <c r="AC61" s="121"/>
      <c r="AD61" s="121"/>
      <c r="AE61" s="121"/>
      <c r="AF61" s="18"/>
      <c r="AG61" s="18"/>
      <c r="AH61" s="18"/>
      <c r="AI61" s="18"/>
      <c r="AJ61" s="18"/>
      <c r="AK61" s="18"/>
      <c r="AL61" s="18"/>
      <c r="AM61" s="18"/>
      <c r="AN61" s="18"/>
      <c r="AO61" s="18"/>
      <c r="AP61" s="18"/>
      <c r="AQ61" s="18"/>
      <c r="AR61" s="18"/>
      <c r="AS61" s="18"/>
      <c r="AT61" s="18"/>
      <c r="AU61" s="18"/>
    </row>
    <row r="62" spans="1:47" ht="60" customHeight="1" x14ac:dyDescent="0.25">
      <c r="A62" s="134">
        <v>18</v>
      </c>
      <c r="B62" s="68">
        <v>63</v>
      </c>
      <c r="C62" s="140" t="s">
        <v>175</v>
      </c>
      <c r="D62" s="46" t="s">
        <v>213</v>
      </c>
      <c r="E62" s="69" t="s">
        <v>62</v>
      </c>
      <c r="F62" s="69" t="s">
        <v>48</v>
      </c>
      <c r="G62" s="86">
        <v>28.24</v>
      </c>
      <c r="H62" s="125"/>
      <c r="I62" s="39">
        <f t="shared" si="2"/>
        <v>0</v>
      </c>
      <c r="J62" s="40" t="str">
        <f t="shared" si="1"/>
        <v>OK</v>
      </c>
      <c r="K62" s="121"/>
      <c r="L62" s="121"/>
      <c r="M62" s="121"/>
      <c r="N62" s="121"/>
      <c r="O62" s="121"/>
      <c r="P62" s="121"/>
      <c r="Q62" s="121"/>
      <c r="R62" s="121"/>
      <c r="S62" s="121"/>
      <c r="T62" s="121"/>
      <c r="U62" s="121"/>
      <c r="V62" s="121"/>
      <c r="W62" s="121"/>
      <c r="X62" s="121"/>
      <c r="Y62" s="121"/>
      <c r="Z62" s="121"/>
      <c r="AA62" s="121"/>
      <c r="AB62" s="121"/>
      <c r="AC62" s="121"/>
      <c r="AD62" s="121"/>
      <c r="AE62" s="121"/>
      <c r="AF62" s="18"/>
      <c r="AG62" s="18"/>
      <c r="AH62" s="18"/>
      <c r="AI62" s="18"/>
      <c r="AJ62" s="18"/>
      <c r="AK62" s="18"/>
      <c r="AL62" s="18"/>
      <c r="AM62" s="18"/>
      <c r="AN62" s="18"/>
      <c r="AO62" s="18"/>
      <c r="AP62" s="18"/>
      <c r="AQ62" s="18"/>
      <c r="AR62" s="18"/>
      <c r="AS62" s="18"/>
      <c r="AT62" s="18"/>
      <c r="AU62" s="18"/>
    </row>
    <row r="63" spans="1:47" ht="60" customHeight="1" x14ac:dyDescent="0.25">
      <c r="A63" s="135"/>
      <c r="B63" s="68">
        <v>64</v>
      </c>
      <c r="C63" s="141"/>
      <c r="D63" s="46" t="s">
        <v>115</v>
      </c>
      <c r="E63" s="69" t="s">
        <v>64</v>
      </c>
      <c r="F63" s="69" t="s">
        <v>48</v>
      </c>
      <c r="G63" s="86">
        <v>46.09</v>
      </c>
      <c r="H63" s="125">
        <v>10</v>
      </c>
      <c r="I63" s="39">
        <f t="shared" si="2"/>
        <v>7</v>
      </c>
      <c r="J63" s="40" t="str">
        <f t="shared" si="1"/>
        <v>OK</v>
      </c>
      <c r="K63" s="121"/>
      <c r="L63" s="121"/>
      <c r="M63" s="121"/>
      <c r="N63" s="121"/>
      <c r="O63" s="121"/>
      <c r="P63" s="121"/>
      <c r="Q63" s="121"/>
      <c r="R63" s="121"/>
      <c r="S63" s="121"/>
      <c r="T63" s="121"/>
      <c r="U63" s="121"/>
      <c r="V63" s="121"/>
      <c r="W63" s="121"/>
      <c r="X63" s="121"/>
      <c r="Y63" s="121">
        <v>3</v>
      </c>
      <c r="Z63" s="121"/>
      <c r="AA63" s="121"/>
      <c r="AB63" s="121"/>
      <c r="AC63" s="121"/>
      <c r="AD63" s="121"/>
      <c r="AE63" s="121"/>
      <c r="AF63" s="18"/>
      <c r="AG63" s="18"/>
      <c r="AH63" s="18"/>
      <c r="AI63" s="18"/>
      <c r="AJ63" s="18"/>
      <c r="AK63" s="18"/>
      <c r="AL63" s="18"/>
      <c r="AM63" s="18"/>
      <c r="AN63" s="18"/>
      <c r="AO63" s="18"/>
      <c r="AP63" s="18"/>
      <c r="AQ63" s="18"/>
      <c r="AR63" s="18"/>
      <c r="AS63" s="18"/>
      <c r="AT63" s="18"/>
      <c r="AU63" s="18"/>
    </row>
    <row r="64" spans="1:47" ht="60" customHeight="1" x14ac:dyDescent="0.25">
      <c r="A64" s="135"/>
      <c r="B64" s="68">
        <v>65</v>
      </c>
      <c r="C64" s="141"/>
      <c r="D64" s="46" t="s">
        <v>214</v>
      </c>
      <c r="E64" s="69" t="s">
        <v>62</v>
      </c>
      <c r="F64" s="69" t="s">
        <v>48</v>
      </c>
      <c r="G64" s="86">
        <v>18.739999999999998</v>
      </c>
      <c r="H64" s="125">
        <v>40</v>
      </c>
      <c r="I64" s="39">
        <f t="shared" si="2"/>
        <v>20</v>
      </c>
      <c r="J64" s="40" t="str">
        <f t="shared" si="1"/>
        <v>OK</v>
      </c>
      <c r="K64" s="121"/>
      <c r="L64" s="121">
        <v>20</v>
      </c>
      <c r="M64" s="121"/>
      <c r="N64" s="121"/>
      <c r="O64" s="121"/>
      <c r="P64" s="121"/>
      <c r="Q64" s="121"/>
      <c r="R64" s="121"/>
      <c r="S64" s="121"/>
      <c r="T64" s="121"/>
      <c r="U64" s="121"/>
      <c r="V64" s="121"/>
      <c r="W64" s="121"/>
      <c r="X64" s="121"/>
      <c r="Y64" s="121"/>
      <c r="Z64" s="121"/>
      <c r="AA64" s="121"/>
      <c r="AB64" s="121"/>
      <c r="AC64" s="121"/>
      <c r="AD64" s="121"/>
      <c r="AE64" s="121"/>
      <c r="AF64" s="18"/>
      <c r="AG64" s="18"/>
      <c r="AH64" s="18"/>
      <c r="AI64" s="18"/>
      <c r="AJ64" s="18"/>
      <c r="AK64" s="18"/>
      <c r="AL64" s="18"/>
      <c r="AM64" s="18"/>
      <c r="AN64" s="18"/>
      <c r="AO64" s="18"/>
      <c r="AP64" s="18"/>
      <c r="AQ64" s="18"/>
      <c r="AR64" s="18"/>
      <c r="AS64" s="18"/>
      <c r="AT64" s="18"/>
      <c r="AU64" s="18"/>
    </row>
    <row r="65" spans="1:47" ht="60" customHeight="1" x14ac:dyDescent="0.25">
      <c r="A65" s="136"/>
      <c r="B65" s="68">
        <v>66</v>
      </c>
      <c r="C65" s="142"/>
      <c r="D65" s="46" t="s">
        <v>116</v>
      </c>
      <c r="E65" s="69" t="s">
        <v>215</v>
      </c>
      <c r="F65" s="69" t="s">
        <v>48</v>
      </c>
      <c r="G65" s="86">
        <v>38.86</v>
      </c>
      <c r="H65" s="125"/>
      <c r="I65" s="39">
        <f t="shared" si="2"/>
        <v>0</v>
      </c>
      <c r="J65" s="40" t="str">
        <f t="shared" si="1"/>
        <v>OK</v>
      </c>
      <c r="K65" s="121"/>
      <c r="L65" s="121"/>
      <c r="M65" s="121"/>
      <c r="N65" s="121"/>
      <c r="O65" s="121"/>
      <c r="P65" s="121"/>
      <c r="Q65" s="121"/>
      <c r="R65" s="121"/>
      <c r="S65" s="121"/>
      <c r="T65" s="121"/>
      <c r="U65" s="121"/>
      <c r="V65" s="121"/>
      <c r="W65" s="121"/>
      <c r="X65" s="121"/>
      <c r="Y65" s="121"/>
      <c r="Z65" s="121"/>
      <c r="AA65" s="121"/>
      <c r="AB65" s="121"/>
      <c r="AC65" s="121"/>
      <c r="AD65" s="121"/>
      <c r="AE65" s="121"/>
      <c r="AF65" s="18"/>
      <c r="AG65" s="18"/>
      <c r="AH65" s="18"/>
      <c r="AI65" s="18"/>
      <c r="AJ65" s="18"/>
      <c r="AK65" s="18"/>
      <c r="AL65" s="18"/>
      <c r="AM65" s="18"/>
      <c r="AN65" s="18"/>
      <c r="AO65" s="18"/>
      <c r="AP65" s="18"/>
      <c r="AQ65" s="18"/>
      <c r="AR65" s="18"/>
      <c r="AS65" s="18"/>
      <c r="AT65" s="18"/>
      <c r="AU65" s="18"/>
    </row>
    <row r="66" spans="1:47" ht="60" customHeight="1" x14ac:dyDescent="0.25">
      <c r="A66" s="134">
        <v>19</v>
      </c>
      <c r="B66" s="68">
        <v>67</v>
      </c>
      <c r="C66" s="140" t="s">
        <v>175</v>
      </c>
      <c r="D66" s="46" t="s">
        <v>117</v>
      </c>
      <c r="E66" s="69" t="s">
        <v>62</v>
      </c>
      <c r="F66" s="69" t="s">
        <v>48</v>
      </c>
      <c r="G66" s="86">
        <v>121.67</v>
      </c>
      <c r="H66" s="125">
        <v>5</v>
      </c>
      <c r="I66" s="39">
        <f t="shared" si="2"/>
        <v>5</v>
      </c>
      <c r="J66" s="40" t="str">
        <f t="shared" si="1"/>
        <v>OK</v>
      </c>
      <c r="K66" s="121"/>
      <c r="L66" s="121"/>
      <c r="M66" s="121"/>
      <c r="N66" s="121"/>
      <c r="O66" s="121"/>
      <c r="P66" s="121"/>
      <c r="Q66" s="121"/>
      <c r="R66" s="121"/>
      <c r="S66" s="121"/>
      <c r="T66" s="121"/>
      <c r="U66" s="121"/>
      <c r="V66" s="121"/>
      <c r="W66" s="121"/>
      <c r="X66" s="121"/>
      <c r="Y66" s="121"/>
      <c r="Z66" s="121"/>
      <c r="AA66" s="121"/>
      <c r="AB66" s="121"/>
      <c r="AC66" s="121"/>
      <c r="AD66" s="121"/>
      <c r="AE66" s="121"/>
      <c r="AF66" s="18"/>
      <c r="AG66" s="18"/>
      <c r="AH66" s="18"/>
      <c r="AI66" s="18"/>
      <c r="AJ66" s="18"/>
      <c r="AK66" s="18"/>
      <c r="AL66" s="18"/>
      <c r="AM66" s="18"/>
      <c r="AN66" s="18"/>
      <c r="AO66" s="18"/>
      <c r="AP66" s="18"/>
      <c r="AQ66" s="18"/>
      <c r="AR66" s="18"/>
      <c r="AS66" s="18"/>
      <c r="AT66" s="18"/>
      <c r="AU66" s="18"/>
    </row>
    <row r="67" spans="1:47" ht="60" customHeight="1" x14ac:dyDescent="0.25">
      <c r="A67" s="135"/>
      <c r="B67" s="68">
        <v>68</v>
      </c>
      <c r="C67" s="141"/>
      <c r="D67" s="46" t="s">
        <v>118</v>
      </c>
      <c r="E67" s="69" t="s">
        <v>62</v>
      </c>
      <c r="F67" s="69" t="s">
        <v>48</v>
      </c>
      <c r="G67" s="86">
        <v>63.22</v>
      </c>
      <c r="H67" s="125"/>
      <c r="I67" s="39">
        <f t="shared" si="2"/>
        <v>0</v>
      </c>
      <c r="J67" s="40" t="str">
        <f t="shared" si="1"/>
        <v>OK</v>
      </c>
      <c r="K67" s="121"/>
      <c r="L67" s="121"/>
      <c r="M67" s="121"/>
      <c r="N67" s="121"/>
      <c r="O67" s="121"/>
      <c r="P67" s="121"/>
      <c r="Q67" s="121"/>
      <c r="R67" s="121"/>
      <c r="S67" s="121"/>
      <c r="T67" s="121"/>
      <c r="U67" s="121"/>
      <c r="V67" s="121"/>
      <c r="W67" s="121"/>
      <c r="X67" s="121"/>
      <c r="Y67" s="121"/>
      <c r="Z67" s="121"/>
      <c r="AA67" s="121"/>
      <c r="AB67" s="121"/>
      <c r="AC67" s="121"/>
      <c r="AD67" s="121"/>
      <c r="AE67" s="121"/>
      <c r="AF67" s="18"/>
      <c r="AG67" s="18"/>
      <c r="AH67" s="18"/>
      <c r="AI67" s="18"/>
      <c r="AJ67" s="18"/>
      <c r="AK67" s="18"/>
      <c r="AL67" s="18"/>
      <c r="AM67" s="18"/>
      <c r="AN67" s="18"/>
      <c r="AO67" s="18"/>
      <c r="AP67" s="18"/>
      <c r="AQ67" s="18"/>
      <c r="AR67" s="18"/>
      <c r="AS67" s="18"/>
      <c r="AT67" s="18"/>
      <c r="AU67" s="18"/>
    </row>
    <row r="68" spans="1:47" ht="60" customHeight="1" x14ac:dyDescent="0.25">
      <c r="A68" s="135"/>
      <c r="B68" s="68">
        <v>69</v>
      </c>
      <c r="C68" s="141"/>
      <c r="D68" s="66" t="s">
        <v>119</v>
      </c>
      <c r="E68" s="20" t="s">
        <v>62</v>
      </c>
      <c r="F68" s="20" t="s">
        <v>48</v>
      </c>
      <c r="G68" s="86">
        <v>68.62</v>
      </c>
      <c r="H68" s="125">
        <v>10</v>
      </c>
      <c r="I68" s="39">
        <f t="shared" ref="I68:I99" si="3">H68-(SUM(K68:AU68))</f>
        <v>10</v>
      </c>
      <c r="J68" s="40" t="str">
        <f t="shared" si="1"/>
        <v>OK</v>
      </c>
      <c r="K68" s="121"/>
      <c r="L68" s="121"/>
      <c r="M68" s="121"/>
      <c r="N68" s="121"/>
      <c r="O68" s="121"/>
      <c r="P68" s="121"/>
      <c r="Q68" s="121"/>
      <c r="R68" s="121"/>
      <c r="S68" s="121"/>
      <c r="T68" s="121"/>
      <c r="U68" s="121"/>
      <c r="V68" s="121"/>
      <c r="W68" s="121"/>
      <c r="X68" s="121"/>
      <c r="Y68" s="121"/>
      <c r="Z68" s="121"/>
      <c r="AA68" s="121"/>
      <c r="AB68" s="121"/>
      <c r="AC68" s="121"/>
      <c r="AD68" s="121"/>
      <c r="AE68" s="121"/>
      <c r="AF68" s="18"/>
      <c r="AG68" s="18"/>
      <c r="AH68" s="18"/>
      <c r="AI68" s="18"/>
      <c r="AJ68" s="18"/>
      <c r="AK68" s="18"/>
      <c r="AL68" s="18"/>
      <c r="AM68" s="18"/>
      <c r="AN68" s="18"/>
      <c r="AO68" s="18"/>
      <c r="AP68" s="18"/>
      <c r="AQ68" s="18"/>
      <c r="AR68" s="18"/>
      <c r="AS68" s="18"/>
      <c r="AT68" s="18"/>
      <c r="AU68" s="18"/>
    </row>
    <row r="69" spans="1:47" ht="60" customHeight="1" x14ac:dyDescent="0.25">
      <c r="A69" s="136"/>
      <c r="B69" s="68">
        <v>70</v>
      </c>
      <c r="C69" s="142"/>
      <c r="D69" s="66" t="s">
        <v>216</v>
      </c>
      <c r="E69" s="20" t="s">
        <v>64</v>
      </c>
      <c r="F69" s="20" t="s">
        <v>48</v>
      </c>
      <c r="G69" s="86">
        <v>16.43</v>
      </c>
      <c r="H69" s="125">
        <v>60</v>
      </c>
      <c r="I69" s="39">
        <f t="shared" si="3"/>
        <v>60</v>
      </c>
      <c r="J69" s="40" t="str">
        <f t="shared" ref="J69:J126" si="4">IF(I69&lt;0,"ATENÇÃO","OK")</f>
        <v>OK</v>
      </c>
      <c r="K69" s="121"/>
      <c r="L69" s="121"/>
      <c r="M69" s="121"/>
      <c r="N69" s="121"/>
      <c r="O69" s="121"/>
      <c r="P69" s="121"/>
      <c r="Q69" s="121"/>
      <c r="R69" s="121"/>
      <c r="S69" s="121"/>
      <c r="T69" s="121"/>
      <c r="U69" s="121"/>
      <c r="V69" s="121"/>
      <c r="W69" s="121"/>
      <c r="X69" s="121"/>
      <c r="Y69" s="121"/>
      <c r="Z69" s="121"/>
      <c r="AA69" s="121"/>
      <c r="AB69" s="121"/>
      <c r="AC69" s="121"/>
      <c r="AD69" s="121"/>
      <c r="AE69" s="121"/>
      <c r="AF69" s="18"/>
      <c r="AG69" s="18"/>
      <c r="AH69" s="18"/>
      <c r="AI69" s="18"/>
      <c r="AJ69" s="18"/>
      <c r="AK69" s="18"/>
      <c r="AL69" s="18"/>
      <c r="AM69" s="18"/>
      <c r="AN69" s="18"/>
      <c r="AO69" s="18"/>
      <c r="AP69" s="18"/>
      <c r="AQ69" s="18"/>
      <c r="AR69" s="18"/>
      <c r="AS69" s="18"/>
      <c r="AT69" s="18"/>
      <c r="AU69" s="18"/>
    </row>
    <row r="70" spans="1:47" ht="60" customHeight="1" x14ac:dyDescent="0.25">
      <c r="A70" s="134">
        <v>20</v>
      </c>
      <c r="B70" s="68">
        <v>71</v>
      </c>
      <c r="C70" s="140" t="s">
        <v>207</v>
      </c>
      <c r="D70" s="66" t="s">
        <v>120</v>
      </c>
      <c r="E70" s="20" t="s">
        <v>217</v>
      </c>
      <c r="F70" s="20" t="s">
        <v>36</v>
      </c>
      <c r="G70" s="86">
        <v>2.25</v>
      </c>
      <c r="H70" s="125">
        <v>100</v>
      </c>
      <c r="I70" s="39">
        <f t="shared" si="3"/>
        <v>0</v>
      </c>
      <c r="J70" s="40" t="str">
        <f t="shared" si="4"/>
        <v>OK</v>
      </c>
      <c r="K70" s="121"/>
      <c r="L70" s="121"/>
      <c r="M70" s="121"/>
      <c r="N70" s="121"/>
      <c r="O70" s="121"/>
      <c r="P70" s="121"/>
      <c r="Q70" s="121"/>
      <c r="R70" s="121"/>
      <c r="S70" s="121"/>
      <c r="T70" s="121"/>
      <c r="U70" s="121"/>
      <c r="V70" s="121"/>
      <c r="W70" s="121">
        <v>100</v>
      </c>
      <c r="X70" s="121"/>
      <c r="Y70" s="121"/>
      <c r="Z70" s="121"/>
      <c r="AA70" s="121"/>
      <c r="AB70" s="121"/>
      <c r="AC70" s="121"/>
      <c r="AD70" s="121"/>
      <c r="AE70" s="121"/>
      <c r="AF70" s="18"/>
      <c r="AG70" s="18"/>
      <c r="AH70" s="18"/>
      <c r="AI70" s="18"/>
      <c r="AJ70" s="18"/>
      <c r="AK70" s="18"/>
      <c r="AL70" s="18"/>
      <c r="AM70" s="18"/>
      <c r="AN70" s="18"/>
      <c r="AO70" s="18"/>
      <c r="AP70" s="18"/>
      <c r="AQ70" s="18"/>
      <c r="AR70" s="18"/>
      <c r="AS70" s="18"/>
      <c r="AT70" s="18"/>
      <c r="AU70" s="18"/>
    </row>
    <row r="71" spans="1:47" ht="60" customHeight="1" x14ac:dyDescent="0.25">
      <c r="A71" s="135"/>
      <c r="B71" s="68">
        <v>72</v>
      </c>
      <c r="C71" s="141"/>
      <c r="D71" s="46" t="s">
        <v>121</v>
      </c>
      <c r="E71" s="69" t="s">
        <v>217</v>
      </c>
      <c r="F71" s="69" t="s">
        <v>36</v>
      </c>
      <c r="G71" s="86">
        <v>2.25</v>
      </c>
      <c r="H71" s="125">
        <v>200</v>
      </c>
      <c r="I71" s="39">
        <f t="shared" si="3"/>
        <v>130</v>
      </c>
      <c r="J71" s="40" t="str">
        <f t="shared" si="4"/>
        <v>OK</v>
      </c>
      <c r="K71" s="121"/>
      <c r="L71" s="121"/>
      <c r="M71" s="121"/>
      <c r="N71" s="121"/>
      <c r="O71" s="121"/>
      <c r="P71" s="121">
        <v>40</v>
      </c>
      <c r="Q71" s="121"/>
      <c r="R71" s="121"/>
      <c r="S71" s="121"/>
      <c r="T71" s="121"/>
      <c r="U71" s="121"/>
      <c r="V71" s="121"/>
      <c r="W71" s="121"/>
      <c r="X71" s="121"/>
      <c r="Y71" s="121"/>
      <c r="Z71" s="121"/>
      <c r="AA71" s="121"/>
      <c r="AB71" s="121"/>
      <c r="AC71" s="121"/>
      <c r="AD71" s="121">
        <v>30</v>
      </c>
      <c r="AE71" s="121"/>
      <c r="AF71" s="18"/>
      <c r="AG71" s="18"/>
      <c r="AH71" s="18"/>
      <c r="AI71" s="18"/>
      <c r="AJ71" s="18"/>
      <c r="AK71" s="18"/>
      <c r="AL71" s="18"/>
      <c r="AM71" s="18"/>
      <c r="AN71" s="18"/>
      <c r="AO71" s="18"/>
      <c r="AP71" s="18"/>
      <c r="AQ71" s="18"/>
      <c r="AR71" s="18"/>
      <c r="AS71" s="18"/>
      <c r="AT71" s="18"/>
      <c r="AU71" s="18"/>
    </row>
    <row r="72" spans="1:47" ht="60" customHeight="1" x14ac:dyDescent="0.25">
      <c r="A72" s="135"/>
      <c r="B72" s="68">
        <v>73</v>
      </c>
      <c r="C72" s="141"/>
      <c r="D72" s="46" t="s">
        <v>122</v>
      </c>
      <c r="E72" s="69" t="s">
        <v>217</v>
      </c>
      <c r="F72" s="69" t="s">
        <v>36</v>
      </c>
      <c r="G72" s="86">
        <v>2.25</v>
      </c>
      <c r="H72" s="125">
        <v>200</v>
      </c>
      <c r="I72" s="39">
        <f t="shared" si="3"/>
        <v>0</v>
      </c>
      <c r="J72" s="40" t="str">
        <f t="shared" si="4"/>
        <v>OK</v>
      </c>
      <c r="K72" s="121"/>
      <c r="L72" s="121"/>
      <c r="M72" s="121"/>
      <c r="N72" s="121"/>
      <c r="O72" s="121"/>
      <c r="P72" s="121">
        <v>100</v>
      </c>
      <c r="Q72" s="121"/>
      <c r="R72" s="121"/>
      <c r="S72" s="121"/>
      <c r="T72" s="121"/>
      <c r="U72" s="121"/>
      <c r="V72" s="121"/>
      <c r="W72" s="121"/>
      <c r="X72" s="121"/>
      <c r="Y72" s="121"/>
      <c r="Z72" s="121">
        <v>100</v>
      </c>
      <c r="AA72" s="121"/>
      <c r="AB72" s="121"/>
      <c r="AC72" s="121"/>
      <c r="AD72" s="121"/>
      <c r="AE72" s="121"/>
      <c r="AF72" s="18"/>
      <c r="AG72" s="18"/>
      <c r="AH72" s="18"/>
      <c r="AI72" s="18"/>
      <c r="AJ72" s="18"/>
      <c r="AK72" s="18"/>
      <c r="AL72" s="18"/>
      <c r="AM72" s="18"/>
      <c r="AN72" s="18"/>
      <c r="AO72" s="18"/>
      <c r="AP72" s="18"/>
      <c r="AQ72" s="18"/>
      <c r="AR72" s="18"/>
      <c r="AS72" s="18"/>
      <c r="AT72" s="18"/>
      <c r="AU72" s="18"/>
    </row>
    <row r="73" spans="1:47" ht="60" customHeight="1" x14ac:dyDescent="0.25">
      <c r="A73" s="135"/>
      <c r="B73" s="68">
        <v>74</v>
      </c>
      <c r="C73" s="141"/>
      <c r="D73" s="46" t="s">
        <v>123</v>
      </c>
      <c r="E73" s="69" t="s">
        <v>217</v>
      </c>
      <c r="F73" s="69" t="s">
        <v>48</v>
      </c>
      <c r="G73" s="86">
        <v>0.12</v>
      </c>
      <c r="H73" s="125">
        <v>200</v>
      </c>
      <c r="I73" s="39">
        <f t="shared" si="3"/>
        <v>50</v>
      </c>
      <c r="J73" s="40" t="str">
        <f t="shared" si="4"/>
        <v>OK</v>
      </c>
      <c r="K73" s="121"/>
      <c r="L73" s="121"/>
      <c r="M73" s="121"/>
      <c r="N73" s="121"/>
      <c r="O73" s="121"/>
      <c r="P73" s="121"/>
      <c r="Q73" s="121"/>
      <c r="R73" s="121"/>
      <c r="S73" s="121"/>
      <c r="T73" s="121"/>
      <c r="U73" s="121"/>
      <c r="V73" s="121"/>
      <c r="W73" s="121"/>
      <c r="X73" s="121"/>
      <c r="Y73" s="121"/>
      <c r="Z73" s="121"/>
      <c r="AA73" s="121"/>
      <c r="AB73" s="121"/>
      <c r="AC73" s="121"/>
      <c r="AD73" s="121">
        <v>150</v>
      </c>
      <c r="AE73" s="121"/>
      <c r="AF73" s="18"/>
      <c r="AG73" s="18"/>
      <c r="AH73" s="18"/>
      <c r="AI73" s="18"/>
      <c r="AJ73" s="18"/>
      <c r="AK73" s="18"/>
      <c r="AL73" s="18"/>
      <c r="AM73" s="18"/>
      <c r="AN73" s="18"/>
      <c r="AO73" s="18"/>
      <c r="AP73" s="18"/>
      <c r="AQ73" s="18"/>
      <c r="AR73" s="18"/>
      <c r="AS73" s="18"/>
      <c r="AT73" s="18"/>
      <c r="AU73" s="18"/>
    </row>
    <row r="74" spans="1:47" ht="60" customHeight="1" x14ac:dyDescent="0.25">
      <c r="A74" s="136"/>
      <c r="B74" s="68">
        <v>75</v>
      </c>
      <c r="C74" s="142"/>
      <c r="D74" s="46" t="s">
        <v>143</v>
      </c>
      <c r="E74" s="69" t="s">
        <v>67</v>
      </c>
      <c r="F74" s="69" t="s">
        <v>53</v>
      </c>
      <c r="G74" s="86">
        <v>134.54</v>
      </c>
      <c r="H74" s="125"/>
      <c r="I74" s="39">
        <f t="shared" si="3"/>
        <v>0</v>
      </c>
      <c r="J74" s="40" t="str">
        <f t="shared" si="4"/>
        <v>OK</v>
      </c>
      <c r="K74" s="121"/>
      <c r="L74" s="121"/>
      <c r="M74" s="121"/>
      <c r="N74" s="121"/>
      <c r="O74" s="121"/>
      <c r="P74" s="121"/>
      <c r="Q74" s="121"/>
      <c r="R74" s="121"/>
      <c r="S74" s="121"/>
      <c r="T74" s="121"/>
      <c r="U74" s="121"/>
      <c r="V74" s="121"/>
      <c r="W74" s="121"/>
      <c r="X74" s="121"/>
      <c r="Y74" s="121"/>
      <c r="Z74" s="121"/>
      <c r="AA74" s="121"/>
      <c r="AB74" s="121"/>
      <c r="AC74" s="121"/>
      <c r="AD74" s="121"/>
      <c r="AE74" s="121"/>
      <c r="AF74" s="18"/>
      <c r="AG74" s="18"/>
      <c r="AH74" s="18"/>
      <c r="AI74" s="18"/>
      <c r="AJ74" s="18"/>
      <c r="AK74" s="18"/>
      <c r="AL74" s="18"/>
      <c r="AM74" s="18"/>
      <c r="AN74" s="18"/>
      <c r="AO74" s="18"/>
      <c r="AP74" s="18"/>
      <c r="AQ74" s="18"/>
      <c r="AR74" s="18"/>
      <c r="AS74" s="18"/>
      <c r="AT74" s="18"/>
      <c r="AU74" s="18"/>
    </row>
    <row r="75" spans="1:47" ht="60" customHeight="1" x14ac:dyDescent="0.25">
      <c r="A75" s="134">
        <v>21</v>
      </c>
      <c r="B75" s="68">
        <v>76</v>
      </c>
      <c r="C75" s="140" t="s">
        <v>218</v>
      </c>
      <c r="D75" s="84" t="s">
        <v>219</v>
      </c>
      <c r="E75" s="20" t="s">
        <v>220</v>
      </c>
      <c r="F75" s="20" t="s">
        <v>46</v>
      </c>
      <c r="G75" s="86">
        <v>20.36</v>
      </c>
      <c r="H75" s="125">
        <v>30</v>
      </c>
      <c r="I75" s="39">
        <f t="shared" si="3"/>
        <v>30</v>
      </c>
      <c r="J75" s="40" t="str">
        <f t="shared" si="4"/>
        <v>OK</v>
      </c>
      <c r="K75" s="121"/>
      <c r="L75" s="121"/>
      <c r="M75" s="121"/>
      <c r="N75" s="121"/>
      <c r="O75" s="121"/>
      <c r="P75" s="121"/>
      <c r="Q75" s="121"/>
      <c r="R75" s="121"/>
      <c r="S75" s="121"/>
      <c r="T75" s="121"/>
      <c r="U75" s="121"/>
      <c r="V75" s="121"/>
      <c r="W75" s="121"/>
      <c r="X75" s="121"/>
      <c r="Y75" s="121"/>
      <c r="Z75" s="121"/>
      <c r="AA75" s="121"/>
      <c r="AB75" s="121"/>
      <c r="AC75" s="121"/>
      <c r="AD75" s="121"/>
      <c r="AE75" s="121"/>
      <c r="AF75" s="18"/>
      <c r="AG75" s="18"/>
      <c r="AH75" s="18"/>
      <c r="AI75" s="18"/>
      <c r="AJ75" s="18"/>
      <c r="AK75" s="18"/>
      <c r="AL75" s="18"/>
      <c r="AM75" s="18"/>
      <c r="AN75" s="18"/>
      <c r="AO75" s="18"/>
      <c r="AP75" s="18"/>
      <c r="AQ75" s="18"/>
      <c r="AR75" s="18"/>
      <c r="AS75" s="18"/>
      <c r="AT75" s="18"/>
      <c r="AU75" s="18"/>
    </row>
    <row r="76" spans="1:47" ht="60" customHeight="1" x14ac:dyDescent="0.25">
      <c r="A76" s="135"/>
      <c r="B76" s="68">
        <v>77</v>
      </c>
      <c r="C76" s="141"/>
      <c r="D76" s="46" t="s">
        <v>221</v>
      </c>
      <c r="E76" s="20" t="s">
        <v>220</v>
      </c>
      <c r="F76" s="69" t="s">
        <v>46</v>
      </c>
      <c r="G76" s="86">
        <v>20.350000000000001</v>
      </c>
      <c r="H76" s="125">
        <v>30</v>
      </c>
      <c r="I76" s="39">
        <f t="shared" si="3"/>
        <v>30</v>
      </c>
      <c r="J76" s="40" t="str">
        <f t="shared" si="4"/>
        <v>OK</v>
      </c>
      <c r="K76" s="121"/>
      <c r="L76" s="121"/>
      <c r="M76" s="121"/>
      <c r="N76" s="121"/>
      <c r="O76" s="121"/>
      <c r="P76" s="121"/>
      <c r="Q76" s="121"/>
      <c r="R76" s="121"/>
      <c r="S76" s="121"/>
      <c r="T76" s="121"/>
      <c r="U76" s="121"/>
      <c r="V76" s="121"/>
      <c r="W76" s="121"/>
      <c r="X76" s="121"/>
      <c r="Y76" s="121"/>
      <c r="Z76" s="121"/>
      <c r="AA76" s="121"/>
      <c r="AB76" s="121"/>
      <c r="AC76" s="121"/>
      <c r="AD76" s="121"/>
      <c r="AE76" s="121"/>
      <c r="AF76" s="18"/>
      <c r="AG76" s="18"/>
      <c r="AH76" s="18"/>
      <c r="AI76" s="18"/>
      <c r="AJ76" s="18"/>
      <c r="AK76" s="18"/>
      <c r="AL76" s="18"/>
      <c r="AM76" s="18"/>
      <c r="AN76" s="18"/>
      <c r="AO76" s="18"/>
      <c r="AP76" s="18"/>
      <c r="AQ76" s="18"/>
      <c r="AR76" s="18"/>
      <c r="AS76" s="18"/>
      <c r="AT76" s="18"/>
      <c r="AU76" s="18"/>
    </row>
    <row r="77" spans="1:47" ht="60" customHeight="1" x14ac:dyDescent="0.25">
      <c r="A77" s="136"/>
      <c r="B77" s="68">
        <v>78</v>
      </c>
      <c r="C77" s="142"/>
      <c r="D77" s="46" t="s">
        <v>222</v>
      </c>
      <c r="E77" s="20" t="s">
        <v>220</v>
      </c>
      <c r="F77" s="69" t="s">
        <v>52</v>
      </c>
      <c r="G77" s="86">
        <v>20.38</v>
      </c>
      <c r="H77" s="125">
        <v>30</v>
      </c>
      <c r="I77" s="39">
        <f t="shared" si="3"/>
        <v>30</v>
      </c>
      <c r="J77" s="40" t="str">
        <f t="shared" si="4"/>
        <v>OK</v>
      </c>
      <c r="K77" s="121"/>
      <c r="L77" s="121"/>
      <c r="M77" s="121"/>
      <c r="N77" s="121"/>
      <c r="O77" s="121"/>
      <c r="P77" s="121"/>
      <c r="Q77" s="121"/>
      <c r="R77" s="121"/>
      <c r="S77" s="121"/>
      <c r="T77" s="121"/>
      <c r="U77" s="121"/>
      <c r="V77" s="121"/>
      <c r="W77" s="121"/>
      <c r="X77" s="121"/>
      <c r="Y77" s="121"/>
      <c r="Z77" s="121"/>
      <c r="AA77" s="121"/>
      <c r="AB77" s="121"/>
      <c r="AC77" s="121"/>
      <c r="AD77" s="121"/>
      <c r="AE77" s="121"/>
      <c r="AF77" s="18"/>
      <c r="AG77" s="18"/>
      <c r="AH77" s="18"/>
      <c r="AI77" s="18"/>
      <c r="AJ77" s="18"/>
      <c r="AK77" s="18"/>
      <c r="AL77" s="18"/>
      <c r="AM77" s="18"/>
      <c r="AN77" s="18"/>
      <c r="AO77" s="18"/>
      <c r="AP77" s="18"/>
      <c r="AQ77" s="18"/>
      <c r="AR77" s="18"/>
      <c r="AS77" s="18"/>
      <c r="AT77" s="18"/>
      <c r="AU77" s="18"/>
    </row>
    <row r="78" spans="1:47" ht="60" customHeight="1" x14ac:dyDescent="0.25">
      <c r="A78" s="134">
        <v>22</v>
      </c>
      <c r="B78" s="68">
        <v>79</v>
      </c>
      <c r="C78" s="140" t="s">
        <v>175</v>
      </c>
      <c r="D78" s="46" t="s">
        <v>124</v>
      </c>
      <c r="E78" s="20" t="s">
        <v>62</v>
      </c>
      <c r="F78" s="69" t="s">
        <v>26</v>
      </c>
      <c r="G78" s="86">
        <v>267.92</v>
      </c>
      <c r="H78" s="125">
        <v>6</v>
      </c>
      <c r="I78" s="39">
        <f t="shared" si="3"/>
        <v>6</v>
      </c>
      <c r="J78" s="40" t="str">
        <f t="shared" si="4"/>
        <v>OK</v>
      </c>
      <c r="K78" s="121"/>
      <c r="L78" s="121"/>
      <c r="M78" s="121"/>
      <c r="N78" s="121"/>
      <c r="O78" s="121"/>
      <c r="P78" s="121"/>
      <c r="Q78" s="121"/>
      <c r="R78" s="121"/>
      <c r="S78" s="121"/>
      <c r="T78" s="121"/>
      <c r="U78" s="121"/>
      <c r="V78" s="121"/>
      <c r="W78" s="121"/>
      <c r="X78" s="121"/>
      <c r="Y78" s="121"/>
      <c r="Z78" s="121"/>
      <c r="AA78" s="121"/>
      <c r="AB78" s="121"/>
      <c r="AC78" s="121"/>
      <c r="AD78" s="121"/>
      <c r="AE78" s="121"/>
      <c r="AF78" s="18"/>
      <c r="AG78" s="18"/>
      <c r="AH78" s="18"/>
      <c r="AI78" s="18"/>
      <c r="AJ78" s="18"/>
      <c r="AK78" s="18"/>
      <c r="AL78" s="18"/>
      <c r="AM78" s="18"/>
      <c r="AN78" s="18"/>
      <c r="AO78" s="18"/>
      <c r="AP78" s="18"/>
      <c r="AQ78" s="18"/>
      <c r="AR78" s="18"/>
      <c r="AS78" s="18"/>
      <c r="AT78" s="18"/>
      <c r="AU78" s="18"/>
    </row>
    <row r="79" spans="1:47" ht="60" customHeight="1" x14ac:dyDescent="0.25">
      <c r="A79" s="135"/>
      <c r="B79" s="68">
        <v>80</v>
      </c>
      <c r="C79" s="141"/>
      <c r="D79" s="46" t="s">
        <v>125</v>
      </c>
      <c r="E79" s="20" t="s">
        <v>62</v>
      </c>
      <c r="F79" s="69" t="s">
        <v>48</v>
      </c>
      <c r="G79" s="86">
        <v>31.59</v>
      </c>
      <c r="H79" s="125">
        <v>20</v>
      </c>
      <c r="I79" s="39">
        <f t="shared" si="3"/>
        <v>10</v>
      </c>
      <c r="J79" s="40" t="str">
        <f t="shared" si="4"/>
        <v>OK</v>
      </c>
      <c r="K79" s="121"/>
      <c r="L79" s="121">
        <v>10</v>
      </c>
      <c r="M79" s="121"/>
      <c r="N79" s="121"/>
      <c r="O79" s="121"/>
      <c r="P79" s="121"/>
      <c r="Q79" s="121"/>
      <c r="R79" s="121"/>
      <c r="S79" s="121"/>
      <c r="T79" s="121"/>
      <c r="U79" s="121"/>
      <c r="V79" s="121"/>
      <c r="W79" s="121"/>
      <c r="X79" s="121"/>
      <c r="Y79" s="121"/>
      <c r="Z79" s="121"/>
      <c r="AA79" s="121"/>
      <c r="AB79" s="121"/>
      <c r="AC79" s="121"/>
      <c r="AD79" s="121"/>
      <c r="AE79" s="121"/>
      <c r="AF79" s="18"/>
      <c r="AG79" s="18"/>
      <c r="AH79" s="18"/>
      <c r="AI79" s="18"/>
      <c r="AJ79" s="18"/>
      <c r="AK79" s="18"/>
      <c r="AL79" s="18"/>
      <c r="AM79" s="18"/>
      <c r="AN79" s="18"/>
      <c r="AO79" s="18"/>
      <c r="AP79" s="18"/>
      <c r="AQ79" s="18"/>
      <c r="AR79" s="18"/>
      <c r="AS79" s="18"/>
      <c r="AT79" s="18"/>
      <c r="AU79" s="18"/>
    </row>
    <row r="80" spans="1:47" ht="60" customHeight="1" x14ac:dyDescent="0.25">
      <c r="A80" s="135"/>
      <c r="B80" s="68">
        <v>81</v>
      </c>
      <c r="C80" s="141"/>
      <c r="D80" s="46" t="s">
        <v>126</v>
      </c>
      <c r="E80" s="20" t="s">
        <v>223</v>
      </c>
      <c r="F80" s="69" t="s">
        <v>48</v>
      </c>
      <c r="G80" s="86">
        <v>17.48</v>
      </c>
      <c r="H80" s="125">
        <v>100</v>
      </c>
      <c r="I80" s="39">
        <f t="shared" si="3"/>
        <v>0</v>
      </c>
      <c r="J80" s="40" t="str">
        <f t="shared" si="4"/>
        <v>OK</v>
      </c>
      <c r="K80" s="121"/>
      <c r="L80" s="121">
        <v>70</v>
      </c>
      <c r="M80" s="121"/>
      <c r="N80" s="121"/>
      <c r="O80" s="121"/>
      <c r="P80" s="121"/>
      <c r="Q80" s="121"/>
      <c r="R80" s="121"/>
      <c r="S80" s="121"/>
      <c r="T80" s="121"/>
      <c r="U80" s="121"/>
      <c r="V80" s="121"/>
      <c r="W80" s="121"/>
      <c r="X80" s="121"/>
      <c r="Y80" s="121"/>
      <c r="Z80" s="121"/>
      <c r="AA80" s="121"/>
      <c r="AB80" s="121"/>
      <c r="AC80" s="121"/>
      <c r="AD80" s="121"/>
      <c r="AE80" s="121">
        <v>30</v>
      </c>
      <c r="AF80" s="18"/>
      <c r="AG80" s="18"/>
      <c r="AH80" s="18"/>
      <c r="AI80" s="18"/>
      <c r="AJ80" s="18"/>
      <c r="AK80" s="18"/>
      <c r="AL80" s="18"/>
      <c r="AM80" s="18"/>
      <c r="AN80" s="18"/>
      <c r="AO80" s="18"/>
      <c r="AP80" s="18"/>
      <c r="AQ80" s="18"/>
      <c r="AR80" s="18"/>
      <c r="AS80" s="18"/>
      <c r="AT80" s="18"/>
      <c r="AU80" s="18"/>
    </row>
    <row r="81" spans="1:47" ht="60" customHeight="1" x14ac:dyDescent="0.25">
      <c r="A81" s="135"/>
      <c r="B81" s="68">
        <v>82</v>
      </c>
      <c r="C81" s="141"/>
      <c r="D81" s="66" t="s">
        <v>127</v>
      </c>
      <c r="E81" s="20" t="s">
        <v>62</v>
      </c>
      <c r="F81" s="20" t="s">
        <v>48</v>
      </c>
      <c r="G81" s="86">
        <v>15.49</v>
      </c>
      <c r="H81" s="125">
        <v>20</v>
      </c>
      <c r="I81" s="39">
        <f t="shared" si="3"/>
        <v>20</v>
      </c>
      <c r="J81" s="40" t="str">
        <f t="shared" si="4"/>
        <v>OK</v>
      </c>
      <c r="K81" s="121"/>
      <c r="L81" s="121"/>
      <c r="M81" s="121"/>
      <c r="N81" s="121"/>
      <c r="O81" s="121"/>
      <c r="P81" s="121"/>
      <c r="Q81" s="121"/>
      <c r="R81" s="121"/>
      <c r="S81" s="121"/>
      <c r="T81" s="121"/>
      <c r="U81" s="121"/>
      <c r="V81" s="121"/>
      <c r="W81" s="121"/>
      <c r="X81" s="121"/>
      <c r="Y81" s="121"/>
      <c r="Z81" s="121"/>
      <c r="AA81" s="121"/>
      <c r="AB81" s="121"/>
      <c r="AC81" s="121"/>
      <c r="AD81" s="121"/>
      <c r="AE81" s="121"/>
      <c r="AF81" s="18"/>
      <c r="AG81" s="18"/>
      <c r="AH81" s="18"/>
      <c r="AI81" s="18"/>
      <c r="AJ81" s="18"/>
      <c r="AK81" s="18"/>
      <c r="AL81" s="18"/>
      <c r="AM81" s="18"/>
      <c r="AN81" s="18"/>
      <c r="AO81" s="18"/>
      <c r="AP81" s="18"/>
      <c r="AQ81" s="18"/>
      <c r="AR81" s="18"/>
      <c r="AS81" s="18"/>
      <c r="AT81" s="18"/>
      <c r="AU81" s="18"/>
    </row>
    <row r="82" spans="1:47" ht="60" customHeight="1" x14ac:dyDescent="0.25">
      <c r="A82" s="135"/>
      <c r="B82" s="68">
        <v>83</v>
      </c>
      <c r="C82" s="141"/>
      <c r="D82" s="66" t="s">
        <v>128</v>
      </c>
      <c r="E82" s="20" t="s">
        <v>62</v>
      </c>
      <c r="F82" s="20" t="s">
        <v>48</v>
      </c>
      <c r="G82" s="86">
        <v>50.16</v>
      </c>
      <c r="H82" s="125">
        <v>10</v>
      </c>
      <c r="I82" s="39">
        <f t="shared" si="3"/>
        <v>5</v>
      </c>
      <c r="J82" s="40" t="str">
        <f t="shared" si="4"/>
        <v>OK</v>
      </c>
      <c r="K82" s="121"/>
      <c r="L82" s="121"/>
      <c r="M82" s="121"/>
      <c r="N82" s="121"/>
      <c r="O82" s="121"/>
      <c r="P82" s="121"/>
      <c r="Q82" s="121"/>
      <c r="R82" s="121"/>
      <c r="S82" s="121"/>
      <c r="T82" s="121"/>
      <c r="U82" s="121"/>
      <c r="V82" s="121"/>
      <c r="W82" s="121"/>
      <c r="X82" s="121"/>
      <c r="Y82" s="121"/>
      <c r="Z82" s="121"/>
      <c r="AA82" s="121"/>
      <c r="AB82" s="121"/>
      <c r="AC82" s="121"/>
      <c r="AD82" s="121"/>
      <c r="AE82" s="121">
        <v>5</v>
      </c>
      <c r="AF82" s="18"/>
      <c r="AG82" s="18"/>
      <c r="AH82" s="18"/>
      <c r="AI82" s="18"/>
      <c r="AJ82" s="18"/>
      <c r="AK82" s="18"/>
      <c r="AL82" s="18"/>
      <c r="AM82" s="18"/>
      <c r="AN82" s="18"/>
      <c r="AO82" s="18"/>
      <c r="AP82" s="18"/>
      <c r="AQ82" s="18"/>
      <c r="AR82" s="18"/>
      <c r="AS82" s="18"/>
      <c r="AT82" s="18"/>
      <c r="AU82" s="18"/>
    </row>
    <row r="83" spans="1:47" ht="60" customHeight="1" x14ac:dyDescent="0.25">
      <c r="A83" s="136"/>
      <c r="B83" s="68">
        <v>84</v>
      </c>
      <c r="C83" s="142"/>
      <c r="D83" s="66" t="s">
        <v>224</v>
      </c>
      <c r="E83" s="20" t="s">
        <v>62</v>
      </c>
      <c r="F83" s="20" t="s">
        <v>48</v>
      </c>
      <c r="G83" s="86">
        <v>27.85</v>
      </c>
      <c r="H83" s="125">
        <v>20</v>
      </c>
      <c r="I83" s="39">
        <f t="shared" si="3"/>
        <v>0</v>
      </c>
      <c r="J83" s="40" t="str">
        <f t="shared" si="4"/>
        <v>OK</v>
      </c>
      <c r="K83" s="121"/>
      <c r="L83" s="121"/>
      <c r="M83" s="121"/>
      <c r="N83" s="121"/>
      <c r="O83" s="121"/>
      <c r="P83" s="121"/>
      <c r="Q83" s="121"/>
      <c r="R83" s="121"/>
      <c r="S83" s="121"/>
      <c r="T83" s="121"/>
      <c r="U83" s="121"/>
      <c r="V83" s="121"/>
      <c r="W83" s="121"/>
      <c r="X83" s="121"/>
      <c r="Y83" s="121"/>
      <c r="Z83" s="121"/>
      <c r="AA83" s="121"/>
      <c r="AB83" s="121"/>
      <c r="AC83" s="121"/>
      <c r="AD83" s="121"/>
      <c r="AE83" s="121">
        <v>20</v>
      </c>
      <c r="AF83" s="18"/>
      <c r="AG83" s="18"/>
      <c r="AH83" s="18"/>
      <c r="AI83" s="18"/>
      <c r="AJ83" s="18"/>
      <c r="AK83" s="18"/>
      <c r="AL83" s="18"/>
      <c r="AM83" s="18"/>
      <c r="AN83" s="18"/>
      <c r="AO83" s="18"/>
      <c r="AP83" s="18"/>
      <c r="AQ83" s="18"/>
      <c r="AR83" s="18"/>
      <c r="AS83" s="18"/>
      <c r="AT83" s="18"/>
      <c r="AU83" s="18"/>
    </row>
    <row r="84" spans="1:47" ht="60" customHeight="1" x14ac:dyDescent="0.25">
      <c r="A84" s="49">
        <v>23</v>
      </c>
      <c r="B84" s="68">
        <v>85</v>
      </c>
      <c r="C84" s="81" t="s">
        <v>225</v>
      </c>
      <c r="D84" s="85" t="s">
        <v>226</v>
      </c>
      <c r="E84" s="20" t="s">
        <v>227</v>
      </c>
      <c r="F84" s="20" t="s">
        <v>46</v>
      </c>
      <c r="G84" s="86">
        <v>3.24</v>
      </c>
      <c r="H84" s="125"/>
      <c r="I84" s="39">
        <f t="shared" si="3"/>
        <v>0</v>
      </c>
      <c r="J84" s="40" t="str">
        <f t="shared" si="4"/>
        <v>OK</v>
      </c>
      <c r="K84" s="121"/>
      <c r="L84" s="121"/>
      <c r="M84" s="121"/>
      <c r="N84" s="121"/>
      <c r="O84" s="121"/>
      <c r="P84" s="121"/>
      <c r="Q84" s="121"/>
      <c r="R84" s="121"/>
      <c r="S84" s="121"/>
      <c r="T84" s="121"/>
      <c r="U84" s="121"/>
      <c r="V84" s="121"/>
      <c r="W84" s="121"/>
      <c r="X84" s="121"/>
      <c r="Y84" s="121"/>
      <c r="Z84" s="121"/>
      <c r="AA84" s="121"/>
      <c r="AB84" s="121"/>
      <c r="AC84" s="121"/>
      <c r="AD84" s="121"/>
      <c r="AE84" s="121"/>
      <c r="AF84" s="18"/>
      <c r="AG84" s="18"/>
      <c r="AH84" s="18"/>
      <c r="AI84" s="18"/>
      <c r="AJ84" s="18"/>
      <c r="AK84" s="18"/>
      <c r="AL84" s="18"/>
      <c r="AM84" s="18"/>
      <c r="AN84" s="18"/>
      <c r="AO84" s="18"/>
      <c r="AP84" s="18"/>
      <c r="AQ84" s="18"/>
      <c r="AR84" s="18"/>
      <c r="AS84" s="18"/>
      <c r="AT84" s="18"/>
      <c r="AU84" s="18"/>
    </row>
    <row r="85" spans="1:47" ht="60" customHeight="1" x14ac:dyDescent="0.25">
      <c r="A85" s="134">
        <v>24</v>
      </c>
      <c r="B85" s="68">
        <v>86</v>
      </c>
      <c r="C85" s="140" t="s">
        <v>207</v>
      </c>
      <c r="D85" s="66" t="s">
        <v>129</v>
      </c>
      <c r="E85" s="20" t="s">
        <v>38</v>
      </c>
      <c r="F85" s="20" t="s">
        <v>26</v>
      </c>
      <c r="G85" s="86">
        <v>1.1399999999999999</v>
      </c>
      <c r="H85" s="125"/>
      <c r="I85" s="39">
        <f t="shared" si="3"/>
        <v>0</v>
      </c>
      <c r="J85" s="40" t="str">
        <f t="shared" si="4"/>
        <v>OK</v>
      </c>
      <c r="K85" s="121"/>
      <c r="L85" s="121"/>
      <c r="M85" s="121"/>
      <c r="N85" s="121"/>
      <c r="O85" s="121"/>
      <c r="P85" s="121"/>
      <c r="Q85" s="121"/>
      <c r="R85" s="121"/>
      <c r="S85" s="121"/>
      <c r="T85" s="121"/>
      <c r="U85" s="121"/>
      <c r="V85" s="121"/>
      <c r="W85" s="121"/>
      <c r="X85" s="121"/>
      <c r="Y85" s="121"/>
      <c r="Z85" s="121"/>
      <c r="AA85" s="121"/>
      <c r="AB85" s="121"/>
      <c r="AC85" s="121"/>
      <c r="AD85" s="121"/>
      <c r="AE85" s="121"/>
      <c r="AF85" s="18"/>
      <c r="AG85" s="18"/>
      <c r="AH85" s="18"/>
      <c r="AI85" s="18"/>
      <c r="AJ85" s="18"/>
      <c r="AK85" s="18"/>
      <c r="AL85" s="18"/>
      <c r="AM85" s="18"/>
      <c r="AN85" s="18"/>
      <c r="AO85" s="18"/>
      <c r="AP85" s="18"/>
      <c r="AQ85" s="18"/>
      <c r="AR85" s="18"/>
      <c r="AS85" s="18"/>
      <c r="AT85" s="18"/>
      <c r="AU85" s="18"/>
    </row>
    <row r="86" spans="1:47" ht="60" customHeight="1" x14ac:dyDescent="0.25">
      <c r="A86" s="135"/>
      <c r="B86" s="68">
        <v>87</v>
      </c>
      <c r="C86" s="141"/>
      <c r="D86" s="66" t="s">
        <v>130</v>
      </c>
      <c r="E86" s="20" t="s">
        <v>38</v>
      </c>
      <c r="F86" s="20" t="s">
        <v>26</v>
      </c>
      <c r="G86" s="86">
        <v>1.57</v>
      </c>
      <c r="H86" s="125">
        <v>50</v>
      </c>
      <c r="I86" s="39">
        <f t="shared" si="3"/>
        <v>0</v>
      </c>
      <c r="J86" s="40" t="str">
        <f t="shared" si="4"/>
        <v>OK</v>
      </c>
      <c r="K86" s="121"/>
      <c r="L86" s="121"/>
      <c r="M86" s="121"/>
      <c r="N86" s="121"/>
      <c r="O86" s="121"/>
      <c r="P86" s="121">
        <v>25</v>
      </c>
      <c r="Q86" s="121"/>
      <c r="R86" s="121"/>
      <c r="S86" s="121"/>
      <c r="T86" s="121"/>
      <c r="U86" s="121"/>
      <c r="V86" s="121"/>
      <c r="W86" s="121"/>
      <c r="X86" s="121"/>
      <c r="Y86" s="121"/>
      <c r="Z86" s="121">
        <v>25</v>
      </c>
      <c r="AA86" s="121"/>
      <c r="AB86" s="121"/>
      <c r="AC86" s="121"/>
      <c r="AD86" s="121"/>
      <c r="AE86" s="121"/>
      <c r="AF86" s="18"/>
      <c r="AG86" s="18"/>
      <c r="AH86" s="18"/>
      <c r="AI86" s="18"/>
      <c r="AJ86" s="18"/>
      <c r="AK86" s="18"/>
      <c r="AL86" s="18"/>
      <c r="AM86" s="18"/>
      <c r="AN86" s="18"/>
      <c r="AO86" s="18"/>
      <c r="AP86" s="18"/>
      <c r="AQ86" s="18"/>
      <c r="AR86" s="18"/>
      <c r="AS86" s="18"/>
      <c r="AT86" s="18"/>
      <c r="AU86" s="18"/>
    </row>
    <row r="87" spans="1:47" ht="60" customHeight="1" x14ac:dyDescent="0.25">
      <c r="A87" s="135"/>
      <c r="B87" s="68">
        <v>88</v>
      </c>
      <c r="C87" s="141"/>
      <c r="D87" s="66" t="s">
        <v>131</v>
      </c>
      <c r="E87" s="69" t="s">
        <v>39</v>
      </c>
      <c r="F87" s="67" t="s">
        <v>26</v>
      </c>
      <c r="G87" s="86">
        <v>5.2</v>
      </c>
      <c r="H87" s="125">
        <v>100</v>
      </c>
      <c r="I87" s="39">
        <f t="shared" si="3"/>
        <v>0</v>
      </c>
      <c r="J87" s="40" t="str">
        <f t="shared" si="4"/>
        <v>OK</v>
      </c>
      <c r="K87" s="121"/>
      <c r="L87" s="121"/>
      <c r="M87" s="121"/>
      <c r="N87" s="121"/>
      <c r="O87" s="121"/>
      <c r="P87" s="121">
        <v>60</v>
      </c>
      <c r="Q87" s="121"/>
      <c r="R87" s="121"/>
      <c r="S87" s="121"/>
      <c r="T87" s="121"/>
      <c r="U87" s="121"/>
      <c r="V87" s="121"/>
      <c r="W87" s="121">
        <v>40</v>
      </c>
      <c r="X87" s="121"/>
      <c r="Y87" s="121"/>
      <c r="Z87" s="121"/>
      <c r="AA87" s="121"/>
      <c r="AB87" s="121"/>
      <c r="AC87" s="121"/>
      <c r="AD87" s="121"/>
      <c r="AE87" s="121"/>
      <c r="AF87" s="18"/>
      <c r="AG87" s="18"/>
      <c r="AH87" s="18"/>
      <c r="AI87" s="18"/>
      <c r="AJ87" s="18"/>
      <c r="AK87" s="18"/>
      <c r="AL87" s="18"/>
      <c r="AM87" s="18"/>
      <c r="AN87" s="18"/>
      <c r="AO87" s="18"/>
      <c r="AP87" s="18"/>
      <c r="AQ87" s="18"/>
      <c r="AR87" s="18"/>
      <c r="AS87" s="18"/>
      <c r="AT87" s="18"/>
      <c r="AU87" s="18"/>
    </row>
    <row r="88" spans="1:47" ht="60" customHeight="1" x14ac:dyDescent="0.25">
      <c r="A88" s="136"/>
      <c r="B88" s="68">
        <v>89</v>
      </c>
      <c r="C88" s="142"/>
      <c r="D88" s="66" t="s">
        <v>132</v>
      </c>
      <c r="E88" s="69" t="s">
        <v>65</v>
      </c>
      <c r="F88" s="67" t="s">
        <v>26</v>
      </c>
      <c r="G88" s="86">
        <v>1.5</v>
      </c>
      <c r="H88" s="125"/>
      <c r="I88" s="39">
        <f t="shared" si="3"/>
        <v>0</v>
      </c>
      <c r="J88" s="40" t="str">
        <f t="shared" si="4"/>
        <v>OK</v>
      </c>
      <c r="K88" s="121"/>
      <c r="L88" s="121"/>
      <c r="M88" s="121"/>
      <c r="N88" s="121"/>
      <c r="O88" s="121"/>
      <c r="P88" s="121"/>
      <c r="Q88" s="121"/>
      <c r="R88" s="121"/>
      <c r="S88" s="121"/>
      <c r="T88" s="121"/>
      <c r="U88" s="121"/>
      <c r="V88" s="121"/>
      <c r="W88" s="121"/>
      <c r="X88" s="121"/>
      <c r="Y88" s="121"/>
      <c r="Z88" s="121"/>
      <c r="AA88" s="121"/>
      <c r="AB88" s="121"/>
      <c r="AC88" s="121"/>
      <c r="AD88" s="121"/>
      <c r="AE88" s="121"/>
      <c r="AF88" s="18"/>
      <c r="AG88" s="18"/>
      <c r="AH88" s="18"/>
      <c r="AI88" s="18"/>
      <c r="AJ88" s="18"/>
      <c r="AK88" s="18"/>
      <c r="AL88" s="18"/>
      <c r="AM88" s="18"/>
      <c r="AN88" s="18"/>
      <c r="AO88" s="18"/>
      <c r="AP88" s="18"/>
      <c r="AQ88" s="18"/>
      <c r="AR88" s="18"/>
      <c r="AS88" s="18"/>
      <c r="AT88" s="18"/>
      <c r="AU88" s="18"/>
    </row>
    <row r="89" spans="1:47" ht="60" customHeight="1" x14ac:dyDescent="0.25">
      <c r="A89" s="134">
        <v>25</v>
      </c>
      <c r="B89" s="68">
        <v>90</v>
      </c>
      <c r="C89" s="140" t="s">
        <v>173</v>
      </c>
      <c r="D89" s="66" t="s">
        <v>133</v>
      </c>
      <c r="E89" s="69" t="s">
        <v>37</v>
      </c>
      <c r="F89" s="20" t="s">
        <v>33</v>
      </c>
      <c r="G89" s="86">
        <v>19.02</v>
      </c>
      <c r="H89" s="125">
        <v>100</v>
      </c>
      <c r="I89" s="39">
        <f t="shared" si="3"/>
        <v>35</v>
      </c>
      <c r="J89" s="40" t="str">
        <f t="shared" si="4"/>
        <v>OK</v>
      </c>
      <c r="K89" s="121"/>
      <c r="L89" s="121"/>
      <c r="M89" s="121"/>
      <c r="N89" s="121">
        <v>35</v>
      </c>
      <c r="O89" s="121"/>
      <c r="P89" s="121"/>
      <c r="Q89" s="121"/>
      <c r="R89" s="121">
        <v>10</v>
      </c>
      <c r="S89" s="121"/>
      <c r="T89" s="121"/>
      <c r="U89" s="121"/>
      <c r="V89" s="121"/>
      <c r="W89" s="121"/>
      <c r="X89" s="121"/>
      <c r="Y89" s="121"/>
      <c r="Z89" s="121"/>
      <c r="AA89" s="121"/>
      <c r="AB89" s="121"/>
      <c r="AC89" s="121">
        <v>20</v>
      </c>
      <c r="AD89" s="121"/>
      <c r="AE89" s="121"/>
      <c r="AF89" s="18"/>
      <c r="AG89" s="18"/>
      <c r="AH89" s="18"/>
      <c r="AI89" s="18"/>
      <c r="AJ89" s="18"/>
      <c r="AK89" s="18"/>
      <c r="AL89" s="18"/>
      <c r="AM89" s="18"/>
      <c r="AN89" s="18"/>
      <c r="AO89" s="18"/>
      <c r="AP89" s="18"/>
      <c r="AQ89" s="18"/>
      <c r="AR89" s="18"/>
      <c r="AS89" s="18"/>
      <c r="AT89" s="18"/>
      <c r="AU89" s="18"/>
    </row>
    <row r="90" spans="1:47" ht="60" customHeight="1" x14ac:dyDescent="0.25">
      <c r="A90" s="135"/>
      <c r="B90" s="68">
        <v>91</v>
      </c>
      <c r="C90" s="141"/>
      <c r="D90" s="46" t="s">
        <v>228</v>
      </c>
      <c r="E90" s="69" t="s">
        <v>37</v>
      </c>
      <c r="F90" s="20" t="s">
        <v>26</v>
      </c>
      <c r="G90" s="86">
        <v>10.72</v>
      </c>
      <c r="H90" s="125"/>
      <c r="I90" s="39">
        <f t="shared" si="3"/>
        <v>0</v>
      </c>
      <c r="J90" s="40" t="str">
        <f t="shared" si="4"/>
        <v>OK</v>
      </c>
      <c r="K90" s="121"/>
      <c r="L90" s="121"/>
      <c r="M90" s="121"/>
      <c r="N90" s="121"/>
      <c r="O90" s="121"/>
      <c r="P90" s="121"/>
      <c r="Q90" s="121"/>
      <c r="R90" s="121"/>
      <c r="S90" s="121"/>
      <c r="T90" s="121"/>
      <c r="U90" s="121"/>
      <c r="V90" s="121"/>
      <c r="W90" s="121"/>
      <c r="X90" s="121"/>
      <c r="Y90" s="121"/>
      <c r="Z90" s="121"/>
      <c r="AA90" s="121"/>
      <c r="AB90" s="121"/>
      <c r="AC90" s="121"/>
      <c r="AD90" s="121"/>
      <c r="AE90" s="121"/>
      <c r="AF90" s="18"/>
      <c r="AG90" s="18"/>
      <c r="AH90" s="18"/>
      <c r="AI90" s="18"/>
      <c r="AJ90" s="18"/>
      <c r="AK90" s="18"/>
      <c r="AL90" s="18"/>
      <c r="AM90" s="18"/>
      <c r="AN90" s="18"/>
      <c r="AO90" s="18"/>
      <c r="AP90" s="18"/>
      <c r="AQ90" s="18"/>
      <c r="AR90" s="18"/>
      <c r="AS90" s="18"/>
      <c r="AT90" s="18"/>
      <c r="AU90" s="18"/>
    </row>
    <row r="91" spans="1:47" ht="60" customHeight="1" x14ac:dyDescent="0.25">
      <c r="A91" s="136"/>
      <c r="B91" s="68">
        <v>92</v>
      </c>
      <c r="C91" s="142"/>
      <c r="D91" s="66" t="s">
        <v>229</v>
      </c>
      <c r="E91" s="69" t="s">
        <v>40</v>
      </c>
      <c r="F91" s="69" t="s">
        <v>26</v>
      </c>
      <c r="G91" s="86">
        <v>21.13</v>
      </c>
      <c r="H91" s="125"/>
      <c r="I91" s="39">
        <f t="shared" si="3"/>
        <v>0</v>
      </c>
      <c r="J91" s="40" t="str">
        <f t="shared" si="4"/>
        <v>OK</v>
      </c>
      <c r="K91" s="121"/>
      <c r="L91" s="121"/>
      <c r="M91" s="121"/>
      <c r="N91" s="121"/>
      <c r="O91" s="121"/>
      <c r="P91" s="121"/>
      <c r="Q91" s="121"/>
      <c r="R91" s="121"/>
      <c r="S91" s="121"/>
      <c r="T91" s="121"/>
      <c r="U91" s="121"/>
      <c r="V91" s="121"/>
      <c r="W91" s="121"/>
      <c r="X91" s="121"/>
      <c r="Y91" s="121"/>
      <c r="Z91" s="121"/>
      <c r="AA91" s="121"/>
      <c r="AB91" s="121"/>
      <c r="AC91" s="121"/>
      <c r="AD91" s="121"/>
      <c r="AE91" s="121"/>
      <c r="AF91" s="18"/>
      <c r="AG91" s="18"/>
      <c r="AH91" s="18"/>
      <c r="AI91" s="18"/>
      <c r="AJ91" s="18"/>
      <c r="AK91" s="18"/>
      <c r="AL91" s="18"/>
      <c r="AM91" s="18"/>
      <c r="AN91" s="18"/>
      <c r="AO91" s="18"/>
      <c r="AP91" s="18"/>
      <c r="AQ91" s="18"/>
      <c r="AR91" s="18"/>
      <c r="AS91" s="18"/>
      <c r="AT91" s="18"/>
      <c r="AU91" s="18"/>
    </row>
    <row r="92" spans="1:47" ht="60" customHeight="1" x14ac:dyDescent="0.25">
      <c r="A92" s="134">
        <v>26</v>
      </c>
      <c r="B92" s="68">
        <v>93</v>
      </c>
      <c r="C92" s="140" t="s">
        <v>173</v>
      </c>
      <c r="D92" s="66" t="s">
        <v>134</v>
      </c>
      <c r="E92" s="69" t="s">
        <v>37</v>
      </c>
      <c r="F92" s="69" t="s">
        <v>26</v>
      </c>
      <c r="G92" s="86">
        <v>11.35</v>
      </c>
      <c r="H92" s="125"/>
      <c r="I92" s="39">
        <f t="shared" si="3"/>
        <v>0</v>
      </c>
      <c r="J92" s="40" t="str">
        <f t="shared" si="4"/>
        <v>OK</v>
      </c>
      <c r="K92" s="121"/>
      <c r="L92" s="121"/>
      <c r="M92" s="121"/>
      <c r="N92" s="121"/>
      <c r="O92" s="121"/>
      <c r="P92" s="121"/>
      <c r="Q92" s="121"/>
      <c r="R92" s="121"/>
      <c r="S92" s="121"/>
      <c r="T92" s="121"/>
      <c r="U92" s="121"/>
      <c r="V92" s="121"/>
      <c r="W92" s="121"/>
      <c r="X92" s="121"/>
      <c r="Y92" s="121"/>
      <c r="Z92" s="121"/>
      <c r="AA92" s="121"/>
      <c r="AB92" s="121"/>
      <c r="AC92" s="121"/>
      <c r="AD92" s="121"/>
      <c r="AE92" s="121"/>
      <c r="AF92" s="18"/>
      <c r="AG92" s="18"/>
      <c r="AH92" s="18"/>
      <c r="AI92" s="18"/>
      <c r="AJ92" s="18"/>
      <c r="AK92" s="18"/>
      <c r="AL92" s="18"/>
      <c r="AM92" s="18"/>
      <c r="AN92" s="18"/>
      <c r="AO92" s="18"/>
      <c r="AP92" s="18"/>
      <c r="AQ92" s="18"/>
      <c r="AR92" s="18"/>
      <c r="AS92" s="18"/>
      <c r="AT92" s="18"/>
      <c r="AU92" s="18"/>
    </row>
    <row r="93" spans="1:47" ht="60" customHeight="1" x14ac:dyDescent="0.25">
      <c r="A93" s="136"/>
      <c r="B93" s="68">
        <v>94</v>
      </c>
      <c r="C93" s="142"/>
      <c r="D93" s="66" t="s">
        <v>135</v>
      </c>
      <c r="E93" s="69" t="s">
        <v>40</v>
      </c>
      <c r="F93" s="69" t="s">
        <v>26</v>
      </c>
      <c r="G93" s="86">
        <v>15.72</v>
      </c>
      <c r="H93" s="125">
        <v>40</v>
      </c>
      <c r="I93" s="39">
        <f t="shared" si="3"/>
        <v>40</v>
      </c>
      <c r="J93" s="40" t="str">
        <f t="shared" si="4"/>
        <v>OK</v>
      </c>
      <c r="K93" s="121"/>
      <c r="L93" s="121"/>
      <c r="M93" s="121"/>
      <c r="N93" s="121"/>
      <c r="O93" s="121"/>
      <c r="P93" s="121"/>
      <c r="Q93" s="121"/>
      <c r="R93" s="121"/>
      <c r="S93" s="121"/>
      <c r="T93" s="121"/>
      <c r="U93" s="121"/>
      <c r="V93" s="121"/>
      <c r="W93" s="121"/>
      <c r="X93" s="121"/>
      <c r="Y93" s="121"/>
      <c r="Z93" s="121"/>
      <c r="AA93" s="121"/>
      <c r="AB93" s="121"/>
      <c r="AC93" s="121"/>
      <c r="AD93" s="121"/>
      <c r="AE93" s="121"/>
      <c r="AF93" s="18"/>
      <c r="AG93" s="18"/>
      <c r="AH93" s="18"/>
      <c r="AI93" s="18"/>
      <c r="AJ93" s="18"/>
      <c r="AK93" s="18"/>
      <c r="AL93" s="18"/>
      <c r="AM93" s="18"/>
      <c r="AN93" s="18"/>
      <c r="AO93" s="18"/>
      <c r="AP93" s="18"/>
      <c r="AQ93" s="18"/>
      <c r="AR93" s="18"/>
      <c r="AS93" s="18"/>
      <c r="AT93" s="18"/>
      <c r="AU93" s="18"/>
    </row>
    <row r="94" spans="1:47" ht="60" customHeight="1" x14ac:dyDescent="0.25">
      <c r="A94" s="49">
        <v>27</v>
      </c>
      <c r="B94" s="68">
        <v>95</v>
      </c>
      <c r="C94" s="81" t="s">
        <v>181</v>
      </c>
      <c r="D94" s="46" t="s">
        <v>230</v>
      </c>
      <c r="E94" s="69" t="s">
        <v>66</v>
      </c>
      <c r="F94" s="69" t="s">
        <v>29</v>
      </c>
      <c r="G94" s="86">
        <v>59.65</v>
      </c>
      <c r="H94" s="125">
        <v>60</v>
      </c>
      <c r="I94" s="39">
        <f t="shared" si="3"/>
        <v>17</v>
      </c>
      <c r="J94" s="40" t="str">
        <f t="shared" si="4"/>
        <v>OK</v>
      </c>
      <c r="K94" s="121"/>
      <c r="L94" s="121"/>
      <c r="M94" s="121">
        <v>5</v>
      </c>
      <c r="N94" s="121"/>
      <c r="O94" s="121"/>
      <c r="P94" s="121"/>
      <c r="Q94" s="121"/>
      <c r="R94" s="121"/>
      <c r="S94" s="121"/>
      <c r="T94" s="121">
        <v>15</v>
      </c>
      <c r="U94" s="121"/>
      <c r="V94" s="121"/>
      <c r="W94" s="121"/>
      <c r="X94" s="121">
        <v>23</v>
      </c>
      <c r="Y94" s="121"/>
      <c r="Z94" s="121"/>
      <c r="AA94" s="121"/>
      <c r="AB94" s="121"/>
      <c r="AC94" s="121"/>
      <c r="AD94" s="121"/>
      <c r="AE94" s="121"/>
      <c r="AF94" s="18"/>
      <c r="AG94" s="18"/>
      <c r="AH94" s="18"/>
      <c r="AI94" s="18"/>
      <c r="AJ94" s="18"/>
      <c r="AK94" s="18"/>
      <c r="AL94" s="18"/>
      <c r="AM94" s="18"/>
      <c r="AN94" s="18"/>
      <c r="AO94" s="18"/>
      <c r="AP94" s="18"/>
      <c r="AQ94" s="18"/>
      <c r="AR94" s="18"/>
      <c r="AS94" s="18"/>
      <c r="AT94" s="18"/>
      <c r="AU94" s="18"/>
    </row>
    <row r="95" spans="1:47" ht="60" customHeight="1" x14ac:dyDescent="0.25">
      <c r="A95" s="137">
        <v>28</v>
      </c>
      <c r="B95" s="68">
        <v>96</v>
      </c>
      <c r="C95" s="140" t="s">
        <v>231</v>
      </c>
      <c r="D95" s="66" t="s">
        <v>232</v>
      </c>
      <c r="E95" s="69" t="s">
        <v>66</v>
      </c>
      <c r="F95" s="69" t="s">
        <v>29</v>
      </c>
      <c r="G95" s="86">
        <v>13.45</v>
      </c>
      <c r="H95" s="125"/>
      <c r="I95" s="39">
        <f t="shared" si="3"/>
        <v>0</v>
      </c>
      <c r="J95" s="40" t="str">
        <f t="shared" si="4"/>
        <v>OK</v>
      </c>
      <c r="K95" s="121"/>
      <c r="L95" s="121"/>
      <c r="M95" s="121"/>
      <c r="N95" s="121"/>
      <c r="O95" s="121"/>
      <c r="P95" s="121"/>
      <c r="Q95" s="121"/>
      <c r="R95" s="121"/>
      <c r="S95" s="121"/>
      <c r="T95" s="121"/>
      <c r="U95" s="121"/>
      <c r="V95" s="121"/>
      <c r="W95" s="121"/>
      <c r="X95" s="121"/>
      <c r="Y95" s="121"/>
      <c r="Z95" s="121"/>
      <c r="AA95" s="121"/>
      <c r="AB95" s="121"/>
      <c r="AC95" s="121"/>
      <c r="AD95" s="121"/>
      <c r="AE95" s="121"/>
      <c r="AF95" s="18"/>
      <c r="AG95" s="18"/>
      <c r="AH95" s="18"/>
      <c r="AI95" s="18"/>
      <c r="AJ95" s="18"/>
      <c r="AK95" s="18"/>
      <c r="AL95" s="18"/>
      <c r="AM95" s="18"/>
      <c r="AN95" s="18"/>
      <c r="AO95" s="18"/>
      <c r="AP95" s="18"/>
      <c r="AQ95" s="18"/>
      <c r="AR95" s="18"/>
      <c r="AS95" s="18"/>
      <c r="AT95" s="18"/>
      <c r="AU95" s="18"/>
    </row>
    <row r="96" spans="1:47" ht="60" customHeight="1" x14ac:dyDescent="0.25">
      <c r="A96" s="138"/>
      <c r="B96" s="68">
        <v>97</v>
      </c>
      <c r="C96" s="141"/>
      <c r="D96" s="66" t="s">
        <v>233</v>
      </c>
      <c r="E96" s="20" t="s">
        <v>66</v>
      </c>
      <c r="F96" s="20" t="s">
        <v>29</v>
      </c>
      <c r="G96" s="86">
        <v>16.399999999999999</v>
      </c>
      <c r="H96" s="125">
        <v>120</v>
      </c>
      <c r="I96" s="39">
        <f t="shared" si="3"/>
        <v>120</v>
      </c>
      <c r="J96" s="40" t="str">
        <f t="shared" si="4"/>
        <v>OK</v>
      </c>
      <c r="K96" s="121"/>
      <c r="L96" s="121"/>
      <c r="M96" s="121"/>
      <c r="N96" s="121"/>
      <c r="O96" s="121"/>
      <c r="P96" s="121"/>
      <c r="Q96" s="121"/>
      <c r="R96" s="121"/>
      <c r="S96" s="121"/>
      <c r="T96" s="121"/>
      <c r="U96" s="121"/>
      <c r="V96" s="121"/>
      <c r="W96" s="121"/>
      <c r="X96" s="121"/>
      <c r="Y96" s="121"/>
      <c r="Z96" s="121"/>
      <c r="AA96" s="121"/>
      <c r="AB96" s="121"/>
      <c r="AC96" s="121"/>
      <c r="AD96" s="121"/>
      <c r="AE96" s="121"/>
      <c r="AF96" s="18"/>
      <c r="AG96" s="18"/>
      <c r="AH96" s="18"/>
      <c r="AI96" s="18"/>
      <c r="AJ96" s="18"/>
      <c r="AK96" s="18"/>
      <c r="AL96" s="18"/>
      <c r="AM96" s="18"/>
      <c r="AN96" s="18"/>
      <c r="AO96" s="18"/>
      <c r="AP96" s="18"/>
      <c r="AQ96" s="18"/>
      <c r="AR96" s="18"/>
      <c r="AS96" s="18"/>
      <c r="AT96" s="18"/>
      <c r="AU96" s="18"/>
    </row>
    <row r="97" spans="1:47" ht="60" customHeight="1" x14ac:dyDescent="0.25">
      <c r="A97" s="139"/>
      <c r="B97" s="68">
        <v>98</v>
      </c>
      <c r="C97" s="142"/>
      <c r="D97" s="66" t="s">
        <v>234</v>
      </c>
      <c r="E97" s="20" t="s">
        <v>66</v>
      </c>
      <c r="F97" s="20" t="s">
        <v>29</v>
      </c>
      <c r="G97" s="86">
        <v>18.09</v>
      </c>
      <c r="H97" s="125">
        <v>100</v>
      </c>
      <c r="I97" s="39">
        <f t="shared" si="3"/>
        <v>100</v>
      </c>
      <c r="J97" s="40" t="str">
        <f t="shared" si="4"/>
        <v>OK</v>
      </c>
      <c r="K97" s="121"/>
      <c r="L97" s="121"/>
      <c r="M97" s="121"/>
      <c r="N97" s="121"/>
      <c r="O97" s="121"/>
      <c r="P97" s="121"/>
      <c r="Q97" s="121"/>
      <c r="R97" s="121"/>
      <c r="S97" s="121"/>
      <c r="T97" s="121"/>
      <c r="U97" s="121"/>
      <c r="V97" s="121"/>
      <c r="W97" s="121"/>
      <c r="X97" s="121"/>
      <c r="Y97" s="121"/>
      <c r="Z97" s="121"/>
      <c r="AA97" s="121"/>
      <c r="AB97" s="121"/>
      <c r="AC97" s="121"/>
      <c r="AD97" s="121"/>
      <c r="AE97" s="121"/>
      <c r="AF97" s="18"/>
      <c r="AG97" s="18"/>
      <c r="AH97" s="18"/>
      <c r="AI97" s="18"/>
      <c r="AJ97" s="18"/>
      <c r="AK97" s="18"/>
      <c r="AL97" s="18"/>
      <c r="AM97" s="18"/>
      <c r="AN97" s="18"/>
      <c r="AO97" s="18"/>
      <c r="AP97" s="18"/>
      <c r="AQ97" s="18"/>
      <c r="AR97" s="18"/>
      <c r="AS97" s="18"/>
      <c r="AT97" s="18"/>
      <c r="AU97" s="18"/>
    </row>
    <row r="98" spans="1:47" ht="60" customHeight="1" x14ac:dyDescent="0.25">
      <c r="A98" s="49">
        <v>29</v>
      </c>
      <c r="B98" s="68">
        <v>99</v>
      </c>
      <c r="C98" s="81" t="s">
        <v>181</v>
      </c>
      <c r="D98" s="66" t="s">
        <v>235</v>
      </c>
      <c r="E98" s="69" t="s">
        <v>66</v>
      </c>
      <c r="F98" s="69" t="s">
        <v>47</v>
      </c>
      <c r="G98" s="86">
        <v>113.95</v>
      </c>
      <c r="H98" s="125">
        <v>30</v>
      </c>
      <c r="I98" s="39">
        <f t="shared" si="3"/>
        <v>0</v>
      </c>
      <c r="J98" s="40" t="str">
        <f t="shared" si="4"/>
        <v>OK</v>
      </c>
      <c r="K98" s="121"/>
      <c r="L98" s="121"/>
      <c r="M98" s="121">
        <v>10</v>
      </c>
      <c r="N98" s="121"/>
      <c r="O98" s="121"/>
      <c r="P98" s="121"/>
      <c r="Q98" s="121"/>
      <c r="R98" s="121"/>
      <c r="S98" s="121"/>
      <c r="T98" s="121"/>
      <c r="U98" s="121"/>
      <c r="V98" s="121"/>
      <c r="W98" s="121"/>
      <c r="X98" s="121">
        <v>20</v>
      </c>
      <c r="Y98" s="121"/>
      <c r="Z98" s="121"/>
      <c r="AA98" s="121"/>
      <c r="AB98" s="121"/>
      <c r="AC98" s="121"/>
      <c r="AD98" s="121"/>
      <c r="AE98" s="121"/>
      <c r="AF98" s="18"/>
      <c r="AG98" s="18"/>
      <c r="AH98" s="18"/>
      <c r="AI98" s="18"/>
      <c r="AJ98" s="18"/>
      <c r="AK98" s="18"/>
      <c r="AL98" s="18"/>
      <c r="AM98" s="18"/>
      <c r="AN98" s="18"/>
      <c r="AO98" s="18"/>
      <c r="AP98" s="18"/>
      <c r="AQ98" s="18"/>
      <c r="AR98" s="18"/>
      <c r="AS98" s="18"/>
      <c r="AT98" s="18"/>
      <c r="AU98" s="18"/>
    </row>
    <row r="99" spans="1:47" ht="60" customHeight="1" x14ac:dyDescent="0.25">
      <c r="A99" s="134">
        <v>30</v>
      </c>
      <c r="B99" s="68">
        <v>100</v>
      </c>
      <c r="C99" s="140" t="s">
        <v>173</v>
      </c>
      <c r="D99" s="66" t="s">
        <v>136</v>
      </c>
      <c r="E99" s="69" t="s">
        <v>37</v>
      </c>
      <c r="F99" s="69" t="s">
        <v>51</v>
      </c>
      <c r="G99" s="86">
        <v>2.56</v>
      </c>
      <c r="H99" s="125">
        <v>240</v>
      </c>
      <c r="I99" s="39">
        <f t="shared" si="3"/>
        <v>0</v>
      </c>
      <c r="J99" s="40" t="str">
        <f t="shared" si="4"/>
        <v>OK</v>
      </c>
      <c r="K99" s="121"/>
      <c r="L99" s="121"/>
      <c r="M99" s="121"/>
      <c r="N99" s="121">
        <v>120</v>
      </c>
      <c r="O99" s="121"/>
      <c r="P99" s="121"/>
      <c r="Q99" s="121"/>
      <c r="R99" s="121">
        <v>120</v>
      </c>
      <c r="S99" s="121"/>
      <c r="T99" s="121"/>
      <c r="U99" s="121"/>
      <c r="V99" s="121"/>
      <c r="W99" s="121"/>
      <c r="X99" s="121"/>
      <c r="Y99" s="121"/>
      <c r="Z99" s="121"/>
      <c r="AA99" s="121"/>
      <c r="AB99" s="121"/>
      <c r="AC99" s="121"/>
      <c r="AD99" s="121"/>
      <c r="AE99" s="121"/>
      <c r="AF99" s="18"/>
      <c r="AG99" s="18"/>
      <c r="AH99" s="18"/>
      <c r="AI99" s="18"/>
      <c r="AJ99" s="18"/>
      <c r="AK99" s="18"/>
      <c r="AL99" s="18"/>
      <c r="AM99" s="18"/>
      <c r="AN99" s="18"/>
      <c r="AO99" s="18"/>
      <c r="AP99" s="18"/>
      <c r="AQ99" s="18"/>
      <c r="AR99" s="18"/>
      <c r="AS99" s="18"/>
      <c r="AT99" s="18"/>
      <c r="AU99" s="18"/>
    </row>
    <row r="100" spans="1:47" ht="60" customHeight="1" x14ac:dyDescent="0.25">
      <c r="A100" s="136"/>
      <c r="B100" s="68">
        <v>101</v>
      </c>
      <c r="C100" s="142"/>
      <c r="D100" s="84" t="s">
        <v>137</v>
      </c>
      <c r="E100" s="69" t="s">
        <v>60</v>
      </c>
      <c r="F100" s="69" t="s">
        <v>51</v>
      </c>
      <c r="G100" s="86">
        <v>1.39</v>
      </c>
      <c r="H100" s="125"/>
      <c r="I100" s="39">
        <f t="shared" ref="I100:I131" si="5">H100-(SUM(K100:AU100))</f>
        <v>0</v>
      </c>
      <c r="J100" s="40" t="str">
        <f t="shared" si="4"/>
        <v>OK</v>
      </c>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8"/>
      <c r="AG100" s="18"/>
      <c r="AH100" s="18"/>
      <c r="AI100" s="18"/>
      <c r="AJ100" s="18"/>
      <c r="AK100" s="18"/>
      <c r="AL100" s="18"/>
      <c r="AM100" s="18"/>
      <c r="AN100" s="18"/>
      <c r="AO100" s="18"/>
      <c r="AP100" s="18"/>
      <c r="AQ100" s="18"/>
      <c r="AR100" s="18"/>
      <c r="AS100" s="18"/>
      <c r="AT100" s="18"/>
      <c r="AU100" s="18"/>
    </row>
    <row r="101" spans="1:47" ht="60" customHeight="1" x14ac:dyDescent="0.25">
      <c r="A101" s="134">
        <v>31</v>
      </c>
      <c r="B101" s="68">
        <v>102</v>
      </c>
      <c r="C101" s="140" t="s">
        <v>207</v>
      </c>
      <c r="D101" s="66" t="s">
        <v>236</v>
      </c>
      <c r="E101" s="69" t="s">
        <v>237</v>
      </c>
      <c r="F101" s="69" t="s">
        <v>26</v>
      </c>
      <c r="G101" s="86">
        <v>7.71</v>
      </c>
      <c r="H101" s="125">
        <v>200</v>
      </c>
      <c r="I101" s="39">
        <f t="shared" si="5"/>
        <v>104</v>
      </c>
      <c r="J101" s="40" t="str">
        <f t="shared" si="4"/>
        <v>OK</v>
      </c>
      <c r="K101" s="121"/>
      <c r="L101" s="121"/>
      <c r="M101" s="121"/>
      <c r="N101" s="121"/>
      <c r="O101" s="121"/>
      <c r="P101" s="121">
        <v>24</v>
      </c>
      <c r="Q101" s="121"/>
      <c r="R101" s="121"/>
      <c r="S101" s="121"/>
      <c r="T101" s="121"/>
      <c r="U101" s="121"/>
      <c r="V101" s="121"/>
      <c r="W101" s="121"/>
      <c r="X101" s="121"/>
      <c r="Y101" s="121"/>
      <c r="Z101" s="121"/>
      <c r="AA101" s="121"/>
      <c r="AB101" s="121"/>
      <c r="AC101" s="121"/>
      <c r="AD101" s="121">
        <v>72</v>
      </c>
      <c r="AE101" s="121"/>
      <c r="AF101" s="18"/>
      <c r="AG101" s="18"/>
      <c r="AH101" s="18"/>
      <c r="AI101" s="18"/>
      <c r="AJ101" s="18"/>
      <c r="AK101" s="18"/>
      <c r="AL101" s="18"/>
      <c r="AM101" s="18"/>
      <c r="AN101" s="18"/>
      <c r="AO101" s="18"/>
      <c r="AP101" s="18"/>
      <c r="AQ101" s="18"/>
      <c r="AR101" s="18"/>
      <c r="AS101" s="18"/>
      <c r="AT101" s="18"/>
      <c r="AU101" s="18"/>
    </row>
    <row r="102" spans="1:47" ht="60" customHeight="1" x14ac:dyDescent="0.25">
      <c r="A102" s="136"/>
      <c r="B102" s="68">
        <v>103</v>
      </c>
      <c r="C102" s="142"/>
      <c r="D102" s="66" t="s">
        <v>138</v>
      </c>
      <c r="E102" s="69" t="s">
        <v>238</v>
      </c>
      <c r="F102" s="69" t="s">
        <v>26</v>
      </c>
      <c r="G102" s="86">
        <v>13.24</v>
      </c>
      <c r="H102" s="125"/>
      <c r="I102" s="39">
        <f t="shared" si="5"/>
        <v>0</v>
      </c>
      <c r="J102" s="40" t="str">
        <f t="shared" si="4"/>
        <v>OK</v>
      </c>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8"/>
      <c r="AG102" s="18"/>
      <c r="AH102" s="18"/>
      <c r="AI102" s="18"/>
      <c r="AJ102" s="18"/>
      <c r="AK102" s="18"/>
      <c r="AL102" s="18"/>
      <c r="AM102" s="18"/>
      <c r="AN102" s="18"/>
      <c r="AO102" s="18"/>
      <c r="AP102" s="18"/>
      <c r="AQ102" s="18"/>
      <c r="AR102" s="18"/>
      <c r="AS102" s="18"/>
      <c r="AT102" s="18"/>
      <c r="AU102" s="18"/>
    </row>
    <row r="103" spans="1:47" ht="60" customHeight="1" x14ac:dyDescent="0.25">
      <c r="A103" s="134">
        <v>32</v>
      </c>
      <c r="B103" s="68">
        <v>104</v>
      </c>
      <c r="C103" s="140" t="s">
        <v>239</v>
      </c>
      <c r="D103" s="46" t="s">
        <v>139</v>
      </c>
      <c r="E103" s="69" t="s">
        <v>64</v>
      </c>
      <c r="F103" s="69" t="s">
        <v>48</v>
      </c>
      <c r="G103" s="86">
        <v>28.34</v>
      </c>
      <c r="H103" s="125"/>
      <c r="I103" s="39">
        <f t="shared" si="5"/>
        <v>0</v>
      </c>
      <c r="J103" s="40" t="str">
        <f t="shared" si="4"/>
        <v>OK</v>
      </c>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8"/>
      <c r="AG103" s="18"/>
      <c r="AH103" s="18"/>
      <c r="AI103" s="18"/>
      <c r="AJ103" s="18"/>
      <c r="AK103" s="18"/>
      <c r="AL103" s="18"/>
      <c r="AM103" s="18"/>
      <c r="AN103" s="18"/>
      <c r="AO103" s="18"/>
      <c r="AP103" s="18"/>
      <c r="AQ103" s="18"/>
      <c r="AR103" s="18"/>
      <c r="AS103" s="18"/>
      <c r="AT103" s="18"/>
      <c r="AU103" s="18"/>
    </row>
    <row r="104" spans="1:47" ht="60" customHeight="1" x14ac:dyDescent="0.25">
      <c r="A104" s="135"/>
      <c r="B104" s="68">
        <v>105</v>
      </c>
      <c r="C104" s="141"/>
      <c r="D104" s="46" t="s">
        <v>140</v>
      </c>
      <c r="E104" s="69" t="s">
        <v>240</v>
      </c>
      <c r="F104" s="69" t="s">
        <v>48</v>
      </c>
      <c r="G104" s="86">
        <v>51.45</v>
      </c>
      <c r="H104" s="125"/>
      <c r="I104" s="39">
        <f t="shared" si="5"/>
        <v>0</v>
      </c>
      <c r="J104" s="40" t="str">
        <f t="shared" si="4"/>
        <v>OK</v>
      </c>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8"/>
      <c r="AG104" s="18"/>
      <c r="AH104" s="18"/>
      <c r="AI104" s="18"/>
      <c r="AJ104" s="18"/>
      <c r="AK104" s="18"/>
      <c r="AL104" s="18"/>
      <c r="AM104" s="18"/>
      <c r="AN104" s="18"/>
      <c r="AO104" s="18"/>
      <c r="AP104" s="18"/>
      <c r="AQ104" s="18"/>
      <c r="AR104" s="18"/>
      <c r="AS104" s="18"/>
      <c r="AT104" s="18"/>
      <c r="AU104" s="18"/>
    </row>
    <row r="105" spans="1:47" ht="60" customHeight="1" x14ac:dyDescent="0.25">
      <c r="A105" s="135"/>
      <c r="B105" s="68">
        <v>106</v>
      </c>
      <c r="C105" s="141"/>
      <c r="D105" s="46" t="s">
        <v>141</v>
      </c>
      <c r="E105" s="69" t="s">
        <v>241</v>
      </c>
      <c r="F105" s="69" t="s">
        <v>26</v>
      </c>
      <c r="G105" s="86">
        <v>73.3</v>
      </c>
      <c r="H105" s="125"/>
      <c r="I105" s="39">
        <f t="shared" si="5"/>
        <v>0</v>
      </c>
      <c r="J105" s="40" t="str">
        <f t="shared" si="4"/>
        <v>OK</v>
      </c>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8"/>
      <c r="AG105" s="18"/>
      <c r="AH105" s="18"/>
      <c r="AI105" s="18"/>
      <c r="AJ105" s="18"/>
      <c r="AK105" s="18"/>
      <c r="AL105" s="18"/>
      <c r="AM105" s="18"/>
      <c r="AN105" s="18"/>
      <c r="AO105" s="18"/>
      <c r="AP105" s="18"/>
      <c r="AQ105" s="18"/>
      <c r="AR105" s="18"/>
      <c r="AS105" s="18"/>
      <c r="AT105" s="18"/>
      <c r="AU105" s="18"/>
    </row>
    <row r="106" spans="1:47" ht="60" customHeight="1" x14ac:dyDescent="0.25">
      <c r="A106" s="135"/>
      <c r="B106" s="68">
        <v>107</v>
      </c>
      <c r="C106" s="141"/>
      <c r="D106" s="46" t="s">
        <v>242</v>
      </c>
      <c r="E106" s="69" t="s">
        <v>243</v>
      </c>
      <c r="F106" s="69" t="s">
        <v>26</v>
      </c>
      <c r="G106" s="86">
        <v>43.79</v>
      </c>
      <c r="H106" s="125"/>
      <c r="I106" s="39">
        <f t="shared" si="5"/>
        <v>0</v>
      </c>
      <c r="J106" s="40" t="str">
        <f t="shared" si="4"/>
        <v>OK</v>
      </c>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8"/>
      <c r="AG106" s="18"/>
      <c r="AH106" s="18"/>
      <c r="AI106" s="18"/>
      <c r="AJ106" s="18"/>
      <c r="AK106" s="18"/>
      <c r="AL106" s="18"/>
      <c r="AM106" s="18"/>
      <c r="AN106" s="18"/>
      <c r="AO106" s="18"/>
      <c r="AP106" s="18"/>
      <c r="AQ106" s="18"/>
      <c r="AR106" s="18"/>
      <c r="AS106" s="18"/>
      <c r="AT106" s="18"/>
      <c r="AU106" s="18"/>
    </row>
    <row r="107" spans="1:47" ht="60" customHeight="1" x14ac:dyDescent="0.25">
      <c r="A107" s="135"/>
      <c r="B107" s="68">
        <v>108</v>
      </c>
      <c r="C107" s="141"/>
      <c r="D107" s="46" t="s">
        <v>142</v>
      </c>
      <c r="E107" s="69" t="s">
        <v>244</v>
      </c>
      <c r="F107" s="69" t="s">
        <v>48</v>
      </c>
      <c r="G107" s="86">
        <v>3.72</v>
      </c>
      <c r="H107" s="125"/>
      <c r="I107" s="39">
        <f t="shared" si="5"/>
        <v>0</v>
      </c>
      <c r="J107" s="40" t="str">
        <f t="shared" si="4"/>
        <v>OK</v>
      </c>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8"/>
      <c r="AG107" s="18"/>
      <c r="AH107" s="18"/>
      <c r="AI107" s="18"/>
      <c r="AJ107" s="18"/>
      <c r="AK107" s="18"/>
      <c r="AL107" s="18"/>
      <c r="AM107" s="18"/>
      <c r="AN107" s="18"/>
      <c r="AO107" s="18"/>
      <c r="AP107" s="18"/>
      <c r="AQ107" s="18"/>
      <c r="AR107" s="18"/>
      <c r="AS107" s="18"/>
      <c r="AT107" s="18"/>
      <c r="AU107" s="18"/>
    </row>
    <row r="108" spans="1:47" ht="60" customHeight="1" x14ac:dyDescent="0.25">
      <c r="A108" s="136"/>
      <c r="B108" s="68">
        <v>109</v>
      </c>
      <c r="C108" s="142"/>
      <c r="D108" s="46" t="s">
        <v>245</v>
      </c>
      <c r="E108" s="69" t="s">
        <v>246</v>
      </c>
      <c r="F108" s="69" t="s">
        <v>247</v>
      </c>
      <c r="G108" s="86">
        <v>71.27</v>
      </c>
      <c r="H108" s="125"/>
      <c r="I108" s="39">
        <f t="shared" si="5"/>
        <v>0</v>
      </c>
      <c r="J108" s="40" t="str">
        <f t="shared" si="4"/>
        <v>OK</v>
      </c>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8"/>
      <c r="AG108" s="18"/>
      <c r="AH108" s="18"/>
      <c r="AI108" s="18"/>
      <c r="AJ108" s="18"/>
      <c r="AK108" s="18"/>
      <c r="AL108" s="18"/>
      <c r="AM108" s="18"/>
      <c r="AN108" s="18"/>
      <c r="AO108" s="18"/>
      <c r="AP108" s="18"/>
      <c r="AQ108" s="18"/>
      <c r="AR108" s="18"/>
      <c r="AS108" s="18"/>
      <c r="AT108" s="18"/>
      <c r="AU108" s="18"/>
    </row>
    <row r="109" spans="1:47" ht="60" customHeight="1" x14ac:dyDescent="0.25">
      <c r="A109" s="134">
        <v>33</v>
      </c>
      <c r="B109" s="68">
        <v>110</v>
      </c>
      <c r="C109" s="140" t="s">
        <v>207</v>
      </c>
      <c r="D109" s="46" t="s">
        <v>144</v>
      </c>
      <c r="E109" s="69" t="s">
        <v>68</v>
      </c>
      <c r="F109" s="69" t="s">
        <v>26</v>
      </c>
      <c r="G109" s="86">
        <v>28.44</v>
      </c>
      <c r="H109" s="125">
        <v>20</v>
      </c>
      <c r="I109" s="39">
        <f t="shared" si="5"/>
        <v>20</v>
      </c>
      <c r="J109" s="40" t="str">
        <f t="shared" si="4"/>
        <v>OK</v>
      </c>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8"/>
      <c r="AG109" s="18"/>
      <c r="AH109" s="18"/>
      <c r="AI109" s="18"/>
      <c r="AJ109" s="18"/>
      <c r="AK109" s="18"/>
      <c r="AL109" s="18"/>
      <c r="AM109" s="18"/>
      <c r="AN109" s="18"/>
      <c r="AO109" s="18"/>
      <c r="AP109" s="18"/>
      <c r="AQ109" s="18"/>
      <c r="AR109" s="18"/>
      <c r="AS109" s="18"/>
      <c r="AT109" s="18"/>
      <c r="AU109" s="18"/>
    </row>
    <row r="110" spans="1:47" ht="60" customHeight="1" x14ac:dyDescent="0.25">
      <c r="A110" s="135"/>
      <c r="B110" s="68">
        <v>111</v>
      </c>
      <c r="C110" s="141"/>
      <c r="D110" s="84" t="s">
        <v>145</v>
      </c>
      <c r="E110" s="69" t="s">
        <v>68</v>
      </c>
      <c r="F110" s="69" t="s">
        <v>26</v>
      </c>
      <c r="G110" s="86">
        <v>59.7</v>
      </c>
      <c r="H110" s="125">
        <v>10</v>
      </c>
      <c r="I110" s="39">
        <f t="shared" si="5"/>
        <v>10</v>
      </c>
      <c r="J110" s="40" t="str">
        <f t="shared" si="4"/>
        <v>OK</v>
      </c>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8"/>
      <c r="AG110" s="18"/>
      <c r="AH110" s="18"/>
      <c r="AI110" s="18"/>
      <c r="AJ110" s="18"/>
      <c r="AK110" s="18"/>
      <c r="AL110" s="18"/>
      <c r="AM110" s="18"/>
      <c r="AN110" s="18"/>
      <c r="AO110" s="18"/>
      <c r="AP110" s="18"/>
      <c r="AQ110" s="18"/>
      <c r="AR110" s="18"/>
      <c r="AS110" s="18"/>
      <c r="AT110" s="18"/>
      <c r="AU110" s="18"/>
    </row>
    <row r="111" spans="1:47" ht="60" customHeight="1" x14ac:dyDescent="0.25">
      <c r="A111" s="136"/>
      <c r="B111" s="68">
        <v>112</v>
      </c>
      <c r="C111" s="142"/>
      <c r="D111" s="46" t="s">
        <v>146</v>
      </c>
      <c r="E111" s="69" t="s">
        <v>68</v>
      </c>
      <c r="F111" s="69" t="s">
        <v>26</v>
      </c>
      <c r="G111" s="86">
        <v>68.260000000000005</v>
      </c>
      <c r="H111" s="125">
        <v>10</v>
      </c>
      <c r="I111" s="39">
        <f t="shared" si="5"/>
        <v>10</v>
      </c>
      <c r="J111" s="40" t="str">
        <f t="shared" si="4"/>
        <v>OK</v>
      </c>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8"/>
      <c r="AG111" s="18"/>
      <c r="AH111" s="18"/>
      <c r="AI111" s="18"/>
      <c r="AJ111" s="18"/>
      <c r="AK111" s="18"/>
      <c r="AL111" s="18"/>
      <c r="AM111" s="18"/>
      <c r="AN111" s="18"/>
      <c r="AO111" s="18"/>
      <c r="AP111" s="18"/>
      <c r="AQ111" s="18"/>
      <c r="AR111" s="18"/>
      <c r="AS111" s="18"/>
      <c r="AT111" s="18"/>
      <c r="AU111" s="18"/>
    </row>
    <row r="112" spans="1:47" ht="60" customHeight="1" x14ac:dyDescent="0.25">
      <c r="A112" s="134">
        <v>34</v>
      </c>
      <c r="B112" s="68">
        <v>113</v>
      </c>
      <c r="C112" s="140" t="s">
        <v>207</v>
      </c>
      <c r="D112" s="66" t="s">
        <v>147</v>
      </c>
      <c r="E112" s="20" t="s">
        <v>248</v>
      </c>
      <c r="F112" s="20" t="s">
        <v>46</v>
      </c>
      <c r="G112" s="86">
        <v>5.93</v>
      </c>
      <c r="H112" s="125"/>
      <c r="I112" s="39">
        <f t="shared" si="5"/>
        <v>0</v>
      </c>
      <c r="J112" s="40" t="str">
        <f t="shared" si="4"/>
        <v>OK</v>
      </c>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8"/>
      <c r="AG112" s="18"/>
      <c r="AH112" s="18"/>
      <c r="AI112" s="18"/>
      <c r="AJ112" s="18"/>
      <c r="AK112" s="18"/>
      <c r="AL112" s="18"/>
      <c r="AM112" s="18"/>
      <c r="AN112" s="18"/>
      <c r="AO112" s="18"/>
      <c r="AP112" s="18"/>
      <c r="AQ112" s="18"/>
      <c r="AR112" s="18"/>
      <c r="AS112" s="18"/>
      <c r="AT112" s="18"/>
      <c r="AU112" s="18"/>
    </row>
    <row r="113" spans="1:47" ht="60" customHeight="1" x14ac:dyDescent="0.25">
      <c r="A113" s="135"/>
      <c r="B113" s="68">
        <v>114</v>
      </c>
      <c r="C113" s="141"/>
      <c r="D113" s="46" t="s">
        <v>148</v>
      </c>
      <c r="E113" s="69" t="s">
        <v>249</v>
      </c>
      <c r="F113" s="69" t="s">
        <v>48</v>
      </c>
      <c r="G113" s="86">
        <v>3.13</v>
      </c>
      <c r="H113" s="125"/>
      <c r="I113" s="39">
        <f t="shared" si="5"/>
        <v>0</v>
      </c>
      <c r="J113" s="40" t="str">
        <f t="shared" si="4"/>
        <v>OK</v>
      </c>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8"/>
      <c r="AG113" s="18"/>
      <c r="AH113" s="18"/>
      <c r="AI113" s="18"/>
      <c r="AJ113" s="18"/>
      <c r="AK113" s="18"/>
      <c r="AL113" s="18"/>
      <c r="AM113" s="18"/>
      <c r="AN113" s="18"/>
      <c r="AO113" s="18"/>
      <c r="AP113" s="18"/>
      <c r="AQ113" s="18"/>
      <c r="AR113" s="18"/>
      <c r="AS113" s="18"/>
      <c r="AT113" s="18"/>
      <c r="AU113" s="18"/>
    </row>
    <row r="114" spans="1:47" ht="60" customHeight="1" x14ac:dyDescent="0.25">
      <c r="A114" s="135"/>
      <c r="B114" s="68">
        <v>115</v>
      </c>
      <c r="C114" s="141"/>
      <c r="D114" s="46" t="s">
        <v>149</v>
      </c>
      <c r="E114" s="69" t="s">
        <v>250</v>
      </c>
      <c r="F114" s="69" t="s">
        <v>48</v>
      </c>
      <c r="G114" s="86">
        <v>6.28</v>
      </c>
      <c r="H114" s="125"/>
      <c r="I114" s="39">
        <f t="shared" si="5"/>
        <v>0</v>
      </c>
      <c r="J114" s="40" t="str">
        <f t="shared" si="4"/>
        <v>OK</v>
      </c>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8"/>
      <c r="AG114" s="18"/>
      <c r="AH114" s="18"/>
      <c r="AI114" s="18"/>
      <c r="AJ114" s="18"/>
      <c r="AK114" s="18"/>
      <c r="AL114" s="18"/>
      <c r="AM114" s="18"/>
      <c r="AN114" s="18"/>
      <c r="AO114" s="18"/>
      <c r="AP114" s="18"/>
      <c r="AQ114" s="18"/>
      <c r="AR114" s="18"/>
      <c r="AS114" s="18"/>
      <c r="AT114" s="18"/>
      <c r="AU114" s="18"/>
    </row>
    <row r="115" spans="1:47" ht="60" customHeight="1" x14ac:dyDescent="0.25">
      <c r="A115" s="136"/>
      <c r="B115" s="68">
        <v>116</v>
      </c>
      <c r="C115" s="142"/>
      <c r="D115" s="46" t="s">
        <v>150</v>
      </c>
      <c r="E115" s="69" t="s">
        <v>251</v>
      </c>
      <c r="F115" s="69" t="s">
        <v>29</v>
      </c>
      <c r="G115" s="86">
        <v>2.68</v>
      </c>
      <c r="H115" s="125">
        <v>50</v>
      </c>
      <c r="I115" s="39">
        <f t="shared" si="5"/>
        <v>50</v>
      </c>
      <c r="J115" s="40" t="str">
        <f t="shared" si="4"/>
        <v>OK</v>
      </c>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8"/>
      <c r="AG115" s="18"/>
      <c r="AH115" s="18"/>
      <c r="AI115" s="18"/>
      <c r="AJ115" s="18"/>
      <c r="AK115" s="18"/>
      <c r="AL115" s="18"/>
      <c r="AM115" s="18"/>
      <c r="AN115" s="18"/>
      <c r="AO115" s="18"/>
      <c r="AP115" s="18"/>
      <c r="AQ115" s="18"/>
      <c r="AR115" s="18"/>
      <c r="AS115" s="18"/>
      <c r="AT115" s="18"/>
      <c r="AU115" s="18"/>
    </row>
    <row r="116" spans="1:47" ht="60" customHeight="1" x14ac:dyDescent="0.25">
      <c r="A116" s="134">
        <v>35</v>
      </c>
      <c r="B116" s="68">
        <v>117</v>
      </c>
      <c r="C116" s="81" t="s">
        <v>207</v>
      </c>
      <c r="D116" s="46" t="s">
        <v>252</v>
      </c>
      <c r="E116" s="69" t="s">
        <v>253</v>
      </c>
      <c r="F116" s="69" t="s">
        <v>48</v>
      </c>
      <c r="G116" s="86">
        <v>25</v>
      </c>
      <c r="H116" s="125">
        <v>10</v>
      </c>
      <c r="I116" s="39">
        <f t="shared" si="5"/>
        <v>10</v>
      </c>
      <c r="J116" s="47" t="str">
        <f t="shared" si="4"/>
        <v>OK</v>
      </c>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8"/>
      <c r="AG116" s="18"/>
      <c r="AH116" s="18"/>
      <c r="AI116" s="18"/>
      <c r="AJ116" s="18"/>
      <c r="AK116" s="18"/>
      <c r="AL116" s="18"/>
      <c r="AM116" s="18"/>
      <c r="AN116" s="18"/>
      <c r="AO116" s="18"/>
      <c r="AP116" s="18"/>
      <c r="AQ116" s="18"/>
      <c r="AR116" s="18"/>
      <c r="AS116" s="18"/>
      <c r="AT116" s="18"/>
      <c r="AU116" s="18"/>
    </row>
    <row r="117" spans="1:47" ht="60" customHeight="1" x14ac:dyDescent="0.25">
      <c r="A117" s="135"/>
      <c r="B117" s="68">
        <v>118</v>
      </c>
      <c r="C117" s="81"/>
      <c r="D117" s="46" t="s">
        <v>151</v>
      </c>
      <c r="E117" s="69" t="s">
        <v>253</v>
      </c>
      <c r="F117" s="69" t="s">
        <v>48</v>
      </c>
      <c r="G117" s="86">
        <v>20.39</v>
      </c>
      <c r="H117" s="125"/>
      <c r="I117" s="39">
        <f t="shared" si="5"/>
        <v>0</v>
      </c>
      <c r="J117" s="40" t="str">
        <f t="shared" si="4"/>
        <v>OK</v>
      </c>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8"/>
      <c r="AG117" s="18"/>
      <c r="AH117" s="18"/>
      <c r="AI117" s="18"/>
      <c r="AJ117" s="18"/>
      <c r="AK117" s="18"/>
      <c r="AL117" s="18"/>
      <c r="AM117" s="18"/>
      <c r="AN117" s="18"/>
      <c r="AO117" s="18"/>
      <c r="AP117" s="18"/>
      <c r="AQ117" s="18"/>
      <c r="AR117" s="18"/>
      <c r="AS117" s="18"/>
      <c r="AT117" s="18"/>
      <c r="AU117" s="18"/>
    </row>
    <row r="118" spans="1:47" ht="60" customHeight="1" x14ac:dyDescent="0.25">
      <c r="A118" s="135"/>
      <c r="B118" s="68">
        <v>119</v>
      </c>
      <c r="C118" s="81"/>
      <c r="D118" s="71" t="s">
        <v>254</v>
      </c>
      <c r="E118" s="82" t="s">
        <v>253</v>
      </c>
      <c r="F118" s="82" t="s">
        <v>48</v>
      </c>
      <c r="G118" s="87">
        <v>20.309999999999999</v>
      </c>
      <c r="H118" s="125">
        <v>10</v>
      </c>
      <c r="I118" s="39">
        <f t="shared" si="5"/>
        <v>10</v>
      </c>
      <c r="J118" s="40" t="str">
        <f t="shared" si="4"/>
        <v>OK</v>
      </c>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8"/>
      <c r="AG118" s="18"/>
      <c r="AH118" s="18"/>
      <c r="AI118" s="18"/>
      <c r="AJ118" s="18"/>
      <c r="AK118" s="18"/>
      <c r="AL118" s="18"/>
      <c r="AM118" s="18"/>
      <c r="AN118" s="18"/>
      <c r="AO118" s="18"/>
      <c r="AP118" s="18"/>
      <c r="AQ118" s="18"/>
      <c r="AR118" s="18"/>
      <c r="AS118" s="18"/>
      <c r="AT118" s="18"/>
      <c r="AU118" s="18"/>
    </row>
    <row r="119" spans="1:47" ht="60" customHeight="1" x14ac:dyDescent="0.25">
      <c r="A119" s="136"/>
      <c r="B119" s="68">
        <v>120</v>
      </c>
      <c r="C119" s="81"/>
      <c r="D119" s="71" t="s">
        <v>255</v>
      </c>
      <c r="E119" s="82" t="s">
        <v>253</v>
      </c>
      <c r="F119" s="82" t="s">
        <v>48</v>
      </c>
      <c r="G119" s="87">
        <v>16.7</v>
      </c>
      <c r="H119" s="125">
        <v>10</v>
      </c>
      <c r="I119" s="39">
        <f t="shared" si="5"/>
        <v>10</v>
      </c>
      <c r="J119" s="40" t="str">
        <f t="shared" si="4"/>
        <v>OK</v>
      </c>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8"/>
      <c r="AG119" s="18"/>
      <c r="AH119" s="18"/>
      <c r="AI119" s="18"/>
      <c r="AJ119" s="18"/>
      <c r="AK119" s="18"/>
      <c r="AL119" s="18"/>
      <c r="AM119" s="18"/>
      <c r="AN119" s="18"/>
      <c r="AO119" s="18"/>
      <c r="AP119" s="18"/>
      <c r="AQ119" s="18"/>
      <c r="AR119" s="18"/>
      <c r="AS119" s="18"/>
      <c r="AT119" s="18"/>
      <c r="AU119" s="18"/>
    </row>
    <row r="120" spans="1:47" ht="60" customHeight="1" x14ac:dyDescent="0.25">
      <c r="A120" s="49">
        <v>36</v>
      </c>
      <c r="B120" s="68">
        <v>121</v>
      </c>
      <c r="C120" s="81" t="s">
        <v>187</v>
      </c>
      <c r="D120" s="71" t="s">
        <v>256</v>
      </c>
      <c r="E120" s="82" t="s">
        <v>257</v>
      </c>
      <c r="F120" s="82" t="s">
        <v>48</v>
      </c>
      <c r="G120" s="87">
        <v>125</v>
      </c>
      <c r="H120" s="125"/>
      <c r="I120" s="39">
        <f t="shared" si="5"/>
        <v>0</v>
      </c>
      <c r="J120" s="40" t="str">
        <f t="shared" si="4"/>
        <v>OK</v>
      </c>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8"/>
      <c r="AG120" s="18"/>
      <c r="AH120" s="18"/>
      <c r="AI120" s="18"/>
      <c r="AJ120" s="18"/>
      <c r="AK120" s="18"/>
      <c r="AL120" s="18"/>
      <c r="AM120" s="18"/>
      <c r="AN120" s="18"/>
      <c r="AO120" s="18"/>
      <c r="AP120" s="18"/>
      <c r="AQ120" s="18"/>
      <c r="AR120" s="18"/>
      <c r="AS120" s="18"/>
      <c r="AT120" s="18"/>
      <c r="AU120" s="18"/>
    </row>
    <row r="121" spans="1:47" ht="60" customHeight="1" x14ac:dyDescent="0.25">
      <c r="A121" s="134">
        <v>41</v>
      </c>
      <c r="B121" s="68">
        <v>138</v>
      </c>
      <c r="C121" s="140" t="s">
        <v>187</v>
      </c>
      <c r="D121" s="71" t="s">
        <v>152</v>
      </c>
      <c r="E121" s="82" t="s">
        <v>61</v>
      </c>
      <c r="F121" s="82" t="s">
        <v>26</v>
      </c>
      <c r="G121" s="87">
        <v>29.82</v>
      </c>
      <c r="H121" s="125">
        <v>25</v>
      </c>
      <c r="I121" s="39">
        <f t="shared" si="5"/>
        <v>25</v>
      </c>
      <c r="J121" s="40" t="str">
        <f t="shared" si="4"/>
        <v>OK</v>
      </c>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8"/>
      <c r="AG121" s="18"/>
      <c r="AH121" s="18"/>
      <c r="AI121" s="18"/>
      <c r="AJ121" s="18"/>
      <c r="AK121" s="18"/>
      <c r="AL121" s="18"/>
      <c r="AM121" s="18"/>
      <c r="AN121" s="18"/>
      <c r="AO121" s="18"/>
      <c r="AP121" s="18"/>
      <c r="AQ121" s="18"/>
      <c r="AR121" s="18"/>
      <c r="AS121" s="18"/>
      <c r="AT121" s="18"/>
      <c r="AU121" s="18"/>
    </row>
    <row r="122" spans="1:47" ht="60" customHeight="1" x14ac:dyDescent="0.25">
      <c r="A122" s="135"/>
      <c r="B122" s="68">
        <v>139</v>
      </c>
      <c r="C122" s="141"/>
      <c r="D122" s="46" t="s">
        <v>153</v>
      </c>
      <c r="E122" s="69" t="s">
        <v>258</v>
      </c>
      <c r="F122" s="69" t="s">
        <v>26</v>
      </c>
      <c r="G122" s="86">
        <v>2.17</v>
      </c>
      <c r="H122" s="125"/>
      <c r="I122" s="39">
        <f t="shared" si="5"/>
        <v>0</v>
      </c>
      <c r="J122" s="48" t="str">
        <f>IF(I122&lt;0,"ATENÇÃO","OK")</f>
        <v>OK</v>
      </c>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8"/>
      <c r="AG122" s="18"/>
      <c r="AH122" s="18"/>
      <c r="AI122" s="18"/>
      <c r="AJ122" s="18"/>
      <c r="AK122" s="18"/>
      <c r="AL122" s="18"/>
      <c r="AM122" s="18"/>
      <c r="AN122" s="18"/>
      <c r="AO122" s="18"/>
      <c r="AP122" s="18"/>
      <c r="AQ122" s="18"/>
      <c r="AR122" s="18"/>
      <c r="AS122" s="18"/>
      <c r="AT122" s="18"/>
      <c r="AU122" s="18"/>
    </row>
    <row r="123" spans="1:47" ht="60" customHeight="1" x14ac:dyDescent="0.25">
      <c r="A123" s="135"/>
      <c r="B123" s="68">
        <v>140</v>
      </c>
      <c r="C123" s="141"/>
      <c r="D123" s="66" t="s">
        <v>154</v>
      </c>
      <c r="E123" s="20" t="s">
        <v>258</v>
      </c>
      <c r="F123" s="20" t="s">
        <v>26</v>
      </c>
      <c r="G123" s="86">
        <v>9.0500000000000007</v>
      </c>
      <c r="H123" s="125"/>
      <c r="I123" s="39">
        <f t="shared" si="5"/>
        <v>0</v>
      </c>
      <c r="J123" s="40" t="str">
        <f t="shared" si="4"/>
        <v>OK</v>
      </c>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8"/>
      <c r="AG123" s="18"/>
      <c r="AH123" s="18"/>
      <c r="AI123" s="18"/>
      <c r="AJ123" s="18"/>
      <c r="AK123" s="18"/>
      <c r="AL123" s="18"/>
      <c r="AM123" s="18"/>
      <c r="AN123" s="18"/>
      <c r="AO123" s="18"/>
      <c r="AP123" s="18"/>
      <c r="AQ123" s="18"/>
      <c r="AR123" s="18"/>
      <c r="AS123" s="18"/>
      <c r="AT123" s="18"/>
      <c r="AU123" s="18"/>
    </row>
    <row r="124" spans="1:47" ht="60" customHeight="1" x14ac:dyDescent="0.25">
      <c r="A124" s="135"/>
      <c r="B124" s="68">
        <v>141</v>
      </c>
      <c r="C124" s="141"/>
      <c r="D124" s="66" t="s">
        <v>155</v>
      </c>
      <c r="E124" s="20" t="s">
        <v>258</v>
      </c>
      <c r="F124" s="20" t="s">
        <v>26</v>
      </c>
      <c r="G124" s="86">
        <v>8.3800000000000008</v>
      </c>
      <c r="H124" s="125">
        <v>15</v>
      </c>
      <c r="I124" s="39">
        <f t="shared" si="5"/>
        <v>15</v>
      </c>
      <c r="J124" s="40" t="str">
        <f t="shared" si="4"/>
        <v>OK</v>
      </c>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8"/>
      <c r="AG124" s="18"/>
      <c r="AH124" s="18"/>
      <c r="AI124" s="18"/>
      <c r="AJ124" s="18"/>
      <c r="AK124" s="18"/>
      <c r="AL124" s="18"/>
      <c r="AM124" s="18"/>
      <c r="AN124" s="18"/>
      <c r="AO124" s="18"/>
      <c r="AP124" s="18"/>
      <c r="AQ124" s="18"/>
      <c r="AR124" s="18"/>
      <c r="AS124" s="18"/>
      <c r="AT124" s="18"/>
      <c r="AU124" s="18"/>
    </row>
    <row r="125" spans="1:47" ht="60" customHeight="1" x14ac:dyDescent="0.25">
      <c r="A125" s="135"/>
      <c r="B125" s="68">
        <v>142</v>
      </c>
      <c r="C125" s="141"/>
      <c r="D125" s="66" t="s">
        <v>156</v>
      </c>
      <c r="E125" s="20" t="s">
        <v>258</v>
      </c>
      <c r="F125" s="20" t="s">
        <v>26</v>
      </c>
      <c r="G125" s="86">
        <v>22.56</v>
      </c>
      <c r="H125" s="125">
        <v>15</v>
      </c>
      <c r="I125" s="39">
        <f t="shared" si="5"/>
        <v>0</v>
      </c>
      <c r="J125" s="40" t="str">
        <f t="shared" si="4"/>
        <v>OK</v>
      </c>
      <c r="K125" s="121"/>
      <c r="L125" s="121"/>
      <c r="M125" s="121"/>
      <c r="N125" s="121"/>
      <c r="O125" s="121"/>
      <c r="P125" s="121"/>
      <c r="Q125" s="121">
        <v>15</v>
      </c>
      <c r="R125" s="121"/>
      <c r="S125" s="121"/>
      <c r="T125" s="121"/>
      <c r="U125" s="121"/>
      <c r="V125" s="121"/>
      <c r="W125" s="121"/>
      <c r="X125" s="121"/>
      <c r="Y125" s="121"/>
      <c r="Z125" s="121"/>
      <c r="AA125" s="121"/>
      <c r="AB125" s="121"/>
      <c r="AC125" s="121"/>
      <c r="AD125" s="121"/>
      <c r="AE125" s="121"/>
      <c r="AF125" s="18"/>
      <c r="AG125" s="18"/>
      <c r="AH125" s="18"/>
      <c r="AI125" s="18"/>
      <c r="AJ125" s="18"/>
      <c r="AK125" s="18"/>
      <c r="AL125" s="18"/>
      <c r="AM125" s="18"/>
      <c r="AN125" s="18"/>
      <c r="AO125" s="18"/>
      <c r="AP125" s="18"/>
      <c r="AQ125" s="18"/>
      <c r="AR125" s="18"/>
      <c r="AS125" s="18"/>
      <c r="AT125" s="18"/>
      <c r="AU125" s="18"/>
    </row>
    <row r="126" spans="1:47" ht="60" customHeight="1" x14ac:dyDescent="0.25">
      <c r="A126" s="136"/>
      <c r="B126" s="68">
        <v>143</v>
      </c>
      <c r="C126" s="142"/>
      <c r="D126" s="46" t="s">
        <v>259</v>
      </c>
      <c r="E126" s="69" t="s">
        <v>258</v>
      </c>
      <c r="F126" s="69" t="s">
        <v>26</v>
      </c>
      <c r="G126" s="86">
        <v>17.079999999999998</v>
      </c>
      <c r="H126" s="125"/>
      <c r="I126" s="39">
        <f t="shared" si="5"/>
        <v>0</v>
      </c>
      <c r="J126" s="40" t="str">
        <f t="shared" si="4"/>
        <v>OK</v>
      </c>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8"/>
      <c r="AG126" s="18"/>
      <c r="AH126" s="18"/>
      <c r="AI126" s="18"/>
      <c r="AJ126" s="18"/>
      <c r="AK126" s="18"/>
      <c r="AL126" s="18"/>
      <c r="AM126" s="18"/>
      <c r="AN126" s="18"/>
      <c r="AO126" s="18"/>
      <c r="AP126" s="18"/>
      <c r="AQ126" s="18"/>
      <c r="AR126" s="18"/>
      <c r="AS126" s="18"/>
      <c r="AT126" s="18"/>
      <c r="AU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21">
    <mergeCell ref="C109:C111"/>
    <mergeCell ref="A112:A115"/>
    <mergeCell ref="C112:C115"/>
    <mergeCell ref="A116:A119"/>
    <mergeCell ref="A78:A83"/>
    <mergeCell ref="A66:A69"/>
    <mergeCell ref="C66:C69"/>
    <mergeCell ref="A70:A74"/>
    <mergeCell ref="C70:C74"/>
    <mergeCell ref="A75:A77"/>
    <mergeCell ref="C75:C77"/>
    <mergeCell ref="A58:A61"/>
    <mergeCell ref="A142:C142"/>
    <mergeCell ref="C78:C83"/>
    <mergeCell ref="A85:A88"/>
    <mergeCell ref="C85:C88"/>
    <mergeCell ref="A89:A91"/>
    <mergeCell ref="C89:C91"/>
    <mergeCell ref="A92:A93"/>
    <mergeCell ref="C92:C93"/>
    <mergeCell ref="A95:A97"/>
    <mergeCell ref="C95:C97"/>
    <mergeCell ref="A99:A100"/>
    <mergeCell ref="C99:C100"/>
    <mergeCell ref="A101:A102"/>
    <mergeCell ref="C101:C102"/>
    <mergeCell ref="A103:A108"/>
    <mergeCell ref="C103:C108"/>
    <mergeCell ref="A109:A111"/>
    <mergeCell ref="A35:A48"/>
    <mergeCell ref="C35:C48"/>
    <mergeCell ref="A49:A54"/>
    <mergeCell ref="C49:C54"/>
    <mergeCell ref="A55:A57"/>
    <mergeCell ref="C55:C57"/>
    <mergeCell ref="A25:A26"/>
    <mergeCell ref="C58:C61"/>
    <mergeCell ref="A62:A65"/>
    <mergeCell ref="C62:C65"/>
    <mergeCell ref="AU1:AU2"/>
    <mergeCell ref="A2:J2"/>
    <mergeCell ref="A8:A10"/>
    <mergeCell ref="C8:C10"/>
    <mergeCell ref="A12:A16"/>
    <mergeCell ref="C12:C16"/>
    <mergeCell ref="A17:A20"/>
    <mergeCell ref="C17:C20"/>
    <mergeCell ref="A21:A22"/>
    <mergeCell ref="C21:C22"/>
    <mergeCell ref="AL1:AL2"/>
    <mergeCell ref="AM1:AM2"/>
    <mergeCell ref="AN1:AN2"/>
    <mergeCell ref="AO1:AO2"/>
    <mergeCell ref="AP1:AP2"/>
    <mergeCell ref="AQ1:AQ2"/>
    <mergeCell ref="AR1:AR2"/>
    <mergeCell ref="AS1:AS2"/>
    <mergeCell ref="AT1:AT2"/>
    <mergeCell ref="M1:M2"/>
    <mergeCell ref="N1:N2"/>
    <mergeCell ref="D1:G1"/>
    <mergeCell ref="H1:J1"/>
    <mergeCell ref="K1:K2"/>
    <mergeCell ref="A153:C153"/>
    <mergeCell ref="A154:C154"/>
    <mergeCell ref="A155:C155"/>
    <mergeCell ref="A156:C156"/>
    <mergeCell ref="A157:C157"/>
    <mergeCell ref="A148:C148"/>
    <mergeCell ref="A149:C149"/>
    <mergeCell ref="A150:C150"/>
    <mergeCell ref="A151:C151"/>
    <mergeCell ref="A152:C152"/>
    <mergeCell ref="Y1:Y2"/>
    <mergeCell ref="C23:C24"/>
    <mergeCell ref="Z1:Z2"/>
    <mergeCell ref="A143:C143"/>
    <mergeCell ref="A144:C144"/>
    <mergeCell ref="A145:C145"/>
    <mergeCell ref="A146:C146"/>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C25:C26"/>
    <mergeCell ref="A27:A34"/>
    <mergeCell ref="C27:C34"/>
    <mergeCell ref="U1:U2"/>
    <mergeCell ref="V1:V2"/>
    <mergeCell ref="AH1:AH2"/>
    <mergeCell ref="AI1:AI2"/>
    <mergeCell ref="L1:L2"/>
    <mergeCell ref="A23:A24"/>
    <mergeCell ref="AJ1:AJ2"/>
    <mergeCell ref="AK1:AK2"/>
    <mergeCell ref="Q1:Q2"/>
    <mergeCell ref="R1:R2"/>
    <mergeCell ref="S1:S2"/>
    <mergeCell ref="T1:T2"/>
    <mergeCell ref="O1:O2"/>
    <mergeCell ref="P1:P2"/>
    <mergeCell ref="A1:C1"/>
    <mergeCell ref="AF1:AF2"/>
    <mergeCell ref="AG1:AG2"/>
    <mergeCell ref="AA1:AA2"/>
    <mergeCell ref="AB1:AB2"/>
    <mergeCell ref="AC1:AC2"/>
    <mergeCell ref="AD1:AD2"/>
    <mergeCell ref="AE1:AE2"/>
    <mergeCell ref="W1:W2"/>
    <mergeCell ref="X1:X2"/>
  </mergeCells>
  <conditionalFormatting sqref="K4:U126">
    <cfRule type="cellIs" dxfId="35" priority="16" stopIfTrue="1" operator="greaterThan">
      <formula>0</formula>
    </cfRule>
    <cfRule type="cellIs" dxfId="34" priority="17" stopIfTrue="1" operator="greaterThan">
      <formula>0</formula>
    </cfRule>
    <cfRule type="cellIs" dxfId="33" priority="18" stopIfTrue="1" operator="greaterThan">
      <formula>0</formula>
    </cfRule>
  </conditionalFormatting>
  <conditionalFormatting sqref="AF4:AQ126 AS4:AU126">
    <cfRule type="cellIs" dxfId="32" priority="31" stopIfTrue="1" operator="greaterThan">
      <formula>0</formula>
    </cfRule>
    <cfRule type="cellIs" dxfId="31" priority="32" stopIfTrue="1" operator="greaterThan">
      <formula>0</formula>
    </cfRule>
    <cfRule type="cellIs" dxfId="30" priority="33" stopIfTrue="1" operator="greaterThan">
      <formula>0</formula>
    </cfRule>
  </conditionalFormatting>
  <conditionalFormatting sqref="AR4:AR126">
    <cfRule type="cellIs" dxfId="29" priority="28" stopIfTrue="1" operator="greaterThan">
      <formula>0</formula>
    </cfRule>
    <cfRule type="cellIs" dxfId="28" priority="29" stopIfTrue="1" operator="greaterThan">
      <formula>0</formula>
    </cfRule>
    <cfRule type="cellIs" dxfId="27" priority="30" stopIfTrue="1" operator="greaterThan">
      <formula>0</formula>
    </cfRule>
  </conditionalFormatting>
  <conditionalFormatting sqref="X4:X126">
    <cfRule type="cellIs" dxfId="26" priority="4" stopIfTrue="1" operator="greaterThan">
      <formula>0</formula>
    </cfRule>
    <cfRule type="cellIs" dxfId="25" priority="5" stopIfTrue="1" operator="greaterThan">
      <formula>0</formula>
    </cfRule>
    <cfRule type="cellIs" dxfId="24" priority="6" stopIfTrue="1" operator="greaterThan">
      <formula>0</formula>
    </cfRule>
  </conditionalFormatting>
  <conditionalFormatting sqref="Y4:AE126">
    <cfRule type="cellIs" dxfId="23" priority="1" stopIfTrue="1" operator="greaterThan">
      <formula>0</formula>
    </cfRule>
    <cfRule type="cellIs" dxfId="22" priority="2" stopIfTrue="1" operator="greaterThan">
      <formula>0</formula>
    </cfRule>
    <cfRule type="cellIs" dxfId="21" priority="3" stopIfTrue="1" operator="greaterThan">
      <formula>0</formula>
    </cfRule>
  </conditionalFormatting>
  <conditionalFormatting sqref="V4:V126">
    <cfRule type="cellIs" dxfId="20" priority="13" stopIfTrue="1" operator="greaterThan">
      <formula>0</formula>
    </cfRule>
    <cfRule type="cellIs" dxfId="19" priority="14" stopIfTrue="1" operator="greaterThan">
      <formula>0</formula>
    </cfRule>
    <cfRule type="cellIs" dxfId="18" priority="15" stopIfTrue="1" operator="greaterThan">
      <formula>0</formula>
    </cfRule>
  </conditionalFormatting>
  <conditionalFormatting sqref="W4:W126">
    <cfRule type="cellIs" dxfId="17" priority="10" stopIfTrue="1" operator="greaterThan">
      <formula>0</formula>
    </cfRule>
    <cfRule type="cellIs" dxfId="16" priority="11" stopIfTrue="1" operator="greaterThan">
      <formula>0</formula>
    </cfRule>
    <cfRule type="cellIs" dxfId="15" priority="12"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9"/>
  <sheetViews>
    <sheetView tabSelected="1" topLeftCell="A124" zoomScale="80" zoomScaleNormal="80" workbookViewId="0">
      <selection activeCell="L139" sqref="L139"/>
    </sheetView>
  </sheetViews>
  <sheetFormatPr defaultColWidth="9.7109375" defaultRowHeight="15" x14ac:dyDescent="0.25"/>
  <cols>
    <col min="1" max="1" width="6.28515625" style="63" customWidth="1"/>
    <col min="2" max="2" width="5.5703125" style="63" bestFit="1" customWidth="1"/>
    <col min="3" max="3" width="24.7109375" style="41" customWidth="1"/>
    <col min="4" max="4" width="53.85546875" style="63" bestFit="1" customWidth="1"/>
    <col min="5" max="5" width="12.42578125" style="63" customWidth="1"/>
    <col min="6" max="6" width="9.85546875" style="63" bestFit="1" customWidth="1"/>
    <col min="7" max="7" width="13.140625" style="63" customWidth="1"/>
    <col min="8" max="8" width="15.42578125" style="19" customWidth="1"/>
    <col min="9" max="9" width="13.28515625" style="42" customWidth="1"/>
    <col min="10" max="10" width="15.5703125" style="16" customWidth="1"/>
    <col min="11" max="11" width="21.5703125" style="29" bestFit="1" customWidth="1"/>
    <col min="12" max="12" width="18.28515625" style="29" customWidth="1"/>
    <col min="13" max="13" width="15" style="14" customWidth="1"/>
    <col min="14" max="16384" width="9.7109375" style="14"/>
  </cols>
  <sheetData>
    <row r="1" spans="1:12" ht="45.75" customHeight="1" x14ac:dyDescent="0.25">
      <c r="A1" s="154" t="s">
        <v>158</v>
      </c>
      <c r="B1" s="154"/>
      <c r="C1" s="154"/>
      <c r="D1" s="154" t="s">
        <v>32</v>
      </c>
      <c r="E1" s="154"/>
      <c r="F1" s="154"/>
      <c r="G1" s="154"/>
      <c r="H1" s="155" t="s">
        <v>159</v>
      </c>
      <c r="I1" s="155"/>
      <c r="J1" s="155"/>
      <c r="K1" s="155"/>
      <c r="L1" s="155"/>
    </row>
    <row r="2" spans="1:12" ht="16.5" customHeight="1" x14ac:dyDescent="0.25">
      <c r="A2" s="78"/>
      <c r="B2" s="78"/>
      <c r="C2" s="78"/>
      <c r="D2" s="78"/>
      <c r="E2" s="78"/>
      <c r="F2" s="78"/>
      <c r="G2" s="78"/>
      <c r="H2" s="79"/>
      <c r="I2" s="79"/>
      <c r="J2" s="79"/>
      <c r="K2" s="79"/>
      <c r="L2" s="79"/>
    </row>
    <row r="3" spans="1:12" s="15" customFormat="1" ht="45" x14ac:dyDescent="0.2">
      <c r="A3" s="34" t="s">
        <v>1</v>
      </c>
      <c r="B3" s="34" t="s">
        <v>2</v>
      </c>
      <c r="C3" s="35" t="s">
        <v>162</v>
      </c>
      <c r="D3" s="35" t="s">
        <v>163</v>
      </c>
      <c r="E3" s="35" t="s">
        <v>164</v>
      </c>
      <c r="F3" s="35" t="s">
        <v>6</v>
      </c>
      <c r="G3" s="36" t="s">
        <v>3</v>
      </c>
      <c r="H3" s="37" t="s">
        <v>25</v>
      </c>
      <c r="I3" s="38" t="s">
        <v>30</v>
      </c>
      <c r="J3" s="34" t="s">
        <v>31</v>
      </c>
      <c r="K3" s="43" t="s">
        <v>41</v>
      </c>
      <c r="L3" s="43" t="s">
        <v>42</v>
      </c>
    </row>
    <row r="4" spans="1:12" ht="60" customHeight="1" x14ac:dyDescent="0.25">
      <c r="A4" s="80">
        <v>1</v>
      </c>
      <c r="B4" s="68">
        <v>1</v>
      </c>
      <c r="C4" s="81" t="s">
        <v>165</v>
      </c>
      <c r="D4" s="66" t="s">
        <v>166</v>
      </c>
      <c r="E4" s="20" t="s">
        <v>167</v>
      </c>
      <c r="F4" s="20" t="s">
        <v>46</v>
      </c>
      <c r="G4" s="88">
        <v>40.229999999999997</v>
      </c>
      <c r="H4" s="24">
        <f>SUM(Reitoria!H4,ESAG!H4,CEART!H4,CEFID!H4,FAED!H4,CEAD!H4,CCT!H4,CEPLAN!H4,CAV!H4,CEO!H4,CEAVI!H4,CESFI!H4,CERES!H4)</f>
        <v>2510</v>
      </c>
      <c r="I4" s="25">
        <f>SUM((Reitoria!H4-Reitoria!I4),(ESAG!H4-ESAG!I4),(CEART!H4-CEART!I4),(CEFID!H4-CEFID!I4),(FAED!H4-FAED!I4),(CEAD!H4-CEAD!I4),(CCT!H4-CCT!I4),(CEPLAN!H4-CEPLAN!I4),(CAV!H4-CAV!I4),(CEO!H4-CEO!I4),(CEAVI!H4-CEAVI!I4),(CESFI!H4-CESFI!I4),(CERES!H4-CERES!I4))</f>
        <v>1843</v>
      </c>
      <c r="J4" s="27">
        <f>H4-I4</f>
        <v>667</v>
      </c>
      <c r="K4" s="30">
        <f>H4*G4</f>
        <v>100977.29999999999</v>
      </c>
      <c r="L4" s="30">
        <f>I4*G4</f>
        <v>74143.89</v>
      </c>
    </row>
    <row r="5" spans="1:12" ht="60" customHeight="1" x14ac:dyDescent="0.25">
      <c r="A5" s="49">
        <v>2</v>
      </c>
      <c r="B5" s="68">
        <v>2</v>
      </c>
      <c r="C5" s="81" t="s">
        <v>165</v>
      </c>
      <c r="D5" s="66" t="s">
        <v>168</v>
      </c>
      <c r="E5" s="20" t="s">
        <v>167</v>
      </c>
      <c r="F5" s="20" t="s">
        <v>47</v>
      </c>
      <c r="G5" s="88">
        <v>34.869999999999997</v>
      </c>
      <c r="H5" s="24">
        <f>SUM(Reitoria!H5,ESAG!H5,CEART!H5,CEFID!H5,FAED!H5,CEAD!H5,CCT!H5,CEPLAN!H5,CAV!H5,CEO!H5,CEAVI!H5,CESFI!H5,CERES!H5)</f>
        <v>1950</v>
      </c>
      <c r="I5" s="25">
        <f>SUM((Reitoria!H5-Reitoria!I5),(ESAG!H5-ESAG!I5),(CEART!H5-CEART!I5),(CEFID!H5-CEFID!I5),(FAED!H5-FAED!I5),(CEAD!H5-CEAD!I5),(CCT!H5-CCT!I5),(CEPLAN!H5-CEPLAN!I5),(CAV!H5-CAV!I5),(CEO!H5-CEO!I5),(CEAVI!H5-CEAVI!I5),(CESFI!H5-CESFI!I5),(CERES!H5-CERES!I5))</f>
        <v>1675</v>
      </c>
      <c r="J5" s="27">
        <f t="shared" ref="J5:J68" si="0">H5-I5</f>
        <v>275</v>
      </c>
      <c r="K5" s="30">
        <f t="shared" ref="K5:K68" si="1">H5*G5</f>
        <v>67996.5</v>
      </c>
      <c r="L5" s="30">
        <f t="shared" ref="L5:L68" si="2">I5*G5</f>
        <v>58407.249999999993</v>
      </c>
    </row>
    <row r="6" spans="1:12" ht="60" customHeight="1" x14ac:dyDescent="0.25">
      <c r="A6" s="49">
        <v>3</v>
      </c>
      <c r="B6" s="68">
        <v>3</v>
      </c>
      <c r="C6" s="81" t="s">
        <v>169</v>
      </c>
      <c r="D6" s="66" t="s">
        <v>170</v>
      </c>
      <c r="E6" s="20" t="s">
        <v>171</v>
      </c>
      <c r="F6" s="20" t="s">
        <v>48</v>
      </c>
      <c r="G6" s="88">
        <v>7.79</v>
      </c>
      <c r="H6" s="24">
        <f>SUM(Reitoria!H6,ESAG!H6,CEART!H6,CEFID!H6,FAED!H6,CEAD!H6,CCT!H6,CEPLAN!H6,CAV!H6,CEO!H6,CEAVI!H6,CESFI!H6,CERES!H6)</f>
        <v>11940</v>
      </c>
      <c r="I6" s="25">
        <f>SUM((Reitoria!H6-Reitoria!I6),(ESAG!H6-ESAG!I6),(CEART!H6-CEART!I6),(CEFID!H6-CEFID!I6),(FAED!H6-FAED!I6),(CEAD!H6-CEAD!I6),(CCT!H6-CCT!I6),(CEPLAN!H6-CEPLAN!I6),(CAV!H6-CAV!I6),(CEO!H6-CEO!I6),(CEAVI!H6-CEAVI!I6),(CESFI!H6-CESFI!I6),(CERES!H6-CERES!I6))</f>
        <v>3390</v>
      </c>
      <c r="J6" s="27">
        <f t="shared" si="0"/>
        <v>8550</v>
      </c>
      <c r="K6" s="30">
        <f t="shared" si="1"/>
        <v>93012.6</v>
      </c>
      <c r="L6" s="30">
        <f t="shared" si="2"/>
        <v>26408.1</v>
      </c>
    </row>
    <row r="7" spans="1:12" ht="60" customHeight="1" x14ac:dyDescent="0.25">
      <c r="A7" s="49">
        <v>4</v>
      </c>
      <c r="B7" s="68">
        <v>4</v>
      </c>
      <c r="C7" s="81" t="s">
        <v>172</v>
      </c>
      <c r="D7" s="66" t="s">
        <v>76</v>
      </c>
      <c r="E7" s="20" t="s">
        <v>54</v>
      </c>
      <c r="F7" s="20" t="s">
        <v>34</v>
      </c>
      <c r="G7" s="88">
        <v>1.47</v>
      </c>
      <c r="H7" s="24">
        <f>SUM(Reitoria!H7,ESAG!H7,CEART!H7,CEFID!H7,FAED!H7,CEAD!H7,CCT!H7,CEPLAN!H7,CAV!H7,CEO!H7,CEAVI!H7,CESFI!H7,CERES!H7)</f>
        <v>9104</v>
      </c>
      <c r="I7" s="25">
        <f>SUM((Reitoria!H7-Reitoria!I7),(ESAG!H7-ESAG!I7),(CEART!H7-CEART!I7),(CEFID!H7-CEFID!I7),(FAED!H7-FAED!I7),(CEAD!H7-CEAD!I7),(CCT!H7-CCT!I7),(CEPLAN!H7-CEPLAN!I7),(CAV!H7-CAV!I7),(CEO!H7-CEO!I7),(CEAVI!H7-CEAVI!I7),(CESFI!H7-CESFI!I7),(CERES!H7-CERES!I7))</f>
        <v>8408</v>
      </c>
      <c r="J7" s="27">
        <f t="shared" si="0"/>
        <v>696</v>
      </c>
      <c r="K7" s="30">
        <f t="shared" si="1"/>
        <v>13382.88</v>
      </c>
      <c r="L7" s="30">
        <f t="shared" si="2"/>
        <v>12359.76</v>
      </c>
    </row>
    <row r="8" spans="1:12" ht="60" customHeight="1" x14ac:dyDescent="0.25">
      <c r="A8" s="134">
        <v>5</v>
      </c>
      <c r="B8" s="68">
        <v>5</v>
      </c>
      <c r="C8" s="140" t="s">
        <v>173</v>
      </c>
      <c r="D8" s="66" t="s">
        <v>77</v>
      </c>
      <c r="E8" s="20" t="s">
        <v>37</v>
      </c>
      <c r="F8" s="20" t="s">
        <v>49</v>
      </c>
      <c r="G8" s="88">
        <v>3.71</v>
      </c>
      <c r="H8" s="24">
        <f>SUM(Reitoria!H8,ESAG!H8,CEART!H8,CEFID!H8,FAED!H8,CEAD!H8,CCT!H8,CEPLAN!H8,CAV!H8,CEO!H8,CEAVI!H8,CESFI!H8,CERES!H8)</f>
        <v>6424</v>
      </c>
      <c r="I8" s="25">
        <f>SUM((Reitoria!H8-Reitoria!I8),(ESAG!H8-ESAG!I8),(CEART!H8-CEART!I8),(CEFID!H8-CEFID!I8),(FAED!H8-FAED!I8),(CEAD!H8-CEAD!I8),(CCT!H8-CCT!I8),(CEPLAN!H8-CEPLAN!I8),(CAV!H8-CAV!I8),(CEO!H8-CEO!I8),(CEAVI!H8-CEAVI!I8),(CESFI!H8-CESFI!I8),(CERES!H8-CERES!I8))</f>
        <v>6014</v>
      </c>
      <c r="J8" s="27">
        <f t="shared" si="0"/>
        <v>410</v>
      </c>
      <c r="K8" s="30">
        <f t="shared" si="1"/>
        <v>23833.040000000001</v>
      </c>
      <c r="L8" s="30">
        <f t="shared" si="2"/>
        <v>22311.94</v>
      </c>
    </row>
    <row r="9" spans="1:12" ht="60" customHeight="1" x14ac:dyDescent="0.25">
      <c r="A9" s="135"/>
      <c r="B9" s="68">
        <v>6</v>
      </c>
      <c r="C9" s="141"/>
      <c r="D9" s="66" t="s">
        <v>78</v>
      </c>
      <c r="E9" s="20" t="s">
        <v>37</v>
      </c>
      <c r="F9" s="20" t="s">
        <v>48</v>
      </c>
      <c r="G9" s="88">
        <v>3.31</v>
      </c>
      <c r="H9" s="24">
        <f>SUM(Reitoria!H9,ESAG!H9,CEART!H9,CEFID!H9,FAED!H9,CEAD!H9,CCT!H9,CEPLAN!H9,CAV!H9,CEO!H9,CEAVI!H9,CESFI!H9,CERES!H9)</f>
        <v>1508</v>
      </c>
      <c r="I9" s="25">
        <f>SUM((Reitoria!H9-Reitoria!I9),(ESAG!H9-ESAG!I9),(CEART!H9-CEART!I9),(CEFID!H9-CEFID!I9),(FAED!H9-FAED!I9),(CEAD!H9-CEAD!I9),(CCT!H9-CCT!I9),(CEPLAN!H9-CEPLAN!I9),(CAV!H9-CAV!I9),(CEO!H9-CEO!I9),(CEAVI!H9-CEAVI!I9),(CESFI!H9-CESFI!I9),(CERES!H9-CERES!I9))</f>
        <v>1068</v>
      </c>
      <c r="J9" s="27">
        <f t="shared" si="0"/>
        <v>440</v>
      </c>
      <c r="K9" s="30">
        <f t="shared" si="1"/>
        <v>4991.4800000000005</v>
      </c>
      <c r="L9" s="30">
        <f t="shared" si="2"/>
        <v>3535.08</v>
      </c>
    </row>
    <row r="10" spans="1:12" ht="60" customHeight="1" x14ac:dyDescent="0.25">
      <c r="A10" s="136"/>
      <c r="B10" s="68">
        <v>7</v>
      </c>
      <c r="C10" s="142"/>
      <c r="D10" s="83" t="s">
        <v>174</v>
      </c>
      <c r="E10" s="20" t="s">
        <v>37</v>
      </c>
      <c r="F10" s="20" t="s">
        <v>26</v>
      </c>
      <c r="G10" s="88">
        <v>8.75</v>
      </c>
      <c r="H10" s="24">
        <f>SUM(Reitoria!H10,ESAG!H10,CEART!H10,CEFID!H10,FAED!H10,CEAD!H10,CCT!H10,CEPLAN!H10,CAV!H10,CEO!H10,CEAVI!H10,CESFI!H10,CERES!H10)</f>
        <v>100</v>
      </c>
      <c r="I10" s="25">
        <f>SUM((Reitoria!H10-Reitoria!I10),(ESAG!H10-ESAG!I10),(CEART!H10-CEART!I10),(CEFID!H10-CEFID!I10),(FAED!H10-FAED!I10),(CEAD!H10-CEAD!I10),(CCT!H10-CCT!I10),(CEPLAN!H10-CEPLAN!I10),(CAV!H10-CAV!I10),(CEO!H10-CEO!I10),(CEAVI!H10-CEAVI!I10),(CESFI!H10-CESFI!I10),(CERES!H10-CERES!I10))</f>
        <v>30</v>
      </c>
      <c r="J10" s="27">
        <f t="shared" si="0"/>
        <v>70</v>
      </c>
      <c r="K10" s="30">
        <f t="shared" si="1"/>
        <v>875</v>
      </c>
      <c r="L10" s="30">
        <f t="shared" si="2"/>
        <v>262.5</v>
      </c>
    </row>
    <row r="11" spans="1:12" ht="60" customHeight="1" x14ac:dyDescent="0.25">
      <c r="A11" s="49">
        <v>6</v>
      </c>
      <c r="B11" s="68">
        <v>8</v>
      </c>
      <c r="C11" s="81" t="s">
        <v>173</v>
      </c>
      <c r="D11" s="66" t="s">
        <v>79</v>
      </c>
      <c r="E11" s="69" t="s">
        <v>37</v>
      </c>
      <c r="F11" s="69" t="s">
        <v>26</v>
      </c>
      <c r="G11" s="88">
        <v>1</v>
      </c>
      <c r="H11" s="24">
        <f>SUM(Reitoria!H11,ESAG!H11,CEART!H11,CEFID!H11,FAED!H11,CEAD!H11,CCT!H11,CEPLAN!H11,CAV!H11,CEO!H11,CEAVI!H11,CESFI!H11,CERES!H11)</f>
        <v>6574</v>
      </c>
      <c r="I11" s="25">
        <f>SUM((Reitoria!H11-Reitoria!I11),(ESAG!H11-ESAG!I11),(CEART!H11-CEART!I11),(CEFID!H11-CEFID!I11),(FAED!H11-FAED!I11),(CEAD!H11-CEAD!I11),(CCT!H11-CCT!I11),(CEPLAN!H11-CEPLAN!I11),(CAV!H11-CAV!I11),(CEO!H11-CEO!I11),(CEAVI!H11-CEAVI!I11),(CESFI!H11-CESFI!I11),(CERES!H11-CERES!I11))</f>
        <v>5270</v>
      </c>
      <c r="J11" s="27">
        <f t="shared" si="0"/>
        <v>1304</v>
      </c>
      <c r="K11" s="30">
        <f t="shared" si="1"/>
        <v>6574</v>
      </c>
      <c r="L11" s="30">
        <f t="shared" si="2"/>
        <v>5270</v>
      </c>
    </row>
    <row r="12" spans="1:12" ht="60" customHeight="1" x14ac:dyDescent="0.25">
      <c r="A12" s="134">
        <v>7</v>
      </c>
      <c r="B12" s="68">
        <v>9</v>
      </c>
      <c r="C12" s="140" t="s">
        <v>175</v>
      </c>
      <c r="D12" s="66" t="s">
        <v>80</v>
      </c>
      <c r="E12" s="69" t="s">
        <v>55</v>
      </c>
      <c r="F12" s="69" t="s">
        <v>50</v>
      </c>
      <c r="G12" s="88">
        <v>29.75</v>
      </c>
      <c r="H12" s="24">
        <f>SUM(Reitoria!H12,ESAG!H12,CEART!H12,CEFID!H12,FAED!H12,CEAD!H12,CCT!H12,CEPLAN!H12,CAV!H12,CEO!H12,CEAVI!H12,CESFI!H12,CERES!H12)</f>
        <v>67</v>
      </c>
      <c r="I12" s="25">
        <f>SUM((Reitoria!H12-Reitoria!I12),(ESAG!H12-ESAG!I12),(CEART!H12-CEART!I12),(CEFID!H12-CEFID!I12),(FAED!H12-FAED!I12),(CEAD!H12-CEAD!I12),(CCT!H12-CCT!I12),(CEPLAN!H12-CEPLAN!I12),(CAV!H12-CAV!I12),(CEO!H12-CEO!I12),(CEAVI!H12-CEAVI!I12),(CESFI!H12-CESFI!I12),(CERES!H12-CERES!I12))</f>
        <v>43</v>
      </c>
      <c r="J12" s="27">
        <f t="shared" si="0"/>
        <v>24</v>
      </c>
      <c r="K12" s="30">
        <f t="shared" si="1"/>
        <v>1993.25</v>
      </c>
      <c r="L12" s="30">
        <f t="shared" si="2"/>
        <v>1279.25</v>
      </c>
    </row>
    <row r="13" spans="1:12" ht="60" customHeight="1" x14ac:dyDescent="0.25">
      <c r="A13" s="135"/>
      <c r="B13" s="68">
        <v>10</v>
      </c>
      <c r="C13" s="141"/>
      <c r="D13" s="70" t="s">
        <v>81</v>
      </c>
      <c r="E13" s="69" t="s">
        <v>55</v>
      </c>
      <c r="F13" s="69" t="s">
        <v>50</v>
      </c>
      <c r="G13" s="88">
        <v>49.38</v>
      </c>
      <c r="H13" s="24">
        <f>SUM(Reitoria!H13,ESAG!H13,CEART!H13,CEFID!H13,FAED!H13,CEAD!H13,CCT!H13,CEPLAN!H13,CAV!H13,CEO!H13,CEAVI!H13,CESFI!H13,CERES!H13)</f>
        <v>104</v>
      </c>
      <c r="I13" s="25">
        <f>SUM((Reitoria!H13-Reitoria!I13),(ESAG!H13-ESAG!I13),(CEART!H13-CEART!I13),(CEFID!H13-CEFID!I13),(FAED!H13-FAED!I13),(CEAD!H13-CEAD!I13),(CCT!H13-CCT!I13),(CEPLAN!H13-CEPLAN!I13),(CAV!H13-CAV!I13),(CEO!H13-CEO!I13),(CEAVI!H13-CEAVI!I13),(CESFI!H13-CESFI!I13),(CERES!H13-CERES!I13))</f>
        <v>88</v>
      </c>
      <c r="J13" s="27">
        <f t="shared" si="0"/>
        <v>16</v>
      </c>
      <c r="K13" s="30">
        <f t="shared" si="1"/>
        <v>5135.5200000000004</v>
      </c>
      <c r="L13" s="30">
        <f t="shared" si="2"/>
        <v>4345.4400000000005</v>
      </c>
    </row>
    <row r="14" spans="1:12" ht="60" customHeight="1" x14ac:dyDescent="0.25">
      <c r="A14" s="135"/>
      <c r="B14" s="68">
        <v>11</v>
      </c>
      <c r="C14" s="141"/>
      <c r="D14" s="66" t="s">
        <v>82</v>
      </c>
      <c r="E14" s="69" t="s">
        <v>55</v>
      </c>
      <c r="F14" s="69" t="s">
        <v>48</v>
      </c>
      <c r="G14" s="88">
        <v>38.86</v>
      </c>
      <c r="H14" s="24">
        <f>SUM(Reitoria!H14,ESAG!H14,CEART!H14,CEFID!H14,FAED!H14,CEAD!H14,CCT!H14,CEPLAN!H14,CAV!H14,CEO!H14,CEAVI!H14,CESFI!H14,CERES!H14)</f>
        <v>54</v>
      </c>
      <c r="I14" s="25">
        <f>SUM((Reitoria!H14-Reitoria!I14),(ESAG!H14-ESAG!I14),(CEART!H14-CEART!I14),(CEFID!H14-CEFID!I14),(FAED!H14-FAED!I14),(CEAD!H14-CEAD!I14),(CCT!H14-CCT!I14),(CEPLAN!H14-CEPLAN!I14),(CAV!H14-CAV!I14),(CEO!H14-CEO!I14),(CEAVI!H14-CEAVI!I14),(CESFI!H14-CESFI!I14),(CERES!H14-CERES!I14))</f>
        <v>52</v>
      </c>
      <c r="J14" s="27">
        <f t="shared" si="0"/>
        <v>2</v>
      </c>
      <c r="K14" s="30">
        <f t="shared" si="1"/>
        <v>2098.44</v>
      </c>
      <c r="L14" s="30">
        <f t="shared" si="2"/>
        <v>2020.72</v>
      </c>
    </row>
    <row r="15" spans="1:12" ht="60" customHeight="1" x14ac:dyDescent="0.25">
      <c r="A15" s="135"/>
      <c r="B15" s="68">
        <v>12</v>
      </c>
      <c r="C15" s="141"/>
      <c r="D15" s="66" t="s">
        <v>176</v>
      </c>
      <c r="E15" s="69" t="s">
        <v>177</v>
      </c>
      <c r="F15" s="69" t="s">
        <v>48</v>
      </c>
      <c r="G15" s="88">
        <v>95.39</v>
      </c>
      <c r="H15" s="24">
        <f>SUM(Reitoria!H15,ESAG!H15,CEART!H15,CEFID!H15,FAED!H15,CEAD!H15,CCT!H15,CEPLAN!H15,CAV!H15,CEO!H15,CEAVI!H15,CESFI!H15,CERES!H15)</f>
        <v>108</v>
      </c>
      <c r="I15" s="25">
        <f>SUM((Reitoria!H15-Reitoria!I15),(ESAG!H15-ESAG!I15),(CEART!H15-CEART!I15),(CEFID!H15-CEFID!I15),(FAED!H15-FAED!I15),(CEAD!H15-CEAD!I15),(CCT!H15-CCT!I15),(CEPLAN!H15-CEPLAN!I15),(CAV!H15-CAV!I15),(CEO!H15-CEO!I15),(CEAVI!H15-CEAVI!I15),(CESFI!H15-CESFI!I15),(CERES!H15-CERES!I15))</f>
        <v>32</v>
      </c>
      <c r="J15" s="27">
        <f t="shared" si="0"/>
        <v>76</v>
      </c>
      <c r="K15" s="30">
        <f t="shared" si="1"/>
        <v>10302.120000000001</v>
      </c>
      <c r="L15" s="30">
        <f t="shared" si="2"/>
        <v>3052.48</v>
      </c>
    </row>
    <row r="16" spans="1:12" ht="60" customHeight="1" x14ac:dyDescent="0.25">
      <c r="A16" s="136"/>
      <c r="B16" s="68">
        <v>13</v>
      </c>
      <c r="C16" s="142"/>
      <c r="D16" s="66" t="s">
        <v>83</v>
      </c>
      <c r="E16" s="69" t="s">
        <v>177</v>
      </c>
      <c r="F16" s="69" t="s">
        <v>48</v>
      </c>
      <c r="G16" s="88">
        <v>16.7</v>
      </c>
      <c r="H16" s="24">
        <f>SUM(Reitoria!H16,ESAG!H16,CEART!H16,CEFID!H16,FAED!H16,CEAD!H16,CCT!H16,CEPLAN!H16,CAV!H16,CEO!H16,CEAVI!H16,CESFI!H16,CERES!H16)</f>
        <v>80</v>
      </c>
      <c r="I16" s="25">
        <f>SUM((Reitoria!H16-Reitoria!I16),(ESAG!H16-ESAG!I16),(CEART!H16-CEART!I16),(CEFID!H16-CEFID!I16),(FAED!H16-FAED!I16),(CEAD!H16-CEAD!I16),(CCT!H16-CCT!I16),(CEPLAN!H16-CEPLAN!I16),(CAV!H16-CAV!I16),(CEO!H16-CEO!I16),(CEAVI!H16-CEAVI!I16),(CESFI!H16-CESFI!I16),(CERES!H16-CERES!I16))</f>
        <v>0</v>
      </c>
      <c r="J16" s="27">
        <f t="shared" si="0"/>
        <v>80</v>
      </c>
      <c r="K16" s="30">
        <f t="shared" si="1"/>
        <v>1336</v>
      </c>
      <c r="L16" s="30">
        <f t="shared" si="2"/>
        <v>0</v>
      </c>
    </row>
    <row r="17" spans="1:12" ht="60" customHeight="1" x14ac:dyDescent="0.25">
      <c r="A17" s="134">
        <v>8</v>
      </c>
      <c r="B17" s="68">
        <v>14</v>
      </c>
      <c r="C17" s="140" t="s">
        <v>175</v>
      </c>
      <c r="D17" s="66" t="s">
        <v>178</v>
      </c>
      <c r="E17" s="69" t="s">
        <v>179</v>
      </c>
      <c r="F17" s="69" t="s">
        <v>33</v>
      </c>
      <c r="G17" s="88">
        <v>16.100000000000001</v>
      </c>
      <c r="H17" s="24">
        <f>SUM(Reitoria!H17,ESAG!H17,CEART!H17,CEFID!H17,FAED!H17,CEAD!H17,CCT!H17,CEPLAN!H17,CAV!H17,CEO!H17,CEAVI!H17,CESFI!H17,CERES!H17)</f>
        <v>158</v>
      </c>
      <c r="I17" s="25">
        <f>SUM((Reitoria!H17-Reitoria!I17),(ESAG!H17-ESAG!I17),(CEART!H17-CEART!I17),(CEFID!H17-CEFID!I17),(FAED!H17-FAED!I17),(CEAD!H17-CEAD!I17),(CCT!H17-CCT!I17),(CEPLAN!H17-CEPLAN!I17),(CAV!H17-CAV!I17),(CEO!H17-CEO!I17),(CEAVI!H17-CEAVI!I17),(CESFI!H17-CESFI!I17),(CERES!H17-CERES!I17))</f>
        <v>158</v>
      </c>
      <c r="J17" s="27">
        <f t="shared" si="0"/>
        <v>0</v>
      </c>
      <c r="K17" s="30">
        <f t="shared" si="1"/>
        <v>2543.8000000000002</v>
      </c>
      <c r="L17" s="30">
        <f t="shared" si="2"/>
        <v>2543.8000000000002</v>
      </c>
    </row>
    <row r="18" spans="1:12" ht="60" customHeight="1" x14ac:dyDescent="0.25">
      <c r="A18" s="135"/>
      <c r="B18" s="68">
        <v>15</v>
      </c>
      <c r="C18" s="141"/>
      <c r="D18" s="66" t="s">
        <v>84</v>
      </c>
      <c r="E18" s="20" t="s">
        <v>56</v>
      </c>
      <c r="F18" s="20" t="s">
        <v>50</v>
      </c>
      <c r="G18" s="88">
        <v>26.5</v>
      </c>
      <c r="H18" s="24">
        <f>SUM(Reitoria!H18,ESAG!H18,CEART!H18,CEFID!H18,FAED!H18,CEAD!H18,CCT!H18,CEPLAN!H18,CAV!H18,CEO!H18,CEAVI!H18,CESFI!H18,CERES!H18)</f>
        <v>66</v>
      </c>
      <c r="I18" s="25">
        <f>SUM((Reitoria!H18-Reitoria!I18),(ESAG!H18-ESAG!I18),(CEART!H18-CEART!I18),(CEFID!H18-CEFID!I18),(FAED!H18-FAED!I18),(CEAD!H18-CEAD!I18),(CCT!H18-CCT!I18),(CEPLAN!H18-CEPLAN!I18),(CAV!H18-CAV!I18),(CEO!H18-CEO!I18),(CEAVI!H18-CEAVI!I18),(CESFI!H18-CESFI!I18),(CERES!H18-CERES!I18))</f>
        <v>35</v>
      </c>
      <c r="J18" s="27">
        <f t="shared" si="0"/>
        <v>31</v>
      </c>
      <c r="K18" s="30">
        <f t="shared" si="1"/>
        <v>1749</v>
      </c>
      <c r="L18" s="30">
        <f t="shared" si="2"/>
        <v>927.5</v>
      </c>
    </row>
    <row r="19" spans="1:12" ht="60" customHeight="1" x14ac:dyDescent="0.25">
      <c r="A19" s="135"/>
      <c r="B19" s="68">
        <v>16</v>
      </c>
      <c r="C19" s="141"/>
      <c r="D19" s="66" t="s">
        <v>85</v>
      </c>
      <c r="E19" s="69" t="s">
        <v>57</v>
      </c>
      <c r="F19" s="69" t="s">
        <v>48</v>
      </c>
      <c r="G19" s="88">
        <v>9.6999999999999993</v>
      </c>
      <c r="H19" s="24">
        <f>SUM(Reitoria!H19,ESAG!H19,CEART!H19,CEFID!H19,FAED!H19,CEAD!H19,CCT!H19,CEPLAN!H19,CAV!H19,CEO!H19,CEAVI!H19,CESFI!H19,CERES!H19)</f>
        <v>15</v>
      </c>
      <c r="I19" s="25">
        <f>SUM((Reitoria!H19-Reitoria!I19),(ESAG!H19-ESAG!I19),(CEART!H19-CEART!I19),(CEFID!H19-CEFID!I19),(FAED!H19-FAED!I19),(CEAD!H19-CEAD!I19),(CCT!H19-CCT!I19),(CEPLAN!H19-CEPLAN!I19),(CAV!H19-CAV!I19),(CEO!H19-CEO!I19),(CEAVI!H19-CEAVI!I19),(CESFI!H19-CESFI!I19),(CERES!H19-CERES!I19))</f>
        <v>0</v>
      </c>
      <c r="J19" s="27">
        <f t="shared" si="0"/>
        <v>15</v>
      </c>
      <c r="K19" s="30">
        <f t="shared" si="1"/>
        <v>145.5</v>
      </c>
      <c r="L19" s="30">
        <f t="shared" si="2"/>
        <v>0</v>
      </c>
    </row>
    <row r="20" spans="1:12" ht="60" customHeight="1" x14ac:dyDescent="0.25">
      <c r="A20" s="136"/>
      <c r="B20" s="68">
        <v>17</v>
      </c>
      <c r="C20" s="142"/>
      <c r="D20" s="66" t="s">
        <v>86</v>
      </c>
      <c r="E20" s="20" t="s">
        <v>180</v>
      </c>
      <c r="F20" s="20" t="s">
        <v>48</v>
      </c>
      <c r="G20" s="88">
        <v>36.33</v>
      </c>
      <c r="H20" s="24">
        <f>SUM(Reitoria!H20,ESAG!H20,CEART!H20,CEFID!H20,FAED!H20,CEAD!H20,CCT!H20,CEPLAN!H20,CAV!H20,CEO!H20,CEAVI!H20,CESFI!H20,CERES!H20)</f>
        <v>63</v>
      </c>
      <c r="I20" s="25">
        <f>SUM((Reitoria!H20-Reitoria!I20),(ESAG!H20-ESAG!I20),(CEART!H20-CEART!I20),(CEFID!H20-CEFID!I20),(FAED!H20-FAED!I20),(CEAD!H20-CEAD!I20),(CCT!H20-CCT!I20),(CEPLAN!H20-CEPLAN!I20),(CAV!H20-CAV!I20),(CEO!H20-CEO!I20),(CEAVI!H20-CEAVI!I20),(CESFI!H20-CESFI!I20),(CERES!H20-CERES!I20))</f>
        <v>63</v>
      </c>
      <c r="J20" s="27">
        <f t="shared" si="0"/>
        <v>0</v>
      </c>
      <c r="K20" s="30">
        <f t="shared" si="1"/>
        <v>2288.79</v>
      </c>
      <c r="L20" s="30">
        <f t="shared" si="2"/>
        <v>2288.79</v>
      </c>
    </row>
    <row r="21" spans="1:12" ht="60" customHeight="1" x14ac:dyDescent="0.25">
      <c r="A21" s="134">
        <v>9</v>
      </c>
      <c r="B21" s="68">
        <v>18</v>
      </c>
      <c r="C21" s="140" t="s">
        <v>181</v>
      </c>
      <c r="D21" s="66" t="s">
        <v>182</v>
      </c>
      <c r="E21" s="20" t="s">
        <v>58</v>
      </c>
      <c r="F21" s="20" t="s">
        <v>35</v>
      </c>
      <c r="G21" s="88">
        <v>2.31</v>
      </c>
      <c r="H21" s="24">
        <f>SUM(Reitoria!H21,ESAG!H21,CEART!H21,CEFID!H21,FAED!H21,CEAD!H21,CCT!H21,CEPLAN!H21,CAV!H21,CEO!H21,CEAVI!H21,CESFI!H21,CERES!H21)</f>
        <v>10525</v>
      </c>
      <c r="I21" s="25">
        <f>SUM((Reitoria!H21-Reitoria!I21),(ESAG!H21-ESAG!I21),(CEART!H21-CEART!I21),(CEFID!H21-CEFID!I21),(FAED!H21-FAED!I21),(CEAD!H21-CEAD!I21),(CCT!H21-CCT!I21),(CEPLAN!H21-CEPLAN!I21),(CAV!H21-CAV!I21),(CEO!H21-CEO!I21),(CEAVI!H21-CEAVI!I21),(CESFI!H21-CESFI!I21),(CERES!H21-CERES!I21))</f>
        <v>6175</v>
      </c>
      <c r="J21" s="27">
        <f t="shared" si="0"/>
        <v>4350</v>
      </c>
      <c r="K21" s="30">
        <f t="shared" si="1"/>
        <v>24312.75</v>
      </c>
      <c r="L21" s="30">
        <f t="shared" si="2"/>
        <v>14264.25</v>
      </c>
    </row>
    <row r="22" spans="1:12" ht="60" customHeight="1" x14ac:dyDescent="0.25">
      <c r="A22" s="136"/>
      <c r="B22" s="68">
        <v>19</v>
      </c>
      <c r="C22" s="142"/>
      <c r="D22" s="66" t="s">
        <v>183</v>
      </c>
      <c r="E22" s="20" t="s">
        <v>184</v>
      </c>
      <c r="F22" s="20" t="s">
        <v>35</v>
      </c>
      <c r="G22" s="88">
        <v>1.34</v>
      </c>
      <c r="H22" s="24">
        <f>SUM(Reitoria!H22,ESAG!H22,CEART!H22,CEFID!H22,FAED!H22,CEAD!H22,CCT!H22,CEPLAN!H22,CAV!H22,CEO!H22,CEAVI!H22,CESFI!H22,CERES!H22)</f>
        <v>1000</v>
      </c>
      <c r="I22" s="25">
        <f>SUM((Reitoria!H22-Reitoria!I22),(ESAG!H22-ESAG!I22),(CEART!H22-CEART!I22),(CEFID!H22-CEFID!I22),(FAED!H22-FAED!I22),(CEAD!H22-CEAD!I22),(CCT!H22-CCT!I22),(CEPLAN!H22-CEPLAN!I22),(CAV!H22-CAV!I22),(CEO!H22-CEO!I22),(CEAVI!H22-CEAVI!I22),(CESFI!H22-CESFI!I22),(CERES!H22-CERES!I22))</f>
        <v>250</v>
      </c>
      <c r="J22" s="27">
        <f t="shared" si="0"/>
        <v>750</v>
      </c>
      <c r="K22" s="30">
        <f t="shared" si="1"/>
        <v>1340</v>
      </c>
      <c r="L22" s="30">
        <f t="shared" si="2"/>
        <v>335</v>
      </c>
    </row>
    <row r="23" spans="1:12" ht="60" customHeight="1" x14ac:dyDescent="0.25">
      <c r="A23" s="134">
        <v>10</v>
      </c>
      <c r="B23" s="68">
        <v>20</v>
      </c>
      <c r="C23" s="140" t="s">
        <v>173</v>
      </c>
      <c r="D23" s="66" t="s">
        <v>87</v>
      </c>
      <c r="E23" s="20" t="s">
        <v>37</v>
      </c>
      <c r="F23" s="20" t="s">
        <v>50</v>
      </c>
      <c r="G23" s="88">
        <v>4.97</v>
      </c>
      <c r="H23" s="24">
        <f>SUM(Reitoria!H23,ESAG!H23,CEART!H23,CEFID!H23,FAED!H23,CEAD!H23,CCT!H23,CEPLAN!H23,CAV!H23,CEO!H23,CEAVI!H23,CESFI!H23,CERES!H23)</f>
        <v>442</v>
      </c>
      <c r="I23" s="25">
        <f>SUM((Reitoria!H23-Reitoria!I23),(ESAG!H23-ESAG!I23),(CEART!H23-CEART!I23),(CEFID!H23-CEFID!I23),(FAED!H23-FAED!I23),(CEAD!H23-CEAD!I23),(CCT!H23-CCT!I23),(CEPLAN!H23-CEPLAN!I23),(CAV!H23-CAV!I23),(CEO!H23-CEO!I23),(CEAVI!H23-CEAVI!I23),(CESFI!H23-CESFI!I23),(CERES!H23-CERES!I23))</f>
        <v>364</v>
      </c>
      <c r="J23" s="27">
        <f t="shared" si="0"/>
        <v>78</v>
      </c>
      <c r="K23" s="30">
        <f t="shared" si="1"/>
        <v>2196.7399999999998</v>
      </c>
      <c r="L23" s="30">
        <f t="shared" si="2"/>
        <v>1809.08</v>
      </c>
    </row>
    <row r="24" spans="1:12" ht="60" customHeight="1" x14ac:dyDescent="0.25">
      <c r="A24" s="136"/>
      <c r="B24" s="68">
        <v>21</v>
      </c>
      <c r="C24" s="142"/>
      <c r="D24" s="66" t="s">
        <v>88</v>
      </c>
      <c r="E24" s="69" t="s">
        <v>37</v>
      </c>
      <c r="F24" s="69" t="s">
        <v>48</v>
      </c>
      <c r="G24" s="88">
        <v>1.64</v>
      </c>
      <c r="H24" s="24">
        <f>SUM(Reitoria!H24,ESAG!H24,CEART!H24,CEFID!H24,FAED!H24,CEAD!H24,CCT!H24,CEPLAN!H24,CAV!H24,CEO!H24,CEAVI!H24,CESFI!H24,CERES!H24)</f>
        <v>8280</v>
      </c>
      <c r="I24" s="25">
        <f>SUM((Reitoria!H24-Reitoria!I24),(ESAG!H24-ESAG!I24),(CEART!H24-CEART!I24),(CEFID!H24-CEFID!I24),(FAED!H24-FAED!I24),(CEAD!H24-CEAD!I24),(CCT!H24-CCT!I24),(CEPLAN!H24-CEPLAN!I24),(CAV!H24-CAV!I24),(CEO!H24-CEO!I24),(CEAVI!H24-CEAVI!I24),(CESFI!H24-CESFI!I24),(CERES!H24-CERES!I24))</f>
        <v>6920</v>
      </c>
      <c r="J24" s="27">
        <f t="shared" si="0"/>
        <v>1360</v>
      </c>
      <c r="K24" s="30">
        <f t="shared" si="1"/>
        <v>13579.199999999999</v>
      </c>
      <c r="L24" s="30">
        <f t="shared" si="2"/>
        <v>11348.8</v>
      </c>
    </row>
    <row r="25" spans="1:12" ht="60" customHeight="1" x14ac:dyDescent="0.25">
      <c r="A25" s="134">
        <v>12</v>
      </c>
      <c r="B25" s="68">
        <v>26</v>
      </c>
      <c r="C25" s="140" t="s">
        <v>173</v>
      </c>
      <c r="D25" s="66" t="s">
        <v>185</v>
      </c>
      <c r="E25" s="20" t="s">
        <v>37</v>
      </c>
      <c r="F25" s="20" t="s">
        <v>51</v>
      </c>
      <c r="G25" s="88">
        <v>2.21</v>
      </c>
      <c r="H25" s="24">
        <f>SUM(Reitoria!H25,ESAG!H25,CEART!H25,CEFID!H25,FAED!H25,CEAD!H25,CCT!H25,CEPLAN!H25,CAV!H25,CEO!H25,CEAVI!H25,CESFI!H25,CERES!H25)</f>
        <v>3576</v>
      </c>
      <c r="I25" s="25">
        <f>SUM((Reitoria!H25-Reitoria!I25),(ESAG!H25-ESAG!I25),(CEART!H25-CEART!I25),(CEFID!H25-CEFID!I25),(FAED!H25-FAED!I25),(CEAD!H25-CEAD!I25),(CCT!H25-CCT!I25),(CEPLAN!H25-CEPLAN!I25),(CAV!H25-CAV!I25),(CEO!H25-CEO!I25),(CEAVI!H25-CEAVI!I25),(CESFI!H25-CESFI!I25),(CERES!H25-CERES!I25))</f>
        <v>2308</v>
      </c>
      <c r="J25" s="27">
        <f t="shared" si="0"/>
        <v>1268</v>
      </c>
      <c r="K25" s="30">
        <f t="shared" si="1"/>
        <v>7902.96</v>
      </c>
      <c r="L25" s="30">
        <f t="shared" si="2"/>
        <v>5100.68</v>
      </c>
    </row>
    <row r="26" spans="1:12" ht="60" customHeight="1" x14ac:dyDescent="0.25">
      <c r="A26" s="136"/>
      <c r="B26" s="68">
        <v>27</v>
      </c>
      <c r="C26" s="142"/>
      <c r="D26" s="46" t="s">
        <v>186</v>
      </c>
      <c r="E26" s="20" t="s">
        <v>37</v>
      </c>
      <c r="F26" s="20" t="s">
        <v>28</v>
      </c>
      <c r="G26" s="88">
        <v>1.19</v>
      </c>
      <c r="H26" s="24">
        <f>SUM(Reitoria!H26,ESAG!H26,CEART!H26,CEFID!H26,FAED!H26,CEAD!H26,CCT!H26,CEPLAN!H26,CAV!H26,CEO!H26,CEAVI!H26,CESFI!H26,CERES!H26)</f>
        <v>5530</v>
      </c>
      <c r="I26" s="25">
        <f>SUM((Reitoria!H26-Reitoria!I26),(ESAG!H26-ESAG!I26),(CEART!H26-CEART!I26),(CEFID!H26-CEFID!I26),(FAED!H26-FAED!I26),(CEAD!H26-CEAD!I26),(CCT!H26-CCT!I26),(CEPLAN!H26-CEPLAN!I26),(CAV!H26-CAV!I26),(CEO!H26-CEO!I26),(CEAVI!H26-CEAVI!I26),(CESFI!H26-CESFI!I26),(CERES!H26-CERES!I26))</f>
        <v>4828</v>
      </c>
      <c r="J26" s="27">
        <f t="shared" si="0"/>
        <v>702</v>
      </c>
      <c r="K26" s="30">
        <f t="shared" si="1"/>
        <v>6580.7</v>
      </c>
      <c r="L26" s="30">
        <f t="shared" si="2"/>
        <v>5745.32</v>
      </c>
    </row>
    <row r="27" spans="1:12" ht="60" customHeight="1" x14ac:dyDescent="0.25">
      <c r="A27" s="134">
        <v>13</v>
      </c>
      <c r="B27" s="68">
        <v>28</v>
      </c>
      <c r="C27" s="140" t="s">
        <v>187</v>
      </c>
      <c r="D27" s="66" t="s">
        <v>89</v>
      </c>
      <c r="E27" s="20" t="s">
        <v>188</v>
      </c>
      <c r="F27" s="20" t="s">
        <v>26</v>
      </c>
      <c r="G27" s="88">
        <v>37.36</v>
      </c>
      <c r="H27" s="24">
        <f>SUM(Reitoria!H27,ESAG!H27,CEART!H27,CEFID!H27,FAED!H27,CEAD!H27,CCT!H27,CEPLAN!H27,CAV!H27,CEO!H27,CEAVI!H27,CESFI!H27,CERES!H27)</f>
        <v>5</v>
      </c>
      <c r="I27" s="25">
        <f>SUM((Reitoria!H27-Reitoria!I27),(ESAG!H27-ESAG!I27),(CEART!H27-CEART!I27),(CEFID!H27-CEFID!I27),(FAED!H27-FAED!I27),(CEAD!H27-CEAD!I27),(CCT!H27-CCT!I27),(CEPLAN!H27-CEPLAN!I27),(CAV!H27-CAV!I27),(CEO!H27-CEO!I27),(CEAVI!H27-CEAVI!I27),(CESFI!H27-CESFI!I27),(CERES!H27-CERES!I27))</f>
        <v>0</v>
      </c>
      <c r="J27" s="27">
        <f t="shared" si="0"/>
        <v>5</v>
      </c>
      <c r="K27" s="30">
        <f t="shared" si="1"/>
        <v>186.8</v>
      </c>
      <c r="L27" s="30">
        <f t="shared" si="2"/>
        <v>0</v>
      </c>
    </row>
    <row r="28" spans="1:12" ht="60" customHeight="1" x14ac:dyDescent="0.25">
      <c r="A28" s="135"/>
      <c r="B28" s="68">
        <v>29</v>
      </c>
      <c r="C28" s="141"/>
      <c r="D28" s="66" t="s">
        <v>90</v>
      </c>
      <c r="E28" s="20" t="s">
        <v>188</v>
      </c>
      <c r="F28" s="20" t="s">
        <v>26</v>
      </c>
      <c r="G28" s="88">
        <v>39.81</v>
      </c>
      <c r="H28" s="24">
        <f>SUM(Reitoria!H28,ESAG!H28,CEART!H28,CEFID!H28,FAED!H28,CEAD!H28,CCT!H28,CEPLAN!H28,CAV!H28,CEO!H28,CEAVI!H28,CESFI!H28,CERES!H28)</f>
        <v>5</v>
      </c>
      <c r="I28" s="25">
        <f>SUM((Reitoria!H28-Reitoria!I28),(ESAG!H28-ESAG!I28),(CEART!H28-CEART!I28),(CEFID!H28-CEFID!I28),(FAED!H28-FAED!I28),(CEAD!H28-CEAD!I28),(CCT!H28-CCT!I28),(CEPLAN!H28-CEPLAN!I28),(CAV!H28-CAV!I28),(CEO!H28-CEO!I28),(CEAVI!H28-CEAVI!I28),(CESFI!H28-CESFI!I28),(CERES!H28-CERES!I28))</f>
        <v>3</v>
      </c>
      <c r="J28" s="27">
        <f t="shared" si="0"/>
        <v>2</v>
      </c>
      <c r="K28" s="30">
        <f t="shared" si="1"/>
        <v>199.05</v>
      </c>
      <c r="L28" s="30">
        <f t="shared" si="2"/>
        <v>119.43</v>
      </c>
    </row>
    <row r="29" spans="1:12" ht="60" customHeight="1" x14ac:dyDescent="0.25">
      <c r="A29" s="135"/>
      <c r="B29" s="68">
        <v>30</v>
      </c>
      <c r="C29" s="141"/>
      <c r="D29" s="46" t="s">
        <v>91</v>
      </c>
      <c r="E29" s="20" t="s">
        <v>188</v>
      </c>
      <c r="F29" s="20" t="s">
        <v>26</v>
      </c>
      <c r="G29" s="88">
        <v>39.81</v>
      </c>
      <c r="H29" s="24">
        <f>SUM(Reitoria!H29,ESAG!H29,CEART!H29,CEFID!H29,FAED!H29,CEAD!H29,CCT!H29,CEPLAN!H29,CAV!H29,CEO!H29,CEAVI!H29,CESFI!H29,CERES!H29)</f>
        <v>15</v>
      </c>
      <c r="I29" s="25">
        <f>SUM((Reitoria!H29-Reitoria!I29),(ESAG!H29-ESAG!I29),(CEART!H29-CEART!I29),(CEFID!H29-CEFID!I29),(FAED!H29-FAED!I29),(CEAD!H29-CEAD!I29),(CCT!H29-CCT!I29),(CEPLAN!H29-CEPLAN!I29),(CAV!H29-CAV!I29),(CEO!H29-CEO!I29),(CEAVI!H29-CEAVI!I29),(CESFI!H29-CESFI!I29),(CERES!H29-CERES!I29))</f>
        <v>3</v>
      </c>
      <c r="J29" s="27">
        <f t="shared" si="0"/>
        <v>12</v>
      </c>
      <c r="K29" s="30">
        <f t="shared" si="1"/>
        <v>597.15000000000009</v>
      </c>
      <c r="L29" s="30">
        <f t="shared" si="2"/>
        <v>119.43</v>
      </c>
    </row>
    <row r="30" spans="1:12" ht="60" customHeight="1" x14ac:dyDescent="0.25">
      <c r="A30" s="135"/>
      <c r="B30" s="68">
        <v>31</v>
      </c>
      <c r="C30" s="141"/>
      <c r="D30" s="46" t="s">
        <v>92</v>
      </c>
      <c r="E30" s="20" t="s">
        <v>188</v>
      </c>
      <c r="F30" s="20" t="s">
        <v>26</v>
      </c>
      <c r="G30" s="88">
        <v>114.98</v>
      </c>
      <c r="H30" s="24">
        <f>SUM(Reitoria!H30,ESAG!H30,CEART!H30,CEFID!H30,FAED!H30,CEAD!H30,CCT!H30,CEPLAN!H30,CAV!H30,CEO!H30,CEAVI!H30,CESFI!H30,CERES!H30)</f>
        <v>8</v>
      </c>
      <c r="I30" s="25">
        <f>SUM((Reitoria!H30-Reitoria!I30),(ESAG!H30-ESAG!I30),(CEART!H30-CEART!I30),(CEFID!H30-CEFID!I30),(FAED!H30-FAED!I30),(CEAD!H30-CEAD!I30),(CCT!H30-CCT!I30),(CEPLAN!H30-CEPLAN!I30),(CAV!H30-CAV!I30),(CEO!H30-CEO!I30),(CEAVI!H30-CEAVI!I30),(CESFI!H30-CESFI!I30),(CERES!H30-CERES!I30))</f>
        <v>0</v>
      </c>
      <c r="J30" s="27">
        <f t="shared" si="0"/>
        <v>8</v>
      </c>
      <c r="K30" s="30">
        <f t="shared" si="1"/>
        <v>919.84</v>
      </c>
      <c r="L30" s="30">
        <f t="shared" si="2"/>
        <v>0</v>
      </c>
    </row>
    <row r="31" spans="1:12" ht="60" customHeight="1" x14ac:dyDescent="0.25">
      <c r="A31" s="135"/>
      <c r="B31" s="68">
        <v>32</v>
      </c>
      <c r="C31" s="141"/>
      <c r="D31" s="46" t="s">
        <v>189</v>
      </c>
      <c r="E31" s="20" t="s">
        <v>188</v>
      </c>
      <c r="F31" s="20" t="s">
        <v>26</v>
      </c>
      <c r="G31" s="88">
        <v>36.97</v>
      </c>
      <c r="H31" s="24">
        <f>SUM(Reitoria!H31,ESAG!H31,CEART!H31,CEFID!H31,FAED!H31,CEAD!H31,CCT!H31,CEPLAN!H31,CAV!H31,CEO!H31,CEAVI!H31,CESFI!H31,CERES!H31)</f>
        <v>15</v>
      </c>
      <c r="I31" s="25">
        <f>SUM((Reitoria!H31-Reitoria!I31),(ESAG!H31-ESAG!I31),(CEART!H31-CEART!I31),(CEFID!H31-CEFID!I31),(FAED!H31-FAED!I31),(CEAD!H31-CEAD!I31),(CCT!H31-CCT!I31),(CEPLAN!H31-CEPLAN!I31),(CAV!H31-CAV!I31),(CEO!H31-CEO!I31),(CEAVI!H31-CEAVI!I31),(CESFI!H31-CESFI!I31),(CERES!H31-CERES!I31))</f>
        <v>1</v>
      </c>
      <c r="J31" s="27">
        <f t="shared" si="0"/>
        <v>14</v>
      </c>
      <c r="K31" s="30">
        <f t="shared" si="1"/>
        <v>554.54999999999995</v>
      </c>
      <c r="L31" s="30">
        <f t="shared" si="2"/>
        <v>36.97</v>
      </c>
    </row>
    <row r="32" spans="1:12" ht="60" customHeight="1" x14ac:dyDescent="0.25">
      <c r="A32" s="135"/>
      <c r="B32" s="68">
        <v>33</v>
      </c>
      <c r="C32" s="141"/>
      <c r="D32" s="46" t="s">
        <v>190</v>
      </c>
      <c r="E32" s="20" t="s">
        <v>188</v>
      </c>
      <c r="F32" s="20" t="s">
        <v>26</v>
      </c>
      <c r="G32" s="88">
        <v>18.579999999999998</v>
      </c>
      <c r="H32" s="24">
        <f>SUM(Reitoria!H32,ESAG!H32,CEART!H32,CEFID!H32,FAED!H32,CEAD!H32,CCT!H32,CEPLAN!H32,CAV!H32,CEO!H32,CEAVI!H32,CESFI!H32,CERES!H32)</f>
        <v>10</v>
      </c>
      <c r="I32" s="25">
        <f>SUM((Reitoria!H32-Reitoria!I32),(ESAG!H32-ESAG!I32),(CEART!H32-CEART!I32),(CEFID!H32-CEFID!I32),(FAED!H32-FAED!I32),(CEAD!H32-CEAD!I32),(CCT!H32-CCT!I32),(CEPLAN!H32-CEPLAN!I32),(CAV!H32-CAV!I32),(CEO!H32-CEO!I32),(CEAVI!H32-CEAVI!I32),(CESFI!H32-CESFI!I32),(CERES!H32-CERES!I32))</f>
        <v>5</v>
      </c>
      <c r="J32" s="27">
        <f t="shared" si="0"/>
        <v>5</v>
      </c>
      <c r="K32" s="30">
        <f t="shared" si="1"/>
        <v>185.79999999999998</v>
      </c>
      <c r="L32" s="30">
        <f t="shared" si="2"/>
        <v>92.899999999999991</v>
      </c>
    </row>
    <row r="33" spans="1:12" ht="60" customHeight="1" x14ac:dyDescent="0.25">
      <c r="A33" s="135"/>
      <c r="B33" s="68">
        <v>34</v>
      </c>
      <c r="C33" s="141"/>
      <c r="D33" s="46" t="s">
        <v>191</v>
      </c>
      <c r="E33" s="20" t="s">
        <v>188</v>
      </c>
      <c r="F33" s="20" t="s">
        <v>26</v>
      </c>
      <c r="G33" s="88">
        <v>18.22</v>
      </c>
      <c r="H33" s="24">
        <f>SUM(Reitoria!H33,ESAG!H33,CEART!H33,CEFID!H33,FAED!H33,CEAD!H33,CCT!H33,CEPLAN!H33,CAV!H33,CEO!H33,CEAVI!H33,CESFI!H33,CERES!H33)</f>
        <v>15</v>
      </c>
      <c r="I33" s="25">
        <f>SUM((Reitoria!H33-Reitoria!I33),(ESAG!H33-ESAG!I33),(CEART!H33-CEART!I33),(CEFID!H33-CEFID!I33),(FAED!H33-FAED!I33),(CEAD!H33-CEAD!I33),(CCT!H33-CCT!I33),(CEPLAN!H33-CEPLAN!I33),(CAV!H33-CAV!I33),(CEO!H33-CEO!I33),(CEAVI!H33-CEAVI!I33),(CESFI!H33-CESFI!I33),(CERES!H33-CERES!I33))</f>
        <v>5</v>
      </c>
      <c r="J33" s="27">
        <f t="shared" si="0"/>
        <v>10</v>
      </c>
      <c r="K33" s="30">
        <f t="shared" si="1"/>
        <v>273.29999999999995</v>
      </c>
      <c r="L33" s="30">
        <f t="shared" si="2"/>
        <v>91.1</v>
      </c>
    </row>
    <row r="34" spans="1:12" ht="60" customHeight="1" x14ac:dyDescent="0.25">
      <c r="A34" s="136"/>
      <c r="B34" s="68">
        <v>35</v>
      </c>
      <c r="C34" s="142"/>
      <c r="D34" s="46" t="s">
        <v>192</v>
      </c>
      <c r="E34" s="20" t="s">
        <v>188</v>
      </c>
      <c r="F34" s="20" t="s">
        <v>26</v>
      </c>
      <c r="G34" s="88">
        <v>54.22</v>
      </c>
      <c r="H34" s="24">
        <f>SUM(Reitoria!H34,ESAG!H34,CEART!H34,CEFID!H34,FAED!H34,CEAD!H34,CCT!H34,CEPLAN!H34,CAV!H34,CEO!H34,CEAVI!H34,CESFI!H34,CERES!H34)</f>
        <v>5</v>
      </c>
      <c r="I34" s="25">
        <f>SUM((Reitoria!H34-Reitoria!I34),(ESAG!H34-ESAG!I34),(CEART!H34-CEART!I34),(CEFID!H34-CEFID!I34),(FAED!H34-FAED!I34),(CEAD!H34-CEAD!I34),(CCT!H34-CCT!I34),(CEPLAN!H34-CEPLAN!I34),(CAV!H34-CAV!I34),(CEO!H34-CEO!I34),(CEAVI!H34-CEAVI!I34),(CESFI!H34-CESFI!I34),(CERES!H34-CERES!I34))</f>
        <v>2</v>
      </c>
      <c r="J34" s="27">
        <f t="shared" si="0"/>
        <v>3</v>
      </c>
      <c r="K34" s="30">
        <f t="shared" si="1"/>
        <v>271.10000000000002</v>
      </c>
      <c r="L34" s="30">
        <f t="shared" si="2"/>
        <v>108.44</v>
      </c>
    </row>
    <row r="35" spans="1:12" ht="60" customHeight="1" x14ac:dyDescent="0.25">
      <c r="A35" s="134">
        <v>14</v>
      </c>
      <c r="B35" s="68">
        <v>36</v>
      </c>
      <c r="C35" s="140" t="s">
        <v>175</v>
      </c>
      <c r="D35" s="46" t="s">
        <v>93</v>
      </c>
      <c r="E35" s="20" t="s">
        <v>193</v>
      </c>
      <c r="F35" s="20" t="s">
        <v>26</v>
      </c>
      <c r="G35" s="88">
        <v>5.59</v>
      </c>
      <c r="H35" s="24">
        <f>SUM(Reitoria!H35,ESAG!H35,CEART!H35,CEFID!H35,FAED!H35,CEAD!H35,CCT!H35,CEPLAN!H35,CAV!H35,CEO!H35,CEAVI!H35,CESFI!H35,CERES!H35)</f>
        <v>489</v>
      </c>
      <c r="I35" s="25">
        <f>SUM((Reitoria!H35-Reitoria!I35),(ESAG!H35-ESAG!I35),(CEART!H35-CEART!I35),(CEFID!H35-CEFID!I35),(FAED!H35-FAED!I35),(CEAD!H35-CEAD!I35),(CCT!H35-CCT!I35),(CEPLAN!H35-CEPLAN!I35),(CAV!H35-CAV!I35),(CEO!H35-CEO!I35),(CEAVI!H35-CEAVI!I35),(CESFI!H35-CESFI!I35),(CERES!H35-CERES!I35))</f>
        <v>274</v>
      </c>
      <c r="J35" s="27">
        <f t="shared" si="0"/>
        <v>215</v>
      </c>
      <c r="K35" s="30">
        <f t="shared" si="1"/>
        <v>2733.5099999999998</v>
      </c>
      <c r="L35" s="30">
        <f t="shared" si="2"/>
        <v>1531.6599999999999</v>
      </c>
    </row>
    <row r="36" spans="1:12" ht="60" customHeight="1" x14ac:dyDescent="0.25">
      <c r="A36" s="135"/>
      <c r="B36" s="68">
        <v>37</v>
      </c>
      <c r="C36" s="141"/>
      <c r="D36" s="46" t="s">
        <v>94</v>
      </c>
      <c r="E36" s="20" t="s">
        <v>194</v>
      </c>
      <c r="F36" s="20" t="s">
        <v>26</v>
      </c>
      <c r="G36" s="88">
        <v>5.69</v>
      </c>
      <c r="H36" s="24">
        <f>SUM(Reitoria!H36,ESAG!H36,CEART!H36,CEFID!H36,FAED!H36,CEAD!H36,CCT!H36,CEPLAN!H36,CAV!H36,CEO!H36,CEAVI!H36,CESFI!H36,CERES!H36)</f>
        <v>253</v>
      </c>
      <c r="I36" s="25">
        <f>SUM((Reitoria!H36-Reitoria!I36),(ESAG!H36-ESAG!I36),(CEART!H36-CEART!I36),(CEFID!H36-CEFID!I36),(FAED!H36-FAED!I36),(CEAD!H36-CEAD!I36),(CCT!H36-CCT!I36),(CEPLAN!H36-CEPLAN!I36),(CAV!H36-CAV!I36),(CEO!H36-CEO!I36),(CEAVI!H36-CEAVI!I36),(CESFI!H36-CESFI!I36),(CERES!H36-CERES!I36))</f>
        <v>81</v>
      </c>
      <c r="J36" s="27">
        <f t="shared" si="0"/>
        <v>172</v>
      </c>
      <c r="K36" s="30">
        <f t="shared" si="1"/>
        <v>1439.5700000000002</v>
      </c>
      <c r="L36" s="30">
        <f t="shared" si="2"/>
        <v>460.89000000000004</v>
      </c>
    </row>
    <row r="37" spans="1:12" ht="60" customHeight="1" x14ac:dyDescent="0.25">
      <c r="A37" s="135"/>
      <c r="B37" s="68">
        <v>38</v>
      </c>
      <c r="C37" s="141"/>
      <c r="D37" s="66" t="s">
        <v>95</v>
      </c>
      <c r="E37" s="20" t="s">
        <v>194</v>
      </c>
      <c r="F37" s="20" t="s">
        <v>26</v>
      </c>
      <c r="G37" s="88">
        <v>12.6</v>
      </c>
      <c r="H37" s="24">
        <f>SUM(Reitoria!H37,ESAG!H37,CEART!H37,CEFID!H37,FAED!H37,CEAD!H37,CCT!H37,CEPLAN!H37,CAV!H37,CEO!H37,CEAVI!H37,CESFI!H37,CERES!H37)</f>
        <v>58</v>
      </c>
      <c r="I37" s="25">
        <f>SUM((Reitoria!H37-Reitoria!I37),(ESAG!H37-ESAG!I37),(CEART!H37-CEART!I37),(CEFID!H37-CEFID!I37),(FAED!H37-FAED!I37),(CEAD!H37-CEAD!I37),(CCT!H37-CCT!I37),(CEPLAN!H37-CEPLAN!I37),(CAV!H37-CAV!I37),(CEO!H37-CEO!I37),(CEAVI!H37-CEAVI!I37),(CESFI!H37-CESFI!I37),(CERES!H37-CERES!I37))</f>
        <v>29</v>
      </c>
      <c r="J37" s="27">
        <f t="shared" si="0"/>
        <v>29</v>
      </c>
      <c r="K37" s="30">
        <f t="shared" si="1"/>
        <v>730.8</v>
      </c>
      <c r="L37" s="30">
        <f t="shared" si="2"/>
        <v>365.4</v>
      </c>
    </row>
    <row r="38" spans="1:12" ht="60" customHeight="1" x14ac:dyDescent="0.25">
      <c r="A38" s="135"/>
      <c r="B38" s="68">
        <v>39</v>
      </c>
      <c r="C38" s="141"/>
      <c r="D38" s="66" t="s">
        <v>96</v>
      </c>
      <c r="E38" s="20" t="s">
        <v>62</v>
      </c>
      <c r="F38" s="20" t="s">
        <v>26</v>
      </c>
      <c r="G38" s="88">
        <v>23.37</v>
      </c>
      <c r="H38" s="24">
        <f>SUM(Reitoria!H38,ESAG!H38,CEART!H38,CEFID!H38,FAED!H38,CEAD!H38,CCT!H38,CEPLAN!H38,CAV!H38,CEO!H38,CEAVI!H38,CESFI!H38,CERES!H38)</f>
        <v>93</v>
      </c>
      <c r="I38" s="25">
        <f>SUM((Reitoria!H38-Reitoria!I38),(ESAG!H38-ESAG!I38),(CEART!H38-CEART!I38),(CEFID!H38-CEFID!I38),(FAED!H38-FAED!I38),(CEAD!H38-CEAD!I38),(CCT!H38-CCT!I38),(CEPLAN!H38-CEPLAN!I38),(CAV!H38-CAV!I38),(CEO!H38-CEO!I38),(CEAVI!H38-CEAVI!I38),(CESFI!H38-CESFI!I38),(CERES!H38-CERES!I38))</f>
        <v>63</v>
      </c>
      <c r="J38" s="27">
        <f t="shared" si="0"/>
        <v>30</v>
      </c>
      <c r="K38" s="30">
        <f t="shared" si="1"/>
        <v>2173.4100000000003</v>
      </c>
      <c r="L38" s="30">
        <f t="shared" si="2"/>
        <v>1472.3100000000002</v>
      </c>
    </row>
    <row r="39" spans="1:12" ht="60" customHeight="1" x14ac:dyDescent="0.25">
      <c r="A39" s="135"/>
      <c r="B39" s="68">
        <v>40</v>
      </c>
      <c r="C39" s="141"/>
      <c r="D39" s="46" t="s">
        <v>97</v>
      </c>
      <c r="E39" s="20" t="s">
        <v>59</v>
      </c>
      <c r="F39" s="20" t="s">
        <v>26</v>
      </c>
      <c r="G39" s="88">
        <v>1.3</v>
      </c>
      <c r="H39" s="24">
        <f>SUM(Reitoria!H39,ESAG!H39,CEART!H39,CEFID!H39,FAED!H39,CEAD!H39,CCT!H39,CEPLAN!H39,CAV!H39,CEO!H39,CEAVI!H39,CESFI!H39,CERES!H39)</f>
        <v>116</v>
      </c>
      <c r="I39" s="25">
        <f>SUM((Reitoria!H39-Reitoria!I39),(ESAG!H39-ESAG!I39),(CEART!H39-CEART!I39),(CEFID!H39-CEFID!I39),(FAED!H39-FAED!I39),(CEAD!H39-CEAD!I39),(CCT!H39-CCT!I39),(CEPLAN!H39-CEPLAN!I39),(CAV!H39-CAV!I39),(CEO!H39-CEO!I39),(CEAVI!H39-CEAVI!I39),(CESFI!H39-CESFI!I39),(CERES!H39-CERES!I39))</f>
        <v>30</v>
      </c>
      <c r="J39" s="27">
        <f t="shared" si="0"/>
        <v>86</v>
      </c>
      <c r="K39" s="30">
        <f t="shared" si="1"/>
        <v>150.80000000000001</v>
      </c>
      <c r="L39" s="30">
        <f t="shared" si="2"/>
        <v>39</v>
      </c>
    </row>
    <row r="40" spans="1:12" ht="60" customHeight="1" x14ac:dyDescent="0.25">
      <c r="A40" s="135"/>
      <c r="B40" s="68">
        <v>41</v>
      </c>
      <c r="C40" s="141"/>
      <c r="D40" s="46" t="s">
        <v>98</v>
      </c>
      <c r="E40" s="20" t="s">
        <v>61</v>
      </c>
      <c r="F40" s="20" t="s">
        <v>48</v>
      </c>
      <c r="G40" s="88">
        <v>0.78</v>
      </c>
      <c r="H40" s="24">
        <f>SUM(Reitoria!H40,ESAG!H40,CEART!H40,CEFID!H40,FAED!H40,CEAD!H40,CCT!H40,CEPLAN!H40,CAV!H40,CEO!H40,CEAVI!H40,CESFI!H40,CERES!H40)</f>
        <v>4990</v>
      </c>
      <c r="I40" s="25">
        <f>SUM((Reitoria!H40-Reitoria!I40),(ESAG!H40-ESAG!I40),(CEART!H40-CEART!I40),(CEFID!H40-CEFID!I40),(FAED!H40-FAED!I40),(CEAD!H40-CEAD!I40),(CCT!H40-CCT!I40),(CEPLAN!H40-CEPLAN!I40),(CAV!H40-CAV!I40),(CEO!H40-CEO!I40),(CEAVI!H40-CEAVI!I40),(CESFI!H40-CESFI!I40),(CERES!H40-CERES!I40))</f>
        <v>3925</v>
      </c>
      <c r="J40" s="27">
        <f t="shared" si="0"/>
        <v>1065</v>
      </c>
      <c r="K40" s="30">
        <f t="shared" si="1"/>
        <v>3892.2000000000003</v>
      </c>
      <c r="L40" s="30">
        <f t="shared" si="2"/>
        <v>3061.5</v>
      </c>
    </row>
    <row r="41" spans="1:12" ht="60" customHeight="1" x14ac:dyDescent="0.25">
      <c r="A41" s="135"/>
      <c r="B41" s="68">
        <v>42</v>
      </c>
      <c r="C41" s="141"/>
      <c r="D41" s="66" t="s">
        <v>99</v>
      </c>
      <c r="E41" s="20" t="s">
        <v>195</v>
      </c>
      <c r="F41" s="20" t="s">
        <v>29</v>
      </c>
      <c r="G41" s="88">
        <v>1.48</v>
      </c>
      <c r="H41" s="24">
        <f>SUM(Reitoria!H41,ESAG!H41,CEART!H41,CEFID!H41,FAED!H41,CEAD!H41,CCT!H41,CEPLAN!H41,CAV!H41,CEO!H41,CEAVI!H41,CESFI!H41,CERES!H41)</f>
        <v>336</v>
      </c>
      <c r="I41" s="25">
        <f>SUM((Reitoria!H41-Reitoria!I41),(ESAG!H41-ESAG!I41),(CEART!H41-CEART!I41),(CEFID!H41-CEFID!I41),(FAED!H41-FAED!I41),(CEAD!H41-CEAD!I41),(CCT!H41-CCT!I41),(CEPLAN!H41-CEPLAN!I41),(CAV!H41-CAV!I41),(CEO!H41-CEO!I41),(CEAVI!H41-CEAVI!I41),(CESFI!H41-CESFI!I41),(CERES!H41-CERES!I41))</f>
        <v>176</v>
      </c>
      <c r="J41" s="27">
        <f t="shared" si="0"/>
        <v>160</v>
      </c>
      <c r="K41" s="30">
        <f t="shared" si="1"/>
        <v>497.28</v>
      </c>
      <c r="L41" s="30">
        <f t="shared" si="2"/>
        <v>260.48</v>
      </c>
    </row>
    <row r="42" spans="1:12" ht="60" customHeight="1" x14ac:dyDescent="0.25">
      <c r="A42" s="135"/>
      <c r="B42" s="68">
        <v>43</v>
      </c>
      <c r="C42" s="141"/>
      <c r="D42" s="66" t="s">
        <v>100</v>
      </c>
      <c r="E42" s="20" t="s">
        <v>63</v>
      </c>
      <c r="F42" s="20" t="s">
        <v>27</v>
      </c>
      <c r="G42" s="88">
        <v>3.35</v>
      </c>
      <c r="H42" s="24">
        <f>SUM(Reitoria!H42,ESAG!H42,CEART!H42,CEFID!H42,FAED!H42,CEAD!H42,CCT!H42,CEPLAN!H42,CAV!H42,CEO!H42,CEAVI!H42,CESFI!H42,CERES!H42)</f>
        <v>910</v>
      </c>
      <c r="I42" s="25">
        <f>SUM((Reitoria!H42-Reitoria!I42),(ESAG!H42-ESAG!I42),(CEART!H42-CEART!I42),(CEFID!H42-CEFID!I42),(FAED!H42-FAED!I42),(CEAD!H42-CEAD!I42),(CCT!H42-CCT!I42),(CEPLAN!H42-CEPLAN!I42),(CAV!H42-CAV!I42),(CEO!H42-CEO!I42),(CEAVI!H42-CEAVI!I42),(CESFI!H42-CESFI!I42),(CERES!H42-CERES!I42))</f>
        <v>438</v>
      </c>
      <c r="J42" s="27">
        <f t="shared" si="0"/>
        <v>472</v>
      </c>
      <c r="K42" s="30">
        <f t="shared" si="1"/>
        <v>3048.5</v>
      </c>
      <c r="L42" s="30">
        <f t="shared" si="2"/>
        <v>1467.3</v>
      </c>
    </row>
    <row r="43" spans="1:12" ht="60" customHeight="1" x14ac:dyDescent="0.25">
      <c r="A43" s="135"/>
      <c r="B43" s="68">
        <v>44</v>
      </c>
      <c r="C43" s="141"/>
      <c r="D43" s="66" t="s">
        <v>101</v>
      </c>
      <c r="E43" s="20" t="s">
        <v>196</v>
      </c>
      <c r="F43" s="20" t="s">
        <v>27</v>
      </c>
      <c r="G43" s="88">
        <v>2.62</v>
      </c>
      <c r="H43" s="24">
        <f>SUM(Reitoria!H43,ESAG!H43,CEART!H43,CEFID!H43,FAED!H43,CEAD!H43,CCT!H43,CEPLAN!H43,CAV!H43,CEO!H43,CEAVI!H43,CESFI!H43,CERES!H43)</f>
        <v>305</v>
      </c>
      <c r="I43" s="25">
        <f>SUM((Reitoria!H43-Reitoria!I43),(ESAG!H43-ESAG!I43),(CEART!H43-CEART!I43),(CEFID!H43-CEFID!I43),(FAED!H43-FAED!I43),(CEAD!H43-CEAD!I43),(CCT!H43-CCT!I43),(CEPLAN!H43-CEPLAN!I43),(CAV!H43-CAV!I43),(CEO!H43-CEO!I43),(CEAVI!H43-CEAVI!I43),(CESFI!H43-CESFI!I43),(CERES!H43-CERES!I43))</f>
        <v>115</v>
      </c>
      <c r="J43" s="27">
        <f t="shared" si="0"/>
        <v>190</v>
      </c>
      <c r="K43" s="30">
        <f t="shared" si="1"/>
        <v>799.1</v>
      </c>
      <c r="L43" s="30">
        <f t="shared" si="2"/>
        <v>301.3</v>
      </c>
    </row>
    <row r="44" spans="1:12" ht="60" customHeight="1" x14ac:dyDescent="0.25">
      <c r="A44" s="135"/>
      <c r="B44" s="68">
        <v>45</v>
      </c>
      <c r="C44" s="141"/>
      <c r="D44" s="66" t="s">
        <v>102</v>
      </c>
      <c r="E44" s="20" t="s">
        <v>194</v>
      </c>
      <c r="F44" s="20" t="s">
        <v>48</v>
      </c>
      <c r="G44" s="88">
        <v>7.26</v>
      </c>
      <c r="H44" s="24">
        <f>SUM(Reitoria!H44,ESAG!H44,CEART!H44,CEFID!H44,FAED!H44,CEAD!H44,CCT!H44,CEPLAN!H44,CAV!H44,CEO!H44,CEAVI!H44,CESFI!H44,CERES!H44)</f>
        <v>103</v>
      </c>
      <c r="I44" s="25">
        <f>SUM((Reitoria!H44-Reitoria!I44),(ESAG!H44-ESAG!I44),(CEART!H44-CEART!I44),(CEFID!H44-CEFID!I44),(FAED!H44-FAED!I44),(CEAD!H44-CEAD!I44),(CCT!H44-CCT!I44),(CEPLAN!H44-CEPLAN!I44),(CAV!H44-CAV!I44),(CEO!H44-CEO!I44),(CEAVI!H44-CEAVI!I44),(CESFI!H44-CESFI!I44),(CERES!H44-CERES!I44))</f>
        <v>23</v>
      </c>
      <c r="J44" s="27">
        <f t="shared" si="0"/>
        <v>80</v>
      </c>
      <c r="K44" s="30">
        <f t="shared" si="1"/>
        <v>747.78</v>
      </c>
      <c r="L44" s="30">
        <f t="shared" si="2"/>
        <v>166.98</v>
      </c>
    </row>
    <row r="45" spans="1:12" ht="60" customHeight="1" x14ac:dyDescent="0.25">
      <c r="A45" s="135"/>
      <c r="B45" s="68">
        <v>46</v>
      </c>
      <c r="C45" s="141"/>
      <c r="D45" s="66" t="s">
        <v>197</v>
      </c>
      <c r="E45" s="20" t="s">
        <v>198</v>
      </c>
      <c r="F45" s="20" t="s">
        <v>199</v>
      </c>
      <c r="G45" s="88">
        <v>4.83</v>
      </c>
      <c r="H45" s="24">
        <f>SUM(Reitoria!H45,ESAG!H45,CEART!H45,CEFID!H45,FAED!H45,CEAD!H45,CCT!H45,CEPLAN!H45,CAV!H45,CEO!H45,CEAVI!H45,CESFI!H45,CERES!H45)</f>
        <v>55</v>
      </c>
      <c r="I45" s="25">
        <f>SUM((Reitoria!H45-Reitoria!I45),(ESAG!H45-ESAG!I45),(CEART!H45-CEART!I45),(CEFID!H45-CEFID!I45),(FAED!H45-FAED!I45),(CEAD!H45-CEAD!I45),(CCT!H45-CCT!I45),(CEPLAN!H45-CEPLAN!I45),(CAV!H45-CAV!I45),(CEO!H45-CEO!I45),(CEAVI!H45-CEAVI!I45),(CESFI!H45-CESFI!I45),(CERES!H45-CERES!I45))</f>
        <v>52</v>
      </c>
      <c r="J45" s="27">
        <f t="shared" si="0"/>
        <v>3</v>
      </c>
      <c r="K45" s="30">
        <f t="shared" si="1"/>
        <v>265.64999999999998</v>
      </c>
      <c r="L45" s="30">
        <f t="shared" si="2"/>
        <v>251.16</v>
      </c>
    </row>
    <row r="46" spans="1:12" ht="60" customHeight="1" x14ac:dyDescent="0.25">
      <c r="A46" s="135"/>
      <c r="B46" s="68">
        <v>47</v>
      </c>
      <c r="C46" s="141"/>
      <c r="D46" s="66" t="s">
        <v>200</v>
      </c>
      <c r="E46" s="20" t="s">
        <v>201</v>
      </c>
      <c r="F46" s="20" t="s">
        <v>199</v>
      </c>
      <c r="G46" s="88">
        <v>3.78</v>
      </c>
      <c r="H46" s="24">
        <f>SUM(Reitoria!H46,ESAG!H46,CEART!H46,CEFID!H46,FAED!H46,CEAD!H46,CCT!H46,CEPLAN!H46,CAV!H46,CEO!H46,CEAVI!H46,CESFI!H46,CERES!H46)</f>
        <v>55</v>
      </c>
      <c r="I46" s="25">
        <f>SUM((Reitoria!H46-Reitoria!I46),(ESAG!H46-ESAG!I46),(CEART!H46-CEART!I46),(CEFID!H46-CEFID!I46),(FAED!H46-FAED!I46),(CEAD!H46-CEAD!I46),(CCT!H46-CCT!I46),(CEPLAN!H46-CEPLAN!I46),(CAV!H46-CAV!I46),(CEO!H46-CEO!I46),(CEAVI!H46-CEAVI!I46),(CESFI!H46-CESFI!I46),(CERES!H46-CERES!I46))</f>
        <v>52</v>
      </c>
      <c r="J46" s="27">
        <f t="shared" si="0"/>
        <v>3</v>
      </c>
      <c r="K46" s="30">
        <f t="shared" si="1"/>
        <v>207.89999999999998</v>
      </c>
      <c r="L46" s="30">
        <f t="shared" si="2"/>
        <v>196.56</v>
      </c>
    </row>
    <row r="47" spans="1:12" ht="60" customHeight="1" x14ac:dyDescent="0.25">
      <c r="A47" s="135"/>
      <c r="B47" s="81">
        <v>48</v>
      </c>
      <c r="C47" s="141"/>
      <c r="D47" s="66" t="s">
        <v>202</v>
      </c>
      <c r="E47" s="69" t="s">
        <v>203</v>
      </c>
      <c r="F47" s="69" t="s">
        <v>199</v>
      </c>
      <c r="G47" s="88">
        <v>8.81</v>
      </c>
      <c r="H47" s="24">
        <f>SUM(Reitoria!H47,ESAG!H47,CEART!H47,CEFID!H47,FAED!H47,CEAD!H47,CCT!H47,CEPLAN!H47,CAV!H47,CEO!H47,CEAVI!H47,CESFI!H47,CERES!H47)</f>
        <v>30</v>
      </c>
      <c r="I47" s="25">
        <f>SUM((Reitoria!H47-Reitoria!I47),(ESAG!H47-ESAG!I47),(CEART!H47-CEART!I47),(CEFID!H47-CEFID!I47),(FAED!H47-FAED!I47),(CEAD!H47-CEAD!I47),(CCT!H47-CCT!I47),(CEPLAN!H47-CEPLAN!I47),(CAV!H47-CAV!I47),(CEO!H47-CEO!I47),(CEAVI!H47-CEAVI!I47),(CESFI!H47-CESFI!I47),(CERES!H47-CERES!I47))</f>
        <v>30</v>
      </c>
      <c r="J47" s="27">
        <f t="shared" si="0"/>
        <v>0</v>
      </c>
      <c r="K47" s="30">
        <f t="shared" si="1"/>
        <v>264.3</v>
      </c>
      <c r="L47" s="30">
        <f t="shared" si="2"/>
        <v>264.3</v>
      </c>
    </row>
    <row r="48" spans="1:12" ht="60" customHeight="1" x14ac:dyDescent="0.25">
      <c r="A48" s="136"/>
      <c r="B48" s="81">
        <v>49</v>
      </c>
      <c r="C48" s="142"/>
      <c r="D48" s="66" t="s">
        <v>204</v>
      </c>
      <c r="E48" s="69" t="s">
        <v>203</v>
      </c>
      <c r="F48" s="20" t="s">
        <v>205</v>
      </c>
      <c r="G48" s="88">
        <v>7.02</v>
      </c>
      <c r="H48" s="24">
        <f>SUM(Reitoria!H48,ESAG!H48,CEART!H48,CEFID!H48,FAED!H48,CEAD!H48,CCT!H48,CEPLAN!H48,CAV!H48,CEO!H48,CEAVI!H48,CESFI!H48,CERES!H48)</f>
        <v>10</v>
      </c>
      <c r="I48" s="25">
        <f>SUM((Reitoria!H48-Reitoria!I48),(ESAG!H48-ESAG!I48),(CEART!H48-CEART!I48),(CEFID!H48-CEFID!I48),(FAED!H48-FAED!I48),(CEAD!H48-CEAD!I48),(CCT!H48-CCT!I48),(CEPLAN!H48-CEPLAN!I48),(CAV!H48-CAV!I48),(CEO!H48-CEO!I48),(CEAVI!H48-CEAVI!I48),(CESFI!H48-CESFI!I48),(CERES!H48-CERES!I48))</f>
        <v>10</v>
      </c>
      <c r="J48" s="27">
        <f t="shared" si="0"/>
        <v>0</v>
      </c>
      <c r="K48" s="30">
        <f t="shared" si="1"/>
        <v>70.199999999999989</v>
      </c>
      <c r="L48" s="30">
        <f t="shared" si="2"/>
        <v>70.199999999999989</v>
      </c>
    </row>
    <row r="49" spans="1:12" ht="60" customHeight="1" x14ac:dyDescent="0.25">
      <c r="A49" s="134">
        <v>15</v>
      </c>
      <c r="B49" s="81">
        <v>50</v>
      </c>
      <c r="C49" s="140" t="s">
        <v>187</v>
      </c>
      <c r="D49" s="66" t="s">
        <v>103</v>
      </c>
      <c r="E49" s="69" t="s">
        <v>206</v>
      </c>
      <c r="F49" s="20" t="s">
        <v>48</v>
      </c>
      <c r="G49" s="88">
        <v>27.39</v>
      </c>
      <c r="H49" s="24">
        <f>SUM(Reitoria!H49,ESAG!H49,CEART!H49,CEFID!H49,FAED!H49,CEAD!H49,CCT!H49,CEPLAN!H49,CAV!H49,CEO!H49,CEAVI!H49,CESFI!H49,CERES!H49)</f>
        <v>2</v>
      </c>
      <c r="I49" s="25">
        <f>SUM((Reitoria!H49-Reitoria!I49),(ESAG!H49-ESAG!I49),(CEART!H49-CEART!I49),(CEFID!H49-CEFID!I49),(FAED!H49-FAED!I49),(CEAD!H49-CEAD!I49),(CCT!H49-CCT!I49),(CEPLAN!H49-CEPLAN!I49),(CAV!H49-CAV!I49),(CEO!H49-CEO!I49),(CEAVI!H49-CEAVI!I49),(CESFI!H49-CESFI!I49),(CERES!H49-CERES!I49))</f>
        <v>2</v>
      </c>
      <c r="J49" s="27">
        <f t="shared" si="0"/>
        <v>0</v>
      </c>
      <c r="K49" s="30">
        <f t="shared" si="1"/>
        <v>54.78</v>
      </c>
      <c r="L49" s="30">
        <f t="shared" si="2"/>
        <v>54.78</v>
      </c>
    </row>
    <row r="50" spans="1:12" ht="60" customHeight="1" x14ac:dyDescent="0.25">
      <c r="A50" s="135"/>
      <c r="B50" s="81">
        <v>51</v>
      </c>
      <c r="C50" s="141"/>
      <c r="D50" s="46" t="s">
        <v>104</v>
      </c>
      <c r="E50" s="69" t="s">
        <v>206</v>
      </c>
      <c r="F50" s="20" t="s">
        <v>26</v>
      </c>
      <c r="G50" s="88">
        <v>1.77</v>
      </c>
      <c r="H50" s="24">
        <f>SUM(Reitoria!H50,ESAG!H50,CEART!H50,CEFID!H50,FAED!H50,CEAD!H50,CCT!H50,CEPLAN!H50,CAV!H50,CEO!H50,CEAVI!H50,CESFI!H50,CERES!H50)</f>
        <v>1590</v>
      </c>
      <c r="I50" s="25">
        <f>SUM((Reitoria!H50-Reitoria!I50),(ESAG!H50-ESAG!I50),(CEART!H50-CEART!I50),(CEFID!H50-CEFID!I50),(FAED!H50-FAED!I50),(CEAD!H50-CEAD!I50),(CCT!H50-CCT!I50),(CEPLAN!H50-CEPLAN!I50),(CAV!H50-CAV!I50),(CEO!H50-CEO!I50),(CEAVI!H50-CEAVI!I50),(CESFI!H50-CESFI!I50),(CERES!H50-CERES!I50))</f>
        <v>1270</v>
      </c>
      <c r="J50" s="27">
        <f t="shared" si="0"/>
        <v>320</v>
      </c>
      <c r="K50" s="30">
        <f t="shared" si="1"/>
        <v>2814.3</v>
      </c>
      <c r="L50" s="30">
        <f t="shared" si="2"/>
        <v>2247.9</v>
      </c>
    </row>
    <row r="51" spans="1:12" ht="60" customHeight="1" x14ac:dyDescent="0.25">
      <c r="A51" s="135"/>
      <c r="B51" s="81">
        <v>52</v>
      </c>
      <c r="C51" s="141"/>
      <c r="D51" s="66" t="s">
        <v>105</v>
      </c>
      <c r="E51" s="69" t="s">
        <v>206</v>
      </c>
      <c r="F51" s="69" t="s">
        <v>26</v>
      </c>
      <c r="G51" s="88">
        <v>2.89</v>
      </c>
      <c r="H51" s="24">
        <f>SUM(Reitoria!H51,ESAG!H51,CEART!H51,CEFID!H51,FAED!H51,CEAD!H51,CCT!H51,CEPLAN!H51,CAV!H51,CEO!H51,CEAVI!H51,CESFI!H51,CERES!H51)</f>
        <v>1325</v>
      </c>
      <c r="I51" s="25">
        <f>SUM((Reitoria!H51-Reitoria!I51),(ESAG!H51-ESAG!I51),(CEART!H51-CEART!I51),(CEFID!H51-CEFID!I51),(FAED!H51-FAED!I51),(CEAD!H51-CEAD!I51),(CCT!H51-CCT!I51),(CEPLAN!H51-CEPLAN!I51),(CAV!H51-CAV!I51),(CEO!H51-CEO!I51),(CEAVI!H51-CEAVI!I51),(CESFI!H51-CESFI!I51),(CERES!H51-CERES!I51))</f>
        <v>900</v>
      </c>
      <c r="J51" s="27">
        <f t="shared" si="0"/>
        <v>425</v>
      </c>
      <c r="K51" s="30">
        <f t="shared" si="1"/>
        <v>3829.25</v>
      </c>
      <c r="L51" s="30">
        <f t="shared" si="2"/>
        <v>2601</v>
      </c>
    </row>
    <row r="52" spans="1:12" ht="60" customHeight="1" x14ac:dyDescent="0.25">
      <c r="A52" s="135"/>
      <c r="B52" s="81">
        <v>53</v>
      </c>
      <c r="C52" s="141"/>
      <c r="D52" s="46" t="s">
        <v>106</v>
      </c>
      <c r="E52" s="69" t="s">
        <v>206</v>
      </c>
      <c r="F52" s="69" t="s">
        <v>46</v>
      </c>
      <c r="G52" s="88">
        <v>2.73</v>
      </c>
      <c r="H52" s="24">
        <f>SUM(Reitoria!H52,ESAG!H52,CEART!H52,CEFID!H52,FAED!H52,CEAD!H52,CCT!H52,CEPLAN!H52,CAV!H52,CEO!H52,CEAVI!H52,CESFI!H52,CERES!H52)</f>
        <v>770</v>
      </c>
      <c r="I52" s="25">
        <f>SUM((Reitoria!H52-Reitoria!I52),(ESAG!H52-ESAG!I52),(CEART!H52-CEART!I52),(CEFID!H52-CEFID!I52),(FAED!H52-FAED!I52),(CEAD!H52-CEAD!I52),(CCT!H52-CCT!I52),(CEPLAN!H52-CEPLAN!I52),(CAV!H52-CAV!I52),(CEO!H52-CEO!I52),(CEAVI!H52-CEAVI!I52),(CESFI!H52-CESFI!I52),(CERES!H52-CERES!I52))</f>
        <v>630</v>
      </c>
      <c r="J52" s="27">
        <f t="shared" si="0"/>
        <v>140</v>
      </c>
      <c r="K52" s="30">
        <f t="shared" si="1"/>
        <v>2102.1</v>
      </c>
      <c r="L52" s="30">
        <f t="shared" si="2"/>
        <v>1719.9</v>
      </c>
    </row>
    <row r="53" spans="1:12" s="26" customFormat="1" ht="60" customHeight="1" x14ac:dyDescent="0.25">
      <c r="A53" s="135"/>
      <c r="B53" s="68">
        <v>54</v>
      </c>
      <c r="C53" s="141"/>
      <c r="D53" s="66" t="s">
        <v>107</v>
      </c>
      <c r="E53" s="20" t="s">
        <v>206</v>
      </c>
      <c r="F53" s="20" t="s">
        <v>26</v>
      </c>
      <c r="G53" s="88">
        <v>3.62</v>
      </c>
      <c r="H53" s="24">
        <f>SUM(Reitoria!H53,ESAG!H53,CEART!H53,CEFID!H53,FAED!H53,CEAD!H53,CCT!H53,CEPLAN!H53,CAV!H53,CEO!H53,CEAVI!H53,CESFI!H53,CERES!H53)</f>
        <v>1100</v>
      </c>
      <c r="I53" s="25">
        <f>SUM((Reitoria!H53-Reitoria!I53),(ESAG!H53-ESAG!I53),(CEART!H53-CEART!I53),(CEFID!H53-CEFID!I53),(FAED!H53-FAED!I53),(CEAD!H53-CEAD!I53),(CCT!H53-CCT!I53),(CEPLAN!H53-CEPLAN!I53),(CAV!H53-CAV!I53),(CEO!H53-CEO!I53),(CEAVI!H53-CEAVI!I53),(CESFI!H53-CESFI!I53),(CERES!H53-CERES!I53))</f>
        <v>1050</v>
      </c>
      <c r="J53" s="27">
        <f t="shared" si="0"/>
        <v>50</v>
      </c>
      <c r="K53" s="30">
        <f t="shared" si="1"/>
        <v>3982</v>
      </c>
      <c r="L53" s="30">
        <f t="shared" si="2"/>
        <v>3801</v>
      </c>
    </row>
    <row r="54" spans="1:12" s="26" customFormat="1" ht="60" customHeight="1" x14ac:dyDescent="0.25">
      <c r="A54" s="136"/>
      <c r="B54" s="68">
        <v>55</v>
      </c>
      <c r="C54" s="142"/>
      <c r="D54" s="66" t="s">
        <v>108</v>
      </c>
      <c r="E54" s="20" t="s">
        <v>206</v>
      </c>
      <c r="F54" s="20" t="s">
        <v>26</v>
      </c>
      <c r="G54" s="88">
        <v>6.77</v>
      </c>
      <c r="H54" s="24">
        <f>SUM(Reitoria!H54,ESAG!H54,CEART!H54,CEFID!H54,FAED!H54,CEAD!H54,CCT!H54,CEPLAN!H54,CAV!H54,CEO!H54,CEAVI!H54,CESFI!H54,CERES!H54)</f>
        <v>1330</v>
      </c>
      <c r="I54" s="25">
        <f>SUM((Reitoria!H54-Reitoria!I54),(ESAG!H54-ESAG!I54),(CEART!H54-CEART!I54),(CEFID!H54-CEFID!I54),(FAED!H54-FAED!I54),(CEAD!H54-CEAD!I54),(CCT!H54-CCT!I54),(CEPLAN!H54-CEPLAN!I54),(CAV!H54-CAV!I54),(CEO!H54-CEO!I54),(CEAVI!H54-CEAVI!I54),(CESFI!H54-CESFI!I54),(CERES!H54-CERES!I54))</f>
        <v>1250</v>
      </c>
      <c r="J54" s="27">
        <f t="shared" si="0"/>
        <v>80</v>
      </c>
      <c r="K54" s="30">
        <f t="shared" si="1"/>
        <v>9004.0999999999985</v>
      </c>
      <c r="L54" s="30">
        <f t="shared" si="2"/>
        <v>8462.5</v>
      </c>
    </row>
    <row r="55" spans="1:12" s="26" customFormat="1" ht="60" customHeight="1" x14ac:dyDescent="0.25">
      <c r="A55" s="134">
        <v>16</v>
      </c>
      <c r="B55" s="68">
        <v>56</v>
      </c>
      <c r="C55" s="140" t="s">
        <v>207</v>
      </c>
      <c r="D55" s="66" t="s">
        <v>109</v>
      </c>
      <c r="E55" s="20" t="s">
        <v>208</v>
      </c>
      <c r="F55" s="20" t="s">
        <v>26</v>
      </c>
      <c r="G55" s="88">
        <v>35.65</v>
      </c>
      <c r="H55" s="24">
        <f>SUM(Reitoria!H55,ESAG!H55,CEART!H55,CEFID!H55,FAED!H55,CEAD!H55,CCT!H55,CEPLAN!H55,CAV!H55,CEO!H55,CEAVI!H55,CESFI!H55,CERES!H55)</f>
        <v>288</v>
      </c>
      <c r="I55" s="25">
        <f>SUM((Reitoria!H55-Reitoria!I55),(ESAG!H55-ESAG!I55),(CEART!H55-CEART!I55),(CEFID!H55-CEFID!I55),(FAED!H55-FAED!I55),(CEAD!H55-CEAD!I55),(CCT!H55-CCT!I55),(CEPLAN!H55-CEPLAN!I55),(CAV!H55-CAV!I55),(CEO!H55-CEO!I55),(CEAVI!H55-CEAVI!I55),(CESFI!H55-CESFI!I55),(CERES!H55-CERES!I55))</f>
        <v>127</v>
      </c>
      <c r="J55" s="27">
        <f t="shared" si="0"/>
        <v>161</v>
      </c>
      <c r="K55" s="30">
        <f t="shared" si="1"/>
        <v>10267.199999999999</v>
      </c>
      <c r="L55" s="30">
        <f t="shared" si="2"/>
        <v>4527.55</v>
      </c>
    </row>
    <row r="56" spans="1:12" s="26" customFormat="1" ht="60" customHeight="1" x14ac:dyDescent="0.25">
      <c r="A56" s="135"/>
      <c r="B56" s="68">
        <v>57</v>
      </c>
      <c r="C56" s="141"/>
      <c r="D56" s="66" t="s">
        <v>110</v>
      </c>
      <c r="E56" s="20" t="s">
        <v>208</v>
      </c>
      <c r="F56" s="20" t="s">
        <v>26</v>
      </c>
      <c r="G56" s="88">
        <v>45.35</v>
      </c>
      <c r="H56" s="24">
        <f>SUM(Reitoria!H56,ESAG!H56,CEART!H56,CEFID!H56,FAED!H56,CEAD!H56,CCT!H56,CEPLAN!H56,CAV!H56,CEO!H56,CEAVI!H56,CESFI!H56,CERES!H56)</f>
        <v>252</v>
      </c>
      <c r="I56" s="25">
        <f>SUM((Reitoria!H56-Reitoria!I56),(ESAG!H56-ESAG!I56),(CEART!H56-CEART!I56),(CEFID!H56-CEFID!I56),(FAED!H56-FAED!I56),(CEAD!H56-CEAD!I56),(CCT!H56-CCT!I56),(CEPLAN!H56-CEPLAN!I56),(CAV!H56-CAV!I56),(CEO!H56-CEO!I56),(CEAVI!H56-CEAVI!I56),(CESFI!H56-CESFI!I56),(CERES!H56-CERES!I56))</f>
        <v>146</v>
      </c>
      <c r="J56" s="27">
        <f t="shared" si="0"/>
        <v>106</v>
      </c>
      <c r="K56" s="30">
        <f t="shared" si="1"/>
        <v>11428.2</v>
      </c>
      <c r="L56" s="30">
        <f t="shared" si="2"/>
        <v>6621.1</v>
      </c>
    </row>
    <row r="57" spans="1:12" s="26" customFormat="1" ht="60" customHeight="1" x14ac:dyDescent="0.25">
      <c r="A57" s="136"/>
      <c r="B57" s="68">
        <v>58</v>
      </c>
      <c r="C57" s="142"/>
      <c r="D57" s="66" t="s">
        <v>111</v>
      </c>
      <c r="E57" s="20" t="s">
        <v>209</v>
      </c>
      <c r="F57" s="20" t="s">
        <v>26</v>
      </c>
      <c r="G57" s="88">
        <v>72.709999999999994</v>
      </c>
      <c r="H57" s="24">
        <f>SUM(Reitoria!H57,ESAG!H57,CEART!H57,CEFID!H57,FAED!H57,CEAD!H57,CCT!H57,CEPLAN!H57,CAV!H57,CEO!H57,CEAVI!H57,CESFI!H57,CERES!H57)</f>
        <v>44</v>
      </c>
      <c r="I57" s="25">
        <f>SUM((Reitoria!H57-Reitoria!I57),(ESAG!H57-ESAG!I57),(CEART!H57-CEART!I57),(CEFID!H57-CEFID!I57),(FAED!H57-FAED!I57),(CEAD!H57-CEAD!I57),(CCT!H57-CCT!I57),(CEPLAN!H57-CEPLAN!I57),(CAV!H57-CAV!I57),(CEO!H57-CEO!I57),(CEAVI!H57-CEAVI!I57),(CESFI!H57-CESFI!I57),(CERES!H57-CERES!I57))</f>
        <v>25</v>
      </c>
      <c r="J57" s="27">
        <f t="shared" si="0"/>
        <v>19</v>
      </c>
      <c r="K57" s="30">
        <f t="shared" si="1"/>
        <v>3199.24</v>
      </c>
      <c r="L57" s="30">
        <f t="shared" si="2"/>
        <v>1817.7499999999998</v>
      </c>
    </row>
    <row r="58" spans="1:12" s="26" customFormat="1" ht="60" customHeight="1" x14ac:dyDescent="0.25">
      <c r="A58" s="134">
        <v>17</v>
      </c>
      <c r="B58" s="68">
        <v>59</v>
      </c>
      <c r="C58" s="140" t="s">
        <v>173</v>
      </c>
      <c r="D58" s="66" t="s">
        <v>210</v>
      </c>
      <c r="E58" s="20" t="s">
        <v>37</v>
      </c>
      <c r="F58" s="20" t="s">
        <v>28</v>
      </c>
      <c r="G58" s="88">
        <v>2.83</v>
      </c>
      <c r="H58" s="24">
        <f>SUM(Reitoria!H58,ESAG!H58,CEART!H58,CEFID!H58,FAED!H58,CEAD!H58,CCT!H58,CEPLAN!H58,CAV!H58,CEO!H58,CEAVI!H58,CESFI!H58,CERES!H58)</f>
        <v>1792</v>
      </c>
      <c r="I58" s="25">
        <f>SUM((Reitoria!H58-Reitoria!I58),(ESAG!H58-ESAG!I58),(CEART!H58-CEART!I58),(CEFID!H58-CEFID!I58),(FAED!H58-FAED!I58),(CEAD!H58-CEAD!I58),(CCT!H58-CCT!I58),(CEPLAN!H58-CEPLAN!I58),(CAV!H58-CAV!I58),(CEO!H58-CEO!I58),(CEAVI!H58-CEAVI!I58),(CESFI!H58-CESFI!I58),(CERES!H58-CERES!I58))</f>
        <v>876</v>
      </c>
      <c r="J58" s="27">
        <f t="shared" si="0"/>
        <v>916</v>
      </c>
      <c r="K58" s="30">
        <f t="shared" si="1"/>
        <v>5071.3600000000006</v>
      </c>
      <c r="L58" s="30">
        <f t="shared" si="2"/>
        <v>2479.08</v>
      </c>
    </row>
    <row r="59" spans="1:12" s="26" customFormat="1" ht="60" customHeight="1" x14ac:dyDescent="0.25">
      <c r="A59" s="135"/>
      <c r="B59" s="68">
        <v>60</v>
      </c>
      <c r="C59" s="141"/>
      <c r="D59" s="66" t="s">
        <v>112</v>
      </c>
      <c r="E59" s="69" t="s">
        <v>37</v>
      </c>
      <c r="F59" s="69" t="s">
        <v>28</v>
      </c>
      <c r="G59" s="88">
        <v>2.37</v>
      </c>
      <c r="H59" s="24">
        <f>SUM(Reitoria!H59,ESAG!H59,CEART!H59,CEFID!H59,FAED!H59,CEAD!H59,CCT!H59,CEPLAN!H59,CAV!H59,CEO!H59,CEAVI!H59,CESFI!H59,CERES!H59)</f>
        <v>1420</v>
      </c>
      <c r="I59" s="25">
        <f>SUM((Reitoria!H59-Reitoria!I59),(ESAG!H59-ESAG!I59),(CEART!H59-CEART!I59),(CEFID!H59-CEFID!I59),(FAED!H59-FAED!I59),(CEAD!H59-CEAD!I59),(CCT!H59-CCT!I59),(CEPLAN!H59-CEPLAN!I59),(CAV!H59-CAV!I59),(CEO!H59-CEO!I59),(CEAVI!H59-CEAVI!I59),(CESFI!H59-CESFI!I59),(CERES!H59-CERES!I59))</f>
        <v>890</v>
      </c>
      <c r="J59" s="27">
        <f t="shared" si="0"/>
        <v>530</v>
      </c>
      <c r="K59" s="30">
        <f t="shared" si="1"/>
        <v>3365.4</v>
      </c>
      <c r="L59" s="30">
        <f t="shared" si="2"/>
        <v>2109.3000000000002</v>
      </c>
    </row>
    <row r="60" spans="1:12" s="26" customFormat="1" ht="60" customHeight="1" x14ac:dyDescent="0.25">
      <c r="A60" s="135"/>
      <c r="B60" s="68">
        <v>61</v>
      </c>
      <c r="C60" s="141"/>
      <c r="D60" s="46" t="s">
        <v>113</v>
      </c>
      <c r="E60" s="69" t="s">
        <v>211</v>
      </c>
      <c r="F60" s="69" t="s">
        <v>26</v>
      </c>
      <c r="G60" s="88">
        <v>3.14</v>
      </c>
      <c r="H60" s="24">
        <f>SUM(Reitoria!H60,ESAG!H60,CEART!H60,CEFID!H60,FAED!H60,CEAD!H60,CCT!H60,CEPLAN!H60,CAV!H60,CEO!H60,CEAVI!H60,CESFI!H60,CERES!H60)</f>
        <v>372</v>
      </c>
      <c r="I60" s="25">
        <f>SUM((Reitoria!H60-Reitoria!I60),(ESAG!H60-ESAG!I60),(CEART!H60-CEART!I60),(CEFID!H60-CEFID!I60),(FAED!H60-FAED!I60),(CEAD!H60-CEAD!I60),(CCT!H60-CCT!I60),(CEPLAN!H60-CEPLAN!I60),(CAV!H60-CAV!I60),(CEO!H60-CEO!I60),(CEAVI!H60-CEAVI!I60),(CESFI!H60-CESFI!I60),(CERES!H60-CERES!I60))</f>
        <v>175</v>
      </c>
      <c r="J60" s="27">
        <f t="shared" si="0"/>
        <v>197</v>
      </c>
      <c r="K60" s="30">
        <f t="shared" si="1"/>
        <v>1168.0800000000002</v>
      </c>
      <c r="L60" s="30">
        <f t="shared" si="2"/>
        <v>549.5</v>
      </c>
    </row>
    <row r="61" spans="1:12" s="26" customFormat="1" ht="60" customHeight="1" x14ac:dyDescent="0.25">
      <c r="A61" s="136"/>
      <c r="B61" s="68">
        <v>62</v>
      </c>
      <c r="C61" s="142"/>
      <c r="D61" s="46" t="s">
        <v>114</v>
      </c>
      <c r="E61" s="69" t="s">
        <v>212</v>
      </c>
      <c r="F61" s="69" t="s">
        <v>48</v>
      </c>
      <c r="G61" s="88">
        <v>5.29</v>
      </c>
      <c r="H61" s="24">
        <f>SUM(Reitoria!H61,ESAG!H61,CEART!H61,CEFID!H61,FAED!H61,CEAD!H61,CCT!H61,CEPLAN!H61,CAV!H61,CEO!H61,CEAVI!H61,CESFI!H61,CERES!H61)</f>
        <v>740</v>
      </c>
      <c r="I61" s="25">
        <f>SUM((Reitoria!H61-Reitoria!I61),(ESAG!H61-ESAG!I61),(CEART!H61-CEART!I61),(CEFID!H61-CEFID!I61),(FAED!H61-FAED!I61),(CEAD!H61-CEAD!I61),(CCT!H61-CCT!I61),(CEPLAN!H61-CEPLAN!I61),(CAV!H61-CAV!I61),(CEO!H61-CEO!I61),(CEAVI!H61-CEAVI!I61),(CESFI!H61-CESFI!I61),(CERES!H61-CERES!I61))</f>
        <v>398</v>
      </c>
      <c r="J61" s="27">
        <f t="shared" si="0"/>
        <v>342</v>
      </c>
      <c r="K61" s="30">
        <f t="shared" si="1"/>
        <v>3914.6</v>
      </c>
      <c r="L61" s="30">
        <f t="shared" si="2"/>
        <v>2105.42</v>
      </c>
    </row>
    <row r="62" spans="1:12" s="26" customFormat="1" ht="60" customHeight="1" x14ac:dyDescent="0.25">
      <c r="A62" s="134">
        <v>18</v>
      </c>
      <c r="B62" s="68">
        <v>63</v>
      </c>
      <c r="C62" s="140" t="s">
        <v>175</v>
      </c>
      <c r="D62" s="46" t="s">
        <v>213</v>
      </c>
      <c r="E62" s="69" t="s">
        <v>62</v>
      </c>
      <c r="F62" s="69" t="s">
        <v>48</v>
      </c>
      <c r="G62" s="88">
        <v>28.24</v>
      </c>
      <c r="H62" s="24">
        <f>SUM(Reitoria!H62,ESAG!H62,CEART!H62,CEFID!H62,FAED!H62,CEAD!H62,CCT!H62,CEPLAN!H62,CAV!H62,CEO!H62,CEAVI!H62,CESFI!H62,CERES!H62)</f>
        <v>141</v>
      </c>
      <c r="I62" s="25">
        <f>SUM((Reitoria!H62-Reitoria!I62),(ESAG!H62-ESAG!I62),(CEART!H62-CEART!I62),(CEFID!H62-CEFID!I62),(FAED!H62-FAED!I62),(CEAD!H62-CEAD!I62),(CCT!H62-CCT!I62),(CEPLAN!H62-CEPLAN!I62),(CAV!H62-CAV!I62),(CEO!H62-CEO!I62),(CEAVI!H62-CEAVI!I62),(CESFI!H62-CESFI!I62),(CERES!H62-CERES!I62))</f>
        <v>71</v>
      </c>
      <c r="J62" s="27">
        <f t="shared" si="0"/>
        <v>70</v>
      </c>
      <c r="K62" s="30">
        <f t="shared" si="1"/>
        <v>3981.8399999999997</v>
      </c>
      <c r="L62" s="30">
        <f t="shared" si="2"/>
        <v>2005.04</v>
      </c>
    </row>
    <row r="63" spans="1:12" s="26" customFormat="1" ht="60" customHeight="1" x14ac:dyDescent="0.25">
      <c r="A63" s="135"/>
      <c r="B63" s="68">
        <v>64</v>
      </c>
      <c r="C63" s="141"/>
      <c r="D63" s="46" t="s">
        <v>115</v>
      </c>
      <c r="E63" s="69" t="s">
        <v>64</v>
      </c>
      <c r="F63" s="69" t="s">
        <v>48</v>
      </c>
      <c r="G63" s="88">
        <v>46.09</v>
      </c>
      <c r="H63" s="24">
        <f>SUM(Reitoria!H63,ESAG!H63,CEART!H63,CEFID!H63,FAED!H63,CEAD!H63,CCT!H63,CEPLAN!H63,CAV!H63,CEO!H63,CEAVI!H63,CESFI!H63,CERES!H63)</f>
        <v>125</v>
      </c>
      <c r="I63" s="25">
        <f>SUM((Reitoria!H63-Reitoria!I63),(ESAG!H63-ESAG!I63),(CEART!H63-CEART!I63),(CEFID!H63-CEFID!I63),(FAED!H63-FAED!I63),(CEAD!H63-CEAD!I63),(CCT!H63-CCT!I63),(CEPLAN!H63-CEPLAN!I63),(CAV!H63-CAV!I63),(CEO!H63-CEO!I63),(CEAVI!H63-CEAVI!I63),(CESFI!H63-CESFI!I63),(CERES!H63-CERES!I63))</f>
        <v>35</v>
      </c>
      <c r="J63" s="27">
        <f t="shared" si="0"/>
        <v>90</v>
      </c>
      <c r="K63" s="30">
        <f t="shared" si="1"/>
        <v>5761.25</v>
      </c>
      <c r="L63" s="30">
        <f t="shared" si="2"/>
        <v>1613.15</v>
      </c>
    </row>
    <row r="64" spans="1:12" s="26" customFormat="1" ht="60" customHeight="1" x14ac:dyDescent="0.25">
      <c r="A64" s="135"/>
      <c r="B64" s="68">
        <v>65</v>
      </c>
      <c r="C64" s="141"/>
      <c r="D64" s="46" t="s">
        <v>214</v>
      </c>
      <c r="E64" s="69" t="s">
        <v>62</v>
      </c>
      <c r="F64" s="69" t="s">
        <v>48</v>
      </c>
      <c r="G64" s="88">
        <v>18.739999999999998</v>
      </c>
      <c r="H64" s="24">
        <f>SUM(Reitoria!H64,ESAG!H64,CEART!H64,CEFID!H64,FAED!H64,CEAD!H64,CCT!H64,CEPLAN!H64,CAV!H64,CEO!H64,CEAVI!H64,CESFI!H64,CERES!H64)</f>
        <v>205</v>
      </c>
      <c r="I64" s="25">
        <f>SUM((Reitoria!H64-Reitoria!I64),(ESAG!H64-ESAG!I64),(CEART!H64-CEART!I64),(CEFID!H64-CEFID!I64),(FAED!H64-FAED!I64),(CEAD!H64-CEAD!I64),(CCT!H64-CCT!I64),(CEPLAN!H64-CEPLAN!I64),(CAV!H64-CAV!I64),(CEO!H64-CEO!I64),(CEAVI!H64-CEAVI!I64),(CESFI!H64-CESFI!I64),(CERES!H64-CERES!I64))</f>
        <v>105</v>
      </c>
      <c r="J64" s="27">
        <f t="shared" si="0"/>
        <v>100</v>
      </c>
      <c r="K64" s="30">
        <f t="shared" si="1"/>
        <v>3841.7</v>
      </c>
      <c r="L64" s="30">
        <f t="shared" si="2"/>
        <v>1967.6999999999998</v>
      </c>
    </row>
    <row r="65" spans="1:12" s="26" customFormat="1" ht="60" customHeight="1" x14ac:dyDescent="0.25">
      <c r="A65" s="136"/>
      <c r="B65" s="68">
        <v>66</v>
      </c>
      <c r="C65" s="142"/>
      <c r="D65" s="46" t="s">
        <v>116</v>
      </c>
      <c r="E65" s="69" t="s">
        <v>215</v>
      </c>
      <c r="F65" s="69" t="s">
        <v>48</v>
      </c>
      <c r="G65" s="88">
        <v>38.86</v>
      </c>
      <c r="H65" s="24">
        <f>SUM(Reitoria!H65,ESAG!H65,CEART!H65,CEFID!H65,FAED!H65,CEAD!H65,CCT!H65,CEPLAN!H65,CAV!H65,CEO!H65,CEAVI!H65,CESFI!H65,CERES!H65)</f>
        <v>165</v>
      </c>
      <c r="I65" s="25">
        <f>SUM((Reitoria!H65-Reitoria!I65),(ESAG!H65-ESAG!I65),(CEART!H65-CEART!I65),(CEFID!H65-CEFID!I65),(FAED!H65-FAED!I65),(CEAD!H65-CEAD!I65),(CCT!H65-CCT!I65),(CEPLAN!H65-CEPLAN!I65),(CAV!H65-CAV!I65),(CEO!H65-CEO!I65),(CEAVI!H65-CEAVI!I65),(CESFI!H65-CESFI!I65),(CERES!H65-CERES!I65))</f>
        <v>65</v>
      </c>
      <c r="J65" s="27">
        <f t="shared" si="0"/>
        <v>100</v>
      </c>
      <c r="K65" s="30">
        <f t="shared" si="1"/>
        <v>6411.9</v>
      </c>
      <c r="L65" s="30">
        <f t="shared" si="2"/>
        <v>2525.9</v>
      </c>
    </row>
    <row r="66" spans="1:12" s="26" customFormat="1" ht="60" customHeight="1" x14ac:dyDescent="0.25">
      <c r="A66" s="134">
        <v>19</v>
      </c>
      <c r="B66" s="68">
        <v>67</v>
      </c>
      <c r="C66" s="140" t="s">
        <v>175</v>
      </c>
      <c r="D66" s="46" t="s">
        <v>117</v>
      </c>
      <c r="E66" s="69" t="s">
        <v>62</v>
      </c>
      <c r="F66" s="69" t="s">
        <v>48</v>
      </c>
      <c r="G66" s="88">
        <v>121.67</v>
      </c>
      <c r="H66" s="24">
        <f>SUM(Reitoria!H66,ESAG!H66,CEART!H66,CEFID!H66,FAED!H66,CEAD!H66,CCT!H66,CEPLAN!H66,CAV!H66,CEO!H66,CEAVI!H66,CESFI!H66,CERES!H66)</f>
        <v>74</v>
      </c>
      <c r="I66" s="25">
        <f>SUM((Reitoria!H66-Reitoria!I66),(ESAG!H66-ESAG!I66),(CEART!H66-CEART!I66),(CEFID!H66-CEFID!I66),(FAED!H66-FAED!I66),(CEAD!H66-CEAD!I66),(CCT!H66-CCT!I66),(CEPLAN!H66-CEPLAN!I66),(CAV!H66-CAV!I66),(CEO!H66-CEO!I66),(CEAVI!H66-CEAVI!I66),(CESFI!H66-CESFI!I66),(CERES!H66-CERES!I66))</f>
        <v>9</v>
      </c>
      <c r="J66" s="27">
        <f t="shared" si="0"/>
        <v>65</v>
      </c>
      <c r="K66" s="30">
        <f t="shared" si="1"/>
        <v>9003.58</v>
      </c>
      <c r="L66" s="30">
        <f t="shared" si="2"/>
        <v>1095.03</v>
      </c>
    </row>
    <row r="67" spans="1:12" s="26" customFormat="1" ht="60" customHeight="1" x14ac:dyDescent="0.25">
      <c r="A67" s="135"/>
      <c r="B67" s="68">
        <v>68</v>
      </c>
      <c r="C67" s="141"/>
      <c r="D67" s="46" t="s">
        <v>118</v>
      </c>
      <c r="E67" s="69" t="s">
        <v>62</v>
      </c>
      <c r="F67" s="69" t="s">
        <v>48</v>
      </c>
      <c r="G67" s="88">
        <v>63.22</v>
      </c>
      <c r="H67" s="24">
        <f>SUM(Reitoria!H67,ESAG!H67,CEART!H67,CEFID!H67,FAED!H67,CEAD!H67,CCT!H67,CEPLAN!H67,CAV!H67,CEO!H67,CEAVI!H67,CESFI!H67,CERES!H67)</f>
        <v>22</v>
      </c>
      <c r="I67" s="25">
        <f>SUM((Reitoria!H67-Reitoria!I67),(ESAG!H67-ESAG!I67),(CEART!H67-CEART!I67),(CEFID!H67-CEFID!I67),(FAED!H67-FAED!I67),(CEAD!H67-CEAD!I67),(CCT!H67-CCT!I67),(CEPLAN!H67-CEPLAN!I67),(CAV!H67-CAV!I67),(CEO!H67-CEO!I67),(CEAVI!H67-CEAVI!I67),(CESFI!H67-CESFI!I67),(CERES!H67-CERES!I67))</f>
        <v>2</v>
      </c>
      <c r="J67" s="27">
        <f t="shared" si="0"/>
        <v>20</v>
      </c>
      <c r="K67" s="30">
        <f t="shared" si="1"/>
        <v>1390.84</v>
      </c>
      <c r="L67" s="30">
        <f t="shared" si="2"/>
        <v>126.44</v>
      </c>
    </row>
    <row r="68" spans="1:12" s="26" customFormat="1" ht="60" customHeight="1" x14ac:dyDescent="0.25">
      <c r="A68" s="135"/>
      <c r="B68" s="68">
        <v>69</v>
      </c>
      <c r="C68" s="141"/>
      <c r="D68" s="66" t="s">
        <v>119</v>
      </c>
      <c r="E68" s="20" t="s">
        <v>62</v>
      </c>
      <c r="F68" s="20" t="s">
        <v>48</v>
      </c>
      <c r="G68" s="88">
        <v>68.62</v>
      </c>
      <c r="H68" s="24">
        <f>SUM(Reitoria!H68,ESAG!H68,CEART!H68,CEFID!H68,FAED!H68,CEAD!H68,CCT!H68,CEPLAN!H68,CAV!H68,CEO!H68,CEAVI!H68,CESFI!H68,CERES!H68)</f>
        <v>102</v>
      </c>
      <c r="I68" s="25">
        <f>SUM((Reitoria!H68-Reitoria!I68),(ESAG!H68-ESAG!I68),(CEART!H68-CEART!I68),(CEFID!H68-CEFID!I68),(FAED!H68-FAED!I68),(CEAD!H68-CEAD!I68),(CCT!H68-CCT!I68),(CEPLAN!H68-CEPLAN!I68),(CAV!H68-CAV!I68),(CEO!H68-CEO!I68),(CEAVI!H68-CEAVI!I68),(CESFI!H68-CESFI!I68),(CERES!H68-CERES!I68))</f>
        <v>54</v>
      </c>
      <c r="J68" s="27">
        <f t="shared" si="0"/>
        <v>48</v>
      </c>
      <c r="K68" s="30">
        <f t="shared" si="1"/>
        <v>6999.2400000000007</v>
      </c>
      <c r="L68" s="30">
        <f t="shared" si="2"/>
        <v>3705.4800000000005</v>
      </c>
    </row>
    <row r="69" spans="1:12" s="26" customFormat="1" ht="60" customHeight="1" x14ac:dyDescent="0.25">
      <c r="A69" s="136"/>
      <c r="B69" s="68">
        <v>70</v>
      </c>
      <c r="C69" s="142"/>
      <c r="D69" s="66" t="s">
        <v>216</v>
      </c>
      <c r="E69" s="20" t="s">
        <v>64</v>
      </c>
      <c r="F69" s="20" t="s">
        <v>48</v>
      </c>
      <c r="G69" s="88">
        <v>16.43</v>
      </c>
      <c r="H69" s="24">
        <f>SUM(Reitoria!H69,ESAG!H69,CEART!H69,CEFID!H69,FAED!H69,CEAD!H69,CCT!H69,CEPLAN!H69,CAV!H69,CEO!H69,CEAVI!H69,CESFI!H69,CERES!H69)</f>
        <v>299</v>
      </c>
      <c r="I69" s="25">
        <f>SUM((Reitoria!H69-Reitoria!I69),(ESAG!H69-ESAG!I69),(CEART!H69-CEART!I69),(CEFID!H69-CEFID!I69),(FAED!H69-FAED!I69),(CEAD!H69-CEAD!I69),(CCT!H69-CCT!I69),(CEPLAN!H69-CEPLAN!I69),(CAV!H69-CAV!I69),(CEO!H69-CEO!I69),(CEAVI!H69-CEAVI!I69),(CESFI!H69-CESFI!I69),(CERES!H69-CERES!I69))</f>
        <v>85</v>
      </c>
      <c r="J69" s="27">
        <f t="shared" ref="J69:J126" si="3">H69-I69</f>
        <v>214</v>
      </c>
      <c r="K69" s="30">
        <f t="shared" ref="K69:K126" si="4">H69*G69</f>
        <v>4912.57</v>
      </c>
      <c r="L69" s="30">
        <f t="shared" ref="L69:L126" si="5">I69*G69</f>
        <v>1396.55</v>
      </c>
    </row>
    <row r="70" spans="1:12" s="26" customFormat="1" ht="60" customHeight="1" x14ac:dyDescent="0.25">
      <c r="A70" s="134">
        <v>20</v>
      </c>
      <c r="B70" s="68">
        <v>71</v>
      </c>
      <c r="C70" s="140" t="s">
        <v>207</v>
      </c>
      <c r="D70" s="66" t="s">
        <v>120</v>
      </c>
      <c r="E70" s="20" t="s">
        <v>217</v>
      </c>
      <c r="F70" s="20" t="s">
        <v>36</v>
      </c>
      <c r="G70" s="88">
        <v>2.25</v>
      </c>
      <c r="H70" s="24">
        <f>SUM(Reitoria!H70,ESAG!H70,CEART!H70,CEFID!H70,FAED!H70,CEAD!H70,CCT!H70,CEPLAN!H70,CAV!H70,CEO!H70,CEAVI!H70,CESFI!H70,CERES!H70)</f>
        <v>461</v>
      </c>
      <c r="I70" s="25">
        <f>SUM((Reitoria!H70-Reitoria!I70),(ESAG!H70-ESAG!I70),(CEART!H70-CEART!I70),(CEFID!H70-CEFID!I70),(FAED!H70-FAED!I70),(CEAD!H70-CEAD!I70),(CCT!H70-CCT!I70),(CEPLAN!H70-CEPLAN!I70),(CAV!H70-CAV!I70),(CEO!H70-CEO!I70),(CEAVI!H70-CEAVI!I70),(CESFI!H70-CESFI!I70),(CERES!H70-CERES!I70))</f>
        <v>287</v>
      </c>
      <c r="J70" s="27">
        <f t="shared" si="3"/>
        <v>174</v>
      </c>
      <c r="K70" s="30">
        <f t="shared" si="4"/>
        <v>1037.25</v>
      </c>
      <c r="L70" s="30">
        <f t="shared" si="5"/>
        <v>645.75</v>
      </c>
    </row>
    <row r="71" spans="1:12" s="26" customFormat="1" ht="60" customHeight="1" x14ac:dyDescent="0.25">
      <c r="A71" s="135"/>
      <c r="B71" s="68">
        <v>72</v>
      </c>
      <c r="C71" s="141"/>
      <c r="D71" s="46" t="s">
        <v>121</v>
      </c>
      <c r="E71" s="69" t="s">
        <v>217</v>
      </c>
      <c r="F71" s="69" t="s">
        <v>36</v>
      </c>
      <c r="G71" s="88">
        <v>2.25</v>
      </c>
      <c r="H71" s="24">
        <f>SUM(Reitoria!H71,ESAG!H71,CEART!H71,CEFID!H71,FAED!H71,CEAD!H71,CCT!H71,CEPLAN!H71,CAV!H71,CEO!H71,CEAVI!H71,CESFI!H71,CERES!H71)</f>
        <v>655</v>
      </c>
      <c r="I71" s="25">
        <f>SUM((Reitoria!H71-Reitoria!I71),(ESAG!H71-ESAG!I71),(CEART!H71-CEART!I71),(CEFID!H71-CEFID!I71),(FAED!H71-FAED!I71),(CEAD!H71-CEAD!I71),(CCT!H71-CCT!I71),(CEPLAN!H71-CEPLAN!I71),(CAV!H71-CAV!I71),(CEO!H71-CEO!I71),(CEAVI!H71-CEAVI!I71),(CESFI!H71-CESFI!I71),(CERES!H71-CERES!I71))</f>
        <v>255</v>
      </c>
      <c r="J71" s="27">
        <f t="shared" si="3"/>
        <v>400</v>
      </c>
      <c r="K71" s="30">
        <f t="shared" si="4"/>
        <v>1473.75</v>
      </c>
      <c r="L71" s="30">
        <f t="shared" si="5"/>
        <v>573.75</v>
      </c>
    </row>
    <row r="72" spans="1:12" s="26" customFormat="1" ht="60" customHeight="1" x14ac:dyDescent="0.25">
      <c r="A72" s="135"/>
      <c r="B72" s="68">
        <v>73</v>
      </c>
      <c r="C72" s="141"/>
      <c r="D72" s="46" t="s">
        <v>122</v>
      </c>
      <c r="E72" s="69" t="s">
        <v>217</v>
      </c>
      <c r="F72" s="69" t="s">
        <v>36</v>
      </c>
      <c r="G72" s="88">
        <v>2.25</v>
      </c>
      <c r="H72" s="24">
        <f>SUM(Reitoria!H72,ESAG!H72,CEART!H72,CEFID!H72,FAED!H72,CEAD!H72,CCT!H72,CEPLAN!H72,CAV!H72,CEO!H72,CEAVI!H72,CESFI!H72,CERES!H72)</f>
        <v>760</v>
      </c>
      <c r="I72" s="25">
        <f>SUM((Reitoria!H72-Reitoria!I72),(ESAG!H72-ESAG!I72),(CEART!H72-CEART!I72),(CEFID!H72-CEFID!I72),(FAED!H72-FAED!I72),(CEAD!H72-CEAD!I72),(CCT!H72-CCT!I72),(CEPLAN!H72-CEPLAN!I72),(CAV!H72-CAV!I72),(CEO!H72-CEO!I72),(CEAVI!H72-CEAVI!I72),(CESFI!H72-CESFI!I72),(CERES!H72-CERES!I72))</f>
        <v>646</v>
      </c>
      <c r="J72" s="27">
        <f t="shared" si="3"/>
        <v>114</v>
      </c>
      <c r="K72" s="30">
        <f t="shared" si="4"/>
        <v>1710</v>
      </c>
      <c r="L72" s="30">
        <f t="shared" si="5"/>
        <v>1453.5</v>
      </c>
    </row>
    <row r="73" spans="1:12" s="26" customFormat="1" ht="60" customHeight="1" x14ac:dyDescent="0.25">
      <c r="A73" s="135"/>
      <c r="B73" s="68">
        <v>74</v>
      </c>
      <c r="C73" s="141"/>
      <c r="D73" s="46" t="s">
        <v>123</v>
      </c>
      <c r="E73" s="69" t="s">
        <v>217</v>
      </c>
      <c r="F73" s="69" t="s">
        <v>48</v>
      </c>
      <c r="G73" s="88">
        <v>0.12</v>
      </c>
      <c r="H73" s="24">
        <f>SUM(Reitoria!H73,ESAG!H73,CEART!H73,CEFID!H73,FAED!H73,CEAD!H73,CCT!H73,CEPLAN!H73,CAV!H73,CEO!H73,CEAVI!H73,CESFI!H73,CERES!H73)</f>
        <v>1120</v>
      </c>
      <c r="I73" s="25">
        <f>SUM((Reitoria!H73-Reitoria!I73),(ESAG!H73-ESAG!I73),(CEART!H73-CEART!I73),(CEFID!H73-CEFID!I73),(FAED!H73-FAED!I73),(CEAD!H73-CEAD!I73),(CCT!H73-CCT!I73),(CEPLAN!H73-CEPLAN!I73),(CAV!H73-CAV!I73),(CEO!H73-CEO!I73),(CEAVI!H73-CEAVI!I73),(CESFI!H73-CESFI!I73),(CERES!H73-CERES!I73))</f>
        <v>600</v>
      </c>
      <c r="J73" s="27">
        <f t="shared" si="3"/>
        <v>520</v>
      </c>
      <c r="K73" s="30">
        <f t="shared" si="4"/>
        <v>134.4</v>
      </c>
      <c r="L73" s="30">
        <f t="shared" si="5"/>
        <v>72</v>
      </c>
    </row>
    <row r="74" spans="1:12" s="26" customFormat="1" ht="60" customHeight="1" x14ac:dyDescent="0.25">
      <c r="A74" s="136"/>
      <c r="B74" s="68">
        <v>75</v>
      </c>
      <c r="C74" s="142"/>
      <c r="D74" s="46" t="s">
        <v>143</v>
      </c>
      <c r="E74" s="69" t="s">
        <v>67</v>
      </c>
      <c r="F74" s="69" t="s">
        <v>53</v>
      </c>
      <c r="G74" s="88">
        <v>134.54</v>
      </c>
      <c r="H74" s="24">
        <f>SUM(Reitoria!H74,ESAG!H74,CEART!H74,CEFID!H74,FAED!H74,CEAD!H74,CCT!H74,CEPLAN!H74,CAV!H74,CEO!H74,CEAVI!H74,CESFI!H74,CERES!H74)</f>
        <v>23</v>
      </c>
      <c r="I74" s="25">
        <f>SUM((Reitoria!H74-Reitoria!I74),(ESAG!H74-ESAG!I74),(CEART!H74-CEART!I74),(CEFID!H74-CEFID!I74),(FAED!H74-FAED!I74),(CEAD!H74-CEAD!I74),(CCT!H74-CCT!I74),(CEPLAN!H74-CEPLAN!I74),(CAV!H74-CAV!I74),(CEO!H74-CEO!I74),(CEAVI!H74-CEAVI!I74),(CESFI!H74-CESFI!I74),(CERES!H74-CERES!I74))</f>
        <v>6</v>
      </c>
      <c r="J74" s="27">
        <f t="shared" si="3"/>
        <v>17</v>
      </c>
      <c r="K74" s="30">
        <f t="shared" si="4"/>
        <v>3094.4199999999996</v>
      </c>
      <c r="L74" s="30">
        <f t="shared" si="5"/>
        <v>807.24</v>
      </c>
    </row>
    <row r="75" spans="1:12" s="26" customFormat="1" ht="60" customHeight="1" x14ac:dyDescent="0.25">
      <c r="A75" s="134">
        <v>21</v>
      </c>
      <c r="B75" s="68">
        <v>76</v>
      </c>
      <c r="C75" s="140" t="s">
        <v>218</v>
      </c>
      <c r="D75" s="84" t="s">
        <v>219</v>
      </c>
      <c r="E75" s="20" t="s">
        <v>220</v>
      </c>
      <c r="F75" s="20" t="s">
        <v>46</v>
      </c>
      <c r="G75" s="88">
        <v>20.36</v>
      </c>
      <c r="H75" s="24">
        <f>SUM(Reitoria!H75,ESAG!H75,CEART!H75,CEFID!H75,FAED!H75,CEAD!H75,CCT!H75,CEPLAN!H75,CAV!H75,CEO!H75,CEAVI!H75,CESFI!H75,CERES!H75)</f>
        <v>259</v>
      </c>
      <c r="I75" s="25">
        <f>SUM((Reitoria!H75-Reitoria!I75),(ESAG!H75-ESAG!I75),(CEART!H75-CEART!I75),(CEFID!H75-CEFID!I75),(FAED!H75-FAED!I75),(CEAD!H75-CEAD!I75),(CCT!H75-CCT!I75),(CEPLAN!H75-CEPLAN!I75),(CAV!H75-CAV!I75),(CEO!H75-CEO!I75),(CEAVI!H75-CEAVI!I75),(CESFI!H75-CESFI!I75),(CERES!H75-CERES!I75))</f>
        <v>108</v>
      </c>
      <c r="J75" s="27">
        <f t="shared" si="3"/>
        <v>151</v>
      </c>
      <c r="K75" s="30">
        <f t="shared" si="4"/>
        <v>5273.24</v>
      </c>
      <c r="L75" s="30">
        <f t="shared" si="5"/>
        <v>2198.88</v>
      </c>
    </row>
    <row r="76" spans="1:12" s="26" customFormat="1" ht="60" customHeight="1" x14ac:dyDescent="0.25">
      <c r="A76" s="135"/>
      <c r="B76" s="68">
        <v>77</v>
      </c>
      <c r="C76" s="141"/>
      <c r="D76" s="46" t="s">
        <v>221</v>
      </c>
      <c r="E76" s="20" t="s">
        <v>220</v>
      </c>
      <c r="F76" s="69" t="s">
        <v>46</v>
      </c>
      <c r="G76" s="88">
        <v>20.350000000000001</v>
      </c>
      <c r="H76" s="24">
        <f>SUM(Reitoria!H76,ESAG!H76,CEART!H76,CEFID!H76,FAED!H76,CEAD!H76,CCT!H76,CEPLAN!H76,CAV!H76,CEO!H76,CEAVI!H76,CESFI!H76,CERES!H76)</f>
        <v>338</v>
      </c>
      <c r="I76" s="25">
        <f>SUM((Reitoria!H76-Reitoria!I76),(ESAG!H76-ESAG!I76),(CEART!H76-CEART!I76),(CEFID!H76-CEFID!I76),(FAED!H76-FAED!I76),(CEAD!H76-CEAD!I76),(CCT!H76-CCT!I76),(CEPLAN!H76-CEPLAN!I76),(CAV!H76-CAV!I76),(CEO!H76-CEO!I76),(CEAVI!H76-CEAVI!I76),(CESFI!H76-CESFI!I76),(CERES!H76-CERES!I76))</f>
        <v>123</v>
      </c>
      <c r="J76" s="27">
        <f t="shared" si="3"/>
        <v>215</v>
      </c>
      <c r="K76" s="30">
        <f t="shared" si="4"/>
        <v>6878.3</v>
      </c>
      <c r="L76" s="30">
        <f t="shared" si="5"/>
        <v>2503.0500000000002</v>
      </c>
    </row>
    <row r="77" spans="1:12" s="26" customFormat="1" ht="60" customHeight="1" x14ac:dyDescent="0.25">
      <c r="A77" s="136"/>
      <c r="B77" s="68">
        <v>78</v>
      </c>
      <c r="C77" s="142"/>
      <c r="D77" s="46" t="s">
        <v>222</v>
      </c>
      <c r="E77" s="20" t="s">
        <v>220</v>
      </c>
      <c r="F77" s="69" t="s">
        <v>52</v>
      </c>
      <c r="G77" s="88">
        <v>20.38</v>
      </c>
      <c r="H77" s="24">
        <f>SUM(Reitoria!H77,ESAG!H77,CEART!H77,CEFID!H77,FAED!H77,CEAD!H77,CCT!H77,CEPLAN!H77,CAV!H77,CEO!H77,CEAVI!H77,CESFI!H77,CERES!H77)</f>
        <v>309</v>
      </c>
      <c r="I77" s="25">
        <f>SUM((Reitoria!H77-Reitoria!I77),(ESAG!H77-ESAG!I77),(CEART!H77-CEART!I77),(CEFID!H77-CEFID!I77),(FAED!H77-FAED!I77),(CEAD!H77-CEAD!I77),(CCT!H77-CCT!I77),(CEPLAN!H77-CEPLAN!I77),(CAV!H77-CAV!I77),(CEO!H77-CEO!I77),(CEAVI!H77-CEAVI!I77),(CESFI!H77-CESFI!I77),(CERES!H77-CERES!I77))</f>
        <v>78</v>
      </c>
      <c r="J77" s="27">
        <f t="shared" si="3"/>
        <v>231</v>
      </c>
      <c r="K77" s="30">
        <f t="shared" si="4"/>
        <v>6297.42</v>
      </c>
      <c r="L77" s="30">
        <f t="shared" si="5"/>
        <v>1589.6399999999999</v>
      </c>
    </row>
    <row r="78" spans="1:12" s="26" customFormat="1" ht="60" customHeight="1" x14ac:dyDescent="0.25">
      <c r="A78" s="134">
        <v>22</v>
      </c>
      <c r="B78" s="68">
        <v>79</v>
      </c>
      <c r="C78" s="140" t="s">
        <v>175</v>
      </c>
      <c r="D78" s="46" t="s">
        <v>124</v>
      </c>
      <c r="E78" s="20" t="s">
        <v>62</v>
      </c>
      <c r="F78" s="69" t="s">
        <v>26</v>
      </c>
      <c r="G78" s="88">
        <v>267.92</v>
      </c>
      <c r="H78" s="24">
        <f>SUM(Reitoria!H78,ESAG!H78,CEART!H78,CEFID!H78,FAED!H78,CEAD!H78,CCT!H78,CEPLAN!H78,CAV!H78,CEO!H78,CEAVI!H78,CESFI!H78,CERES!H78)</f>
        <v>27</v>
      </c>
      <c r="I78" s="25">
        <f>SUM((Reitoria!H78-Reitoria!I78),(ESAG!H78-ESAG!I78),(CEART!H78-CEART!I78),(CEFID!H78-CEFID!I78),(FAED!H78-FAED!I78),(CEAD!H78-CEAD!I78),(CCT!H78-CCT!I78),(CEPLAN!H78-CEPLAN!I78),(CAV!H78-CAV!I78),(CEO!H78-CEO!I78),(CEAVI!H78-CEAVI!I78),(CESFI!H78-CESFI!I78),(CERES!H78-CERES!I78))</f>
        <v>12</v>
      </c>
      <c r="J78" s="27">
        <f t="shared" si="3"/>
        <v>15</v>
      </c>
      <c r="K78" s="30">
        <f t="shared" si="4"/>
        <v>7233.84</v>
      </c>
      <c r="L78" s="30">
        <f t="shared" si="5"/>
        <v>3215.04</v>
      </c>
    </row>
    <row r="79" spans="1:12" s="26" customFormat="1" ht="60" customHeight="1" x14ac:dyDescent="0.25">
      <c r="A79" s="135"/>
      <c r="B79" s="68">
        <v>80</v>
      </c>
      <c r="C79" s="141"/>
      <c r="D79" s="46" t="s">
        <v>125</v>
      </c>
      <c r="E79" s="20" t="s">
        <v>62</v>
      </c>
      <c r="F79" s="69" t="s">
        <v>48</v>
      </c>
      <c r="G79" s="88">
        <v>31.59</v>
      </c>
      <c r="H79" s="24">
        <f>SUM(Reitoria!H79,ESAG!H79,CEART!H79,CEFID!H79,FAED!H79,CEAD!H79,CCT!H79,CEPLAN!H79,CAV!H79,CEO!H79,CEAVI!H79,CESFI!H79,CERES!H79)</f>
        <v>85</v>
      </c>
      <c r="I79" s="25">
        <f>SUM((Reitoria!H79-Reitoria!I79),(ESAG!H79-ESAG!I79),(CEART!H79-CEART!I79),(CEFID!H79-CEFID!I79),(FAED!H79-FAED!I79),(CEAD!H79-CEAD!I79),(CCT!H79-CCT!I79),(CEPLAN!H79-CEPLAN!I79),(CAV!H79-CAV!I79),(CEO!H79-CEO!I79),(CEAVI!H79-CEAVI!I79),(CESFI!H79-CESFI!I79),(CERES!H79-CERES!I79))</f>
        <v>45</v>
      </c>
      <c r="J79" s="27">
        <f t="shared" si="3"/>
        <v>40</v>
      </c>
      <c r="K79" s="30">
        <f t="shared" si="4"/>
        <v>2685.15</v>
      </c>
      <c r="L79" s="30">
        <f t="shared" si="5"/>
        <v>1421.55</v>
      </c>
    </row>
    <row r="80" spans="1:12" s="26" customFormat="1" ht="60" customHeight="1" x14ac:dyDescent="0.25">
      <c r="A80" s="135"/>
      <c r="B80" s="68">
        <v>81</v>
      </c>
      <c r="C80" s="141"/>
      <c r="D80" s="46" t="s">
        <v>126</v>
      </c>
      <c r="E80" s="20" t="s">
        <v>223</v>
      </c>
      <c r="F80" s="69" t="s">
        <v>48</v>
      </c>
      <c r="G80" s="88">
        <v>17.48</v>
      </c>
      <c r="H80" s="24">
        <f>SUM(Reitoria!H80,ESAG!H80,CEART!H80,CEFID!H80,FAED!H80,CEAD!H80,CCT!H80,CEPLAN!H80,CAV!H80,CEO!H80,CEAVI!H80,CESFI!H80,CERES!H80)</f>
        <v>252</v>
      </c>
      <c r="I80" s="25">
        <f>SUM((Reitoria!H80-Reitoria!I80),(ESAG!H80-ESAG!I80),(CEART!H80-CEART!I80),(CEFID!H80-CEFID!I80),(FAED!H80-FAED!I80),(CEAD!H80-CEAD!I80),(CCT!H80-CCT!I80),(CEPLAN!H80-CEPLAN!I80),(CAV!H80-CAV!I80),(CEO!H80-CEO!I80),(CEAVI!H80-CEAVI!I80),(CESFI!H80-CESFI!I80),(CERES!H80-CERES!I80))</f>
        <v>159</v>
      </c>
      <c r="J80" s="27">
        <f t="shared" si="3"/>
        <v>93</v>
      </c>
      <c r="K80" s="30">
        <f t="shared" si="4"/>
        <v>4404.96</v>
      </c>
      <c r="L80" s="30">
        <f t="shared" si="5"/>
        <v>2779.32</v>
      </c>
    </row>
    <row r="81" spans="1:12" s="26" customFormat="1" ht="60" customHeight="1" x14ac:dyDescent="0.25">
      <c r="A81" s="135"/>
      <c r="B81" s="68">
        <v>82</v>
      </c>
      <c r="C81" s="141"/>
      <c r="D81" s="66" t="s">
        <v>127</v>
      </c>
      <c r="E81" s="20" t="s">
        <v>62</v>
      </c>
      <c r="F81" s="20" t="s">
        <v>48</v>
      </c>
      <c r="G81" s="88">
        <v>15.49</v>
      </c>
      <c r="H81" s="24">
        <f>SUM(Reitoria!H81,ESAG!H81,CEART!H81,CEFID!H81,FAED!H81,CEAD!H81,CCT!H81,CEPLAN!H81,CAV!H81,CEO!H81,CEAVI!H81,CESFI!H81,CERES!H81)</f>
        <v>50</v>
      </c>
      <c r="I81" s="25">
        <f>SUM((Reitoria!H81-Reitoria!I81),(ESAG!H81-ESAG!I81),(CEART!H81-CEART!I81),(CEFID!H81-CEFID!I81),(FAED!H81-FAED!I81),(CEAD!H81-CEAD!I81),(CCT!H81-CCT!I81),(CEPLAN!H81-CEPLAN!I81),(CAV!H81-CAV!I81),(CEO!H81-CEO!I81),(CEAVI!H81-CEAVI!I81),(CESFI!H81-CESFI!I81),(CERES!H81-CERES!I81))</f>
        <v>13</v>
      </c>
      <c r="J81" s="27">
        <f t="shared" si="3"/>
        <v>37</v>
      </c>
      <c r="K81" s="30">
        <f t="shared" si="4"/>
        <v>774.5</v>
      </c>
      <c r="L81" s="30">
        <f t="shared" si="5"/>
        <v>201.37</v>
      </c>
    </row>
    <row r="82" spans="1:12" s="26" customFormat="1" ht="60" customHeight="1" x14ac:dyDescent="0.25">
      <c r="A82" s="135"/>
      <c r="B82" s="68">
        <v>83</v>
      </c>
      <c r="C82" s="141"/>
      <c r="D82" s="66" t="s">
        <v>128</v>
      </c>
      <c r="E82" s="20" t="s">
        <v>62</v>
      </c>
      <c r="F82" s="20" t="s">
        <v>48</v>
      </c>
      <c r="G82" s="88">
        <v>50.16</v>
      </c>
      <c r="H82" s="24">
        <f>SUM(Reitoria!H82,ESAG!H82,CEART!H82,CEFID!H82,FAED!H82,CEAD!H82,CCT!H82,CEPLAN!H82,CAV!H82,CEO!H82,CEAVI!H82,CESFI!H82,CERES!H82)</f>
        <v>62</v>
      </c>
      <c r="I82" s="25">
        <f>SUM((Reitoria!H82-Reitoria!I82),(ESAG!H82-ESAG!I82),(CEART!H82-CEART!I82),(CEFID!H82-CEFID!I82),(FAED!H82-FAED!I82),(CEAD!H82-CEAD!I82),(CCT!H82-CCT!I82),(CEPLAN!H82-CEPLAN!I82),(CAV!H82-CAV!I82),(CEO!H82-CEO!I82),(CEAVI!H82-CEAVI!I82),(CESFI!H82-CESFI!I82),(CERES!H82-CERES!I82))</f>
        <v>30</v>
      </c>
      <c r="J82" s="27">
        <f t="shared" si="3"/>
        <v>32</v>
      </c>
      <c r="K82" s="30">
        <f t="shared" si="4"/>
        <v>3109.9199999999996</v>
      </c>
      <c r="L82" s="30">
        <f t="shared" si="5"/>
        <v>1504.8</v>
      </c>
    </row>
    <row r="83" spans="1:12" s="26" customFormat="1" ht="60" customHeight="1" x14ac:dyDescent="0.25">
      <c r="A83" s="136"/>
      <c r="B83" s="68">
        <v>84</v>
      </c>
      <c r="C83" s="142"/>
      <c r="D83" s="66" t="s">
        <v>224</v>
      </c>
      <c r="E83" s="20" t="s">
        <v>62</v>
      </c>
      <c r="F83" s="20" t="s">
        <v>48</v>
      </c>
      <c r="G83" s="88">
        <v>27.85</v>
      </c>
      <c r="H83" s="24">
        <f>SUM(Reitoria!H83,ESAG!H83,CEART!H83,CEFID!H83,FAED!H83,CEAD!H83,CCT!H83,CEPLAN!H83,CAV!H83,CEO!H83,CEAVI!H83,CESFI!H83,CERES!H83)</f>
        <v>112</v>
      </c>
      <c r="I83" s="25">
        <f>SUM((Reitoria!H83-Reitoria!I83),(ESAG!H83-ESAG!I83),(CEART!H83-CEART!I83),(CEFID!H83-CEFID!I83),(FAED!H83-FAED!I83),(CEAD!H83-CEAD!I83),(CCT!H83-CCT!I83),(CEPLAN!H83-CEPLAN!I83),(CAV!H83-CAV!I83),(CEO!H83-CEO!I83),(CEAVI!H83-CEAVI!I83),(CESFI!H83-CESFI!I83),(CERES!H83-CERES!I83))</f>
        <v>47</v>
      </c>
      <c r="J83" s="27">
        <f t="shared" si="3"/>
        <v>65</v>
      </c>
      <c r="K83" s="30">
        <f t="shared" si="4"/>
        <v>3119.2000000000003</v>
      </c>
      <c r="L83" s="30">
        <f t="shared" si="5"/>
        <v>1308.95</v>
      </c>
    </row>
    <row r="84" spans="1:12" s="26" customFormat="1" ht="60" customHeight="1" x14ac:dyDescent="0.25">
      <c r="A84" s="49">
        <v>23</v>
      </c>
      <c r="B84" s="68">
        <v>85</v>
      </c>
      <c r="C84" s="81" t="s">
        <v>225</v>
      </c>
      <c r="D84" s="85" t="s">
        <v>226</v>
      </c>
      <c r="E84" s="20" t="s">
        <v>227</v>
      </c>
      <c r="F84" s="20" t="s">
        <v>46</v>
      </c>
      <c r="G84" s="88">
        <v>3.24</v>
      </c>
      <c r="H84" s="24">
        <f>SUM(Reitoria!H84,ESAG!H84,CEART!H84,CEFID!H84,FAED!H84,CEAD!H84,CCT!H84,CEPLAN!H84,CAV!H84,CEO!H84,CEAVI!H84,CESFI!H84,CERES!H84)</f>
        <v>1604</v>
      </c>
      <c r="I84" s="25">
        <f>SUM((Reitoria!H84-Reitoria!I84),(ESAG!H84-ESAG!I84),(CEART!H84-CEART!I84),(CEFID!H84-CEFID!I84),(FAED!H84-FAED!I84),(CEAD!H84-CEAD!I84),(CCT!H84-CCT!I84),(CEPLAN!H84-CEPLAN!I84),(CAV!H84-CAV!I84),(CEO!H84-CEO!I84),(CEAVI!H84-CEAVI!I84),(CESFI!H84-CESFI!I84),(CERES!H84-CERES!I84))</f>
        <v>996</v>
      </c>
      <c r="J84" s="27">
        <f t="shared" si="3"/>
        <v>608</v>
      </c>
      <c r="K84" s="30">
        <f t="shared" si="4"/>
        <v>5196.96</v>
      </c>
      <c r="L84" s="30">
        <f t="shared" si="5"/>
        <v>3227.0400000000004</v>
      </c>
    </row>
    <row r="85" spans="1:12" s="26" customFormat="1" ht="60" customHeight="1" x14ac:dyDescent="0.25">
      <c r="A85" s="134">
        <v>24</v>
      </c>
      <c r="B85" s="68">
        <v>86</v>
      </c>
      <c r="C85" s="140" t="s">
        <v>207</v>
      </c>
      <c r="D85" s="66" t="s">
        <v>129</v>
      </c>
      <c r="E85" s="20" t="s">
        <v>38</v>
      </c>
      <c r="F85" s="20" t="s">
        <v>26</v>
      </c>
      <c r="G85" s="88">
        <v>1.1399999999999999</v>
      </c>
      <c r="H85" s="24">
        <f>SUM(Reitoria!H85,ESAG!H85,CEART!H85,CEFID!H85,FAED!H85,CEAD!H85,CCT!H85,CEPLAN!H85,CAV!H85,CEO!H85,CEAVI!H85,CESFI!H85,CERES!H85)</f>
        <v>1195</v>
      </c>
      <c r="I85" s="25">
        <f>SUM((Reitoria!H85-Reitoria!I85),(ESAG!H85-ESAG!I85),(CEART!H85-CEART!I85),(CEFID!H85-CEFID!I85),(FAED!H85-FAED!I85),(CEAD!H85-CEAD!I85),(CCT!H85-CCT!I85),(CEPLAN!H85-CEPLAN!I85),(CAV!H85-CAV!I85),(CEO!H85-CEO!I85),(CEAVI!H85-CEAVI!I85),(CESFI!H85-CESFI!I85),(CERES!H85-CERES!I85))</f>
        <v>995</v>
      </c>
      <c r="J85" s="27">
        <f t="shared" si="3"/>
        <v>200</v>
      </c>
      <c r="K85" s="30">
        <f t="shared" si="4"/>
        <v>1362.3</v>
      </c>
      <c r="L85" s="30">
        <f t="shared" si="5"/>
        <v>1134.3</v>
      </c>
    </row>
    <row r="86" spans="1:12" s="26" customFormat="1" ht="60" customHeight="1" x14ac:dyDescent="0.25">
      <c r="A86" s="135"/>
      <c r="B86" s="68">
        <v>87</v>
      </c>
      <c r="C86" s="141"/>
      <c r="D86" s="66" t="s">
        <v>130</v>
      </c>
      <c r="E86" s="20" t="s">
        <v>38</v>
      </c>
      <c r="F86" s="20" t="s">
        <v>26</v>
      </c>
      <c r="G86" s="88">
        <v>1.57</v>
      </c>
      <c r="H86" s="24">
        <f>SUM(Reitoria!H86,ESAG!H86,CEART!H86,CEFID!H86,FAED!H86,CEAD!H86,CCT!H86,CEPLAN!H86,CAV!H86,CEO!H86,CEAVI!H86,CESFI!H86,CERES!H86)</f>
        <v>400</v>
      </c>
      <c r="I86" s="25">
        <f>SUM((Reitoria!H86-Reitoria!I86),(ESAG!H86-ESAG!I86),(CEART!H86-CEART!I86),(CEFID!H86-CEFID!I86),(FAED!H86-FAED!I86),(CEAD!H86-CEAD!I86),(CCT!H86-CCT!I86),(CEPLAN!H86-CEPLAN!I86),(CAV!H86-CAV!I86),(CEO!H86-CEO!I86),(CEAVI!H86-CEAVI!I86),(CESFI!H86-CESFI!I86),(CERES!H86-CERES!I86))</f>
        <v>255</v>
      </c>
      <c r="J86" s="27">
        <f t="shared" si="3"/>
        <v>145</v>
      </c>
      <c r="K86" s="30">
        <f t="shared" si="4"/>
        <v>628</v>
      </c>
      <c r="L86" s="30">
        <f t="shared" si="5"/>
        <v>400.35</v>
      </c>
    </row>
    <row r="87" spans="1:12" s="26" customFormat="1" ht="60" customHeight="1" x14ac:dyDescent="0.25">
      <c r="A87" s="135"/>
      <c r="B87" s="68">
        <v>88</v>
      </c>
      <c r="C87" s="141"/>
      <c r="D87" s="66" t="s">
        <v>131</v>
      </c>
      <c r="E87" s="69" t="s">
        <v>39</v>
      </c>
      <c r="F87" s="67" t="s">
        <v>26</v>
      </c>
      <c r="G87" s="88">
        <v>5.2</v>
      </c>
      <c r="H87" s="24">
        <f>SUM(Reitoria!H87,ESAG!H87,CEART!H87,CEFID!H87,FAED!H87,CEAD!H87,CCT!H87,CEPLAN!H87,CAV!H87,CEO!H87,CEAVI!H87,CESFI!H87,CERES!H87)</f>
        <v>2772</v>
      </c>
      <c r="I87" s="25">
        <f>SUM((Reitoria!H87-Reitoria!I87),(ESAG!H87-ESAG!I87),(CEART!H87-CEART!I87),(CEFID!H87-CEFID!I87),(FAED!H87-FAED!I87),(CEAD!H87-CEAD!I87),(CCT!H87-CCT!I87),(CEPLAN!H87-CEPLAN!I87),(CAV!H87-CAV!I87),(CEO!H87-CEO!I87),(CEAVI!H87-CEAVI!I87),(CESFI!H87-CESFI!I87),(CERES!H87-CERES!I87))</f>
        <v>2091</v>
      </c>
      <c r="J87" s="27">
        <f t="shared" si="3"/>
        <v>681</v>
      </c>
      <c r="K87" s="30">
        <f t="shared" si="4"/>
        <v>14414.4</v>
      </c>
      <c r="L87" s="30">
        <f t="shared" si="5"/>
        <v>10873.2</v>
      </c>
    </row>
    <row r="88" spans="1:12" s="26" customFormat="1" ht="60" customHeight="1" x14ac:dyDescent="0.25">
      <c r="A88" s="136"/>
      <c r="B88" s="68">
        <v>89</v>
      </c>
      <c r="C88" s="142"/>
      <c r="D88" s="66" t="s">
        <v>132</v>
      </c>
      <c r="E88" s="69" t="s">
        <v>65</v>
      </c>
      <c r="F88" s="67" t="s">
        <v>26</v>
      </c>
      <c r="G88" s="88">
        <v>1.5</v>
      </c>
      <c r="H88" s="24">
        <f>SUM(Reitoria!H88,ESAG!H88,CEART!H88,CEFID!H88,FAED!H88,CEAD!H88,CCT!H88,CEPLAN!H88,CAV!H88,CEO!H88,CEAVI!H88,CESFI!H88,CERES!H88)</f>
        <v>130</v>
      </c>
      <c r="I88" s="25">
        <f>SUM((Reitoria!H88-Reitoria!I88),(ESAG!H88-ESAG!I88),(CEART!H88-CEART!I88),(CEFID!H88-CEFID!I88),(FAED!H88-FAED!I88),(CEAD!H88-CEAD!I88),(CCT!H88-CCT!I88),(CEPLAN!H88-CEPLAN!I88),(CAV!H88-CAV!I88),(CEO!H88-CEO!I88),(CEAVI!H88-CEAVI!I88),(CESFI!H88-CESFI!I88),(CERES!H88-CERES!I88))</f>
        <v>0</v>
      </c>
      <c r="J88" s="27">
        <f t="shared" si="3"/>
        <v>130</v>
      </c>
      <c r="K88" s="30">
        <f t="shared" si="4"/>
        <v>195</v>
      </c>
      <c r="L88" s="30">
        <f t="shared" si="5"/>
        <v>0</v>
      </c>
    </row>
    <row r="89" spans="1:12" s="26" customFormat="1" ht="60" customHeight="1" x14ac:dyDescent="0.25">
      <c r="A89" s="134">
        <v>25</v>
      </c>
      <c r="B89" s="68">
        <v>90</v>
      </c>
      <c r="C89" s="140" t="s">
        <v>173</v>
      </c>
      <c r="D89" s="66" t="s">
        <v>133</v>
      </c>
      <c r="E89" s="69" t="s">
        <v>37</v>
      </c>
      <c r="F89" s="20" t="s">
        <v>33</v>
      </c>
      <c r="G89" s="88">
        <v>19.02</v>
      </c>
      <c r="H89" s="24">
        <f>SUM(Reitoria!H89,ESAG!H89,CEART!H89,CEFID!H89,FAED!H89,CEAD!H89,CCT!H89,CEPLAN!H89,CAV!H89,CEO!H89,CEAVI!H89,CESFI!H89,CERES!H89)</f>
        <v>887</v>
      </c>
      <c r="I89" s="25">
        <f>SUM((Reitoria!H89-Reitoria!I89),(ESAG!H89-ESAG!I89),(CEART!H89-CEART!I89),(CEFID!H89-CEFID!I89),(FAED!H89-FAED!I89),(CEAD!H89-CEAD!I89),(CCT!H89-CCT!I89),(CEPLAN!H89-CEPLAN!I89),(CAV!H89-CAV!I89),(CEO!H89-CEO!I89),(CEAVI!H89-CEAVI!I89),(CESFI!H89-CESFI!I89),(CERES!H89-CERES!I89))</f>
        <v>672</v>
      </c>
      <c r="J89" s="27">
        <f t="shared" si="3"/>
        <v>215</v>
      </c>
      <c r="K89" s="30">
        <f t="shared" si="4"/>
        <v>16870.739999999998</v>
      </c>
      <c r="L89" s="30">
        <f t="shared" si="5"/>
        <v>12781.44</v>
      </c>
    </row>
    <row r="90" spans="1:12" s="26" customFormat="1" ht="60" customHeight="1" x14ac:dyDescent="0.25">
      <c r="A90" s="135"/>
      <c r="B90" s="68">
        <v>91</v>
      </c>
      <c r="C90" s="141"/>
      <c r="D90" s="46" t="s">
        <v>228</v>
      </c>
      <c r="E90" s="69" t="s">
        <v>37</v>
      </c>
      <c r="F90" s="20" t="s">
        <v>26</v>
      </c>
      <c r="G90" s="88">
        <v>10.72</v>
      </c>
      <c r="H90" s="24">
        <f>SUM(Reitoria!H90,ESAG!H90,CEART!H90,CEFID!H90,FAED!H90,CEAD!H90,CCT!H90,CEPLAN!H90,CAV!H90,CEO!H90,CEAVI!H90,CESFI!H90,CERES!H90)</f>
        <v>100</v>
      </c>
      <c r="I90" s="25">
        <f>SUM((Reitoria!H90-Reitoria!I90),(ESAG!H90-ESAG!I90),(CEART!H90-CEART!I90),(CEFID!H90-CEFID!I90),(FAED!H90-FAED!I90),(CEAD!H90-CEAD!I90),(CCT!H90-CCT!I90),(CEPLAN!H90-CEPLAN!I90),(CAV!H90-CAV!I90),(CEO!H90-CEO!I90),(CEAVI!H90-CEAVI!I90),(CESFI!H90-CESFI!I90),(CERES!H90-CERES!I90))</f>
        <v>100</v>
      </c>
      <c r="J90" s="27">
        <f t="shared" si="3"/>
        <v>0</v>
      </c>
      <c r="K90" s="30">
        <f t="shared" si="4"/>
        <v>1072</v>
      </c>
      <c r="L90" s="30">
        <f t="shared" si="5"/>
        <v>1072</v>
      </c>
    </row>
    <row r="91" spans="1:12" s="26" customFormat="1" ht="60" customHeight="1" x14ac:dyDescent="0.25">
      <c r="A91" s="136"/>
      <c r="B91" s="68">
        <v>92</v>
      </c>
      <c r="C91" s="142"/>
      <c r="D91" s="66" t="s">
        <v>229</v>
      </c>
      <c r="E91" s="69" t="s">
        <v>40</v>
      </c>
      <c r="F91" s="69" t="s">
        <v>26</v>
      </c>
      <c r="G91" s="88">
        <v>21.13</v>
      </c>
      <c r="H91" s="24">
        <f>SUM(Reitoria!H91,ESAG!H91,CEART!H91,CEFID!H91,FAED!H91,CEAD!H91,CCT!H91,CEPLAN!H91,CAV!H91,CEO!H91,CEAVI!H91,CESFI!H91,CERES!H91)</f>
        <v>50</v>
      </c>
      <c r="I91" s="25">
        <f>SUM((Reitoria!H91-Reitoria!I91),(ESAG!H91-ESAG!I91),(CEART!H91-CEART!I91),(CEFID!H91-CEFID!I91),(FAED!H91-FAED!I91),(CEAD!H91-CEAD!I91),(CCT!H91-CCT!I91),(CEPLAN!H91-CEPLAN!I91),(CAV!H91-CAV!I91),(CEO!H91-CEO!I91),(CEAVI!H91-CEAVI!I91),(CESFI!H91-CESFI!I91),(CERES!H91-CERES!I91))</f>
        <v>10</v>
      </c>
      <c r="J91" s="27">
        <f t="shared" si="3"/>
        <v>40</v>
      </c>
      <c r="K91" s="30">
        <f t="shared" si="4"/>
        <v>1056.5</v>
      </c>
      <c r="L91" s="30">
        <f t="shared" si="5"/>
        <v>211.29999999999998</v>
      </c>
    </row>
    <row r="92" spans="1:12" s="26" customFormat="1" ht="60" customHeight="1" x14ac:dyDescent="0.25">
      <c r="A92" s="134">
        <v>26</v>
      </c>
      <c r="B92" s="68">
        <v>93</v>
      </c>
      <c r="C92" s="140" t="s">
        <v>173</v>
      </c>
      <c r="D92" s="66" t="s">
        <v>134</v>
      </c>
      <c r="E92" s="69" t="s">
        <v>37</v>
      </c>
      <c r="F92" s="69" t="s">
        <v>26</v>
      </c>
      <c r="G92" s="88">
        <v>11.35</v>
      </c>
      <c r="H92" s="24">
        <f>SUM(Reitoria!H92,ESAG!H92,CEART!H92,CEFID!H92,FAED!H92,CEAD!H92,CCT!H92,CEPLAN!H92,CAV!H92,CEO!H92,CEAVI!H92,CESFI!H92,CERES!H92)</f>
        <v>930</v>
      </c>
      <c r="I92" s="25">
        <f>SUM((Reitoria!H92-Reitoria!I92),(ESAG!H92-ESAG!I92),(CEART!H92-CEART!I92),(CEFID!H92-CEFID!I92),(FAED!H92-FAED!I92),(CEAD!H92-CEAD!I92),(CCT!H92-CCT!I92),(CEPLAN!H92-CEPLAN!I92),(CAV!H92-CAV!I92),(CEO!H92-CEO!I92),(CEAVI!H92-CEAVI!I92),(CESFI!H92-CESFI!I92),(CERES!H92-CERES!I92))</f>
        <v>390</v>
      </c>
      <c r="J92" s="27">
        <f t="shared" si="3"/>
        <v>540</v>
      </c>
      <c r="K92" s="30">
        <f t="shared" si="4"/>
        <v>10555.5</v>
      </c>
      <c r="L92" s="30">
        <f t="shared" si="5"/>
        <v>4426.5</v>
      </c>
    </row>
    <row r="93" spans="1:12" s="26" customFormat="1" ht="60" customHeight="1" x14ac:dyDescent="0.25">
      <c r="A93" s="136"/>
      <c r="B93" s="68">
        <v>94</v>
      </c>
      <c r="C93" s="142"/>
      <c r="D93" s="66" t="s">
        <v>135</v>
      </c>
      <c r="E93" s="69" t="s">
        <v>40</v>
      </c>
      <c r="F93" s="69" t="s">
        <v>26</v>
      </c>
      <c r="G93" s="88">
        <v>15.72</v>
      </c>
      <c r="H93" s="24">
        <f>SUM(Reitoria!H93,ESAG!H93,CEART!H93,CEFID!H93,FAED!H93,CEAD!H93,CCT!H93,CEPLAN!H93,CAV!H93,CEO!H93,CEAVI!H93,CESFI!H93,CERES!H93)</f>
        <v>308</v>
      </c>
      <c r="I93" s="25">
        <f>SUM((Reitoria!H93-Reitoria!I93),(ESAG!H93-ESAG!I93),(CEART!H93-CEART!I93),(CEFID!H93-CEFID!I93),(FAED!H93-FAED!I93),(CEAD!H93-CEAD!I93),(CCT!H93-CCT!I93),(CEPLAN!H93-CEPLAN!I93),(CAV!H93-CAV!I93),(CEO!H93-CEO!I93),(CEAVI!H93-CEAVI!I93),(CESFI!H93-CESFI!I93),(CERES!H93-CERES!I93))</f>
        <v>97</v>
      </c>
      <c r="J93" s="27">
        <f t="shared" si="3"/>
        <v>211</v>
      </c>
      <c r="K93" s="30">
        <f t="shared" si="4"/>
        <v>4841.76</v>
      </c>
      <c r="L93" s="30">
        <f t="shared" si="5"/>
        <v>1524.8400000000001</v>
      </c>
    </row>
    <row r="94" spans="1:12" s="26" customFormat="1" ht="60" customHeight="1" x14ac:dyDescent="0.25">
      <c r="A94" s="49">
        <v>27</v>
      </c>
      <c r="B94" s="68">
        <v>95</v>
      </c>
      <c r="C94" s="81" t="s">
        <v>181</v>
      </c>
      <c r="D94" s="46" t="s">
        <v>230</v>
      </c>
      <c r="E94" s="69" t="s">
        <v>66</v>
      </c>
      <c r="F94" s="69" t="s">
        <v>29</v>
      </c>
      <c r="G94" s="88">
        <v>59.65</v>
      </c>
      <c r="H94" s="24">
        <f>SUM(Reitoria!H94,ESAG!H94,CEART!H94,CEFID!H94,FAED!H94,CEAD!H94,CCT!H94,CEPLAN!H94,CAV!H94,CEO!H94,CEAVI!H94,CESFI!H94,CERES!H94)</f>
        <v>637</v>
      </c>
      <c r="I94" s="25">
        <f>SUM((Reitoria!H94-Reitoria!I94),(ESAG!H94-ESAG!I94),(CEART!H94-CEART!I94),(CEFID!H94-CEFID!I94),(FAED!H94-FAED!I94),(CEAD!H94-CEAD!I94),(CCT!H94-CCT!I94),(CEPLAN!H94-CEPLAN!I94),(CAV!H94-CAV!I94),(CEO!H94-CEO!I94),(CEAVI!H94-CEAVI!I94),(CESFI!H94-CESFI!I94),(CERES!H94-CERES!I94))</f>
        <v>490</v>
      </c>
      <c r="J94" s="27">
        <f t="shared" si="3"/>
        <v>147</v>
      </c>
      <c r="K94" s="30">
        <f t="shared" si="4"/>
        <v>37997.049999999996</v>
      </c>
      <c r="L94" s="30">
        <f t="shared" si="5"/>
        <v>29228.5</v>
      </c>
    </row>
    <row r="95" spans="1:12" s="26" customFormat="1" ht="60" customHeight="1" x14ac:dyDescent="0.25">
      <c r="A95" s="137">
        <v>28</v>
      </c>
      <c r="B95" s="68">
        <v>96</v>
      </c>
      <c r="C95" s="140" t="s">
        <v>231</v>
      </c>
      <c r="D95" s="66" t="s">
        <v>232</v>
      </c>
      <c r="E95" s="69" t="s">
        <v>66</v>
      </c>
      <c r="F95" s="69" t="s">
        <v>29</v>
      </c>
      <c r="G95" s="88">
        <v>13.45</v>
      </c>
      <c r="H95" s="24">
        <f>SUM(Reitoria!H95,ESAG!H95,CEART!H95,CEFID!H95,FAED!H95,CEAD!H95,CCT!H95,CEPLAN!H95,CAV!H95,CEO!H95,CEAVI!H95,CESFI!H95,CERES!H95)</f>
        <v>425</v>
      </c>
      <c r="I95" s="25">
        <f>SUM((Reitoria!H95-Reitoria!I95),(ESAG!H95-ESAG!I95),(CEART!H95-CEART!I95),(CEFID!H95-CEFID!I95),(FAED!H95-FAED!I95),(CEAD!H95-CEAD!I95),(CCT!H95-CCT!I95),(CEPLAN!H95-CEPLAN!I95),(CAV!H95-CAV!I95),(CEO!H95-CEO!I95),(CEAVI!H95-CEAVI!I95),(CESFI!H95-CESFI!I95),(CERES!H95-CERES!I95))</f>
        <v>245</v>
      </c>
      <c r="J95" s="27">
        <f t="shared" si="3"/>
        <v>180</v>
      </c>
      <c r="K95" s="30">
        <f t="shared" si="4"/>
        <v>5716.25</v>
      </c>
      <c r="L95" s="30">
        <f t="shared" si="5"/>
        <v>3295.25</v>
      </c>
    </row>
    <row r="96" spans="1:12" s="26" customFormat="1" ht="60" customHeight="1" x14ac:dyDescent="0.25">
      <c r="A96" s="138"/>
      <c r="B96" s="68">
        <v>97</v>
      </c>
      <c r="C96" s="141"/>
      <c r="D96" s="66" t="s">
        <v>233</v>
      </c>
      <c r="E96" s="20" t="s">
        <v>66</v>
      </c>
      <c r="F96" s="20" t="s">
        <v>29</v>
      </c>
      <c r="G96" s="88">
        <v>16.399999999999999</v>
      </c>
      <c r="H96" s="24">
        <f>SUM(Reitoria!H96,ESAG!H96,CEART!H96,CEFID!H96,FAED!H96,CEAD!H96,CCT!H96,CEPLAN!H96,CAV!H96,CEO!H96,CEAVI!H96,CESFI!H96,CERES!H96)</f>
        <v>725</v>
      </c>
      <c r="I96" s="25">
        <f>SUM((Reitoria!H96-Reitoria!I96),(ESAG!H96-ESAG!I96),(CEART!H96-CEART!I96),(CEFID!H96-CEFID!I96),(FAED!H96-FAED!I96),(CEAD!H96-CEAD!I96),(CCT!H96-CCT!I96),(CEPLAN!H96-CEPLAN!I96),(CAV!H96-CAV!I96),(CEO!H96-CEO!I96),(CEAVI!H96-CEAVI!I96),(CESFI!H96-CESFI!I96),(CERES!H96-CERES!I96))</f>
        <v>440</v>
      </c>
      <c r="J96" s="27">
        <f t="shared" si="3"/>
        <v>285</v>
      </c>
      <c r="K96" s="30">
        <f t="shared" si="4"/>
        <v>11889.999999999998</v>
      </c>
      <c r="L96" s="30">
        <f t="shared" si="5"/>
        <v>7215.9999999999991</v>
      </c>
    </row>
    <row r="97" spans="1:12" s="26" customFormat="1" ht="60" customHeight="1" x14ac:dyDescent="0.25">
      <c r="A97" s="139"/>
      <c r="B97" s="68">
        <v>98</v>
      </c>
      <c r="C97" s="142"/>
      <c r="D97" s="66" t="s">
        <v>234</v>
      </c>
      <c r="E97" s="20" t="s">
        <v>66</v>
      </c>
      <c r="F97" s="20" t="s">
        <v>29</v>
      </c>
      <c r="G97" s="88">
        <v>18.09</v>
      </c>
      <c r="H97" s="24">
        <f>SUM(Reitoria!H97,ESAG!H97,CEART!H97,CEFID!H97,FAED!H97,CEAD!H97,CCT!H97,CEPLAN!H97,CAV!H97,CEO!H97,CEAVI!H97,CESFI!H97,CERES!H97)</f>
        <v>707</v>
      </c>
      <c r="I97" s="25">
        <f>SUM((Reitoria!H97-Reitoria!I97),(ESAG!H97-ESAG!I97),(CEART!H97-CEART!I97),(CEFID!H97-CEFID!I97),(FAED!H97-FAED!I97),(CEAD!H97-CEAD!I97),(CCT!H97-CCT!I97),(CEPLAN!H97-CEPLAN!I97),(CAV!H97-CAV!I97),(CEO!H97-CEO!I97),(CEAVI!H97-CEAVI!I97),(CESFI!H97-CESFI!I97),(CERES!H97-CERES!I97))</f>
        <v>445</v>
      </c>
      <c r="J97" s="27">
        <f t="shared" si="3"/>
        <v>262</v>
      </c>
      <c r="K97" s="30">
        <f t="shared" si="4"/>
        <v>12789.63</v>
      </c>
      <c r="L97" s="30">
        <f t="shared" si="5"/>
        <v>8050.05</v>
      </c>
    </row>
    <row r="98" spans="1:12" s="26" customFormat="1" ht="60" customHeight="1" x14ac:dyDescent="0.25">
      <c r="A98" s="49">
        <v>29</v>
      </c>
      <c r="B98" s="68">
        <v>99</v>
      </c>
      <c r="C98" s="81" t="s">
        <v>181</v>
      </c>
      <c r="D98" s="66" t="s">
        <v>235</v>
      </c>
      <c r="E98" s="69" t="s">
        <v>66</v>
      </c>
      <c r="F98" s="69" t="s">
        <v>47</v>
      </c>
      <c r="G98" s="88">
        <v>113.95</v>
      </c>
      <c r="H98" s="24">
        <f>SUM(Reitoria!H98,ESAG!H98,CEART!H98,CEFID!H98,FAED!H98,CEAD!H98,CCT!H98,CEPLAN!H98,CAV!H98,CEO!H98,CEAVI!H98,CESFI!H98,CERES!H98)</f>
        <v>206</v>
      </c>
      <c r="I98" s="25">
        <f>SUM((Reitoria!H98-Reitoria!I98),(ESAG!H98-ESAG!I98),(CEART!H98-CEART!I98),(CEFID!H98-CEFID!I98),(FAED!H98-FAED!I98),(CEAD!H98-CEAD!I98),(CCT!H98-CCT!I98),(CEPLAN!H98-CEPLAN!I98),(CAV!H98-CAV!I98),(CEO!H98-CEO!I98),(CEAVI!H98-CEAVI!I98),(CESFI!H98-CESFI!I98),(CERES!H98-CERES!I98))</f>
        <v>88</v>
      </c>
      <c r="J98" s="27">
        <f t="shared" si="3"/>
        <v>118</v>
      </c>
      <c r="K98" s="30">
        <f t="shared" si="4"/>
        <v>23473.7</v>
      </c>
      <c r="L98" s="30">
        <f t="shared" si="5"/>
        <v>10027.6</v>
      </c>
    </row>
    <row r="99" spans="1:12" s="26" customFormat="1" ht="60" customHeight="1" x14ac:dyDescent="0.25">
      <c r="A99" s="134">
        <v>30</v>
      </c>
      <c r="B99" s="68">
        <v>100</v>
      </c>
      <c r="C99" s="140" t="s">
        <v>173</v>
      </c>
      <c r="D99" s="66" t="s">
        <v>136</v>
      </c>
      <c r="E99" s="69" t="s">
        <v>37</v>
      </c>
      <c r="F99" s="69" t="s">
        <v>51</v>
      </c>
      <c r="G99" s="88">
        <v>2.56</v>
      </c>
      <c r="H99" s="24">
        <f>SUM(Reitoria!H99,ESAG!H99,CEART!H99,CEFID!H99,FAED!H99,CEAD!H99,CCT!H99,CEPLAN!H99,CAV!H99,CEO!H99,CEAVI!H99,CESFI!H99,CERES!H99)</f>
        <v>2854</v>
      </c>
      <c r="I99" s="25">
        <f>SUM((Reitoria!H99-Reitoria!I99),(ESAG!H99-ESAG!I99),(CEART!H99-CEART!I99),(CEFID!H99-CEFID!I99),(FAED!H99-FAED!I99),(CEAD!H99-CEAD!I99),(CCT!H99-CCT!I99),(CEPLAN!H99-CEPLAN!I99),(CAV!H99-CAV!I99),(CEO!H99-CEO!I99),(CEAVI!H99-CEAVI!I99),(CESFI!H99-CESFI!I99),(CERES!H99-CERES!I99))</f>
        <v>2758</v>
      </c>
      <c r="J99" s="27">
        <f t="shared" si="3"/>
        <v>96</v>
      </c>
      <c r="K99" s="30">
        <f t="shared" si="4"/>
        <v>7306.24</v>
      </c>
      <c r="L99" s="30">
        <f t="shared" si="5"/>
        <v>7060.4800000000005</v>
      </c>
    </row>
    <row r="100" spans="1:12" s="26" customFormat="1" ht="60" customHeight="1" x14ac:dyDescent="0.25">
      <c r="A100" s="136"/>
      <c r="B100" s="68">
        <v>101</v>
      </c>
      <c r="C100" s="142"/>
      <c r="D100" s="84" t="s">
        <v>137</v>
      </c>
      <c r="E100" s="69" t="s">
        <v>60</v>
      </c>
      <c r="F100" s="69" t="s">
        <v>51</v>
      </c>
      <c r="G100" s="88">
        <v>1.39</v>
      </c>
      <c r="H100" s="24">
        <f>SUM(Reitoria!H100,ESAG!H100,CEART!H100,CEFID!H100,FAED!H100,CEAD!H100,CCT!H100,CEPLAN!H100,CAV!H100,CEO!H100,CEAVI!H100,CESFI!H100,CERES!H100)</f>
        <v>348</v>
      </c>
      <c r="I100" s="25">
        <f>SUM((Reitoria!H100-Reitoria!I100),(ESAG!H100-ESAG!I100),(CEART!H100-CEART!I100),(CEFID!H100-CEFID!I100),(FAED!H100-FAED!I100),(CEAD!H100-CEAD!I100),(CCT!H100-CCT!I100),(CEPLAN!H100-CEPLAN!I100),(CAV!H100-CAV!I100),(CEO!H100-CEO!I100),(CEAVI!H100-CEAVI!I100),(CESFI!H100-CESFI!I100),(CERES!H100-CERES!I100))</f>
        <v>144</v>
      </c>
      <c r="J100" s="27">
        <f t="shared" si="3"/>
        <v>204</v>
      </c>
      <c r="K100" s="30">
        <f t="shared" si="4"/>
        <v>483.71999999999997</v>
      </c>
      <c r="L100" s="30">
        <f t="shared" si="5"/>
        <v>200.16</v>
      </c>
    </row>
    <row r="101" spans="1:12" s="26" customFormat="1" ht="60" customHeight="1" x14ac:dyDescent="0.25">
      <c r="A101" s="134">
        <v>31</v>
      </c>
      <c r="B101" s="68">
        <v>102</v>
      </c>
      <c r="C101" s="140" t="s">
        <v>207</v>
      </c>
      <c r="D101" s="66" t="s">
        <v>236</v>
      </c>
      <c r="E101" s="69" t="s">
        <v>237</v>
      </c>
      <c r="F101" s="69" t="s">
        <v>26</v>
      </c>
      <c r="G101" s="88">
        <v>7.71</v>
      </c>
      <c r="H101" s="24">
        <f>SUM(Reitoria!H101,ESAG!H101,CEART!H101,CEFID!H101,FAED!H101,CEAD!H101,CCT!H101,CEPLAN!H101,CAV!H101,CEO!H101,CEAVI!H101,CESFI!H101,CERES!H101)</f>
        <v>906</v>
      </c>
      <c r="I101" s="25">
        <f>SUM((Reitoria!H101-Reitoria!I101),(ESAG!H101-ESAG!I101),(CEART!H101-CEART!I101),(CEFID!H101-CEFID!I101),(FAED!H101-FAED!I101),(CEAD!H101-CEAD!I101),(CCT!H101-CCT!I101),(CEPLAN!H101-CEPLAN!I101),(CAV!H101-CAV!I101),(CEO!H101-CEO!I101),(CEAVI!H101-CEAVI!I101),(CESFI!H101-CESFI!I101),(CERES!H101-CERES!I101))</f>
        <v>619</v>
      </c>
      <c r="J101" s="27">
        <f t="shared" si="3"/>
        <v>287</v>
      </c>
      <c r="K101" s="30">
        <f t="shared" si="4"/>
        <v>6985.26</v>
      </c>
      <c r="L101" s="30">
        <f t="shared" si="5"/>
        <v>4772.49</v>
      </c>
    </row>
    <row r="102" spans="1:12" s="26" customFormat="1" ht="60" customHeight="1" x14ac:dyDescent="0.25">
      <c r="A102" s="136"/>
      <c r="B102" s="68">
        <v>103</v>
      </c>
      <c r="C102" s="142"/>
      <c r="D102" s="66" t="s">
        <v>138</v>
      </c>
      <c r="E102" s="69" t="s">
        <v>238</v>
      </c>
      <c r="F102" s="69" t="s">
        <v>26</v>
      </c>
      <c r="G102" s="88">
        <v>13.24</v>
      </c>
      <c r="H102" s="24">
        <f>SUM(Reitoria!H102,ESAG!H102,CEART!H102,CEFID!H102,FAED!H102,CEAD!H102,CCT!H102,CEPLAN!H102,CAV!H102,CEO!H102,CEAVI!H102,CESFI!H102,CERES!H102)</f>
        <v>156</v>
      </c>
      <c r="I102" s="25">
        <f>SUM((Reitoria!H102-Reitoria!I102),(ESAG!H102-ESAG!I102),(CEART!H102-CEART!I102),(CEFID!H102-CEFID!I102),(FAED!H102-FAED!I102),(CEAD!H102-CEAD!I102),(CCT!H102-CCT!I102),(CEPLAN!H102-CEPLAN!I102),(CAV!H102-CAV!I102),(CEO!H102-CEO!I102),(CEAVI!H102-CEAVI!I102),(CESFI!H102-CESFI!I102),(CERES!H102-CERES!I102))</f>
        <v>22</v>
      </c>
      <c r="J102" s="27">
        <f t="shared" si="3"/>
        <v>134</v>
      </c>
      <c r="K102" s="30">
        <f t="shared" si="4"/>
        <v>2065.44</v>
      </c>
      <c r="L102" s="30">
        <f t="shared" si="5"/>
        <v>291.28000000000003</v>
      </c>
    </row>
    <row r="103" spans="1:12" s="26" customFormat="1" ht="60" customHeight="1" x14ac:dyDescent="0.25">
      <c r="A103" s="134">
        <v>32</v>
      </c>
      <c r="B103" s="68">
        <v>104</v>
      </c>
      <c r="C103" s="140" t="s">
        <v>239</v>
      </c>
      <c r="D103" s="46" t="s">
        <v>139</v>
      </c>
      <c r="E103" s="69" t="s">
        <v>64</v>
      </c>
      <c r="F103" s="69" t="s">
        <v>48</v>
      </c>
      <c r="G103" s="88">
        <v>28.34</v>
      </c>
      <c r="H103" s="24">
        <f>SUM(Reitoria!H103,ESAG!H103,CEART!H103,CEFID!H103,FAED!H103,CEAD!H103,CCT!H103,CEPLAN!H103,CAV!H103,CEO!H103,CEAVI!H103,CESFI!H103,CERES!H103)</f>
        <v>45</v>
      </c>
      <c r="I103" s="25">
        <f>SUM((Reitoria!H103-Reitoria!I103),(ESAG!H103-ESAG!I103),(CEART!H103-CEART!I103),(CEFID!H103-CEFID!I103),(FAED!H103-FAED!I103),(CEAD!H103-CEAD!I103),(CCT!H103-CCT!I103),(CEPLAN!H103-CEPLAN!I103),(CAV!H103-CAV!I103),(CEO!H103-CEO!I103),(CEAVI!H103-CEAVI!I103),(CESFI!H103-CESFI!I103),(CERES!H103-CERES!I103))</f>
        <v>17</v>
      </c>
      <c r="J103" s="27">
        <f t="shared" si="3"/>
        <v>28</v>
      </c>
      <c r="K103" s="30">
        <f t="shared" si="4"/>
        <v>1275.3</v>
      </c>
      <c r="L103" s="30">
        <f t="shared" si="5"/>
        <v>481.78</v>
      </c>
    </row>
    <row r="104" spans="1:12" s="26" customFormat="1" ht="60" customHeight="1" x14ac:dyDescent="0.25">
      <c r="A104" s="135"/>
      <c r="B104" s="68">
        <v>105</v>
      </c>
      <c r="C104" s="141"/>
      <c r="D104" s="46" t="s">
        <v>140</v>
      </c>
      <c r="E104" s="69" t="s">
        <v>240</v>
      </c>
      <c r="F104" s="69" t="s">
        <v>48</v>
      </c>
      <c r="G104" s="88">
        <v>51.45</v>
      </c>
      <c r="H104" s="24">
        <f>SUM(Reitoria!H104,ESAG!H104,CEART!H104,CEFID!H104,FAED!H104,CEAD!H104,CCT!H104,CEPLAN!H104,CAV!H104,CEO!H104,CEAVI!H104,CESFI!H104,CERES!H104)</f>
        <v>41</v>
      </c>
      <c r="I104" s="25">
        <f>SUM((Reitoria!H104-Reitoria!I104),(ESAG!H104-ESAG!I104),(CEART!H104-CEART!I104),(CEFID!H104-CEFID!I104),(FAED!H104-FAED!I104),(CEAD!H104-CEAD!I104),(CCT!H104-CCT!I104),(CEPLAN!H104-CEPLAN!I104),(CAV!H104-CAV!I104),(CEO!H104-CEO!I104),(CEAVI!H104-CEAVI!I104),(CESFI!H104-CESFI!I104),(CERES!H104-CERES!I104))</f>
        <v>18</v>
      </c>
      <c r="J104" s="27">
        <f t="shared" si="3"/>
        <v>23</v>
      </c>
      <c r="K104" s="30">
        <f t="shared" si="4"/>
        <v>2109.4500000000003</v>
      </c>
      <c r="L104" s="30">
        <f t="shared" si="5"/>
        <v>926.1</v>
      </c>
    </row>
    <row r="105" spans="1:12" s="26" customFormat="1" ht="60" customHeight="1" x14ac:dyDescent="0.25">
      <c r="A105" s="135"/>
      <c r="B105" s="68">
        <v>106</v>
      </c>
      <c r="C105" s="141"/>
      <c r="D105" s="46" t="s">
        <v>141</v>
      </c>
      <c r="E105" s="69" t="s">
        <v>241</v>
      </c>
      <c r="F105" s="69" t="s">
        <v>26</v>
      </c>
      <c r="G105" s="88">
        <v>73.3</v>
      </c>
      <c r="H105" s="24">
        <f>SUM(Reitoria!H105,ESAG!H105,CEART!H105,CEFID!H105,FAED!H105,CEAD!H105,CCT!H105,CEPLAN!H105,CAV!H105,CEO!H105,CEAVI!H105,CESFI!H105,CERES!H105)</f>
        <v>29</v>
      </c>
      <c r="I105" s="25">
        <f>SUM((Reitoria!H105-Reitoria!I105),(ESAG!H105-ESAG!I105),(CEART!H105-CEART!I105),(CEFID!H105-CEFID!I105),(FAED!H105-FAED!I105),(CEAD!H105-CEAD!I105),(CCT!H105-CCT!I105),(CEPLAN!H105-CEPLAN!I105),(CAV!H105-CAV!I105),(CEO!H105-CEO!I105),(CEAVI!H105-CEAVI!I105),(CESFI!H105-CESFI!I105),(CERES!H105-CERES!I105))</f>
        <v>3</v>
      </c>
      <c r="J105" s="27">
        <f t="shared" si="3"/>
        <v>26</v>
      </c>
      <c r="K105" s="30">
        <f t="shared" si="4"/>
        <v>2125.6999999999998</v>
      </c>
      <c r="L105" s="30">
        <f t="shared" si="5"/>
        <v>219.89999999999998</v>
      </c>
    </row>
    <row r="106" spans="1:12" s="26" customFormat="1" ht="60" customHeight="1" x14ac:dyDescent="0.25">
      <c r="A106" s="135"/>
      <c r="B106" s="68">
        <v>107</v>
      </c>
      <c r="C106" s="141"/>
      <c r="D106" s="46" t="s">
        <v>242</v>
      </c>
      <c r="E106" s="69" t="s">
        <v>243</v>
      </c>
      <c r="F106" s="69" t="s">
        <v>26</v>
      </c>
      <c r="G106" s="88">
        <v>43.79</v>
      </c>
      <c r="H106" s="24">
        <f>SUM(Reitoria!H106,ESAG!H106,CEART!H106,CEFID!H106,FAED!H106,CEAD!H106,CCT!H106,CEPLAN!H106,CAV!H106,CEO!H106,CEAVI!H106,CESFI!H106,CERES!H106)</f>
        <v>52</v>
      </c>
      <c r="I106" s="25">
        <f>SUM((Reitoria!H106-Reitoria!I106),(ESAG!H106-ESAG!I106),(CEART!H106-CEART!I106),(CEFID!H106-CEFID!I106),(FAED!H106-FAED!I106),(CEAD!H106-CEAD!I106),(CCT!H106-CCT!I106),(CEPLAN!H106-CEPLAN!I106),(CAV!H106-CAV!I106),(CEO!H106-CEO!I106),(CEAVI!H106-CEAVI!I106),(CESFI!H106-CESFI!I106),(CERES!H106-CERES!I106))</f>
        <v>27</v>
      </c>
      <c r="J106" s="27">
        <f t="shared" si="3"/>
        <v>25</v>
      </c>
      <c r="K106" s="30">
        <f t="shared" si="4"/>
        <v>2277.08</v>
      </c>
      <c r="L106" s="30">
        <f t="shared" si="5"/>
        <v>1182.33</v>
      </c>
    </row>
    <row r="107" spans="1:12" s="26" customFormat="1" ht="60" customHeight="1" x14ac:dyDescent="0.25">
      <c r="A107" s="135"/>
      <c r="B107" s="68">
        <v>108</v>
      </c>
      <c r="C107" s="141"/>
      <c r="D107" s="46" t="s">
        <v>142</v>
      </c>
      <c r="E107" s="69" t="s">
        <v>244</v>
      </c>
      <c r="F107" s="69" t="s">
        <v>48</v>
      </c>
      <c r="G107" s="88">
        <v>3.72</v>
      </c>
      <c r="H107" s="24">
        <f>SUM(Reitoria!H107,ESAG!H107,CEART!H107,CEFID!H107,FAED!H107,CEAD!H107,CCT!H107,CEPLAN!H107,CAV!H107,CEO!H107,CEAVI!H107,CESFI!H107,CERES!H107)</f>
        <v>190</v>
      </c>
      <c r="I107" s="25">
        <f>SUM((Reitoria!H107-Reitoria!I107),(ESAG!H107-ESAG!I107),(CEART!H107-CEART!I107),(CEFID!H107-CEFID!I107),(FAED!H107-FAED!I107),(CEAD!H107-CEAD!I107),(CCT!H107-CCT!I107),(CEPLAN!H107-CEPLAN!I107),(CAV!H107-CAV!I107),(CEO!H107-CEO!I107),(CEAVI!H107-CEAVI!I107),(CESFI!H107-CESFI!I107),(CERES!H107-CERES!I107))</f>
        <v>90</v>
      </c>
      <c r="J107" s="27">
        <f t="shared" si="3"/>
        <v>100</v>
      </c>
      <c r="K107" s="30">
        <f t="shared" si="4"/>
        <v>706.80000000000007</v>
      </c>
      <c r="L107" s="30">
        <f t="shared" si="5"/>
        <v>334.8</v>
      </c>
    </row>
    <row r="108" spans="1:12" s="26" customFormat="1" ht="60" customHeight="1" x14ac:dyDescent="0.25">
      <c r="A108" s="136"/>
      <c r="B108" s="68">
        <v>109</v>
      </c>
      <c r="C108" s="142"/>
      <c r="D108" s="46" t="s">
        <v>245</v>
      </c>
      <c r="E108" s="69" t="s">
        <v>246</v>
      </c>
      <c r="F108" s="69" t="s">
        <v>247</v>
      </c>
      <c r="G108" s="88">
        <v>71.27</v>
      </c>
      <c r="H108" s="24">
        <f>SUM(Reitoria!H108,ESAG!H108,CEART!H108,CEFID!H108,FAED!H108,CEAD!H108,CCT!H108,CEPLAN!H108,CAV!H108,CEO!H108,CEAVI!H108,CESFI!H108,CERES!H108)</f>
        <v>50</v>
      </c>
      <c r="I108" s="25">
        <f>SUM((Reitoria!H108-Reitoria!I108),(ESAG!H108-ESAG!I108),(CEART!H108-CEART!I108),(CEFID!H108-CEFID!I108),(FAED!H108-FAED!I108),(CEAD!H108-CEAD!I108),(CCT!H108-CCT!I108),(CEPLAN!H108-CEPLAN!I108),(CAV!H108-CAV!I108),(CEO!H108-CEO!I108),(CEAVI!H108-CEAVI!I108),(CESFI!H108-CESFI!I108),(CERES!H108-CERES!I108))</f>
        <v>16</v>
      </c>
      <c r="J108" s="27">
        <f t="shared" si="3"/>
        <v>34</v>
      </c>
      <c r="K108" s="30">
        <f t="shared" si="4"/>
        <v>3563.5</v>
      </c>
      <c r="L108" s="30">
        <f t="shared" si="5"/>
        <v>1140.32</v>
      </c>
    </row>
    <row r="109" spans="1:12" s="26" customFormat="1" ht="60" customHeight="1" x14ac:dyDescent="0.25">
      <c r="A109" s="134">
        <v>33</v>
      </c>
      <c r="B109" s="68">
        <v>110</v>
      </c>
      <c r="C109" s="140" t="s">
        <v>207</v>
      </c>
      <c r="D109" s="46" t="s">
        <v>144</v>
      </c>
      <c r="E109" s="69" t="s">
        <v>68</v>
      </c>
      <c r="F109" s="69" t="s">
        <v>26</v>
      </c>
      <c r="G109" s="88">
        <v>28.44</v>
      </c>
      <c r="H109" s="24">
        <f>SUM(Reitoria!H109,ESAG!H109,CEART!H109,CEFID!H109,FAED!H109,CEAD!H109,CCT!H109,CEPLAN!H109,CAV!H109,CEO!H109,CEAVI!H109,CESFI!H109,CERES!H109)</f>
        <v>153</v>
      </c>
      <c r="I109" s="25">
        <f>SUM((Reitoria!H109-Reitoria!I109),(ESAG!H109-ESAG!I109),(CEART!H109-CEART!I109),(CEFID!H109-CEFID!I109),(FAED!H109-FAED!I109),(CEAD!H109-CEAD!I109),(CCT!H109-CCT!I109),(CEPLAN!H109-CEPLAN!I109),(CAV!H109-CAV!I109),(CEO!H109-CEO!I109),(CEAVI!H109-CEAVI!I109),(CESFI!H109-CESFI!I109),(CERES!H109-CERES!I109))</f>
        <v>72</v>
      </c>
      <c r="J109" s="27">
        <f t="shared" si="3"/>
        <v>81</v>
      </c>
      <c r="K109" s="30">
        <f t="shared" si="4"/>
        <v>4351.3200000000006</v>
      </c>
      <c r="L109" s="30">
        <f t="shared" si="5"/>
        <v>2047.68</v>
      </c>
    </row>
    <row r="110" spans="1:12" s="26" customFormat="1" ht="60" customHeight="1" x14ac:dyDescent="0.25">
      <c r="A110" s="135"/>
      <c r="B110" s="68">
        <v>111</v>
      </c>
      <c r="C110" s="141"/>
      <c r="D110" s="84" t="s">
        <v>145</v>
      </c>
      <c r="E110" s="69" t="s">
        <v>68</v>
      </c>
      <c r="F110" s="69" t="s">
        <v>26</v>
      </c>
      <c r="G110" s="88">
        <v>59.7</v>
      </c>
      <c r="H110" s="24">
        <f>SUM(Reitoria!H110,ESAG!H110,CEART!H110,CEFID!H110,FAED!H110,CEAD!H110,CCT!H110,CEPLAN!H110,CAV!H110,CEO!H110,CEAVI!H110,CESFI!H110,CERES!H110)</f>
        <v>95</v>
      </c>
      <c r="I110" s="25">
        <f>SUM((Reitoria!H110-Reitoria!I110),(ESAG!H110-ESAG!I110),(CEART!H110-CEART!I110),(CEFID!H110-CEFID!I110),(FAED!H110-FAED!I110),(CEAD!H110-CEAD!I110),(CCT!H110-CCT!I110),(CEPLAN!H110-CEPLAN!I110),(CAV!H110-CAV!I110),(CEO!H110-CEO!I110),(CEAVI!H110-CEAVI!I110),(CESFI!H110-CESFI!I110),(CERES!H110-CERES!I110))</f>
        <v>63</v>
      </c>
      <c r="J110" s="27">
        <f t="shared" si="3"/>
        <v>32</v>
      </c>
      <c r="K110" s="30">
        <f t="shared" si="4"/>
        <v>5671.5</v>
      </c>
      <c r="L110" s="30">
        <f t="shared" si="5"/>
        <v>3761.1000000000004</v>
      </c>
    </row>
    <row r="111" spans="1:12" s="26" customFormat="1" ht="60" customHeight="1" x14ac:dyDescent="0.25">
      <c r="A111" s="136"/>
      <c r="B111" s="68">
        <v>112</v>
      </c>
      <c r="C111" s="142"/>
      <c r="D111" s="46" t="s">
        <v>146</v>
      </c>
      <c r="E111" s="69" t="s">
        <v>68</v>
      </c>
      <c r="F111" s="69" t="s">
        <v>26</v>
      </c>
      <c r="G111" s="88">
        <v>68.260000000000005</v>
      </c>
      <c r="H111" s="24">
        <f>SUM(Reitoria!H111,ESAG!H111,CEART!H111,CEFID!H111,FAED!H111,CEAD!H111,CCT!H111,CEPLAN!H111,CAV!H111,CEO!H111,CEAVI!H111,CESFI!H111,CERES!H111)</f>
        <v>146</v>
      </c>
      <c r="I111" s="25">
        <f>SUM((Reitoria!H111-Reitoria!I111),(ESAG!H111-ESAG!I111),(CEART!H111-CEART!I111),(CEFID!H111-CEFID!I111),(FAED!H111-FAED!I111),(CEAD!H111-CEAD!I111),(CCT!H111-CCT!I111),(CEPLAN!H111-CEPLAN!I111),(CAV!H111-CAV!I111),(CEO!H111-CEO!I111),(CEAVI!H111-CEAVI!I111),(CESFI!H111-CESFI!I111),(CERES!H111-CERES!I111))</f>
        <v>60</v>
      </c>
      <c r="J111" s="27">
        <f t="shared" si="3"/>
        <v>86</v>
      </c>
      <c r="K111" s="30">
        <f t="shared" si="4"/>
        <v>9965.9600000000009</v>
      </c>
      <c r="L111" s="30">
        <f t="shared" si="5"/>
        <v>4095.6000000000004</v>
      </c>
    </row>
    <row r="112" spans="1:12" s="26" customFormat="1" ht="60" customHeight="1" x14ac:dyDescent="0.25">
      <c r="A112" s="134">
        <v>34</v>
      </c>
      <c r="B112" s="68">
        <v>113</v>
      </c>
      <c r="C112" s="140" t="s">
        <v>207</v>
      </c>
      <c r="D112" s="66" t="s">
        <v>147</v>
      </c>
      <c r="E112" s="20" t="s">
        <v>248</v>
      </c>
      <c r="F112" s="20" t="s">
        <v>46</v>
      </c>
      <c r="G112" s="88">
        <v>5.93</v>
      </c>
      <c r="H112" s="24">
        <f>SUM(Reitoria!H112,ESAG!H112,CEART!H112,CEFID!H112,FAED!H112,CEAD!H112,CCT!H112,CEPLAN!H112,CAV!H112,CEO!H112,CEAVI!H112,CESFI!H112,CERES!H112)</f>
        <v>126</v>
      </c>
      <c r="I112" s="25">
        <f>SUM((Reitoria!H112-Reitoria!I112),(ESAG!H112-ESAG!I112),(CEART!H112-CEART!I112),(CEFID!H112-CEFID!I112),(FAED!H112-FAED!I112),(CEAD!H112-CEAD!I112),(CCT!H112-CCT!I112),(CEPLAN!H112-CEPLAN!I112),(CAV!H112-CAV!I112),(CEO!H112-CEO!I112),(CEAVI!H112-CEAVI!I112),(CESFI!H112-CESFI!I112),(CERES!H112-CERES!I112))</f>
        <v>75</v>
      </c>
      <c r="J112" s="27">
        <f t="shared" si="3"/>
        <v>51</v>
      </c>
      <c r="K112" s="30">
        <f t="shared" si="4"/>
        <v>747.18</v>
      </c>
      <c r="L112" s="30">
        <f t="shared" si="5"/>
        <v>444.75</v>
      </c>
    </row>
    <row r="113" spans="1:12" s="26" customFormat="1" ht="60" customHeight="1" x14ac:dyDescent="0.25">
      <c r="A113" s="135"/>
      <c r="B113" s="68">
        <v>114</v>
      </c>
      <c r="C113" s="141"/>
      <c r="D113" s="46" t="s">
        <v>148</v>
      </c>
      <c r="E113" s="69" t="s">
        <v>249</v>
      </c>
      <c r="F113" s="69" t="s">
        <v>48</v>
      </c>
      <c r="G113" s="88">
        <v>3.13</v>
      </c>
      <c r="H113" s="24">
        <f>SUM(Reitoria!H113,ESAG!H113,CEART!H113,CEFID!H113,FAED!H113,CEAD!H113,CCT!H113,CEPLAN!H113,CAV!H113,CEO!H113,CEAVI!H113,CESFI!H113,CERES!H113)</f>
        <v>280</v>
      </c>
      <c r="I113" s="25">
        <f>SUM((Reitoria!H113-Reitoria!I113),(ESAG!H113-ESAG!I113),(CEART!H113-CEART!I113),(CEFID!H113-CEFID!I113),(FAED!H113-FAED!I113),(CEAD!H113-CEAD!I113),(CCT!H113-CCT!I113),(CEPLAN!H113-CEPLAN!I113),(CAV!H113-CAV!I113),(CEO!H113-CEO!I113),(CEAVI!H113-CEAVI!I113),(CESFI!H113-CESFI!I113),(CERES!H113-CERES!I113))</f>
        <v>145</v>
      </c>
      <c r="J113" s="27">
        <f t="shared" si="3"/>
        <v>135</v>
      </c>
      <c r="K113" s="30">
        <f t="shared" si="4"/>
        <v>876.4</v>
      </c>
      <c r="L113" s="30">
        <f t="shared" si="5"/>
        <v>453.84999999999997</v>
      </c>
    </row>
    <row r="114" spans="1:12" s="26" customFormat="1" ht="60" customHeight="1" x14ac:dyDescent="0.25">
      <c r="A114" s="135"/>
      <c r="B114" s="68">
        <v>115</v>
      </c>
      <c r="C114" s="141"/>
      <c r="D114" s="46" t="s">
        <v>149</v>
      </c>
      <c r="E114" s="69" t="s">
        <v>250</v>
      </c>
      <c r="F114" s="69" t="s">
        <v>48</v>
      </c>
      <c r="G114" s="88">
        <v>6.28</v>
      </c>
      <c r="H114" s="24">
        <f>SUM(Reitoria!H114,ESAG!H114,CEART!H114,CEFID!H114,FAED!H114,CEAD!H114,CCT!H114,CEPLAN!H114,CAV!H114,CEO!H114,CEAVI!H114,CESFI!H114,CERES!H114)</f>
        <v>217</v>
      </c>
      <c r="I114" s="25">
        <f>SUM((Reitoria!H114-Reitoria!I114),(ESAG!H114-ESAG!I114),(CEART!H114-CEART!I114),(CEFID!H114-CEFID!I114),(FAED!H114-FAED!I114),(CEAD!H114-CEAD!I114),(CCT!H114-CCT!I114),(CEPLAN!H114-CEPLAN!I114),(CAV!H114-CAV!I114),(CEO!H114-CEO!I114),(CEAVI!H114-CEAVI!I114),(CESFI!H114-CESFI!I114),(CERES!H114-CERES!I114))</f>
        <v>137</v>
      </c>
      <c r="J114" s="27">
        <f t="shared" si="3"/>
        <v>80</v>
      </c>
      <c r="K114" s="30">
        <f t="shared" si="4"/>
        <v>1362.76</v>
      </c>
      <c r="L114" s="30">
        <f t="shared" si="5"/>
        <v>860.36</v>
      </c>
    </row>
    <row r="115" spans="1:12" s="26" customFormat="1" ht="60" customHeight="1" x14ac:dyDescent="0.25">
      <c r="A115" s="136"/>
      <c r="B115" s="68">
        <v>116</v>
      </c>
      <c r="C115" s="142"/>
      <c r="D115" s="46" t="s">
        <v>150</v>
      </c>
      <c r="E115" s="69" t="s">
        <v>251</v>
      </c>
      <c r="F115" s="69" t="s">
        <v>29</v>
      </c>
      <c r="G115" s="88">
        <v>2.68</v>
      </c>
      <c r="H115" s="24">
        <f>SUM(Reitoria!H115,ESAG!H115,CEART!H115,CEFID!H115,FAED!H115,CEAD!H115,CCT!H115,CEPLAN!H115,CAV!H115,CEO!H115,CEAVI!H115,CESFI!H115,CERES!H115)</f>
        <v>2148</v>
      </c>
      <c r="I115" s="25">
        <f>SUM((Reitoria!H115-Reitoria!I115),(ESAG!H115-ESAG!I115),(CEART!H115-CEART!I115),(CEFID!H115-CEFID!I115),(FAED!H115-FAED!I115),(CEAD!H115-CEAD!I115),(CCT!H115-CCT!I115),(CEPLAN!H115-CEPLAN!I115),(CAV!H115-CAV!I115),(CEO!H115-CEO!I115),(CEAVI!H115-CEAVI!I115),(CESFI!H115-CESFI!I115),(CERES!H115-CERES!I115))</f>
        <v>1518</v>
      </c>
      <c r="J115" s="27">
        <f t="shared" si="3"/>
        <v>630</v>
      </c>
      <c r="K115" s="30">
        <f t="shared" si="4"/>
        <v>5756.64</v>
      </c>
      <c r="L115" s="30">
        <f t="shared" si="5"/>
        <v>4068.2400000000002</v>
      </c>
    </row>
    <row r="116" spans="1:12" s="26" customFormat="1" ht="60" customHeight="1" x14ac:dyDescent="0.25">
      <c r="A116" s="134">
        <v>35</v>
      </c>
      <c r="B116" s="68">
        <v>117</v>
      </c>
      <c r="C116" s="81" t="s">
        <v>207</v>
      </c>
      <c r="D116" s="46" t="s">
        <v>252</v>
      </c>
      <c r="E116" s="69" t="s">
        <v>253</v>
      </c>
      <c r="F116" s="69" t="s">
        <v>48</v>
      </c>
      <c r="G116" s="88">
        <v>25</v>
      </c>
      <c r="H116" s="24">
        <f>SUM(Reitoria!H116,ESAG!H116,CEART!H116,CEFID!H116,FAED!H116,CEAD!H116,CCT!H116,CEPLAN!H116,CAV!H116,CEO!H116,CEAVI!H116,CESFI!H116,CERES!H116)</f>
        <v>133</v>
      </c>
      <c r="I116" s="25">
        <f>SUM((Reitoria!H116-Reitoria!I116),(ESAG!H116-ESAG!I116),(CEART!H116-CEART!I116),(CEFID!H116-CEFID!I116),(FAED!H116-FAED!I116),(CEAD!H116-CEAD!I116),(CCT!H116-CCT!I116),(CEPLAN!H116-CEPLAN!I116),(CAV!H116-CAV!I116),(CEO!H116-CEO!I116),(CEAVI!H116-CEAVI!I116),(CESFI!H116-CESFI!I116),(CERES!H116-CERES!I116))</f>
        <v>25</v>
      </c>
      <c r="J116" s="27">
        <f t="shared" si="3"/>
        <v>108</v>
      </c>
      <c r="K116" s="30">
        <f t="shared" si="4"/>
        <v>3325</v>
      </c>
      <c r="L116" s="30">
        <f t="shared" si="5"/>
        <v>625</v>
      </c>
    </row>
    <row r="117" spans="1:12" s="26" customFormat="1" ht="60" customHeight="1" x14ac:dyDescent="0.25">
      <c r="A117" s="135"/>
      <c r="B117" s="68">
        <v>118</v>
      </c>
      <c r="C117" s="81"/>
      <c r="D117" s="46" t="s">
        <v>151</v>
      </c>
      <c r="E117" s="69" t="s">
        <v>253</v>
      </c>
      <c r="F117" s="69" t="s">
        <v>48</v>
      </c>
      <c r="G117" s="88">
        <v>20.39</v>
      </c>
      <c r="H117" s="24">
        <f>SUM(Reitoria!H117,ESAG!H117,CEART!H117,CEFID!H117,FAED!H117,CEAD!H117,CCT!H117,CEPLAN!H117,CAV!H117,CEO!H117,CEAVI!H117,CESFI!H117,CERES!H117)</f>
        <v>58</v>
      </c>
      <c r="I117" s="25">
        <f>SUM((Reitoria!H117-Reitoria!I117),(ESAG!H117-ESAG!I117),(CEART!H117-CEART!I117),(CEFID!H117-CEFID!I117),(FAED!H117-FAED!I117),(CEAD!H117-CEAD!I117),(CCT!H117-CCT!I117),(CEPLAN!H117-CEPLAN!I117),(CAV!H117-CAV!I117),(CEO!H117-CEO!I117),(CEAVI!H117-CEAVI!I117),(CESFI!H117-CESFI!I117),(CERES!H117-CERES!I117))</f>
        <v>20</v>
      </c>
      <c r="J117" s="27">
        <f t="shared" si="3"/>
        <v>38</v>
      </c>
      <c r="K117" s="30">
        <f t="shared" si="4"/>
        <v>1182.6200000000001</v>
      </c>
      <c r="L117" s="30">
        <f t="shared" si="5"/>
        <v>407.8</v>
      </c>
    </row>
    <row r="118" spans="1:12" s="26" customFormat="1" ht="60" customHeight="1" x14ac:dyDescent="0.25">
      <c r="A118" s="135"/>
      <c r="B118" s="68">
        <v>119</v>
      </c>
      <c r="C118" s="81"/>
      <c r="D118" s="71" t="s">
        <v>254</v>
      </c>
      <c r="E118" s="82" t="s">
        <v>253</v>
      </c>
      <c r="F118" s="82" t="s">
        <v>48</v>
      </c>
      <c r="G118" s="89">
        <v>20.309999999999999</v>
      </c>
      <c r="H118" s="24">
        <f>SUM(Reitoria!H118,ESAG!H118,CEART!H118,CEFID!H118,FAED!H118,CEAD!H118,CCT!H118,CEPLAN!H118,CAV!H118,CEO!H118,CEAVI!H118,CESFI!H118,CERES!H118)</f>
        <v>252</v>
      </c>
      <c r="I118" s="25">
        <f>SUM((Reitoria!H118-Reitoria!I118),(ESAG!H118-ESAG!I118),(CEART!H118-CEART!I118),(CEFID!H118-CEFID!I118),(FAED!H118-FAED!I118),(CEAD!H118-CEAD!I118),(CCT!H118-CCT!I118),(CEPLAN!H118-CEPLAN!I118),(CAV!H118-CAV!I118),(CEO!H118-CEO!I118),(CEAVI!H118-CEAVI!I118),(CESFI!H118-CESFI!I118),(CERES!H118-CERES!I118))</f>
        <v>94</v>
      </c>
      <c r="J118" s="27">
        <f t="shared" si="3"/>
        <v>158</v>
      </c>
      <c r="K118" s="30">
        <f t="shared" si="4"/>
        <v>5118.12</v>
      </c>
      <c r="L118" s="30">
        <f t="shared" si="5"/>
        <v>1909.1399999999999</v>
      </c>
    </row>
    <row r="119" spans="1:12" s="26" customFormat="1" ht="60" customHeight="1" x14ac:dyDescent="0.25">
      <c r="A119" s="136"/>
      <c r="B119" s="68">
        <v>120</v>
      </c>
      <c r="C119" s="81"/>
      <c r="D119" s="71" t="s">
        <v>255</v>
      </c>
      <c r="E119" s="82" t="s">
        <v>253</v>
      </c>
      <c r="F119" s="82" t="s">
        <v>48</v>
      </c>
      <c r="G119" s="89">
        <v>16.7</v>
      </c>
      <c r="H119" s="24">
        <f>SUM(Reitoria!H119,ESAG!H119,CEART!H119,CEFID!H119,FAED!H119,CEAD!H119,CCT!H119,CEPLAN!H119,CAV!H119,CEO!H119,CEAVI!H119,CESFI!H119,CERES!H119)</f>
        <v>190</v>
      </c>
      <c r="I119" s="25">
        <f>SUM((Reitoria!H119-Reitoria!I119),(ESAG!H119-ESAG!I119),(CEART!H119-CEART!I119),(CEFID!H119-CEFID!I119),(FAED!H119-FAED!I119),(CEAD!H119-CEAD!I119),(CCT!H119-CCT!I119),(CEPLAN!H119-CEPLAN!I119),(CAV!H119-CAV!I119),(CEO!H119-CEO!I119),(CEAVI!H119-CEAVI!I119),(CESFI!H119-CESFI!I119),(CERES!H119-CERES!I119))</f>
        <v>55</v>
      </c>
      <c r="J119" s="27">
        <f t="shared" si="3"/>
        <v>135</v>
      </c>
      <c r="K119" s="30">
        <f t="shared" si="4"/>
        <v>3173</v>
      </c>
      <c r="L119" s="30">
        <f t="shared" si="5"/>
        <v>918.5</v>
      </c>
    </row>
    <row r="120" spans="1:12" s="26" customFormat="1" ht="60" customHeight="1" x14ac:dyDescent="0.25">
      <c r="A120" s="49">
        <v>36</v>
      </c>
      <c r="B120" s="68">
        <v>121</v>
      </c>
      <c r="C120" s="81" t="s">
        <v>187</v>
      </c>
      <c r="D120" s="71" t="s">
        <v>256</v>
      </c>
      <c r="E120" s="82" t="s">
        <v>257</v>
      </c>
      <c r="F120" s="82" t="s">
        <v>48</v>
      </c>
      <c r="G120" s="89">
        <v>125</v>
      </c>
      <c r="H120" s="24">
        <f>SUM(Reitoria!H120,ESAG!H120,CEART!H120,CEFID!H120,FAED!H120,CEAD!H120,CCT!H120,CEPLAN!H120,CAV!H120,CEO!H120,CEAVI!H120,CESFI!H120,CERES!H120)</f>
        <v>50</v>
      </c>
      <c r="I120" s="25">
        <f>SUM((Reitoria!H120-Reitoria!I120),(ESAG!H120-ESAG!I120),(CEART!H120-CEART!I120),(CEFID!H120-CEFID!I120),(FAED!H120-FAED!I120),(CEAD!H120-CEAD!I120),(CCT!H120-CCT!I120),(CEPLAN!H120-CEPLAN!I120),(CAV!H120-CAV!I120),(CEO!H120-CEO!I120),(CEAVI!H120-CEAVI!I120),(CESFI!H120-CESFI!I120),(CERES!H120-CERES!I120))</f>
        <v>37</v>
      </c>
      <c r="J120" s="27">
        <f t="shared" si="3"/>
        <v>13</v>
      </c>
      <c r="K120" s="30">
        <f t="shared" si="4"/>
        <v>6250</v>
      </c>
      <c r="L120" s="30">
        <f t="shared" si="5"/>
        <v>4625</v>
      </c>
    </row>
    <row r="121" spans="1:12" s="26" customFormat="1" ht="60" customHeight="1" x14ac:dyDescent="0.25">
      <c r="A121" s="134">
        <v>41</v>
      </c>
      <c r="B121" s="68">
        <v>138</v>
      </c>
      <c r="C121" s="140" t="s">
        <v>187</v>
      </c>
      <c r="D121" s="71" t="s">
        <v>152</v>
      </c>
      <c r="E121" s="82" t="s">
        <v>61</v>
      </c>
      <c r="F121" s="82" t="s">
        <v>26</v>
      </c>
      <c r="G121" s="89">
        <v>29.82</v>
      </c>
      <c r="H121" s="24">
        <f>SUM(Reitoria!H121,ESAG!H121,CEART!H121,CEFID!H121,FAED!H121,CEAD!H121,CCT!H121,CEPLAN!H121,CAV!H121,CEO!H121,CEAVI!H121,CESFI!H121,CERES!H121)</f>
        <v>75</v>
      </c>
      <c r="I121" s="25">
        <f>SUM((Reitoria!H121-Reitoria!I121),(ESAG!H121-ESAG!I121),(CEART!H121-CEART!I121),(CEFID!H121-CEFID!I121),(FAED!H121-FAED!I121),(CEAD!H121-CEAD!I121),(CCT!H121-CCT!I121),(CEPLAN!H121-CEPLAN!I121),(CAV!H121-CAV!I121),(CEO!H121-CEO!I121),(CEAVI!H121-CEAVI!I121),(CESFI!H121-CESFI!I121),(CERES!H121-CERES!I121))</f>
        <v>15</v>
      </c>
      <c r="J121" s="27">
        <f t="shared" si="3"/>
        <v>60</v>
      </c>
      <c r="K121" s="30">
        <f t="shared" si="4"/>
        <v>2236.5</v>
      </c>
      <c r="L121" s="30">
        <f t="shared" si="5"/>
        <v>447.3</v>
      </c>
    </row>
    <row r="122" spans="1:12" s="26" customFormat="1" ht="60" customHeight="1" x14ac:dyDescent="0.25">
      <c r="A122" s="135"/>
      <c r="B122" s="68">
        <v>139</v>
      </c>
      <c r="C122" s="141"/>
      <c r="D122" s="46" t="s">
        <v>153</v>
      </c>
      <c r="E122" s="69" t="s">
        <v>258</v>
      </c>
      <c r="F122" s="69" t="s">
        <v>26</v>
      </c>
      <c r="G122" s="88">
        <v>2.17</v>
      </c>
      <c r="H122" s="24">
        <f>SUM(Reitoria!H122,ESAG!H122,CEART!H122,CEFID!H122,FAED!H122,CEAD!H122,CCT!H122,CEPLAN!H122,CAV!H122,CEO!H122,CEAVI!H122,CESFI!H122,CERES!H122)</f>
        <v>75</v>
      </c>
      <c r="I122" s="25">
        <f>SUM((Reitoria!H122-Reitoria!I122),(ESAG!H122-ESAG!I122),(CEART!H122-CEART!I122),(CEFID!H122-CEFID!I122),(FAED!H122-FAED!I122),(CEAD!H122-CEAD!I122),(CCT!H122-CCT!I122),(CEPLAN!H122-CEPLAN!I122),(CAV!H122-CAV!I122),(CEO!H122-CEO!I122),(CEAVI!H122-CEAVI!I122),(CESFI!H122-CESFI!I122),(CERES!H122-CERES!I122))</f>
        <v>55</v>
      </c>
      <c r="J122" s="27">
        <f t="shared" si="3"/>
        <v>20</v>
      </c>
      <c r="K122" s="30">
        <f t="shared" si="4"/>
        <v>162.75</v>
      </c>
      <c r="L122" s="30">
        <f t="shared" si="5"/>
        <v>119.35</v>
      </c>
    </row>
    <row r="123" spans="1:12" s="26" customFormat="1" ht="60" customHeight="1" x14ac:dyDescent="0.25">
      <c r="A123" s="135"/>
      <c r="B123" s="68">
        <v>140</v>
      </c>
      <c r="C123" s="141"/>
      <c r="D123" s="66" t="s">
        <v>154</v>
      </c>
      <c r="E123" s="20" t="s">
        <v>258</v>
      </c>
      <c r="F123" s="20" t="s">
        <v>26</v>
      </c>
      <c r="G123" s="88">
        <v>9.0500000000000007</v>
      </c>
      <c r="H123" s="24">
        <f>SUM(Reitoria!H123,ESAG!H123,CEART!H123,CEFID!H123,FAED!H123,CEAD!H123,CCT!H123,CEPLAN!H123,CAV!H123,CEO!H123,CEAVI!H123,CESFI!H123,CERES!H123)</f>
        <v>151</v>
      </c>
      <c r="I123" s="25">
        <f>SUM((Reitoria!H123-Reitoria!I123),(ESAG!H123-ESAG!I123),(CEART!H123-CEART!I123),(CEFID!H123-CEFID!I123),(FAED!H123-FAED!I123),(CEAD!H123-CEAD!I123),(CCT!H123-CCT!I123),(CEPLAN!H123-CEPLAN!I123),(CAV!H123-CAV!I123),(CEO!H123-CEO!I123),(CEAVI!H123-CEAVI!I123),(CESFI!H123-CESFI!I123),(CERES!H123-CERES!I123))</f>
        <v>70</v>
      </c>
      <c r="J123" s="27">
        <f t="shared" si="3"/>
        <v>81</v>
      </c>
      <c r="K123" s="30">
        <f t="shared" si="4"/>
        <v>1366.5500000000002</v>
      </c>
      <c r="L123" s="30">
        <f t="shared" si="5"/>
        <v>633.5</v>
      </c>
    </row>
    <row r="124" spans="1:12" s="26" customFormat="1" ht="60" customHeight="1" x14ac:dyDescent="0.25">
      <c r="A124" s="135"/>
      <c r="B124" s="68">
        <v>141</v>
      </c>
      <c r="C124" s="141"/>
      <c r="D124" s="66" t="s">
        <v>155</v>
      </c>
      <c r="E124" s="20" t="s">
        <v>258</v>
      </c>
      <c r="F124" s="20" t="s">
        <v>26</v>
      </c>
      <c r="G124" s="88">
        <v>8.3800000000000008</v>
      </c>
      <c r="H124" s="24">
        <f>SUM(Reitoria!H124,ESAG!H124,CEART!H124,CEFID!H124,FAED!H124,CEAD!H124,CCT!H124,CEPLAN!H124,CAV!H124,CEO!H124,CEAVI!H124,CESFI!H124,CERES!H124)</f>
        <v>325</v>
      </c>
      <c r="I124" s="25">
        <f>SUM((Reitoria!H124-Reitoria!I124),(ESAG!H124-ESAG!I124),(CEART!H124-CEART!I124),(CEFID!H124-CEFID!I124),(FAED!H124-FAED!I124),(CEAD!H124-CEAD!I124),(CCT!H124-CCT!I124),(CEPLAN!H124-CEPLAN!I124),(CAV!H124-CAV!I124),(CEO!H124-CEO!I124),(CEAVI!H124-CEAVI!I124),(CESFI!H124-CESFI!I124),(CERES!H124-CERES!I124))</f>
        <v>130</v>
      </c>
      <c r="J124" s="27">
        <f t="shared" si="3"/>
        <v>195</v>
      </c>
      <c r="K124" s="30">
        <f t="shared" si="4"/>
        <v>2723.5000000000005</v>
      </c>
      <c r="L124" s="30">
        <f t="shared" si="5"/>
        <v>1089.4000000000001</v>
      </c>
    </row>
    <row r="125" spans="1:12" s="26" customFormat="1" ht="60" customHeight="1" x14ac:dyDescent="0.25">
      <c r="A125" s="135"/>
      <c r="B125" s="68">
        <v>142</v>
      </c>
      <c r="C125" s="141"/>
      <c r="D125" s="66" t="s">
        <v>156</v>
      </c>
      <c r="E125" s="20" t="s">
        <v>258</v>
      </c>
      <c r="F125" s="20" t="s">
        <v>26</v>
      </c>
      <c r="G125" s="88">
        <v>22.56</v>
      </c>
      <c r="H125" s="24">
        <f>SUM(Reitoria!H125,ESAG!H125,CEART!H125,CEFID!H125,FAED!H125,CEAD!H125,CCT!H125,CEPLAN!H125,CAV!H125,CEO!H125,CEAVI!H125,CESFI!H125,CERES!H125)</f>
        <v>190</v>
      </c>
      <c r="I125" s="25">
        <f>SUM((Reitoria!H125-Reitoria!I125),(ESAG!H125-ESAG!I125),(CEART!H125-CEART!I125),(CEFID!H125-CEFID!I125),(FAED!H125-FAED!I125),(CEAD!H125-CEAD!I125),(CCT!H125-CCT!I125),(CEPLAN!H125-CEPLAN!I125),(CAV!H125-CAV!I125),(CEO!H125-CEO!I125),(CEAVI!H125-CEAVI!I125),(CESFI!H125-CESFI!I125),(CERES!H125-CERES!I125))</f>
        <v>130</v>
      </c>
      <c r="J125" s="27">
        <f t="shared" si="3"/>
        <v>60</v>
      </c>
      <c r="K125" s="30">
        <f t="shared" si="4"/>
        <v>4286.3999999999996</v>
      </c>
      <c r="L125" s="30">
        <f t="shared" si="5"/>
        <v>2932.7999999999997</v>
      </c>
    </row>
    <row r="126" spans="1:12" s="26" customFormat="1" ht="60" customHeight="1" x14ac:dyDescent="0.25">
      <c r="A126" s="136"/>
      <c r="B126" s="68">
        <v>143</v>
      </c>
      <c r="C126" s="142"/>
      <c r="D126" s="46" t="s">
        <v>259</v>
      </c>
      <c r="E126" s="69" t="s">
        <v>258</v>
      </c>
      <c r="F126" s="69" t="s">
        <v>26</v>
      </c>
      <c r="G126" s="88">
        <v>17.079999999999998</v>
      </c>
      <c r="H126" s="24">
        <f>SUM(Reitoria!H126,ESAG!H126,CEART!H126,CEFID!H126,FAED!H126,CEAD!H126,CCT!H126,CEPLAN!H126,CAV!H126,CEO!H126,CEAVI!H126,CESFI!H126,CERES!H126)</f>
        <v>98</v>
      </c>
      <c r="I126" s="25">
        <f>SUM((Reitoria!H126-Reitoria!I126),(ESAG!H126-ESAG!I126),(CEART!H126-CEART!I126),(CEFID!H126-CEFID!I126),(FAED!H126-FAED!I126),(CEAD!H126-CEAD!I126),(CCT!H126-CCT!I126),(CEPLAN!H126-CEPLAN!I126),(CAV!H126-CAV!I126),(CEO!H126-CEO!I126),(CEAVI!H126-CEAVI!I126),(CESFI!H126-CESFI!I126),(CERES!H126-CERES!I126))</f>
        <v>86</v>
      </c>
      <c r="J126" s="27">
        <f t="shared" si="3"/>
        <v>12</v>
      </c>
      <c r="K126" s="30">
        <f t="shared" si="4"/>
        <v>1673.84</v>
      </c>
      <c r="L126" s="30">
        <f t="shared" si="5"/>
        <v>1468.8799999999999</v>
      </c>
    </row>
    <row r="127" spans="1:12" s="26" customFormat="1" x14ac:dyDescent="0.25">
      <c r="A127" s="63"/>
      <c r="B127" s="63"/>
      <c r="C127" s="41"/>
      <c r="D127" s="63"/>
      <c r="E127" s="63"/>
      <c r="F127" s="63"/>
      <c r="G127" s="63"/>
      <c r="H127" s="19"/>
      <c r="I127" s="42"/>
      <c r="J127" s="31"/>
      <c r="K127" s="30">
        <f>SUM(K4:K126)</f>
        <v>802274.3600000001</v>
      </c>
      <c r="L127" s="30">
        <f>SUM(L4:L126)</f>
        <v>483030.10999999975</v>
      </c>
    </row>
    <row r="128" spans="1:12" s="26" customFormat="1" x14ac:dyDescent="0.25">
      <c r="A128" s="63"/>
      <c r="B128" s="63"/>
      <c r="C128" s="41"/>
      <c r="D128" s="63"/>
      <c r="E128" s="63"/>
      <c r="F128" s="63"/>
      <c r="G128" s="63"/>
      <c r="H128" s="32"/>
      <c r="I128" s="32"/>
      <c r="J128" s="32"/>
      <c r="K128" s="32"/>
      <c r="L128" s="32"/>
    </row>
    <row r="129" spans="1:12" s="26" customFormat="1" ht="15" customHeight="1" x14ac:dyDescent="0.25">
      <c r="A129" s="63"/>
      <c r="B129" s="63"/>
      <c r="C129" s="41"/>
      <c r="D129" s="63"/>
      <c r="E129" s="63"/>
      <c r="F129" s="63"/>
      <c r="G129" s="28"/>
      <c r="H129" s="156" t="str">
        <f>A1</f>
        <v>PROCESSO: 1093/2017/UDESC</v>
      </c>
      <c r="I129" s="156"/>
      <c r="J129" s="156"/>
      <c r="K129" s="157"/>
    </row>
    <row r="130" spans="1:12" s="26" customFormat="1" x14ac:dyDescent="0.25">
      <c r="A130" s="63"/>
      <c r="B130" s="63"/>
      <c r="C130" s="41"/>
      <c r="D130" s="63"/>
      <c r="E130" s="63"/>
      <c r="F130" s="63"/>
      <c r="G130" s="28"/>
      <c r="H130" s="158" t="str">
        <f>D1</f>
        <v>OBJETO: AQUISIÇÃO DE MATERIAL DE HIGIENE E LIMPEZA PARA A UDESC</v>
      </c>
      <c r="I130" s="158"/>
      <c r="J130" s="158"/>
      <c r="K130" s="158"/>
    </row>
    <row r="131" spans="1:12" s="26" customFormat="1" ht="15" customHeight="1" x14ac:dyDescent="0.25">
      <c r="A131" s="63"/>
      <c r="B131" s="63"/>
      <c r="C131" s="41"/>
      <c r="D131" s="63"/>
      <c r="E131" s="63"/>
      <c r="F131" s="63"/>
      <c r="G131" s="28"/>
      <c r="H131" s="158" t="str">
        <f>H1</f>
        <v>VIGÊNCIA DA ATA 20/01/18 até 19/01/19</v>
      </c>
      <c r="I131" s="158"/>
      <c r="J131" s="158"/>
      <c r="K131" s="158"/>
    </row>
    <row r="132" spans="1:12" s="26" customFormat="1" ht="15.75" x14ac:dyDescent="0.25">
      <c r="A132" s="63"/>
      <c r="B132" s="63"/>
      <c r="C132" s="41"/>
      <c r="D132" s="63"/>
      <c r="E132" s="63"/>
      <c r="F132" s="63"/>
      <c r="G132" s="28"/>
      <c r="H132" s="90" t="s">
        <v>43</v>
      </c>
      <c r="I132" s="93"/>
      <c r="J132" s="94"/>
      <c r="K132" s="76">
        <f>K127</f>
        <v>802274.3600000001</v>
      </c>
    </row>
    <row r="133" spans="1:12" s="26" customFormat="1" ht="15.75" x14ac:dyDescent="0.25">
      <c r="A133" s="63"/>
      <c r="B133" s="63"/>
      <c r="C133" s="41"/>
      <c r="D133" s="63"/>
      <c r="E133" s="63"/>
      <c r="F133" s="63"/>
      <c r="G133" s="28"/>
      <c r="H133" s="91" t="s">
        <v>42</v>
      </c>
      <c r="I133" s="95"/>
      <c r="J133" s="96"/>
      <c r="K133" s="73">
        <f>L127</f>
        <v>483030.10999999975</v>
      </c>
    </row>
    <row r="134" spans="1:12" s="26" customFormat="1" ht="15.75" x14ac:dyDescent="0.25">
      <c r="A134" s="63"/>
      <c r="B134" s="63"/>
      <c r="C134" s="41"/>
      <c r="D134" s="63"/>
      <c r="E134" s="63"/>
      <c r="F134" s="63"/>
      <c r="G134" s="28"/>
      <c r="H134" s="91" t="s">
        <v>44</v>
      </c>
      <c r="I134" s="95"/>
      <c r="J134" s="96"/>
      <c r="K134" s="74"/>
    </row>
    <row r="135" spans="1:12" s="26" customFormat="1" ht="15" customHeight="1" x14ac:dyDescent="0.25">
      <c r="A135" s="63"/>
      <c r="B135" s="63"/>
      <c r="C135" s="41"/>
      <c r="D135" s="63"/>
      <c r="E135" s="63"/>
      <c r="F135" s="63"/>
      <c r="G135" s="28"/>
      <c r="H135" s="92" t="s">
        <v>45</v>
      </c>
      <c r="I135" s="97"/>
      <c r="J135" s="98"/>
      <c r="K135" s="75">
        <f>K133/K132</f>
        <v>0.60207596563350185</v>
      </c>
    </row>
    <row r="136" spans="1:12" s="26" customFormat="1" ht="15" customHeight="1" x14ac:dyDescent="0.25">
      <c r="A136" s="63"/>
      <c r="B136" s="63"/>
      <c r="C136" s="41"/>
      <c r="D136" s="63"/>
      <c r="E136" s="63"/>
      <c r="F136" s="63"/>
      <c r="G136" s="28"/>
      <c r="H136" s="159" t="s">
        <v>571</v>
      </c>
      <c r="I136" s="159"/>
      <c r="J136" s="159"/>
      <c r="K136" s="159"/>
    </row>
    <row r="137" spans="1:12" s="26" customFormat="1" x14ac:dyDescent="0.25">
      <c r="A137" s="63"/>
      <c r="B137" s="63"/>
      <c r="C137" s="41"/>
      <c r="D137" s="63"/>
      <c r="E137" s="63"/>
      <c r="F137" s="63"/>
      <c r="G137" s="28"/>
    </row>
    <row r="138" spans="1:12" s="26" customFormat="1" x14ac:dyDescent="0.25">
      <c r="A138" s="63"/>
      <c r="B138" s="63"/>
      <c r="C138" s="41"/>
      <c r="D138" s="63"/>
      <c r="E138" s="63"/>
      <c r="F138" s="63"/>
      <c r="G138" s="28"/>
    </row>
    <row r="139" spans="1:12" s="26" customFormat="1" x14ac:dyDescent="0.25">
      <c r="A139" s="63"/>
      <c r="B139" s="63"/>
      <c r="C139" s="41"/>
      <c r="D139" s="63"/>
      <c r="E139" s="63"/>
      <c r="F139" s="63"/>
      <c r="G139" s="28"/>
    </row>
    <row r="140" spans="1:12" s="26" customFormat="1" x14ac:dyDescent="0.25">
      <c r="A140" s="63"/>
      <c r="B140" s="63"/>
      <c r="C140" s="41"/>
      <c r="D140" s="63"/>
      <c r="E140" s="63"/>
      <c r="F140" s="63"/>
      <c r="G140" s="28"/>
    </row>
    <row r="141" spans="1:12" s="26" customFormat="1" x14ac:dyDescent="0.25">
      <c r="A141" s="63"/>
      <c r="B141" s="63"/>
      <c r="C141" s="41"/>
      <c r="D141" s="63"/>
      <c r="E141" s="63"/>
      <c r="F141" s="63"/>
      <c r="G141" s="28"/>
    </row>
    <row r="142" spans="1:12" s="26" customFormat="1" x14ac:dyDescent="0.25">
      <c r="A142" s="63"/>
      <c r="B142" s="63"/>
      <c r="C142" s="41"/>
      <c r="D142" s="63"/>
      <c r="E142" s="63"/>
      <c r="F142" s="63"/>
      <c r="G142" s="63"/>
      <c r="H142" s="19"/>
    </row>
    <row r="143" spans="1:12" s="26" customFormat="1" x14ac:dyDescent="0.25">
      <c r="A143" s="63"/>
      <c r="B143" s="63"/>
      <c r="C143" s="41"/>
      <c r="D143" s="63"/>
      <c r="E143" s="63"/>
      <c r="F143" s="63"/>
      <c r="G143" s="63"/>
      <c r="H143" s="19"/>
      <c r="I143" s="42"/>
      <c r="J143" s="31"/>
      <c r="K143" s="32"/>
      <c r="L143" s="32"/>
    </row>
    <row r="144" spans="1:12" s="26" customFormat="1" x14ac:dyDescent="0.25">
      <c r="A144" s="63"/>
      <c r="B144" s="63"/>
      <c r="C144" s="41"/>
      <c r="D144" s="63"/>
      <c r="E144" s="63"/>
      <c r="F144" s="63"/>
      <c r="G144" s="63"/>
      <c r="H144" s="19"/>
      <c r="I144" s="42"/>
      <c r="J144" s="31"/>
      <c r="K144" s="32"/>
      <c r="L144" s="32"/>
    </row>
    <row r="145" spans="1:12" s="26" customFormat="1" x14ac:dyDescent="0.25">
      <c r="A145" s="63"/>
      <c r="B145" s="63"/>
      <c r="C145" s="41"/>
      <c r="D145" s="63"/>
      <c r="E145" s="63"/>
      <c r="F145" s="63"/>
      <c r="G145" s="63"/>
      <c r="H145" s="19"/>
      <c r="I145" s="42"/>
      <c r="J145" s="31"/>
      <c r="K145" s="32"/>
      <c r="L145" s="32"/>
    </row>
    <row r="146" spans="1:12" s="26" customFormat="1" x14ac:dyDescent="0.25">
      <c r="A146" s="63"/>
      <c r="B146" s="63"/>
      <c r="C146" s="41"/>
      <c r="D146" s="63"/>
      <c r="E146" s="63"/>
      <c r="F146" s="63"/>
      <c r="G146" s="63"/>
      <c r="H146" s="19"/>
      <c r="I146" s="42"/>
      <c r="J146" s="31"/>
      <c r="K146" s="32"/>
      <c r="L146" s="32"/>
    </row>
    <row r="147" spans="1:12" s="26" customFormat="1" x14ac:dyDescent="0.25">
      <c r="A147" s="63"/>
      <c r="B147" s="63"/>
      <c r="C147" s="41"/>
      <c r="D147" s="63"/>
      <c r="E147" s="63"/>
      <c r="F147" s="63"/>
      <c r="G147" s="63"/>
      <c r="H147" s="19"/>
      <c r="I147" s="42"/>
      <c r="J147" s="31"/>
      <c r="K147" s="32"/>
      <c r="L147" s="32"/>
    </row>
    <row r="148" spans="1:12" s="26" customFormat="1" x14ac:dyDescent="0.25">
      <c r="A148" s="63"/>
      <c r="B148" s="63"/>
      <c r="C148" s="41"/>
      <c r="D148" s="63"/>
      <c r="E148" s="63"/>
      <c r="F148" s="63"/>
      <c r="G148" s="63"/>
      <c r="H148" s="19"/>
      <c r="I148" s="42"/>
      <c r="J148" s="31"/>
      <c r="K148" s="32"/>
      <c r="L148" s="32"/>
    </row>
    <row r="149" spans="1:12" s="26" customFormat="1" x14ac:dyDescent="0.25">
      <c r="A149" s="63"/>
      <c r="B149" s="63"/>
      <c r="C149" s="41"/>
      <c r="D149" s="63"/>
      <c r="E149" s="63"/>
      <c r="F149" s="63"/>
      <c r="G149" s="63"/>
      <c r="H149" s="19"/>
      <c r="I149" s="42"/>
      <c r="J149" s="31"/>
      <c r="K149" s="32"/>
      <c r="L149" s="32"/>
    </row>
    <row r="150" spans="1:12" s="26" customFormat="1" x14ac:dyDescent="0.25">
      <c r="A150" s="63"/>
      <c r="B150" s="63"/>
      <c r="C150" s="41"/>
      <c r="D150" s="63"/>
      <c r="E150" s="63"/>
      <c r="F150" s="63"/>
      <c r="G150" s="63"/>
      <c r="H150" s="19"/>
      <c r="I150" s="42"/>
      <c r="J150" s="31"/>
      <c r="K150" s="32"/>
      <c r="L150" s="32"/>
    </row>
    <row r="151" spans="1:12" s="26" customFormat="1" x14ac:dyDescent="0.25">
      <c r="A151" s="63"/>
      <c r="B151" s="63"/>
      <c r="C151" s="41"/>
      <c r="D151" s="63"/>
      <c r="E151" s="63"/>
      <c r="F151" s="63"/>
      <c r="G151" s="63"/>
      <c r="H151" s="19"/>
      <c r="I151" s="42"/>
      <c r="J151" s="31"/>
      <c r="K151" s="32"/>
      <c r="L151" s="32"/>
    </row>
    <row r="152" spans="1:12" s="26" customFormat="1" x14ac:dyDescent="0.25">
      <c r="A152" s="63"/>
      <c r="B152" s="63"/>
      <c r="C152" s="41"/>
      <c r="D152" s="63"/>
      <c r="E152" s="63"/>
      <c r="F152" s="63"/>
      <c r="G152" s="63"/>
      <c r="H152" s="19"/>
      <c r="I152" s="42"/>
      <c r="J152" s="31"/>
      <c r="K152" s="32"/>
      <c r="L152" s="32"/>
    </row>
    <row r="153" spans="1:12" s="26" customFormat="1" x14ac:dyDescent="0.25">
      <c r="A153" s="63"/>
      <c r="B153" s="63"/>
      <c r="C153" s="41"/>
      <c r="D153" s="63"/>
      <c r="E153" s="63"/>
      <c r="F153" s="63"/>
      <c r="G153" s="63"/>
      <c r="H153" s="19"/>
      <c r="I153" s="42"/>
      <c r="J153" s="31"/>
      <c r="K153" s="32"/>
      <c r="L153" s="32"/>
    </row>
    <row r="154" spans="1:12" s="26" customFormat="1" x14ac:dyDescent="0.25">
      <c r="A154" s="63"/>
      <c r="B154" s="63"/>
      <c r="C154" s="41"/>
      <c r="D154" s="63"/>
      <c r="E154" s="63"/>
      <c r="F154" s="63"/>
      <c r="G154" s="63"/>
      <c r="H154" s="19"/>
      <c r="I154" s="42"/>
      <c r="J154" s="31"/>
      <c r="K154" s="32"/>
      <c r="L154" s="32"/>
    </row>
    <row r="155" spans="1:12" s="26" customFormat="1" x14ac:dyDescent="0.25">
      <c r="A155" s="63"/>
      <c r="B155" s="63"/>
      <c r="C155" s="41"/>
      <c r="D155" s="63"/>
      <c r="E155" s="63"/>
      <c r="F155" s="63"/>
      <c r="G155" s="63"/>
      <c r="H155" s="19"/>
      <c r="I155" s="42"/>
      <c r="J155" s="31"/>
      <c r="K155" s="32"/>
      <c r="L155" s="32"/>
    </row>
    <row r="156" spans="1:12" s="26" customFormat="1" x14ac:dyDescent="0.25">
      <c r="A156" s="63"/>
      <c r="B156" s="63"/>
      <c r="C156" s="41"/>
      <c r="D156" s="63"/>
      <c r="E156" s="63"/>
      <c r="F156" s="63"/>
      <c r="G156" s="63"/>
      <c r="H156" s="19"/>
      <c r="I156" s="42"/>
      <c r="J156" s="31"/>
      <c r="K156" s="32"/>
      <c r="L156" s="32"/>
    </row>
    <row r="157" spans="1:12" s="26" customFormat="1" x14ac:dyDescent="0.25">
      <c r="A157" s="63"/>
      <c r="B157" s="63"/>
      <c r="C157" s="41"/>
      <c r="D157" s="63"/>
      <c r="E157" s="63"/>
      <c r="F157" s="63"/>
      <c r="G157" s="63"/>
      <c r="H157" s="19"/>
      <c r="I157" s="42"/>
      <c r="J157" s="31"/>
      <c r="K157" s="32"/>
      <c r="L157" s="32"/>
    </row>
    <row r="158" spans="1:12" s="26" customFormat="1" x14ac:dyDescent="0.25">
      <c r="A158" s="63"/>
      <c r="B158" s="63"/>
      <c r="C158" s="41"/>
      <c r="D158" s="63"/>
      <c r="E158" s="63"/>
      <c r="F158" s="63"/>
      <c r="G158" s="63"/>
      <c r="H158" s="19"/>
      <c r="I158" s="42"/>
      <c r="J158" s="31"/>
      <c r="K158" s="32"/>
      <c r="L158" s="32"/>
    </row>
    <row r="159" spans="1:12" s="26" customFormat="1" x14ac:dyDescent="0.25">
      <c r="A159" s="63"/>
      <c r="B159" s="63"/>
      <c r="C159" s="41"/>
      <c r="D159" s="63"/>
      <c r="E159" s="63"/>
      <c r="F159" s="63"/>
      <c r="G159" s="63"/>
      <c r="H159" s="19"/>
      <c r="I159" s="42"/>
      <c r="J159" s="31"/>
      <c r="K159" s="32"/>
      <c r="L159" s="32"/>
    </row>
    <row r="160" spans="1:12" s="26" customFormat="1" x14ac:dyDescent="0.25">
      <c r="A160" s="63"/>
      <c r="B160" s="63"/>
      <c r="C160" s="41"/>
      <c r="D160" s="63"/>
      <c r="E160" s="63"/>
      <c r="F160" s="63"/>
      <c r="G160" s="63"/>
      <c r="H160" s="19"/>
      <c r="I160" s="42"/>
      <c r="J160" s="31"/>
      <c r="K160" s="32"/>
      <c r="L160" s="32"/>
    </row>
    <row r="161" spans="1:12" s="26" customFormat="1" x14ac:dyDescent="0.25">
      <c r="A161" s="63"/>
      <c r="B161" s="63"/>
      <c r="C161" s="41"/>
      <c r="D161" s="63"/>
      <c r="E161" s="63"/>
      <c r="F161" s="63"/>
      <c r="G161" s="63"/>
      <c r="H161" s="19"/>
      <c r="I161" s="42"/>
      <c r="J161" s="31"/>
      <c r="K161" s="32"/>
      <c r="L161" s="32"/>
    </row>
    <row r="162" spans="1:12" s="26" customFormat="1" x14ac:dyDescent="0.25">
      <c r="A162" s="63"/>
      <c r="B162" s="63"/>
      <c r="C162" s="41"/>
      <c r="D162" s="63"/>
      <c r="E162" s="63"/>
      <c r="F162" s="63"/>
      <c r="G162" s="63"/>
      <c r="H162" s="19"/>
      <c r="I162" s="42"/>
      <c r="J162" s="31"/>
      <c r="K162" s="32"/>
      <c r="L162" s="32"/>
    </row>
    <row r="163" spans="1:12" s="26" customFormat="1" x14ac:dyDescent="0.25">
      <c r="A163" s="63"/>
      <c r="B163" s="63"/>
      <c r="C163" s="41"/>
      <c r="D163" s="63"/>
      <c r="E163" s="63"/>
      <c r="F163" s="63"/>
      <c r="G163" s="63"/>
      <c r="H163" s="19"/>
      <c r="I163" s="42"/>
      <c r="J163" s="31"/>
      <c r="K163" s="32"/>
      <c r="L163" s="32"/>
    </row>
    <row r="164" spans="1:12" s="26" customFormat="1" x14ac:dyDescent="0.25">
      <c r="A164" s="63"/>
      <c r="B164" s="63"/>
      <c r="C164" s="41"/>
      <c r="D164" s="63"/>
      <c r="E164" s="63"/>
      <c r="F164" s="63"/>
      <c r="G164" s="63"/>
      <c r="H164" s="19"/>
      <c r="I164" s="42"/>
      <c r="J164" s="31"/>
      <c r="K164" s="32"/>
      <c r="L164" s="32"/>
    </row>
    <row r="165" spans="1:12" s="26" customFormat="1" x14ac:dyDescent="0.25">
      <c r="A165" s="63"/>
      <c r="B165" s="63"/>
      <c r="C165" s="41"/>
      <c r="D165" s="63"/>
      <c r="E165" s="63"/>
      <c r="F165" s="63"/>
      <c r="G165" s="63"/>
      <c r="H165" s="19"/>
      <c r="I165" s="42"/>
      <c r="J165" s="31"/>
      <c r="K165" s="32"/>
      <c r="L165" s="32"/>
    </row>
    <row r="166" spans="1:12" s="26" customFormat="1" x14ac:dyDescent="0.25">
      <c r="A166" s="63"/>
      <c r="B166" s="63"/>
      <c r="C166" s="41"/>
      <c r="D166" s="63"/>
      <c r="E166" s="63"/>
      <c r="F166" s="63"/>
      <c r="G166" s="63"/>
      <c r="H166" s="19"/>
      <c r="I166" s="42"/>
      <c r="J166" s="31"/>
      <c r="K166" s="32"/>
      <c r="L166" s="32"/>
    </row>
    <row r="167" spans="1:12" s="26" customFormat="1" x14ac:dyDescent="0.25">
      <c r="A167" s="63"/>
      <c r="B167" s="63"/>
      <c r="C167" s="41"/>
      <c r="D167" s="63"/>
      <c r="E167" s="63"/>
      <c r="F167" s="63"/>
      <c r="G167" s="63"/>
      <c r="H167" s="19"/>
      <c r="I167" s="42"/>
      <c r="J167" s="31"/>
      <c r="K167" s="32"/>
      <c r="L167" s="32"/>
    </row>
    <row r="168" spans="1:12" s="26" customFormat="1" x14ac:dyDescent="0.25">
      <c r="A168" s="63"/>
      <c r="B168" s="63"/>
      <c r="C168" s="41"/>
      <c r="D168" s="63"/>
      <c r="E168" s="63"/>
      <c r="F168" s="63"/>
      <c r="G168" s="63"/>
      <c r="H168" s="19"/>
      <c r="I168" s="42"/>
      <c r="J168" s="31"/>
      <c r="K168" s="32"/>
      <c r="L168" s="32"/>
    </row>
    <row r="169" spans="1:12" s="26" customFormat="1" x14ac:dyDescent="0.25">
      <c r="A169" s="63"/>
      <c r="B169" s="63"/>
      <c r="C169" s="41"/>
      <c r="D169" s="63"/>
      <c r="E169" s="63"/>
      <c r="F169" s="63"/>
      <c r="G169" s="63"/>
      <c r="H169" s="19"/>
      <c r="I169" s="42"/>
      <c r="J169" s="31"/>
      <c r="K169" s="32"/>
      <c r="L169" s="32"/>
    </row>
    <row r="170" spans="1:12" s="26" customFormat="1" x14ac:dyDescent="0.25">
      <c r="A170" s="63"/>
      <c r="B170" s="63"/>
      <c r="C170" s="41"/>
      <c r="D170" s="63"/>
      <c r="E170" s="63"/>
      <c r="F170" s="63"/>
      <c r="G170" s="63"/>
      <c r="H170" s="19"/>
      <c r="I170" s="42"/>
      <c r="J170" s="31"/>
      <c r="K170" s="32"/>
      <c r="L170" s="32"/>
    </row>
    <row r="171" spans="1:12" s="26" customFormat="1" x14ac:dyDescent="0.25">
      <c r="A171" s="63"/>
      <c r="B171" s="63"/>
      <c r="C171" s="41"/>
      <c r="D171" s="63"/>
      <c r="E171" s="63"/>
      <c r="F171" s="63"/>
      <c r="G171" s="63"/>
      <c r="H171" s="19"/>
      <c r="I171" s="42"/>
      <c r="J171" s="31"/>
      <c r="K171" s="32"/>
      <c r="L171" s="32"/>
    </row>
    <row r="172" spans="1:12" s="26" customFormat="1" x14ac:dyDescent="0.25">
      <c r="A172" s="63"/>
      <c r="B172" s="63"/>
      <c r="C172" s="41"/>
      <c r="D172" s="63"/>
      <c r="E172" s="63"/>
      <c r="F172" s="63"/>
      <c r="G172" s="63"/>
      <c r="H172" s="19"/>
      <c r="I172" s="42"/>
      <c r="J172" s="31"/>
      <c r="K172" s="32"/>
      <c r="L172" s="32"/>
    </row>
    <row r="173" spans="1:12" s="26" customFormat="1" x14ac:dyDescent="0.25">
      <c r="A173" s="63"/>
      <c r="B173" s="63"/>
      <c r="C173" s="41"/>
      <c r="D173" s="63"/>
      <c r="E173" s="63"/>
      <c r="F173" s="63"/>
      <c r="G173" s="63"/>
      <c r="H173" s="19"/>
      <c r="I173" s="42"/>
      <c r="J173" s="31"/>
      <c r="K173" s="32"/>
      <c r="L173" s="32"/>
    </row>
    <row r="174" spans="1:12" s="26" customFormat="1" x14ac:dyDescent="0.25">
      <c r="A174" s="63"/>
      <c r="B174" s="63"/>
      <c r="C174" s="41"/>
      <c r="D174" s="63"/>
      <c r="E174" s="63"/>
      <c r="F174" s="63"/>
      <c r="G174" s="63"/>
      <c r="H174" s="19"/>
      <c r="I174" s="42"/>
      <c r="J174" s="31"/>
      <c r="K174" s="32"/>
      <c r="L174" s="32"/>
    </row>
    <row r="175" spans="1:12" s="26" customFormat="1" x14ac:dyDescent="0.25">
      <c r="A175" s="63"/>
      <c r="B175" s="63"/>
      <c r="C175" s="41"/>
      <c r="D175" s="63"/>
      <c r="E175" s="63"/>
      <c r="F175" s="63"/>
      <c r="G175" s="63"/>
      <c r="H175" s="19"/>
      <c r="I175" s="42"/>
      <c r="J175" s="31"/>
      <c r="K175" s="32"/>
      <c r="L175" s="32"/>
    </row>
    <row r="176" spans="1:12" s="26" customFormat="1" x14ac:dyDescent="0.25">
      <c r="A176" s="63"/>
      <c r="B176" s="63"/>
      <c r="C176" s="41"/>
      <c r="D176" s="63"/>
      <c r="E176" s="63"/>
      <c r="F176" s="63"/>
      <c r="G176" s="63"/>
      <c r="H176" s="19"/>
      <c r="I176" s="42"/>
      <c r="J176" s="31"/>
      <c r="K176" s="32"/>
      <c r="L176" s="32"/>
    </row>
    <row r="177" spans="1:12" s="26" customFormat="1" x14ac:dyDescent="0.25">
      <c r="A177" s="63"/>
      <c r="B177" s="63"/>
      <c r="C177" s="41"/>
      <c r="D177" s="63"/>
      <c r="E177" s="63"/>
      <c r="F177" s="63"/>
      <c r="G177" s="63"/>
      <c r="H177" s="19"/>
      <c r="I177" s="42"/>
      <c r="J177" s="31"/>
      <c r="K177" s="32"/>
      <c r="L177" s="32"/>
    </row>
    <row r="178" spans="1:12" s="26" customFormat="1" x14ac:dyDescent="0.25">
      <c r="A178" s="63"/>
      <c r="B178" s="63"/>
      <c r="C178" s="41"/>
      <c r="D178" s="63"/>
      <c r="E178" s="63"/>
      <c r="F178" s="63"/>
      <c r="G178" s="63"/>
      <c r="H178" s="19"/>
      <c r="I178" s="42"/>
      <c r="J178" s="31"/>
      <c r="K178" s="32"/>
      <c r="L178" s="32"/>
    </row>
    <row r="179" spans="1:12" s="26" customFormat="1" x14ac:dyDescent="0.25">
      <c r="A179" s="63"/>
      <c r="B179" s="63"/>
      <c r="C179" s="41"/>
      <c r="D179" s="63"/>
      <c r="E179" s="63"/>
      <c r="F179" s="63"/>
      <c r="G179" s="63"/>
      <c r="H179" s="19"/>
      <c r="I179" s="42"/>
      <c r="J179" s="31"/>
      <c r="K179" s="32"/>
      <c r="L179" s="32"/>
    </row>
    <row r="180" spans="1:12" s="26" customFormat="1" x14ac:dyDescent="0.25">
      <c r="A180" s="63"/>
      <c r="B180" s="63"/>
      <c r="C180" s="41"/>
      <c r="D180" s="63"/>
      <c r="E180" s="63"/>
      <c r="F180" s="63"/>
      <c r="G180" s="63"/>
      <c r="H180" s="19"/>
      <c r="I180" s="42"/>
      <c r="J180" s="31"/>
      <c r="K180" s="32"/>
      <c r="L180" s="32"/>
    </row>
    <row r="181" spans="1:12" s="26" customFormat="1" x14ac:dyDescent="0.25">
      <c r="A181" s="63"/>
      <c r="B181" s="63"/>
      <c r="C181" s="41"/>
      <c r="D181" s="63"/>
      <c r="E181" s="63"/>
      <c r="F181" s="63"/>
      <c r="G181" s="63"/>
      <c r="H181" s="19"/>
      <c r="I181" s="42"/>
      <c r="J181" s="31"/>
      <c r="K181" s="32"/>
      <c r="L181" s="32"/>
    </row>
    <row r="182" spans="1:12" s="26" customFormat="1" x14ac:dyDescent="0.25">
      <c r="A182" s="63"/>
      <c r="B182" s="63"/>
      <c r="C182" s="41"/>
      <c r="D182" s="63"/>
      <c r="E182" s="63"/>
      <c r="F182" s="63"/>
      <c r="G182" s="63"/>
      <c r="H182" s="19"/>
      <c r="I182" s="42"/>
      <c r="J182" s="31"/>
      <c r="K182" s="32"/>
      <c r="L182" s="32"/>
    </row>
    <row r="183" spans="1:12" s="26" customFormat="1" x14ac:dyDescent="0.25">
      <c r="A183" s="63"/>
      <c r="B183" s="63"/>
      <c r="C183" s="41"/>
      <c r="D183" s="63"/>
      <c r="E183" s="63"/>
      <c r="F183" s="63"/>
      <c r="G183" s="63"/>
      <c r="H183" s="19"/>
      <c r="I183" s="42"/>
      <c r="J183" s="31"/>
      <c r="K183" s="32"/>
      <c r="L183" s="32"/>
    </row>
    <row r="184" spans="1:12" s="26" customFormat="1" x14ac:dyDescent="0.25">
      <c r="A184" s="63"/>
      <c r="B184" s="63"/>
      <c r="C184" s="41"/>
      <c r="D184" s="63"/>
      <c r="E184" s="63"/>
      <c r="F184" s="63"/>
      <c r="G184" s="63"/>
      <c r="H184" s="19"/>
      <c r="I184" s="42"/>
      <c r="J184" s="31"/>
      <c r="K184" s="32"/>
      <c r="L184" s="32"/>
    </row>
    <row r="185" spans="1:12" s="26" customFormat="1" x14ac:dyDescent="0.25">
      <c r="A185" s="63"/>
      <c r="B185" s="63"/>
      <c r="C185" s="41"/>
      <c r="D185" s="63"/>
      <c r="E185" s="63"/>
      <c r="F185" s="63"/>
      <c r="G185" s="63"/>
      <c r="H185" s="19"/>
      <c r="I185" s="42"/>
      <c r="J185" s="31"/>
      <c r="K185" s="32"/>
      <c r="L185" s="32"/>
    </row>
    <row r="186" spans="1:12" s="26" customFormat="1" x14ac:dyDescent="0.25">
      <c r="A186" s="63"/>
      <c r="B186" s="63"/>
      <c r="C186" s="41"/>
      <c r="D186" s="63"/>
      <c r="E186" s="63"/>
      <c r="F186" s="63"/>
      <c r="G186" s="63"/>
      <c r="H186" s="19"/>
      <c r="I186" s="42"/>
      <c r="J186" s="31"/>
      <c r="K186" s="32"/>
      <c r="L186" s="32"/>
    </row>
    <row r="187" spans="1:12" s="26" customFormat="1" x14ac:dyDescent="0.25">
      <c r="A187" s="63"/>
      <c r="B187" s="63"/>
      <c r="C187" s="41"/>
      <c r="D187" s="63"/>
      <c r="E187" s="63"/>
      <c r="F187" s="63"/>
      <c r="G187" s="63"/>
      <c r="H187" s="19"/>
      <c r="I187" s="42"/>
      <c r="J187" s="31"/>
      <c r="K187" s="32"/>
      <c r="L187" s="32"/>
    </row>
    <row r="188" spans="1:12" x14ac:dyDescent="0.25">
      <c r="A188" s="21"/>
      <c r="B188" s="21"/>
      <c r="C188" s="44"/>
      <c r="D188" s="21"/>
      <c r="E188" s="21"/>
      <c r="F188" s="21"/>
      <c r="G188" s="21"/>
      <c r="H188" s="22"/>
      <c r="I188" s="45"/>
      <c r="J188" s="23"/>
    </row>
    <row r="189" spans="1:12" x14ac:dyDescent="0.25">
      <c r="A189" s="21"/>
      <c r="B189" s="21"/>
      <c r="C189" s="44"/>
      <c r="D189" s="21"/>
      <c r="E189" s="21"/>
      <c r="F189" s="21"/>
      <c r="G189" s="21"/>
      <c r="H189" s="22"/>
      <c r="I189" s="45"/>
      <c r="J189" s="23"/>
    </row>
  </sheetData>
  <mergeCells count="60">
    <mergeCell ref="C112:C115"/>
    <mergeCell ref="A116:A119"/>
    <mergeCell ref="A121:A126"/>
    <mergeCell ref="C121:C126"/>
    <mergeCell ref="C101:C102"/>
    <mergeCell ref="A103:A108"/>
    <mergeCell ref="C103:C108"/>
    <mergeCell ref="A109:A111"/>
    <mergeCell ref="C109:C111"/>
    <mergeCell ref="A101:A102"/>
    <mergeCell ref="C92:C93"/>
    <mergeCell ref="A95:A97"/>
    <mergeCell ref="C95:C97"/>
    <mergeCell ref="A99:A100"/>
    <mergeCell ref="C99:C100"/>
    <mergeCell ref="A92:A93"/>
    <mergeCell ref="C78:C83"/>
    <mergeCell ref="A85:A88"/>
    <mergeCell ref="C85:C88"/>
    <mergeCell ref="A89:A91"/>
    <mergeCell ref="C89:C91"/>
    <mergeCell ref="A78:A83"/>
    <mergeCell ref="A66:A69"/>
    <mergeCell ref="C66:C69"/>
    <mergeCell ref="A70:A74"/>
    <mergeCell ref="C70:C74"/>
    <mergeCell ref="A75:A77"/>
    <mergeCell ref="C75:C77"/>
    <mergeCell ref="H131:K131"/>
    <mergeCell ref="H136:K136"/>
    <mergeCell ref="A112:A115"/>
    <mergeCell ref="A8:A10"/>
    <mergeCell ref="C8:C10"/>
    <mergeCell ref="A12:A16"/>
    <mergeCell ref="C12:C16"/>
    <mergeCell ref="A17:A20"/>
    <mergeCell ref="C17:C20"/>
    <mergeCell ref="A21:A22"/>
    <mergeCell ref="C21:C22"/>
    <mergeCell ref="A23:A24"/>
    <mergeCell ref="C23:C24"/>
    <mergeCell ref="A25:A26"/>
    <mergeCell ref="C25:C26"/>
    <mergeCell ref="C27:C34"/>
    <mergeCell ref="D1:G1"/>
    <mergeCell ref="H1:L1"/>
    <mergeCell ref="A1:C1"/>
    <mergeCell ref="H129:K129"/>
    <mergeCell ref="H130:K130"/>
    <mergeCell ref="A35:A48"/>
    <mergeCell ref="C35:C48"/>
    <mergeCell ref="A49:A54"/>
    <mergeCell ref="C49:C54"/>
    <mergeCell ref="A27:A34"/>
    <mergeCell ref="C55:C57"/>
    <mergeCell ref="A58:A61"/>
    <mergeCell ref="C58:C61"/>
    <mergeCell ref="A62:A65"/>
    <mergeCell ref="C62:C65"/>
    <mergeCell ref="A55:A57"/>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A19" sqref="A19:H19"/>
    </sheetView>
  </sheetViews>
  <sheetFormatPr defaultRowHeight="12.75" x14ac:dyDescent="0.2"/>
  <cols>
    <col min="1" max="1" width="4.5703125" style="1" customWidth="1"/>
    <col min="2" max="2" width="6.85546875" style="1" customWidth="1"/>
    <col min="3" max="3" width="31" style="1" customWidth="1"/>
    <col min="4" max="4" width="8.5703125" style="1" bestFit="1" customWidth="1"/>
    <col min="5" max="5" width="9.5703125" style="1" customWidth="1"/>
    <col min="6" max="6" width="14.7109375" style="1" customWidth="1"/>
    <col min="7" max="7" width="16" style="1" customWidth="1"/>
    <col min="8" max="8" width="11.140625" style="1" customWidth="1"/>
    <col min="9" max="16384" width="9.140625" style="1"/>
  </cols>
  <sheetData>
    <row r="1" spans="1:8" ht="20.25" customHeight="1" x14ac:dyDescent="0.2">
      <c r="A1" s="161" t="s">
        <v>8</v>
      </c>
      <c r="B1" s="161"/>
      <c r="C1" s="161"/>
      <c r="D1" s="161"/>
      <c r="E1" s="161"/>
      <c r="F1" s="161"/>
      <c r="G1" s="161"/>
      <c r="H1" s="161"/>
    </row>
    <row r="2" spans="1:8" ht="20.25" x14ac:dyDescent="0.2">
      <c r="B2" s="2"/>
    </row>
    <row r="3" spans="1:8" ht="47.25" customHeight="1" x14ac:dyDescent="0.2">
      <c r="A3" s="162" t="s">
        <v>9</v>
      </c>
      <c r="B3" s="162"/>
      <c r="C3" s="162"/>
      <c r="D3" s="162"/>
      <c r="E3" s="162"/>
      <c r="F3" s="162"/>
      <c r="G3" s="162"/>
      <c r="H3" s="162"/>
    </row>
    <row r="4" spans="1:8" ht="35.25" customHeight="1" x14ac:dyDescent="0.2">
      <c r="B4" s="3"/>
    </row>
    <row r="5" spans="1:8" ht="15" customHeight="1" x14ac:dyDescent="0.2">
      <c r="A5" s="163" t="s">
        <v>10</v>
      </c>
      <c r="B5" s="163"/>
      <c r="C5" s="163"/>
      <c r="D5" s="163"/>
      <c r="E5" s="163"/>
      <c r="F5" s="163"/>
      <c r="G5" s="163"/>
      <c r="H5" s="163"/>
    </row>
    <row r="6" spans="1:8" ht="15" customHeight="1" x14ac:dyDescent="0.2">
      <c r="A6" s="163" t="s">
        <v>11</v>
      </c>
      <c r="B6" s="163"/>
      <c r="C6" s="163"/>
      <c r="D6" s="163"/>
      <c r="E6" s="163"/>
      <c r="F6" s="163"/>
      <c r="G6" s="163"/>
      <c r="H6" s="163"/>
    </row>
    <row r="7" spans="1:8" ht="15" customHeight="1" x14ac:dyDescent="0.2">
      <c r="A7" s="163" t="s">
        <v>12</v>
      </c>
      <c r="B7" s="163"/>
      <c r="C7" s="163"/>
      <c r="D7" s="163"/>
      <c r="E7" s="163"/>
      <c r="F7" s="163"/>
      <c r="G7" s="163"/>
      <c r="H7" s="163"/>
    </row>
    <row r="8" spans="1:8" ht="15" customHeight="1" x14ac:dyDescent="0.2">
      <c r="A8" s="163" t="s">
        <v>13</v>
      </c>
      <c r="B8" s="163"/>
      <c r="C8" s="163"/>
      <c r="D8" s="163"/>
      <c r="E8" s="163"/>
      <c r="F8" s="163"/>
      <c r="G8" s="163"/>
      <c r="H8" s="163"/>
    </row>
    <row r="9" spans="1:8" ht="30" customHeight="1" x14ac:dyDescent="0.2">
      <c r="B9" s="4"/>
    </row>
    <row r="10" spans="1:8" ht="105" customHeight="1" x14ac:dyDescent="0.2">
      <c r="A10" s="164" t="s">
        <v>14</v>
      </c>
      <c r="B10" s="164"/>
      <c r="C10" s="164"/>
      <c r="D10" s="164"/>
      <c r="E10" s="164"/>
      <c r="F10" s="164"/>
      <c r="G10" s="164"/>
      <c r="H10" s="164"/>
    </row>
    <row r="11" spans="1:8" ht="15.75" thickBot="1" x14ac:dyDescent="0.25">
      <c r="B11" s="5"/>
    </row>
    <row r="12" spans="1:8" ht="48.75" thickBot="1" x14ac:dyDescent="0.25">
      <c r="A12" s="6" t="s">
        <v>7</v>
      </c>
      <c r="B12" s="6" t="s">
        <v>5</v>
      </c>
      <c r="C12" s="7" t="s">
        <v>15</v>
      </c>
      <c r="D12" s="7" t="s">
        <v>6</v>
      </c>
      <c r="E12" s="7" t="s">
        <v>16</v>
      </c>
      <c r="F12" s="7" t="s">
        <v>17</v>
      </c>
      <c r="G12" s="7" t="s">
        <v>18</v>
      </c>
      <c r="H12" s="7" t="s">
        <v>19</v>
      </c>
    </row>
    <row r="13" spans="1:8" ht="15.75" thickBot="1" x14ac:dyDescent="0.25">
      <c r="A13" s="8"/>
      <c r="B13" s="8"/>
      <c r="C13" s="9"/>
      <c r="D13" s="9"/>
      <c r="E13" s="9"/>
      <c r="F13" s="9"/>
      <c r="G13" s="9"/>
      <c r="H13" s="9"/>
    </row>
    <row r="14" spans="1:8" ht="15.75" thickBot="1" x14ac:dyDescent="0.25">
      <c r="A14" s="8"/>
      <c r="B14" s="8"/>
      <c r="C14" s="9"/>
      <c r="D14" s="9"/>
      <c r="E14" s="9"/>
      <c r="F14" s="9"/>
      <c r="G14" s="9"/>
      <c r="H14" s="9"/>
    </row>
    <row r="15" spans="1:8" ht="15.75" thickBot="1" x14ac:dyDescent="0.25">
      <c r="A15" s="8"/>
      <c r="B15" s="8"/>
      <c r="C15" s="9"/>
      <c r="D15" s="9"/>
      <c r="E15" s="9"/>
      <c r="F15" s="9"/>
      <c r="G15" s="9"/>
      <c r="H15" s="9"/>
    </row>
    <row r="16" spans="1:8" ht="15.75" thickBot="1" x14ac:dyDescent="0.25">
      <c r="A16" s="8"/>
      <c r="B16" s="8"/>
      <c r="C16" s="9"/>
      <c r="D16" s="9"/>
      <c r="E16" s="9"/>
      <c r="F16" s="9"/>
      <c r="G16" s="9"/>
      <c r="H16" s="9"/>
    </row>
    <row r="17" spans="1:8" ht="15.75" thickBot="1" x14ac:dyDescent="0.25">
      <c r="A17" s="10"/>
      <c r="B17" s="10"/>
      <c r="C17" s="11"/>
      <c r="D17" s="11"/>
      <c r="E17" s="11"/>
      <c r="F17" s="11"/>
      <c r="G17" s="11"/>
      <c r="H17" s="11"/>
    </row>
    <row r="18" spans="1:8" ht="42" customHeight="1" x14ac:dyDescent="0.2">
      <c r="B18" s="12"/>
      <c r="C18" s="13"/>
      <c r="D18" s="13"/>
      <c r="E18" s="13"/>
      <c r="F18" s="13"/>
      <c r="G18" s="13"/>
      <c r="H18" s="13"/>
    </row>
    <row r="19" spans="1:8" ht="15" customHeight="1" x14ac:dyDescent="0.2">
      <c r="A19" s="165" t="s">
        <v>20</v>
      </c>
      <c r="B19" s="165"/>
      <c r="C19" s="165"/>
      <c r="D19" s="165"/>
      <c r="E19" s="165"/>
      <c r="F19" s="165"/>
      <c r="G19" s="165"/>
      <c r="H19" s="165"/>
    </row>
    <row r="20" spans="1:8" ht="14.25" x14ac:dyDescent="0.2">
      <c r="A20" s="166" t="s">
        <v>21</v>
      </c>
      <c r="B20" s="166"/>
      <c r="C20" s="166"/>
      <c r="D20" s="166"/>
      <c r="E20" s="166"/>
      <c r="F20" s="166"/>
      <c r="G20" s="166"/>
      <c r="H20" s="166"/>
    </row>
    <row r="21" spans="1:8" ht="15" x14ac:dyDescent="0.2">
      <c r="B21" s="5"/>
    </row>
    <row r="22" spans="1:8" ht="15" x14ac:dyDescent="0.2">
      <c r="B22" s="5"/>
    </row>
    <row r="23" spans="1:8" ht="15" x14ac:dyDescent="0.2">
      <c r="B23" s="5"/>
    </row>
    <row r="24" spans="1:8" ht="15" customHeight="1" x14ac:dyDescent="0.2">
      <c r="A24" s="167" t="s">
        <v>22</v>
      </c>
      <c r="B24" s="167"/>
      <c r="C24" s="167"/>
      <c r="D24" s="167"/>
      <c r="E24" s="167"/>
      <c r="F24" s="167"/>
      <c r="G24" s="167"/>
      <c r="H24" s="167"/>
    </row>
    <row r="25" spans="1:8" ht="15" customHeight="1" x14ac:dyDescent="0.2">
      <c r="A25" s="167" t="s">
        <v>23</v>
      </c>
      <c r="B25" s="167"/>
      <c r="C25" s="167"/>
      <c r="D25" s="167"/>
      <c r="E25" s="167"/>
      <c r="F25" s="167"/>
      <c r="G25" s="167"/>
      <c r="H25" s="167"/>
    </row>
    <row r="26" spans="1:8" ht="15" customHeight="1" x14ac:dyDescent="0.2">
      <c r="A26" s="160" t="s">
        <v>24</v>
      </c>
      <c r="B26" s="160"/>
      <c r="C26" s="160"/>
      <c r="D26" s="160"/>
      <c r="E26" s="160"/>
      <c r="F26" s="160"/>
      <c r="G26" s="160"/>
      <c r="H26" s="160"/>
    </row>
  </sheetData>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E11" sqref="E11"/>
    </sheetView>
  </sheetViews>
  <sheetFormatPr defaultRowHeight="12.75" x14ac:dyDescent="0.2"/>
  <cols>
    <col min="1" max="1" width="118.28515625" style="51" customWidth="1"/>
    <col min="2" max="16384" width="9.140625" style="51"/>
  </cols>
  <sheetData>
    <row r="1" spans="1:1" ht="20.25" x14ac:dyDescent="0.2">
      <c r="A1" s="50" t="s">
        <v>69</v>
      </c>
    </row>
    <row r="2" spans="1:1" x14ac:dyDescent="0.2">
      <c r="A2" s="52"/>
    </row>
    <row r="3" spans="1:1" x14ac:dyDescent="0.2">
      <c r="A3" s="52"/>
    </row>
    <row r="4" spans="1:1" ht="43.5" customHeight="1" x14ac:dyDescent="0.2">
      <c r="A4" s="53" t="s">
        <v>9</v>
      </c>
    </row>
    <row r="5" spans="1:1" x14ac:dyDescent="0.2">
      <c r="A5" s="54"/>
    </row>
    <row r="6" spans="1:1" x14ac:dyDescent="0.2">
      <c r="A6" s="52"/>
    </row>
    <row r="7" spans="1:1" ht="51" customHeight="1" x14ac:dyDescent="0.2">
      <c r="A7" s="52"/>
    </row>
    <row r="8" spans="1:1" ht="50.1" customHeight="1" x14ac:dyDescent="0.2">
      <c r="A8" s="55" t="s">
        <v>10</v>
      </c>
    </row>
    <row r="9" spans="1:1" ht="50.1" customHeight="1" x14ac:dyDescent="0.2">
      <c r="A9" s="55" t="s">
        <v>70</v>
      </c>
    </row>
    <row r="10" spans="1:1" ht="50.1" customHeight="1" x14ac:dyDescent="0.2">
      <c r="A10" s="55" t="s">
        <v>71</v>
      </c>
    </row>
    <row r="11" spans="1:1" ht="50.1" customHeight="1" x14ac:dyDescent="0.2">
      <c r="A11" s="55" t="s">
        <v>13</v>
      </c>
    </row>
    <row r="12" spans="1:1" x14ac:dyDescent="0.2">
      <c r="A12" s="52"/>
    </row>
    <row r="13" spans="1:1" x14ac:dyDescent="0.2">
      <c r="A13" s="52"/>
    </row>
    <row r="14" spans="1:1" ht="15.75" x14ac:dyDescent="0.2">
      <c r="A14" s="56"/>
    </row>
    <row r="15" spans="1:1" ht="71.25" customHeight="1" x14ac:dyDescent="0.2">
      <c r="A15" s="57" t="s">
        <v>72</v>
      </c>
    </row>
    <row r="16" spans="1:1" x14ac:dyDescent="0.2">
      <c r="A16" s="58"/>
    </row>
    <row r="17" spans="1:1" x14ac:dyDescent="0.2">
      <c r="A17" s="52"/>
    </row>
    <row r="18" spans="1:1" x14ac:dyDescent="0.2">
      <c r="A18" s="52"/>
    </row>
    <row r="19" spans="1:1" x14ac:dyDescent="0.2">
      <c r="A19" s="52"/>
    </row>
    <row r="20" spans="1:1" ht="14.25" x14ac:dyDescent="0.2">
      <c r="A20" s="59" t="s">
        <v>73</v>
      </c>
    </row>
    <row r="21" spans="1:1" ht="14.25" x14ac:dyDescent="0.2">
      <c r="A21" s="60" t="s">
        <v>74</v>
      </c>
    </row>
    <row r="22" spans="1:1" x14ac:dyDescent="0.2">
      <c r="A22" s="52"/>
    </row>
    <row r="23" spans="1:1" x14ac:dyDescent="0.2">
      <c r="A23" s="52"/>
    </row>
    <row r="24" spans="1:1" x14ac:dyDescent="0.2">
      <c r="A24" s="52"/>
    </row>
    <row r="25" spans="1:1" x14ac:dyDescent="0.2">
      <c r="A25" s="52"/>
    </row>
    <row r="26" spans="1:1" x14ac:dyDescent="0.2">
      <c r="A26" s="52"/>
    </row>
    <row r="27" spans="1:1" x14ac:dyDescent="0.2">
      <c r="A27" s="52"/>
    </row>
    <row r="28" spans="1:1" ht="18.75" x14ac:dyDescent="0.2">
      <c r="A28" s="61"/>
    </row>
    <row r="29" spans="1:1" ht="15" x14ac:dyDescent="0.2">
      <c r="A29" s="62" t="s">
        <v>75</v>
      </c>
    </row>
    <row r="30" spans="1:1" ht="14.25" x14ac:dyDescent="0.2">
      <c r="A30" s="60" t="s">
        <v>24</v>
      </c>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7"/>
  <sheetViews>
    <sheetView topLeftCell="A116" zoomScale="80" zoomScaleNormal="80" workbookViewId="0">
      <selection activeCell="I4"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19" customWidth="1"/>
    <col min="9" max="9" width="13.28515625" style="42" customWidth="1"/>
    <col min="10" max="10" width="12.5703125" style="16" customWidth="1"/>
    <col min="11" max="30" width="13.85546875" style="17" customWidth="1"/>
    <col min="31" max="31" width="14.7109375" style="17" customWidth="1"/>
    <col min="32" max="32" width="11.28515625" style="14" customWidth="1"/>
    <col min="33" max="33" width="12.42578125" style="14" customWidth="1"/>
    <col min="34" max="34" width="13.28515625" style="14" customWidth="1"/>
    <col min="35" max="36" width="11.5703125" style="14" bestFit="1" customWidth="1"/>
    <col min="37" max="37" width="13.42578125" style="14" customWidth="1"/>
    <col min="38" max="39" width="11.5703125" style="14" bestFit="1" customWidth="1"/>
    <col min="40" max="40" width="12.42578125" style="14" customWidth="1"/>
    <col min="41" max="41" width="11.7109375" style="14" customWidth="1"/>
    <col min="42" max="42" width="12" style="14" customWidth="1"/>
    <col min="43" max="43" width="12.140625" style="14" customWidth="1"/>
    <col min="44" max="44" width="12.42578125" style="14" customWidth="1"/>
    <col min="45" max="46" width="18.28515625" style="14" customWidth="1"/>
    <col min="47" max="47" width="17" style="14" customWidth="1"/>
    <col min="48" max="48" width="16.85546875" style="14" customWidth="1"/>
    <col min="49" max="16384" width="9.7109375" style="14"/>
  </cols>
  <sheetData>
    <row r="1" spans="1:48" ht="33" customHeight="1" x14ac:dyDescent="0.25">
      <c r="A1" s="131" t="s">
        <v>158</v>
      </c>
      <c r="B1" s="131"/>
      <c r="C1" s="131"/>
      <c r="D1" s="132" t="s">
        <v>32</v>
      </c>
      <c r="E1" s="132"/>
      <c r="F1" s="132"/>
      <c r="G1" s="132"/>
      <c r="H1" s="132" t="s">
        <v>159</v>
      </c>
      <c r="I1" s="132"/>
      <c r="J1" s="132"/>
      <c r="K1" s="129" t="s">
        <v>308</v>
      </c>
      <c r="L1" s="129" t="s">
        <v>309</v>
      </c>
      <c r="M1" s="129" t="s">
        <v>310</v>
      </c>
      <c r="N1" s="129" t="s">
        <v>311</v>
      </c>
      <c r="O1" s="129" t="s">
        <v>312</v>
      </c>
      <c r="P1" s="129" t="s">
        <v>313</v>
      </c>
      <c r="Q1" s="129" t="s">
        <v>314</v>
      </c>
      <c r="R1" s="129" t="s">
        <v>315</v>
      </c>
      <c r="S1" s="129" t="s">
        <v>479</v>
      </c>
      <c r="T1" s="129" t="s">
        <v>480</v>
      </c>
      <c r="U1" s="129" t="s">
        <v>481</v>
      </c>
      <c r="V1" s="129" t="s">
        <v>482</v>
      </c>
      <c r="W1" s="129" t="s">
        <v>483</v>
      </c>
      <c r="X1" s="129" t="s">
        <v>484</v>
      </c>
      <c r="Y1" s="129" t="s">
        <v>485</v>
      </c>
      <c r="Z1" s="129" t="s">
        <v>486</v>
      </c>
      <c r="AA1" s="129" t="s">
        <v>487</v>
      </c>
      <c r="AB1" s="129" t="s">
        <v>488</v>
      </c>
      <c r="AC1" s="129" t="s">
        <v>489</v>
      </c>
      <c r="AD1" s="129" t="s">
        <v>490</v>
      </c>
      <c r="AE1" s="129" t="s">
        <v>160</v>
      </c>
      <c r="AF1" s="129" t="s">
        <v>160</v>
      </c>
      <c r="AG1" s="129" t="s">
        <v>160</v>
      </c>
      <c r="AH1" s="129" t="s">
        <v>160</v>
      </c>
      <c r="AI1" s="129" t="s">
        <v>160</v>
      </c>
      <c r="AJ1" s="129" t="s">
        <v>160</v>
      </c>
      <c r="AK1" s="129" t="s">
        <v>160</v>
      </c>
      <c r="AL1" s="129" t="s">
        <v>160</v>
      </c>
      <c r="AM1" s="129" t="s">
        <v>160</v>
      </c>
      <c r="AN1" s="129" t="s">
        <v>160</v>
      </c>
      <c r="AO1" s="129" t="s">
        <v>160</v>
      </c>
      <c r="AP1" s="129" t="s">
        <v>160</v>
      </c>
      <c r="AQ1" s="129" t="s">
        <v>160</v>
      </c>
      <c r="AR1" s="129" t="s">
        <v>160</v>
      </c>
      <c r="AS1" s="129" t="s">
        <v>160</v>
      </c>
      <c r="AT1" s="129" t="s">
        <v>160</v>
      </c>
      <c r="AU1" s="129" t="s">
        <v>160</v>
      </c>
      <c r="AV1" s="129" t="s">
        <v>160</v>
      </c>
    </row>
    <row r="2" spans="1:48"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row>
    <row r="3" spans="1:48" s="15" customFormat="1" ht="45" x14ac:dyDescent="0.2">
      <c r="A3" s="34" t="s">
        <v>1</v>
      </c>
      <c r="B3" s="34" t="s">
        <v>2</v>
      </c>
      <c r="C3" s="35" t="s">
        <v>162</v>
      </c>
      <c r="D3" s="35" t="s">
        <v>163</v>
      </c>
      <c r="E3" s="35" t="s">
        <v>164</v>
      </c>
      <c r="F3" s="35" t="s">
        <v>6</v>
      </c>
      <c r="G3" s="36" t="s">
        <v>3</v>
      </c>
      <c r="H3" s="37" t="s">
        <v>25</v>
      </c>
      <c r="I3" s="38" t="s">
        <v>0</v>
      </c>
      <c r="J3" s="34" t="s">
        <v>4</v>
      </c>
      <c r="K3" s="122">
        <v>43465</v>
      </c>
      <c r="L3" s="122">
        <v>43465</v>
      </c>
      <c r="M3" s="122">
        <v>43465</v>
      </c>
      <c r="N3" s="122">
        <v>43465</v>
      </c>
      <c r="O3" s="122">
        <v>43465</v>
      </c>
      <c r="P3" s="122">
        <v>43465</v>
      </c>
      <c r="Q3" s="122">
        <v>43465</v>
      </c>
      <c r="R3" s="122">
        <v>43465</v>
      </c>
      <c r="S3" s="122">
        <v>43465</v>
      </c>
      <c r="T3" s="122">
        <v>43465</v>
      </c>
      <c r="U3" s="122">
        <v>43465</v>
      </c>
      <c r="V3" s="122">
        <v>43465</v>
      </c>
      <c r="W3" s="122">
        <v>43465</v>
      </c>
      <c r="X3" s="122">
        <v>43465</v>
      </c>
      <c r="Y3" s="122">
        <v>43465</v>
      </c>
      <c r="Z3" s="122">
        <v>43465</v>
      </c>
      <c r="AA3" s="122">
        <v>43465</v>
      </c>
      <c r="AB3" s="122">
        <v>43465</v>
      </c>
      <c r="AC3" s="122">
        <v>43465</v>
      </c>
      <c r="AD3" s="122">
        <v>43465</v>
      </c>
      <c r="AE3" s="33" t="s">
        <v>161</v>
      </c>
      <c r="AF3" s="33" t="s">
        <v>161</v>
      </c>
      <c r="AG3" s="33" t="s">
        <v>161</v>
      </c>
      <c r="AH3" s="33" t="s">
        <v>161</v>
      </c>
      <c r="AI3" s="33" t="s">
        <v>161</v>
      </c>
      <c r="AJ3" s="33" t="s">
        <v>161</v>
      </c>
      <c r="AK3" s="33" t="s">
        <v>161</v>
      </c>
      <c r="AL3" s="33" t="s">
        <v>161</v>
      </c>
      <c r="AM3" s="33" t="s">
        <v>161</v>
      </c>
      <c r="AN3" s="33" t="s">
        <v>161</v>
      </c>
      <c r="AO3" s="33" t="s">
        <v>161</v>
      </c>
      <c r="AP3" s="33" t="s">
        <v>161</v>
      </c>
      <c r="AQ3" s="33" t="s">
        <v>161</v>
      </c>
      <c r="AR3" s="33" t="s">
        <v>161</v>
      </c>
      <c r="AS3" s="33" t="s">
        <v>161</v>
      </c>
      <c r="AT3" s="33" t="s">
        <v>161</v>
      </c>
      <c r="AU3" s="33" t="s">
        <v>161</v>
      </c>
      <c r="AV3" s="33" t="s">
        <v>161</v>
      </c>
    </row>
    <row r="4" spans="1:48" ht="60" customHeight="1" x14ac:dyDescent="0.25">
      <c r="A4" s="80">
        <v>1</v>
      </c>
      <c r="B4" s="68">
        <v>1</v>
      </c>
      <c r="C4" s="81" t="s">
        <v>165</v>
      </c>
      <c r="D4" s="66" t="s">
        <v>166</v>
      </c>
      <c r="E4" s="20" t="s">
        <v>167</v>
      </c>
      <c r="F4" s="20" t="s">
        <v>46</v>
      </c>
      <c r="G4" s="86">
        <v>40.229999999999997</v>
      </c>
      <c r="H4" s="64">
        <v>270</v>
      </c>
      <c r="I4" s="39">
        <f>H4-(SUM(K4:AV4))</f>
        <v>130</v>
      </c>
      <c r="J4" s="40" t="str">
        <f>IF(I4&lt;0,"ATENÇÃO","OK")</f>
        <v>OK</v>
      </c>
      <c r="K4" s="121"/>
      <c r="L4" s="121"/>
      <c r="M4" s="121"/>
      <c r="N4" s="121">
        <v>80</v>
      </c>
      <c r="O4" s="102"/>
      <c r="P4" s="121"/>
      <c r="Q4" s="121"/>
      <c r="R4" s="121"/>
      <c r="S4" s="121"/>
      <c r="T4" s="121"/>
      <c r="U4" s="121"/>
      <c r="V4" s="102"/>
      <c r="W4" s="121"/>
      <c r="X4" s="121"/>
      <c r="Y4" s="121"/>
      <c r="Z4" s="121"/>
      <c r="AA4" s="121"/>
      <c r="AB4" s="121"/>
      <c r="AC4" s="121"/>
      <c r="AD4" s="121">
        <v>60</v>
      </c>
      <c r="AE4" s="18"/>
      <c r="AF4" s="18"/>
      <c r="AG4" s="18"/>
      <c r="AH4" s="18"/>
      <c r="AI4" s="18"/>
      <c r="AJ4" s="18"/>
      <c r="AK4" s="18"/>
      <c r="AL4" s="18"/>
      <c r="AM4" s="18"/>
      <c r="AN4" s="18"/>
      <c r="AO4" s="18"/>
      <c r="AP4" s="18"/>
      <c r="AQ4" s="18"/>
      <c r="AR4" s="18"/>
      <c r="AS4" s="18"/>
      <c r="AT4" s="18"/>
      <c r="AU4" s="18"/>
      <c r="AV4" s="18"/>
    </row>
    <row r="5" spans="1:48" ht="60" customHeight="1" x14ac:dyDescent="0.25">
      <c r="A5" s="49">
        <v>2</v>
      </c>
      <c r="B5" s="68">
        <v>2</v>
      </c>
      <c r="C5" s="81" t="s">
        <v>165</v>
      </c>
      <c r="D5" s="66" t="s">
        <v>168</v>
      </c>
      <c r="E5" s="20" t="s">
        <v>167</v>
      </c>
      <c r="F5" s="20" t="s">
        <v>47</v>
      </c>
      <c r="G5" s="86">
        <v>34.869999999999997</v>
      </c>
      <c r="H5" s="72">
        <v>750</v>
      </c>
      <c r="I5" s="39">
        <f t="shared" ref="I5:I68" si="0">H5-(SUM(K5:AV5))</f>
        <v>250</v>
      </c>
      <c r="J5" s="40" t="str">
        <f t="shared" ref="J5:J68" si="1">IF(I5&lt;0,"ATENÇÃO","OK")</f>
        <v>OK</v>
      </c>
      <c r="K5" s="121"/>
      <c r="L5" s="121"/>
      <c r="M5" s="121"/>
      <c r="N5" s="121">
        <v>200</v>
      </c>
      <c r="O5" s="102"/>
      <c r="P5" s="121"/>
      <c r="Q5" s="121"/>
      <c r="R5" s="121"/>
      <c r="S5" s="121">
        <v>150</v>
      </c>
      <c r="T5" s="121"/>
      <c r="U5" s="121"/>
      <c r="V5" s="102"/>
      <c r="W5" s="121"/>
      <c r="X5" s="121"/>
      <c r="Y5" s="121"/>
      <c r="Z5" s="121"/>
      <c r="AA5" s="121"/>
      <c r="AB5" s="121"/>
      <c r="AC5" s="121"/>
      <c r="AD5" s="121">
        <v>150</v>
      </c>
      <c r="AE5" s="18"/>
      <c r="AF5" s="18"/>
      <c r="AG5" s="18"/>
      <c r="AH5" s="18"/>
      <c r="AI5" s="18"/>
      <c r="AJ5" s="18"/>
      <c r="AK5" s="18"/>
      <c r="AL5" s="18"/>
      <c r="AM5" s="18"/>
      <c r="AN5" s="18"/>
      <c r="AO5" s="18"/>
      <c r="AP5" s="18"/>
      <c r="AQ5" s="18"/>
      <c r="AR5" s="18"/>
      <c r="AS5" s="18"/>
      <c r="AT5" s="18"/>
      <c r="AU5" s="18"/>
      <c r="AV5" s="18"/>
    </row>
    <row r="6" spans="1:48" ht="60" customHeight="1" x14ac:dyDescent="0.25">
      <c r="A6" s="49">
        <v>3</v>
      </c>
      <c r="B6" s="68">
        <v>3</v>
      </c>
      <c r="C6" s="81" t="s">
        <v>169</v>
      </c>
      <c r="D6" s="66" t="s">
        <v>170</v>
      </c>
      <c r="E6" s="20" t="s">
        <v>171</v>
      </c>
      <c r="F6" s="20" t="s">
        <v>48</v>
      </c>
      <c r="G6" s="86">
        <v>7.79</v>
      </c>
      <c r="H6" s="72">
        <v>10</v>
      </c>
      <c r="I6" s="39">
        <f t="shared" si="0"/>
        <v>10</v>
      </c>
      <c r="J6" s="40" t="str">
        <f t="shared" si="1"/>
        <v>OK</v>
      </c>
      <c r="K6" s="121"/>
      <c r="L6" s="121"/>
      <c r="M6" s="121"/>
      <c r="N6" s="121"/>
      <c r="O6" s="102"/>
      <c r="P6" s="121"/>
      <c r="Q6" s="121"/>
      <c r="R6" s="121"/>
      <c r="S6" s="121"/>
      <c r="T6" s="121"/>
      <c r="U6" s="121"/>
      <c r="V6" s="102"/>
      <c r="W6" s="121"/>
      <c r="X6" s="121"/>
      <c r="Y6" s="121"/>
      <c r="Z6" s="121"/>
      <c r="AA6" s="121"/>
      <c r="AB6" s="121"/>
      <c r="AC6" s="121"/>
      <c r="AD6" s="121"/>
      <c r="AE6" s="18"/>
      <c r="AF6" s="18"/>
      <c r="AG6" s="18"/>
      <c r="AH6" s="18"/>
      <c r="AI6" s="18"/>
      <c r="AJ6" s="18"/>
      <c r="AK6" s="18"/>
      <c r="AL6" s="18"/>
      <c r="AM6" s="18"/>
      <c r="AN6" s="18"/>
      <c r="AO6" s="18"/>
      <c r="AP6" s="18"/>
      <c r="AQ6" s="18"/>
      <c r="AR6" s="18"/>
      <c r="AS6" s="18"/>
      <c r="AT6" s="18"/>
      <c r="AU6" s="18"/>
      <c r="AV6" s="18"/>
    </row>
    <row r="7" spans="1:48" ht="60" customHeight="1" x14ac:dyDescent="0.25">
      <c r="A7" s="49">
        <v>4</v>
      </c>
      <c r="B7" s="68">
        <v>4</v>
      </c>
      <c r="C7" s="81" t="s">
        <v>172</v>
      </c>
      <c r="D7" s="66" t="s">
        <v>76</v>
      </c>
      <c r="E7" s="20" t="s">
        <v>54</v>
      </c>
      <c r="F7" s="20" t="s">
        <v>34</v>
      </c>
      <c r="G7" s="86">
        <v>1.47</v>
      </c>
      <c r="H7" s="72">
        <v>420</v>
      </c>
      <c r="I7" s="39">
        <f t="shared" si="0"/>
        <v>0</v>
      </c>
      <c r="J7" s="40" t="str">
        <f t="shared" si="1"/>
        <v>OK</v>
      </c>
      <c r="K7" s="121"/>
      <c r="L7" s="121">
        <v>120</v>
      </c>
      <c r="M7" s="121"/>
      <c r="N7" s="121"/>
      <c r="O7" s="102"/>
      <c r="P7" s="121"/>
      <c r="Q7" s="121"/>
      <c r="R7" s="121"/>
      <c r="S7" s="121"/>
      <c r="T7" s="121">
        <v>120</v>
      </c>
      <c r="U7" s="121"/>
      <c r="V7" s="108"/>
      <c r="W7" s="121">
        <v>180</v>
      </c>
      <c r="X7" s="121"/>
      <c r="Y7" s="121"/>
      <c r="Z7" s="121"/>
      <c r="AA7" s="121"/>
      <c r="AB7" s="121"/>
      <c r="AC7" s="121"/>
      <c r="AD7" s="121"/>
      <c r="AE7" s="18"/>
      <c r="AF7" s="18"/>
      <c r="AG7" s="18"/>
      <c r="AH7" s="18"/>
      <c r="AI7" s="18"/>
      <c r="AJ7" s="18"/>
      <c r="AK7" s="18"/>
      <c r="AL7" s="18"/>
      <c r="AM7" s="18"/>
      <c r="AN7" s="18"/>
      <c r="AO7" s="18"/>
      <c r="AP7" s="18"/>
      <c r="AQ7" s="18"/>
      <c r="AR7" s="18"/>
      <c r="AS7" s="18"/>
      <c r="AT7" s="18"/>
      <c r="AU7" s="18"/>
      <c r="AV7" s="18"/>
    </row>
    <row r="8" spans="1:48" ht="60" customHeight="1" x14ac:dyDescent="0.25">
      <c r="A8" s="134">
        <v>5</v>
      </c>
      <c r="B8" s="68">
        <v>5</v>
      </c>
      <c r="C8" s="140" t="s">
        <v>173</v>
      </c>
      <c r="D8" s="66" t="s">
        <v>77</v>
      </c>
      <c r="E8" s="20" t="s">
        <v>37</v>
      </c>
      <c r="F8" s="20" t="s">
        <v>49</v>
      </c>
      <c r="G8" s="86">
        <v>3.71</v>
      </c>
      <c r="H8" s="72">
        <v>420</v>
      </c>
      <c r="I8" s="39">
        <f t="shared" si="0"/>
        <v>90</v>
      </c>
      <c r="J8" s="40" t="str">
        <f t="shared" si="1"/>
        <v>OK</v>
      </c>
      <c r="K8" s="121"/>
      <c r="L8" s="121"/>
      <c r="M8" s="121">
        <v>90</v>
      </c>
      <c r="N8" s="121"/>
      <c r="O8" s="102"/>
      <c r="P8" s="121"/>
      <c r="Q8" s="121"/>
      <c r="R8" s="121"/>
      <c r="S8" s="121"/>
      <c r="T8" s="121"/>
      <c r="U8" s="121"/>
      <c r="V8" s="114">
        <v>96</v>
      </c>
      <c r="W8" s="121"/>
      <c r="X8" s="121"/>
      <c r="Y8" s="121"/>
      <c r="Z8" s="121"/>
      <c r="AA8" s="121">
        <v>144</v>
      </c>
      <c r="AB8" s="121"/>
      <c r="AC8" s="121"/>
      <c r="AD8" s="121"/>
      <c r="AE8" s="18"/>
      <c r="AF8" s="18"/>
      <c r="AG8" s="18"/>
      <c r="AH8" s="18"/>
      <c r="AI8" s="18"/>
      <c r="AJ8" s="18"/>
      <c r="AK8" s="18"/>
      <c r="AL8" s="18"/>
      <c r="AM8" s="18"/>
      <c r="AN8" s="18"/>
      <c r="AO8" s="18"/>
      <c r="AP8" s="18"/>
      <c r="AQ8" s="18"/>
      <c r="AR8" s="18"/>
      <c r="AS8" s="18"/>
      <c r="AT8" s="18"/>
      <c r="AU8" s="18"/>
      <c r="AV8" s="18"/>
    </row>
    <row r="9" spans="1:48" ht="60" customHeight="1" x14ac:dyDescent="0.25">
      <c r="A9" s="135"/>
      <c r="B9" s="68">
        <v>6</v>
      </c>
      <c r="C9" s="141"/>
      <c r="D9" s="66" t="s">
        <v>78</v>
      </c>
      <c r="E9" s="20" t="s">
        <v>37</v>
      </c>
      <c r="F9" s="20" t="s">
        <v>48</v>
      </c>
      <c r="G9" s="86">
        <v>3.31</v>
      </c>
      <c r="H9" s="72">
        <v>36</v>
      </c>
      <c r="I9" s="39">
        <f t="shared" si="0"/>
        <v>36</v>
      </c>
      <c r="J9" s="40" t="str">
        <f t="shared" si="1"/>
        <v>OK</v>
      </c>
      <c r="K9" s="121"/>
      <c r="L9" s="121"/>
      <c r="M9" s="121"/>
      <c r="N9" s="121"/>
      <c r="O9" s="102"/>
      <c r="P9" s="121"/>
      <c r="Q9" s="121"/>
      <c r="R9" s="121"/>
      <c r="S9" s="121"/>
      <c r="T9" s="121"/>
      <c r="U9" s="121"/>
      <c r="V9" s="108"/>
      <c r="W9" s="121"/>
      <c r="X9" s="121"/>
      <c r="Y9" s="121"/>
      <c r="Z9" s="121"/>
      <c r="AA9" s="121"/>
      <c r="AB9" s="121"/>
      <c r="AC9" s="121"/>
      <c r="AD9" s="121"/>
      <c r="AE9" s="18"/>
      <c r="AF9" s="18"/>
      <c r="AG9" s="18"/>
      <c r="AH9" s="18"/>
      <c r="AI9" s="18"/>
      <c r="AJ9" s="18"/>
      <c r="AK9" s="18"/>
      <c r="AL9" s="18"/>
      <c r="AM9" s="18"/>
      <c r="AN9" s="18"/>
      <c r="AO9" s="18"/>
      <c r="AP9" s="18"/>
      <c r="AQ9" s="18"/>
      <c r="AR9" s="18"/>
      <c r="AS9" s="18"/>
      <c r="AT9" s="18"/>
      <c r="AU9" s="18"/>
      <c r="AV9" s="18"/>
    </row>
    <row r="10" spans="1:48" ht="60" customHeight="1" x14ac:dyDescent="0.25">
      <c r="A10" s="136"/>
      <c r="B10" s="68">
        <v>7</v>
      </c>
      <c r="C10" s="142"/>
      <c r="D10" s="83" t="s">
        <v>174</v>
      </c>
      <c r="E10" s="20" t="s">
        <v>37</v>
      </c>
      <c r="F10" s="20" t="s">
        <v>26</v>
      </c>
      <c r="G10" s="86">
        <v>8.75</v>
      </c>
      <c r="H10" s="72"/>
      <c r="I10" s="39">
        <f t="shared" si="0"/>
        <v>0</v>
      </c>
      <c r="J10" s="40" t="str">
        <f t="shared" si="1"/>
        <v>OK</v>
      </c>
      <c r="K10" s="121"/>
      <c r="L10" s="121"/>
      <c r="M10" s="121"/>
      <c r="N10" s="121"/>
      <c r="O10" s="102"/>
      <c r="P10" s="121"/>
      <c r="Q10" s="121"/>
      <c r="R10" s="121"/>
      <c r="S10" s="121"/>
      <c r="T10" s="121"/>
      <c r="U10" s="121"/>
      <c r="V10" s="108"/>
      <c r="W10" s="121"/>
      <c r="X10" s="121"/>
      <c r="Y10" s="121"/>
      <c r="Z10" s="121"/>
      <c r="AA10" s="121"/>
      <c r="AB10" s="121"/>
      <c r="AC10" s="121"/>
      <c r="AD10" s="121"/>
      <c r="AE10" s="18"/>
      <c r="AF10" s="18"/>
      <c r="AG10" s="18"/>
      <c r="AH10" s="18"/>
      <c r="AI10" s="18"/>
      <c r="AJ10" s="18"/>
      <c r="AK10" s="18"/>
      <c r="AL10" s="18"/>
      <c r="AM10" s="18"/>
      <c r="AN10" s="18"/>
      <c r="AO10" s="18"/>
      <c r="AP10" s="18"/>
      <c r="AQ10" s="18"/>
      <c r="AR10" s="18"/>
      <c r="AS10" s="18"/>
      <c r="AT10" s="18"/>
      <c r="AU10" s="18"/>
      <c r="AV10" s="18"/>
    </row>
    <row r="11" spans="1:48" ht="60" customHeight="1" x14ac:dyDescent="0.25">
      <c r="A11" s="49">
        <v>6</v>
      </c>
      <c r="B11" s="68">
        <v>8</v>
      </c>
      <c r="C11" s="81" t="s">
        <v>173</v>
      </c>
      <c r="D11" s="66" t="s">
        <v>79</v>
      </c>
      <c r="E11" s="69" t="s">
        <v>37</v>
      </c>
      <c r="F11" s="69" t="s">
        <v>26</v>
      </c>
      <c r="G11" s="86">
        <v>1</v>
      </c>
      <c r="H11" s="72">
        <v>420</v>
      </c>
      <c r="I11" s="39">
        <f t="shared" si="0"/>
        <v>180</v>
      </c>
      <c r="J11" s="40" t="str">
        <f t="shared" si="1"/>
        <v>OK</v>
      </c>
      <c r="K11" s="121"/>
      <c r="L11" s="121"/>
      <c r="M11" s="121"/>
      <c r="N11" s="121"/>
      <c r="O11" s="102"/>
      <c r="P11" s="121"/>
      <c r="Q11" s="121"/>
      <c r="R11" s="121"/>
      <c r="S11" s="121"/>
      <c r="T11" s="121"/>
      <c r="U11" s="121"/>
      <c r="V11" s="114">
        <v>120</v>
      </c>
      <c r="W11" s="121"/>
      <c r="X11" s="121"/>
      <c r="Y11" s="121"/>
      <c r="Z11" s="121"/>
      <c r="AA11" s="121">
        <v>120</v>
      </c>
      <c r="AB11" s="121"/>
      <c r="AC11" s="121"/>
      <c r="AD11" s="121"/>
      <c r="AE11" s="18"/>
      <c r="AF11" s="18"/>
      <c r="AG11" s="18"/>
      <c r="AH11" s="18"/>
      <c r="AI11" s="18"/>
      <c r="AJ11" s="18"/>
      <c r="AK11" s="18"/>
      <c r="AL11" s="18"/>
      <c r="AM11" s="18"/>
      <c r="AN11" s="18"/>
      <c r="AO11" s="18"/>
      <c r="AP11" s="18"/>
      <c r="AQ11" s="18"/>
      <c r="AR11" s="18"/>
      <c r="AS11" s="18"/>
      <c r="AT11" s="18"/>
      <c r="AU11" s="18"/>
      <c r="AV11" s="18"/>
    </row>
    <row r="12" spans="1:48" ht="60" customHeight="1" x14ac:dyDescent="0.25">
      <c r="A12" s="134">
        <v>7</v>
      </c>
      <c r="B12" s="68">
        <v>9</v>
      </c>
      <c r="C12" s="140" t="s">
        <v>175</v>
      </c>
      <c r="D12" s="66" t="s">
        <v>80</v>
      </c>
      <c r="E12" s="69" t="s">
        <v>55</v>
      </c>
      <c r="F12" s="69" t="s">
        <v>50</v>
      </c>
      <c r="G12" s="86">
        <v>29.75</v>
      </c>
      <c r="H12" s="72"/>
      <c r="I12" s="39">
        <f t="shared" si="0"/>
        <v>0</v>
      </c>
      <c r="J12" s="40" t="str">
        <f t="shared" si="1"/>
        <v>OK</v>
      </c>
      <c r="K12" s="121"/>
      <c r="L12" s="121"/>
      <c r="M12" s="121"/>
      <c r="N12" s="121"/>
      <c r="O12" s="102"/>
      <c r="P12" s="121"/>
      <c r="Q12" s="121"/>
      <c r="R12" s="121"/>
      <c r="S12" s="121"/>
      <c r="T12" s="121"/>
      <c r="U12" s="121"/>
      <c r="V12" s="108"/>
      <c r="W12" s="121"/>
      <c r="X12" s="121"/>
      <c r="Y12" s="121"/>
      <c r="Z12" s="121"/>
      <c r="AA12" s="121"/>
      <c r="AB12" s="121"/>
      <c r="AC12" s="121"/>
      <c r="AD12" s="121"/>
      <c r="AE12" s="18"/>
      <c r="AF12" s="18"/>
      <c r="AG12" s="18"/>
      <c r="AH12" s="18"/>
      <c r="AI12" s="18"/>
      <c r="AJ12" s="18"/>
      <c r="AK12" s="18"/>
      <c r="AL12" s="18"/>
      <c r="AM12" s="18"/>
      <c r="AN12" s="18"/>
      <c r="AO12" s="18"/>
      <c r="AP12" s="18"/>
      <c r="AQ12" s="18"/>
      <c r="AR12" s="18"/>
      <c r="AS12" s="18"/>
      <c r="AT12" s="18"/>
      <c r="AU12" s="18"/>
      <c r="AV12" s="18"/>
    </row>
    <row r="13" spans="1:48" ht="60" customHeight="1" x14ac:dyDescent="0.25">
      <c r="A13" s="135"/>
      <c r="B13" s="68">
        <v>10</v>
      </c>
      <c r="C13" s="141"/>
      <c r="D13" s="70" t="s">
        <v>81</v>
      </c>
      <c r="E13" s="69" t="s">
        <v>55</v>
      </c>
      <c r="F13" s="69" t="s">
        <v>50</v>
      </c>
      <c r="G13" s="86">
        <v>49.38</v>
      </c>
      <c r="H13" s="72">
        <v>70</v>
      </c>
      <c r="I13" s="39">
        <f t="shared" si="0"/>
        <v>0</v>
      </c>
      <c r="J13" s="40" t="str">
        <f t="shared" si="1"/>
        <v>OK</v>
      </c>
      <c r="K13" s="121"/>
      <c r="L13" s="121"/>
      <c r="M13" s="121"/>
      <c r="N13" s="121"/>
      <c r="O13" s="102"/>
      <c r="P13" s="121">
        <v>40</v>
      </c>
      <c r="Q13" s="121"/>
      <c r="R13" s="121"/>
      <c r="S13" s="121"/>
      <c r="T13" s="121"/>
      <c r="U13" s="121"/>
      <c r="V13" s="108"/>
      <c r="W13" s="121"/>
      <c r="X13" s="121">
        <v>30</v>
      </c>
      <c r="Y13" s="121"/>
      <c r="Z13" s="121"/>
      <c r="AA13" s="121"/>
      <c r="AB13" s="121"/>
      <c r="AC13" s="121"/>
      <c r="AD13" s="121"/>
      <c r="AE13" s="18"/>
      <c r="AF13" s="18"/>
      <c r="AG13" s="18"/>
      <c r="AH13" s="18"/>
      <c r="AI13" s="18"/>
      <c r="AJ13" s="18"/>
      <c r="AK13" s="18"/>
      <c r="AL13" s="18"/>
      <c r="AM13" s="18"/>
      <c r="AN13" s="18"/>
      <c r="AO13" s="18"/>
      <c r="AP13" s="18"/>
      <c r="AQ13" s="18"/>
      <c r="AR13" s="18"/>
      <c r="AS13" s="18"/>
      <c r="AT13" s="18"/>
      <c r="AU13" s="18"/>
      <c r="AV13" s="18"/>
    </row>
    <row r="14" spans="1:48" ht="60" customHeight="1" x14ac:dyDescent="0.25">
      <c r="A14" s="135"/>
      <c r="B14" s="68">
        <v>11</v>
      </c>
      <c r="C14" s="141"/>
      <c r="D14" s="66" t="s">
        <v>82</v>
      </c>
      <c r="E14" s="69" t="s">
        <v>55</v>
      </c>
      <c r="F14" s="69" t="s">
        <v>48</v>
      </c>
      <c r="G14" s="86">
        <v>38.86</v>
      </c>
      <c r="H14" s="72"/>
      <c r="I14" s="39">
        <f t="shared" si="0"/>
        <v>0</v>
      </c>
      <c r="J14" s="40" t="str">
        <f t="shared" si="1"/>
        <v>OK</v>
      </c>
      <c r="K14" s="121"/>
      <c r="L14" s="121"/>
      <c r="M14" s="121"/>
      <c r="N14" s="121"/>
      <c r="O14" s="102"/>
      <c r="P14" s="121"/>
      <c r="Q14" s="121"/>
      <c r="R14" s="121"/>
      <c r="S14" s="121"/>
      <c r="T14" s="121"/>
      <c r="U14" s="121"/>
      <c r="V14" s="108"/>
      <c r="W14" s="121"/>
      <c r="X14" s="121"/>
      <c r="Y14" s="121"/>
      <c r="Z14" s="121"/>
      <c r="AA14" s="121"/>
      <c r="AB14" s="121"/>
      <c r="AC14" s="121"/>
      <c r="AD14" s="121"/>
      <c r="AE14" s="18"/>
      <c r="AF14" s="18"/>
      <c r="AG14" s="18"/>
      <c r="AH14" s="18"/>
      <c r="AI14" s="18"/>
      <c r="AJ14" s="18"/>
      <c r="AK14" s="18"/>
      <c r="AL14" s="18"/>
      <c r="AM14" s="18"/>
      <c r="AN14" s="18"/>
      <c r="AO14" s="18"/>
      <c r="AP14" s="18"/>
      <c r="AQ14" s="18"/>
      <c r="AR14" s="18"/>
      <c r="AS14" s="18"/>
      <c r="AT14" s="18"/>
      <c r="AU14" s="18"/>
      <c r="AV14" s="18"/>
    </row>
    <row r="15" spans="1:48" ht="60" customHeight="1" x14ac:dyDescent="0.25">
      <c r="A15" s="135"/>
      <c r="B15" s="68">
        <v>12</v>
      </c>
      <c r="C15" s="141"/>
      <c r="D15" s="66" t="s">
        <v>176</v>
      </c>
      <c r="E15" s="69" t="s">
        <v>177</v>
      </c>
      <c r="F15" s="69" t="s">
        <v>48</v>
      </c>
      <c r="G15" s="86">
        <v>95.39</v>
      </c>
      <c r="H15" s="72"/>
      <c r="I15" s="39">
        <f t="shared" si="0"/>
        <v>0</v>
      </c>
      <c r="J15" s="40" t="str">
        <f t="shared" si="1"/>
        <v>OK</v>
      </c>
      <c r="K15" s="121"/>
      <c r="L15" s="121"/>
      <c r="M15" s="121"/>
      <c r="N15" s="121"/>
      <c r="O15" s="102"/>
      <c r="P15" s="121"/>
      <c r="Q15" s="121"/>
      <c r="R15" s="121"/>
      <c r="S15" s="121"/>
      <c r="T15" s="121"/>
      <c r="U15" s="121"/>
      <c r="V15" s="108"/>
      <c r="W15" s="121"/>
      <c r="X15" s="121"/>
      <c r="Y15" s="121"/>
      <c r="Z15" s="121"/>
      <c r="AA15" s="121"/>
      <c r="AB15" s="121"/>
      <c r="AC15" s="121"/>
      <c r="AD15" s="121"/>
      <c r="AE15" s="18"/>
      <c r="AF15" s="18"/>
      <c r="AG15" s="18"/>
      <c r="AH15" s="18"/>
      <c r="AI15" s="18"/>
      <c r="AJ15" s="18"/>
      <c r="AK15" s="18"/>
      <c r="AL15" s="18"/>
      <c r="AM15" s="18"/>
      <c r="AN15" s="18"/>
      <c r="AO15" s="18"/>
      <c r="AP15" s="18"/>
      <c r="AQ15" s="18"/>
      <c r="AR15" s="18"/>
      <c r="AS15" s="18"/>
      <c r="AT15" s="18"/>
      <c r="AU15" s="18"/>
      <c r="AV15" s="18"/>
    </row>
    <row r="16" spans="1:48" ht="60" customHeight="1" x14ac:dyDescent="0.25">
      <c r="A16" s="136"/>
      <c r="B16" s="68">
        <v>13</v>
      </c>
      <c r="C16" s="142"/>
      <c r="D16" s="66" t="s">
        <v>83</v>
      </c>
      <c r="E16" s="69" t="s">
        <v>177</v>
      </c>
      <c r="F16" s="69" t="s">
        <v>48</v>
      </c>
      <c r="G16" s="86">
        <v>16.7</v>
      </c>
      <c r="H16" s="72"/>
      <c r="I16" s="39">
        <f t="shared" si="0"/>
        <v>0</v>
      </c>
      <c r="J16" s="40" t="str">
        <f t="shared" si="1"/>
        <v>OK</v>
      </c>
      <c r="K16" s="121"/>
      <c r="L16" s="121"/>
      <c r="M16" s="121"/>
      <c r="N16" s="121"/>
      <c r="O16" s="102"/>
      <c r="P16" s="121"/>
      <c r="Q16" s="121"/>
      <c r="R16" s="121"/>
      <c r="S16" s="121"/>
      <c r="T16" s="121"/>
      <c r="U16" s="121"/>
      <c r="V16" s="108"/>
      <c r="W16" s="121"/>
      <c r="X16" s="121"/>
      <c r="Y16" s="121"/>
      <c r="Z16" s="121"/>
      <c r="AA16" s="121"/>
      <c r="AB16" s="121"/>
      <c r="AC16" s="121"/>
      <c r="AD16" s="121"/>
      <c r="AE16" s="18"/>
      <c r="AF16" s="18"/>
      <c r="AG16" s="18"/>
      <c r="AH16" s="18"/>
      <c r="AI16" s="18"/>
      <c r="AJ16" s="18"/>
      <c r="AK16" s="18"/>
      <c r="AL16" s="18"/>
      <c r="AM16" s="18"/>
      <c r="AN16" s="18"/>
      <c r="AO16" s="18"/>
      <c r="AP16" s="18"/>
      <c r="AQ16" s="18"/>
      <c r="AR16" s="18"/>
      <c r="AS16" s="18"/>
      <c r="AT16" s="18"/>
      <c r="AU16" s="18"/>
      <c r="AV16" s="18"/>
    </row>
    <row r="17" spans="1:48" ht="60" customHeight="1" x14ac:dyDescent="0.25">
      <c r="A17" s="134">
        <v>8</v>
      </c>
      <c r="B17" s="68">
        <v>14</v>
      </c>
      <c r="C17" s="140" t="s">
        <v>175</v>
      </c>
      <c r="D17" s="66" t="s">
        <v>178</v>
      </c>
      <c r="E17" s="69" t="s">
        <v>179</v>
      </c>
      <c r="F17" s="69" t="s">
        <v>33</v>
      </c>
      <c r="G17" s="86">
        <v>16.100000000000001</v>
      </c>
      <c r="H17" s="72">
        <v>10</v>
      </c>
      <c r="I17" s="39">
        <f t="shared" si="0"/>
        <v>0</v>
      </c>
      <c r="J17" s="40" t="str">
        <f t="shared" si="1"/>
        <v>OK</v>
      </c>
      <c r="K17" s="121"/>
      <c r="L17" s="121"/>
      <c r="M17" s="121"/>
      <c r="N17" s="121"/>
      <c r="O17" s="102"/>
      <c r="P17" s="121">
        <v>5</v>
      </c>
      <c r="Q17" s="121"/>
      <c r="R17" s="121"/>
      <c r="S17" s="121"/>
      <c r="T17" s="121"/>
      <c r="U17" s="121"/>
      <c r="V17" s="108"/>
      <c r="W17" s="121"/>
      <c r="X17" s="121">
        <v>5</v>
      </c>
      <c r="Y17" s="121"/>
      <c r="Z17" s="121"/>
      <c r="AA17" s="121"/>
      <c r="AB17" s="121"/>
      <c r="AC17" s="121"/>
      <c r="AD17" s="121"/>
      <c r="AE17" s="18"/>
      <c r="AF17" s="18"/>
      <c r="AG17" s="18"/>
      <c r="AH17" s="18"/>
      <c r="AI17" s="18"/>
      <c r="AJ17" s="18"/>
      <c r="AK17" s="18"/>
      <c r="AL17" s="18"/>
      <c r="AM17" s="18"/>
      <c r="AN17" s="18"/>
      <c r="AO17" s="18"/>
      <c r="AP17" s="18"/>
      <c r="AQ17" s="18"/>
      <c r="AR17" s="18"/>
      <c r="AS17" s="18"/>
      <c r="AT17" s="18"/>
      <c r="AU17" s="18"/>
      <c r="AV17" s="18"/>
    </row>
    <row r="18" spans="1:48" ht="60" customHeight="1" x14ac:dyDescent="0.25">
      <c r="A18" s="135"/>
      <c r="B18" s="68">
        <v>15</v>
      </c>
      <c r="C18" s="141"/>
      <c r="D18" s="66" t="s">
        <v>84</v>
      </c>
      <c r="E18" s="20" t="s">
        <v>56</v>
      </c>
      <c r="F18" s="20" t="s">
        <v>50</v>
      </c>
      <c r="G18" s="86">
        <v>26.5</v>
      </c>
      <c r="H18" s="72">
        <v>4</v>
      </c>
      <c r="I18" s="39">
        <f t="shared" si="0"/>
        <v>0</v>
      </c>
      <c r="J18" s="40" t="str">
        <f t="shared" si="1"/>
        <v>OK</v>
      </c>
      <c r="K18" s="121"/>
      <c r="L18" s="121"/>
      <c r="M18" s="121"/>
      <c r="N18" s="121"/>
      <c r="O18" s="102"/>
      <c r="P18" s="121">
        <v>2</v>
      </c>
      <c r="Q18" s="121"/>
      <c r="R18" s="121"/>
      <c r="S18" s="121"/>
      <c r="T18" s="121"/>
      <c r="U18" s="121"/>
      <c r="V18" s="108"/>
      <c r="W18" s="121"/>
      <c r="X18" s="121">
        <v>2</v>
      </c>
      <c r="Y18" s="121"/>
      <c r="Z18" s="121"/>
      <c r="AA18" s="121"/>
      <c r="AB18" s="121"/>
      <c r="AC18" s="121"/>
      <c r="AD18" s="121"/>
      <c r="AE18" s="18"/>
      <c r="AF18" s="18"/>
      <c r="AG18" s="18"/>
      <c r="AH18" s="18"/>
      <c r="AI18" s="18"/>
      <c r="AJ18" s="18"/>
      <c r="AK18" s="18"/>
      <c r="AL18" s="18"/>
      <c r="AM18" s="18"/>
      <c r="AN18" s="18"/>
      <c r="AO18" s="18"/>
      <c r="AP18" s="18"/>
      <c r="AQ18" s="18"/>
      <c r="AR18" s="18"/>
      <c r="AS18" s="18"/>
      <c r="AT18" s="18"/>
      <c r="AU18" s="18"/>
      <c r="AV18" s="18"/>
    </row>
    <row r="19" spans="1:48" ht="60" customHeight="1" x14ac:dyDescent="0.25">
      <c r="A19" s="135"/>
      <c r="B19" s="68">
        <v>16</v>
      </c>
      <c r="C19" s="141"/>
      <c r="D19" s="66" t="s">
        <v>85</v>
      </c>
      <c r="E19" s="69" t="s">
        <v>57</v>
      </c>
      <c r="F19" s="69" t="s">
        <v>48</v>
      </c>
      <c r="G19" s="86">
        <v>9.6999999999999993</v>
      </c>
      <c r="H19" s="72"/>
      <c r="I19" s="39">
        <f t="shared" si="0"/>
        <v>0</v>
      </c>
      <c r="J19" s="40" t="str">
        <f t="shared" si="1"/>
        <v>OK</v>
      </c>
      <c r="K19" s="121"/>
      <c r="L19" s="121"/>
      <c r="M19" s="121"/>
      <c r="N19" s="121"/>
      <c r="O19" s="102"/>
      <c r="P19" s="121"/>
      <c r="Q19" s="121"/>
      <c r="R19" s="121"/>
      <c r="S19" s="121"/>
      <c r="T19" s="121"/>
      <c r="U19" s="121"/>
      <c r="V19" s="108"/>
      <c r="W19" s="121"/>
      <c r="X19" s="121"/>
      <c r="Y19" s="121"/>
      <c r="Z19" s="121"/>
      <c r="AA19" s="121"/>
      <c r="AB19" s="121"/>
      <c r="AC19" s="121"/>
      <c r="AD19" s="121"/>
      <c r="AE19" s="18"/>
      <c r="AF19" s="18"/>
      <c r="AG19" s="18"/>
      <c r="AH19" s="18"/>
      <c r="AI19" s="18"/>
      <c r="AJ19" s="18"/>
      <c r="AK19" s="18"/>
      <c r="AL19" s="18"/>
      <c r="AM19" s="18"/>
      <c r="AN19" s="18"/>
      <c r="AO19" s="18"/>
      <c r="AP19" s="18"/>
      <c r="AQ19" s="18"/>
      <c r="AR19" s="18"/>
      <c r="AS19" s="18"/>
      <c r="AT19" s="18"/>
      <c r="AU19" s="18"/>
      <c r="AV19" s="18"/>
    </row>
    <row r="20" spans="1:48" ht="60" customHeight="1" x14ac:dyDescent="0.25">
      <c r="A20" s="136"/>
      <c r="B20" s="68">
        <v>17</v>
      </c>
      <c r="C20" s="142"/>
      <c r="D20" s="66" t="s">
        <v>86</v>
      </c>
      <c r="E20" s="20" t="s">
        <v>180</v>
      </c>
      <c r="F20" s="20" t="s">
        <v>48</v>
      </c>
      <c r="G20" s="86">
        <v>36.33</v>
      </c>
      <c r="H20" s="72">
        <v>4</v>
      </c>
      <c r="I20" s="39">
        <f t="shared" si="0"/>
        <v>0</v>
      </c>
      <c r="J20" s="40" t="str">
        <f t="shared" si="1"/>
        <v>OK</v>
      </c>
      <c r="K20" s="121"/>
      <c r="L20" s="121"/>
      <c r="M20" s="121"/>
      <c r="N20" s="121"/>
      <c r="O20" s="102"/>
      <c r="P20" s="121">
        <v>2</v>
      </c>
      <c r="Q20" s="121"/>
      <c r="R20" s="121"/>
      <c r="S20" s="121"/>
      <c r="T20" s="121"/>
      <c r="U20" s="121"/>
      <c r="V20" s="108"/>
      <c r="W20" s="121"/>
      <c r="X20" s="121">
        <v>2</v>
      </c>
      <c r="Y20" s="121"/>
      <c r="Z20" s="121"/>
      <c r="AA20" s="121"/>
      <c r="AB20" s="121"/>
      <c r="AC20" s="121"/>
      <c r="AD20" s="121"/>
      <c r="AE20" s="18"/>
      <c r="AF20" s="18"/>
      <c r="AG20" s="18"/>
      <c r="AH20" s="18"/>
      <c r="AI20" s="18"/>
      <c r="AJ20" s="18"/>
      <c r="AK20" s="18"/>
      <c r="AL20" s="18"/>
      <c r="AM20" s="18"/>
      <c r="AN20" s="18"/>
      <c r="AO20" s="18"/>
      <c r="AP20" s="18"/>
      <c r="AQ20" s="18"/>
      <c r="AR20" s="18"/>
      <c r="AS20" s="18"/>
      <c r="AT20" s="18"/>
      <c r="AU20" s="18"/>
      <c r="AV20" s="18"/>
    </row>
    <row r="21" spans="1:48" ht="60" customHeight="1" x14ac:dyDescent="0.25">
      <c r="A21" s="134">
        <v>9</v>
      </c>
      <c r="B21" s="68">
        <v>18</v>
      </c>
      <c r="C21" s="140" t="s">
        <v>181</v>
      </c>
      <c r="D21" s="66" t="s">
        <v>182</v>
      </c>
      <c r="E21" s="20" t="s">
        <v>58</v>
      </c>
      <c r="F21" s="20" t="s">
        <v>35</v>
      </c>
      <c r="G21" s="86">
        <v>2.31</v>
      </c>
      <c r="H21" s="72">
        <v>750</v>
      </c>
      <c r="I21" s="39">
        <f t="shared" si="0"/>
        <v>500</v>
      </c>
      <c r="J21" s="40" t="str">
        <f t="shared" si="1"/>
        <v>OK</v>
      </c>
      <c r="K21" s="121"/>
      <c r="L21" s="121"/>
      <c r="M21" s="121"/>
      <c r="N21" s="121"/>
      <c r="O21" s="102"/>
      <c r="P21" s="121"/>
      <c r="Q21" s="121"/>
      <c r="R21" s="121"/>
      <c r="S21" s="121"/>
      <c r="T21" s="121"/>
      <c r="U21" s="121"/>
      <c r="V21" s="108"/>
      <c r="W21" s="121"/>
      <c r="X21" s="121"/>
      <c r="Y21" s="121">
        <v>250</v>
      </c>
      <c r="Z21" s="121"/>
      <c r="AA21" s="121"/>
      <c r="AB21" s="121"/>
      <c r="AC21" s="121"/>
      <c r="AD21" s="121"/>
      <c r="AE21" s="18"/>
      <c r="AF21" s="18"/>
      <c r="AG21" s="18"/>
      <c r="AH21" s="18"/>
      <c r="AI21" s="18"/>
      <c r="AJ21" s="18"/>
      <c r="AK21" s="18"/>
      <c r="AL21" s="18"/>
      <c r="AM21" s="18"/>
      <c r="AN21" s="18"/>
      <c r="AO21" s="18"/>
      <c r="AP21" s="18"/>
      <c r="AQ21" s="18"/>
      <c r="AR21" s="18"/>
      <c r="AS21" s="18"/>
      <c r="AT21" s="18"/>
      <c r="AU21" s="18"/>
      <c r="AV21" s="18"/>
    </row>
    <row r="22" spans="1:48" ht="60" customHeight="1" x14ac:dyDescent="0.25">
      <c r="A22" s="136"/>
      <c r="B22" s="68">
        <v>19</v>
      </c>
      <c r="C22" s="142"/>
      <c r="D22" s="66" t="s">
        <v>183</v>
      </c>
      <c r="E22" s="20" t="s">
        <v>184</v>
      </c>
      <c r="F22" s="20" t="s">
        <v>35</v>
      </c>
      <c r="G22" s="86">
        <v>1.34</v>
      </c>
      <c r="H22" s="72"/>
      <c r="I22" s="39">
        <f t="shared" si="0"/>
        <v>0</v>
      </c>
      <c r="J22" s="40" t="str">
        <f t="shared" si="1"/>
        <v>OK</v>
      </c>
      <c r="K22" s="121"/>
      <c r="L22" s="121"/>
      <c r="M22" s="121"/>
      <c r="N22" s="121"/>
      <c r="O22" s="102"/>
      <c r="P22" s="121"/>
      <c r="Q22" s="121"/>
      <c r="R22" s="121"/>
      <c r="S22" s="121"/>
      <c r="T22" s="121"/>
      <c r="U22" s="121"/>
      <c r="V22" s="108"/>
      <c r="W22" s="121"/>
      <c r="X22" s="121"/>
      <c r="Y22" s="121"/>
      <c r="Z22" s="121"/>
      <c r="AA22" s="121"/>
      <c r="AB22" s="121"/>
      <c r="AC22" s="121"/>
      <c r="AD22" s="121"/>
      <c r="AE22" s="18"/>
      <c r="AF22" s="18"/>
      <c r="AG22" s="18"/>
      <c r="AH22" s="18"/>
      <c r="AI22" s="18"/>
      <c r="AJ22" s="18"/>
      <c r="AK22" s="18"/>
      <c r="AL22" s="18"/>
      <c r="AM22" s="18"/>
      <c r="AN22" s="18"/>
      <c r="AO22" s="18"/>
      <c r="AP22" s="18"/>
      <c r="AQ22" s="18"/>
      <c r="AR22" s="18"/>
      <c r="AS22" s="18"/>
      <c r="AT22" s="18"/>
      <c r="AU22" s="18"/>
      <c r="AV22" s="18"/>
    </row>
    <row r="23" spans="1:48" ht="60" customHeight="1" x14ac:dyDescent="0.25">
      <c r="A23" s="134">
        <v>10</v>
      </c>
      <c r="B23" s="68">
        <v>20</v>
      </c>
      <c r="C23" s="140" t="s">
        <v>173</v>
      </c>
      <c r="D23" s="66" t="s">
        <v>87</v>
      </c>
      <c r="E23" s="20" t="s">
        <v>37</v>
      </c>
      <c r="F23" s="20" t="s">
        <v>50</v>
      </c>
      <c r="G23" s="86">
        <v>4.97</v>
      </c>
      <c r="H23" s="72"/>
      <c r="I23" s="39">
        <f t="shared" si="0"/>
        <v>0</v>
      </c>
      <c r="J23" s="40" t="str">
        <f t="shared" si="1"/>
        <v>OK</v>
      </c>
      <c r="K23" s="121"/>
      <c r="L23" s="121"/>
      <c r="M23" s="121"/>
      <c r="N23" s="121"/>
      <c r="O23" s="102"/>
      <c r="P23" s="121"/>
      <c r="Q23" s="121"/>
      <c r="R23" s="121"/>
      <c r="S23" s="121"/>
      <c r="T23" s="121"/>
      <c r="U23" s="121"/>
      <c r="V23" s="108"/>
      <c r="W23" s="121"/>
      <c r="X23" s="121"/>
      <c r="Y23" s="121"/>
      <c r="Z23" s="121"/>
      <c r="AA23" s="121"/>
      <c r="AB23" s="121"/>
      <c r="AC23" s="121"/>
      <c r="AD23" s="121"/>
      <c r="AE23" s="18"/>
      <c r="AF23" s="18"/>
      <c r="AG23" s="18"/>
      <c r="AH23" s="18"/>
      <c r="AI23" s="18"/>
      <c r="AJ23" s="18"/>
      <c r="AK23" s="18"/>
      <c r="AL23" s="18"/>
      <c r="AM23" s="18"/>
      <c r="AN23" s="18"/>
      <c r="AO23" s="18"/>
      <c r="AP23" s="18"/>
      <c r="AQ23" s="18"/>
      <c r="AR23" s="18"/>
      <c r="AS23" s="18"/>
      <c r="AT23" s="18"/>
      <c r="AU23" s="18"/>
      <c r="AV23" s="18"/>
    </row>
    <row r="24" spans="1:48" ht="60" customHeight="1" x14ac:dyDescent="0.25">
      <c r="A24" s="136"/>
      <c r="B24" s="68">
        <v>21</v>
      </c>
      <c r="C24" s="142"/>
      <c r="D24" s="66" t="s">
        <v>88</v>
      </c>
      <c r="E24" s="69" t="s">
        <v>37</v>
      </c>
      <c r="F24" s="69" t="s">
        <v>48</v>
      </c>
      <c r="G24" s="86">
        <v>1.64</v>
      </c>
      <c r="H24" s="72">
        <v>420</v>
      </c>
      <c r="I24" s="39">
        <f t="shared" si="0"/>
        <v>60</v>
      </c>
      <c r="J24" s="40" t="str">
        <f t="shared" si="1"/>
        <v>OK</v>
      </c>
      <c r="K24" s="121"/>
      <c r="L24" s="121"/>
      <c r="M24" s="121"/>
      <c r="N24" s="121"/>
      <c r="O24" s="102"/>
      <c r="P24" s="121"/>
      <c r="Q24" s="121">
        <v>120</v>
      </c>
      <c r="R24" s="121"/>
      <c r="S24" s="121"/>
      <c r="T24" s="121"/>
      <c r="U24" s="121"/>
      <c r="V24" s="114">
        <v>120</v>
      </c>
      <c r="W24" s="121"/>
      <c r="X24" s="121"/>
      <c r="Y24" s="121"/>
      <c r="Z24" s="121"/>
      <c r="AA24" s="121">
        <v>120</v>
      </c>
      <c r="AB24" s="121"/>
      <c r="AC24" s="121"/>
      <c r="AD24" s="121"/>
      <c r="AE24" s="18"/>
      <c r="AF24" s="18"/>
      <c r="AG24" s="18"/>
      <c r="AH24" s="18"/>
      <c r="AI24" s="18"/>
      <c r="AJ24" s="18"/>
      <c r="AK24" s="18"/>
      <c r="AL24" s="18"/>
      <c r="AM24" s="18"/>
      <c r="AN24" s="18"/>
      <c r="AO24" s="18"/>
      <c r="AP24" s="18"/>
      <c r="AQ24" s="18"/>
      <c r="AR24" s="18"/>
      <c r="AS24" s="18"/>
      <c r="AT24" s="18"/>
      <c r="AU24" s="18"/>
      <c r="AV24" s="18"/>
    </row>
    <row r="25" spans="1:48" ht="60" customHeight="1" x14ac:dyDescent="0.25">
      <c r="A25" s="134">
        <v>12</v>
      </c>
      <c r="B25" s="68">
        <v>26</v>
      </c>
      <c r="C25" s="140" t="s">
        <v>173</v>
      </c>
      <c r="D25" s="66" t="s">
        <v>185</v>
      </c>
      <c r="E25" s="20" t="s">
        <v>37</v>
      </c>
      <c r="F25" s="20" t="s">
        <v>51</v>
      </c>
      <c r="G25" s="86">
        <v>2.21</v>
      </c>
      <c r="H25" s="72">
        <v>120</v>
      </c>
      <c r="I25" s="39">
        <f t="shared" si="0"/>
        <v>24</v>
      </c>
      <c r="J25" s="40" t="str">
        <f t="shared" si="1"/>
        <v>OK</v>
      </c>
      <c r="K25" s="121"/>
      <c r="L25" s="121"/>
      <c r="M25" s="121">
        <v>48</v>
      </c>
      <c r="N25" s="121"/>
      <c r="O25" s="102"/>
      <c r="P25" s="121"/>
      <c r="Q25" s="121"/>
      <c r="R25" s="121"/>
      <c r="S25" s="121"/>
      <c r="T25" s="121"/>
      <c r="U25" s="121"/>
      <c r="V25" s="108"/>
      <c r="W25" s="121"/>
      <c r="X25" s="121"/>
      <c r="Y25" s="121"/>
      <c r="Z25" s="121"/>
      <c r="AA25" s="121">
        <v>48</v>
      </c>
      <c r="AB25" s="121"/>
      <c r="AC25" s="121"/>
      <c r="AD25" s="121"/>
      <c r="AE25" s="18"/>
      <c r="AF25" s="18"/>
      <c r="AG25" s="18"/>
      <c r="AH25" s="18"/>
      <c r="AI25" s="18"/>
      <c r="AJ25" s="18"/>
      <c r="AK25" s="18"/>
      <c r="AL25" s="18"/>
      <c r="AM25" s="18"/>
      <c r="AN25" s="18"/>
      <c r="AO25" s="18"/>
      <c r="AP25" s="18"/>
      <c r="AQ25" s="18"/>
      <c r="AR25" s="18"/>
      <c r="AS25" s="18"/>
      <c r="AT25" s="18"/>
      <c r="AU25" s="18"/>
      <c r="AV25" s="18"/>
    </row>
    <row r="26" spans="1:48" ht="60" customHeight="1" x14ac:dyDescent="0.25">
      <c r="A26" s="136"/>
      <c r="B26" s="68">
        <v>27</v>
      </c>
      <c r="C26" s="142"/>
      <c r="D26" s="46" t="s">
        <v>186</v>
      </c>
      <c r="E26" s="20" t="s">
        <v>37</v>
      </c>
      <c r="F26" s="20" t="s">
        <v>28</v>
      </c>
      <c r="G26" s="86">
        <v>1.19</v>
      </c>
      <c r="H26" s="72">
        <v>200</v>
      </c>
      <c r="I26" s="39">
        <f t="shared" si="0"/>
        <v>0</v>
      </c>
      <c r="J26" s="40" t="str">
        <f t="shared" si="1"/>
        <v>OK</v>
      </c>
      <c r="K26" s="121"/>
      <c r="L26" s="121"/>
      <c r="M26" s="121">
        <v>96</v>
      </c>
      <c r="N26" s="121"/>
      <c r="O26" s="102"/>
      <c r="P26" s="121"/>
      <c r="Q26" s="121"/>
      <c r="R26" s="121"/>
      <c r="S26" s="121"/>
      <c r="T26" s="121"/>
      <c r="U26" s="121"/>
      <c r="V26" s="114">
        <v>60</v>
      </c>
      <c r="W26" s="121"/>
      <c r="X26" s="121"/>
      <c r="Y26" s="121"/>
      <c r="Z26" s="121"/>
      <c r="AA26" s="121">
        <v>44</v>
      </c>
      <c r="AB26" s="121"/>
      <c r="AC26" s="121"/>
      <c r="AD26" s="121"/>
      <c r="AE26" s="18"/>
      <c r="AF26" s="18"/>
      <c r="AG26" s="18"/>
      <c r="AH26" s="18"/>
      <c r="AI26" s="18"/>
      <c r="AJ26" s="18"/>
      <c r="AK26" s="18"/>
      <c r="AL26" s="18"/>
      <c r="AM26" s="18"/>
      <c r="AN26" s="18"/>
      <c r="AO26" s="18"/>
      <c r="AP26" s="18"/>
      <c r="AQ26" s="18"/>
      <c r="AR26" s="18"/>
      <c r="AS26" s="18"/>
      <c r="AT26" s="18"/>
      <c r="AU26" s="18"/>
      <c r="AV26" s="18"/>
    </row>
    <row r="27" spans="1:48" ht="60" customHeight="1" x14ac:dyDescent="0.25">
      <c r="A27" s="134">
        <v>13</v>
      </c>
      <c r="B27" s="68">
        <v>28</v>
      </c>
      <c r="C27" s="140" t="s">
        <v>187</v>
      </c>
      <c r="D27" s="66" t="s">
        <v>89</v>
      </c>
      <c r="E27" s="20" t="s">
        <v>188</v>
      </c>
      <c r="F27" s="20" t="s">
        <v>26</v>
      </c>
      <c r="G27" s="86">
        <v>37.36</v>
      </c>
      <c r="H27" s="72"/>
      <c r="I27" s="39">
        <f t="shared" si="0"/>
        <v>0</v>
      </c>
      <c r="J27" s="40" t="str">
        <f t="shared" si="1"/>
        <v>OK</v>
      </c>
      <c r="K27" s="121"/>
      <c r="L27" s="121"/>
      <c r="M27" s="121"/>
      <c r="N27" s="121"/>
      <c r="O27" s="102"/>
      <c r="P27" s="121"/>
      <c r="Q27" s="121"/>
      <c r="R27" s="121"/>
      <c r="S27" s="121"/>
      <c r="T27" s="121"/>
      <c r="U27" s="121"/>
      <c r="V27" s="108"/>
      <c r="W27" s="121"/>
      <c r="X27" s="121"/>
      <c r="Y27" s="121"/>
      <c r="Z27" s="121"/>
      <c r="AA27" s="121"/>
      <c r="AB27" s="121"/>
      <c r="AC27" s="121"/>
      <c r="AD27" s="121"/>
      <c r="AE27" s="18"/>
      <c r="AF27" s="18"/>
      <c r="AG27" s="18"/>
      <c r="AH27" s="18"/>
      <c r="AI27" s="18"/>
      <c r="AJ27" s="18"/>
      <c r="AK27" s="18"/>
      <c r="AL27" s="18"/>
      <c r="AM27" s="18"/>
      <c r="AN27" s="18"/>
      <c r="AO27" s="18"/>
      <c r="AP27" s="18"/>
      <c r="AQ27" s="18"/>
      <c r="AR27" s="18"/>
      <c r="AS27" s="18"/>
      <c r="AT27" s="18"/>
      <c r="AU27" s="18"/>
      <c r="AV27" s="18"/>
    </row>
    <row r="28" spans="1:48" ht="60" customHeight="1" x14ac:dyDescent="0.25">
      <c r="A28" s="135"/>
      <c r="B28" s="68">
        <v>29</v>
      </c>
      <c r="C28" s="141"/>
      <c r="D28" s="66" t="s">
        <v>90</v>
      </c>
      <c r="E28" s="20" t="s">
        <v>188</v>
      </c>
      <c r="F28" s="20" t="s">
        <v>26</v>
      </c>
      <c r="G28" s="86">
        <v>39.81</v>
      </c>
      <c r="H28" s="72"/>
      <c r="I28" s="39">
        <f t="shared" si="0"/>
        <v>0</v>
      </c>
      <c r="J28" s="40" t="str">
        <f t="shared" si="1"/>
        <v>OK</v>
      </c>
      <c r="K28" s="121"/>
      <c r="L28" s="121"/>
      <c r="M28" s="121"/>
      <c r="N28" s="121"/>
      <c r="O28" s="102"/>
      <c r="P28" s="121"/>
      <c r="Q28" s="121"/>
      <c r="R28" s="121"/>
      <c r="S28" s="121"/>
      <c r="T28" s="121"/>
      <c r="U28" s="121"/>
      <c r="V28" s="108"/>
      <c r="W28" s="121"/>
      <c r="X28" s="121"/>
      <c r="Y28" s="121"/>
      <c r="Z28" s="121"/>
      <c r="AA28" s="121"/>
      <c r="AB28" s="121"/>
      <c r="AC28" s="121"/>
      <c r="AD28" s="121"/>
      <c r="AE28" s="18"/>
      <c r="AF28" s="18"/>
      <c r="AG28" s="18"/>
      <c r="AH28" s="18"/>
      <c r="AI28" s="18"/>
      <c r="AJ28" s="18"/>
      <c r="AK28" s="18"/>
      <c r="AL28" s="18"/>
      <c r="AM28" s="18"/>
      <c r="AN28" s="18"/>
      <c r="AO28" s="18"/>
      <c r="AP28" s="18"/>
      <c r="AQ28" s="18"/>
      <c r="AR28" s="18"/>
      <c r="AS28" s="18"/>
      <c r="AT28" s="18"/>
      <c r="AU28" s="18"/>
      <c r="AV28" s="18"/>
    </row>
    <row r="29" spans="1:48" ht="60" customHeight="1" x14ac:dyDescent="0.25">
      <c r="A29" s="135"/>
      <c r="B29" s="68">
        <v>30</v>
      </c>
      <c r="C29" s="141"/>
      <c r="D29" s="46" t="s">
        <v>91</v>
      </c>
      <c r="E29" s="20" t="s">
        <v>188</v>
      </c>
      <c r="F29" s="20" t="s">
        <v>26</v>
      </c>
      <c r="G29" s="86">
        <v>39.81</v>
      </c>
      <c r="H29" s="72"/>
      <c r="I29" s="39">
        <f t="shared" si="0"/>
        <v>0</v>
      </c>
      <c r="J29" s="40" t="str">
        <f t="shared" si="1"/>
        <v>OK</v>
      </c>
      <c r="K29" s="121"/>
      <c r="L29" s="121"/>
      <c r="M29" s="121"/>
      <c r="N29" s="121"/>
      <c r="O29" s="102"/>
      <c r="P29" s="121"/>
      <c r="Q29" s="121"/>
      <c r="R29" s="121"/>
      <c r="S29" s="121"/>
      <c r="T29" s="121"/>
      <c r="U29" s="121"/>
      <c r="V29" s="108"/>
      <c r="W29" s="121"/>
      <c r="X29" s="121"/>
      <c r="Y29" s="121"/>
      <c r="Z29" s="121"/>
      <c r="AA29" s="121"/>
      <c r="AB29" s="121"/>
      <c r="AC29" s="121"/>
      <c r="AD29" s="121"/>
      <c r="AE29" s="18"/>
      <c r="AF29" s="18"/>
      <c r="AG29" s="18"/>
      <c r="AH29" s="18"/>
      <c r="AI29" s="18"/>
      <c r="AJ29" s="18"/>
      <c r="AK29" s="18"/>
      <c r="AL29" s="18"/>
      <c r="AM29" s="18"/>
      <c r="AN29" s="18"/>
      <c r="AO29" s="18"/>
      <c r="AP29" s="18"/>
      <c r="AQ29" s="18"/>
      <c r="AR29" s="18"/>
      <c r="AS29" s="18"/>
      <c r="AT29" s="18"/>
      <c r="AU29" s="18"/>
      <c r="AV29" s="18"/>
    </row>
    <row r="30" spans="1:48" ht="60" customHeight="1" x14ac:dyDescent="0.25">
      <c r="A30" s="135"/>
      <c r="B30" s="68">
        <v>31</v>
      </c>
      <c r="C30" s="141"/>
      <c r="D30" s="46" t="s">
        <v>92</v>
      </c>
      <c r="E30" s="20" t="s">
        <v>188</v>
      </c>
      <c r="F30" s="20" t="s">
        <v>26</v>
      </c>
      <c r="G30" s="86">
        <v>114.98</v>
      </c>
      <c r="H30" s="72"/>
      <c r="I30" s="39">
        <f t="shared" si="0"/>
        <v>0</v>
      </c>
      <c r="J30" s="40" t="str">
        <f t="shared" si="1"/>
        <v>OK</v>
      </c>
      <c r="K30" s="121"/>
      <c r="L30" s="121"/>
      <c r="M30" s="121"/>
      <c r="N30" s="121"/>
      <c r="O30" s="102"/>
      <c r="P30" s="121"/>
      <c r="Q30" s="121"/>
      <c r="R30" s="121"/>
      <c r="S30" s="121"/>
      <c r="T30" s="121"/>
      <c r="U30" s="121"/>
      <c r="V30" s="108"/>
      <c r="W30" s="121"/>
      <c r="X30" s="121"/>
      <c r="Y30" s="121"/>
      <c r="Z30" s="121"/>
      <c r="AA30" s="121"/>
      <c r="AB30" s="121"/>
      <c r="AC30" s="121"/>
      <c r="AD30" s="121"/>
      <c r="AE30" s="18"/>
      <c r="AF30" s="18"/>
      <c r="AG30" s="18"/>
      <c r="AH30" s="18"/>
      <c r="AI30" s="18"/>
      <c r="AJ30" s="18"/>
      <c r="AK30" s="18"/>
      <c r="AL30" s="18"/>
      <c r="AM30" s="18"/>
      <c r="AN30" s="18"/>
      <c r="AO30" s="18"/>
      <c r="AP30" s="18"/>
      <c r="AQ30" s="18"/>
      <c r="AR30" s="18"/>
      <c r="AS30" s="18"/>
      <c r="AT30" s="18"/>
      <c r="AU30" s="18"/>
      <c r="AV30" s="18"/>
    </row>
    <row r="31" spans="1:48" ht="60" customHeight="1" x14ac:dyDescent="0.25">
      <c r="A31" s="135"/>
      <c r="B31" s="68">
        <v>32</v>
      </c>
      <c r="C31" s="141"/>
      <c r="D31" s="46" t="s">
        <v>189</v>
      </c>
      <c r="E31" s="20" t="s">
        <v>188</v>
      </c>
      <c r="F31" s="20" t="s">
        <v>26</v>
      </c>
      <c r="G31" s="86">
        <v>36.97</v>
      </c>
      <c r="H31" s="72"/>
      <c r="I31" s="39">
        <f t="shared" si="0"/>
        <v>0</v>
      </c>
      <c r="J31" s="40" t="str">
        <f t="shared" si="1"/>
        <v>OK</v>
      </c>
      <c r="K31" s="121"/>
      <c r="L31" s="121"/>
      <c r="M31" s="121"/>
      <c r="N31" s="121"/>
      <c r="O31" s="102"/>
      <c r="P31" s="121"/>
      <c r="Q31" s="121"/>
      <c r="R31" s="121"/>
      <c r="S31" s="121"/>
      <c r="T31" s="121"/>
      <c r="U31" s="121"/>
      <c r="V31" s="108"/>
      <c r="W31" s="121"/>
      <c r="X31" s="121"/>
      <c r="Y31" s="121"/>
      <c r="Z31" s="121"/>
      <c r="AA31" s="121"/>
      <c r="AB31" s="121"/>
      <c r="AC31" s="121"/>
      <c r="AD31" s="121"/>
      <c r="AE31" s="18"/>
      <c r="AF31" s="18"/>
      <c r="AG31" s="18"/>
      <c r="AH31" s="18"/>
      <c r="AI31" s="18"/>
      <c r="AJ31" s="18"/>
      <c r="AK31" s="18"/>
      <c r="AL31" s="18"/>
      <c r="AM31" s="18"/>
      <c r="AN31" s="18"/>
      <c r="AO31" s="18"/>
      <c r="AP31" s="18"/>
      <c r="AQ31" s="18"/>
      <c r="AR31" s="18"/>
      <c r="AS31" s="18"/>
      <c r="AT31" s="18"/>
      <c r="AU31" s="18"/>
      <c r="AV31" s="18"/>
    </row>
    <row r="32" spans="1:48" ht="60" customHeight="1" x14ac:dyDescent="0.25">
      <c r="A32" s="135"/>
      <c r="B32" s="68">
        <v>33</v>
      </c>
      <c r="C32" s="141"/>
      <c r="D32" s="46" t="s">
        <v>190</v>
      </c>
      <c r="E32" s="20" t="s">
        <v>188</v>
      </c>
      <c r="F32" s="20" t="s">
        <v>26</v>
      </c>
      <c r="G32" s="86">
        <v>18.579999999999998</v>
      </c>
      <c r="H32" s="72"/>
      <c r="I32" s="39">
        <f t="shared" si="0"/>
        <v>0</v>
      </c>
      <c r="J32" s="40" t="str">
        <f t="shared" si="1"/>
        <v>OK</v>
      </c>
      <c r="K32" s="121"/>
      <c r="L32" s="121"/>
      <c r="M32" s="121"/>
      <c r="N32" s="121"/>
      <c r="O32" s="102"/>
      <c r="P32" s="121"/>
      <c r="Q32" s="121"/>
      <c r="R32" s="121"/>
      <c r="S32" s="121"/>
      <c r="T32" s="121"/>
      <c r="U32" s="121"/>
      <c r="V32" s="108"/>
      <c r="W32" s="121"/>
      <c r="X32" s="121"/>
      <c r="Y32" s="121"/>
      <c r="Z32" s="121"/>
      <c r="AA32" s="121"/>
      <c r="AB32" s="121"/>
      <c r="AC32" s="121"/>
      <c r="AD32" s="121"/>
      <c r="AE32" s="18"/>
      <c r="AF32" s="18"/>
      <c r="AG32" s="18"/>
      <c r="AH32" s="18"/>
      <c r="AI32" s="18"/>
      <c r="AJ32" s="18"/>
      <c r="AK32" s="18"/>
      <c r="AL32" s="18"/>
      <c r="AM32" s="18"/>
      <c r="AN32" s="18"/>
      <c r="AO32" s="18"/>
      <c r="AP32" s="18"/>
      <c r="AQ32" s="18"/>
      <c r="AR32" s="18"/>
      <c r="AS32" s="18"/>
      <c r="AT32" s="18"/>
      <c r="AU32" s="18"/>
      <c r="AV32" s="18"/>
    </row>
    <row r="33" spans="1:48" ht="60" customHeight="1" x14ac:dyDescent="0.25">
      <c r="A33" s="135"/>
      <c r="B33" s="68">
        <v>34</v>
      </c>
      <c r="C33" s="141"/>
      <c r="D33" s="46" t="s">
        <v>191</v>
      </c>
      <c r="E33" s="20" t="s">
        <v>188</v>
      </c>
      <c r="F33" s="20" t="s">
        <v>26</v>
      </c>
      <c r="G33" s="86">
        <v>18.22</v>
      </c>
      <c r="H33" s="72"/>
      <c r="I33" s="39">
        <f t="shared" si="0"/>
        <v>0</v>
      </c>
      <c r="J33" s="40" t="str">
        <f t="shared" si="1"/>
        <v>OK</v>
      </c>
      <c r="K33" s="121"/>
      <c r="L33" s="121"/>
      <c r="M33" s="121"/>
      <c r="N33" s="121"/>
      <c r="O33" s="102"/>
      <c r="P33" s="121"/>
      <c r="Q33" s="121"/>
      <c r="R33" s="121"/>
      <c r="S33" s="121"/>
      <c r="T33" s="121"/>
      <c r="U33" s="121"/>
      <c r="V33" s="108"/>
      <c r="W33" s="121"/>
      <c r="X33" s="121"/>
      <c r="Y33" s="121"/>
      <c r="Z33" s="121"/>
      <c r="AA33" s="121"/>
      <c r="AB33" s="121"/>
      <c r="AC33" s="121"/>
      <c r="AD33" s="121"/>
      <c r="AE33" s="18"/>
      <c r="AF33" s="18"/>
      <c r="AG33" s="18"/>
      <c r="AH33" s="18"/>
      <c r="AI33" s="18"/>
      <c r="AJ33" s="18"/>
      <c r="AK33" s="18"/>
      <c r="AL33" s="18"/>
      <c r="AM33" s="18"/>
      <c r="AN33" s="18"/>
      <c r="AO33" s="18"/>
      <c r="AP33" s="18"/>
      <c r="AQ33" s="18"/>
      <c r="AR33" s="18"/>
      <c r="AS33" s="18"/>
      <c r="AT33" s="18"/>
      <c r="AU33" s="18"/>
      <c r="AV33" s="18"/>
    </row>
    <row r="34" spans="1:48" ht="60" customHeight="1" x14ac:dyDescent="0.25">
      <c r="A34" s="136"/>
      <c r="B34" s="68">
        <v>35</v>
      </c>
      <c r="C34" s="142"/>
      <c r="D34" s="46" t="s">
        <v>192</v>
      </c>
      <c r="E34" s="20" t="s">
        <v>188</v>
      </c>
      <c r="F34" s="20" t="s">
        <v>26</v>
      </c>
      <c r="G34" s="86">
        <v>54.22</v>
      </c>
      <c r="H34" s="72"/>
      <c r="I34" s="39">
        <f t="shared" si="0"/>
        <v>0</v>
      </c>
      <c r="J34" s="40" t="str">
        <f t="shared" si="1"/>
        <v>OK</v>
      </c>
      <c r="K34" s="121"/>
      <c r="L34" s="121"/>
      <c r="M34" s="121"/>
      <c r="N34" s="121"/>
      <c r="O34" s="102"/>
      <c r="P34" s="121"/>
      <c r="Q34" s="121"/>
      <c r="R34" s="121"/>
      <c r="S34" s="121"/>
      <c r="T34" s="121"/>
      <c r="U34" s="121"/>
      <c r="V34" s="108"/>
      <c r="W34" s="121"/>
      <c r="X34" s="121"/>
      <c r="Y34" s="121"/>
      <c r="Z34" s="121"/>
      <c r="AA34" s="121"/>
      <c r="AB34" s="121"/>
      <c r="AC34" s="121"/>
      <c r="AD34" s="121"/>
      <c r="AE34" s="18"/>
      <c r="AF34" s="18"/>
      <c r="AG34" s="18"/>
      <c r="AH34" s="18"/>
      <c r="AI34" s="18"/>
      <c r="AJ34" s="18"/>
      <c r="AK34" s="18"/>
      <c r="AL34" s="18"/>
      <c r="AM34" s="18"/>
      <c r="AN34" s="18"/>
      <c r="AO34" s="18"/>
      <c r="AP34" s="18"/>
      <c r="AQ34" s="18"/>
      <c r="AR34" s="18"/>
      <c r="AS34" s="18"/>
      <c r="AT34" s="18"/>
      <c r="AU34" s="18"/>
      <c r="AV34" s="18"/>
    </row>
    <row r="35" spans="1:48" ht="60" customHeight="1" x14ac:dyDescent="0.25">
      <c r="A35" s="134">
        <v>14</v>
      </c>
      <c r="B35" s="68">
        <v>36</v>
      </c>
      <c r="C35" s="140" t="s">
        <v>175</v>
      </c>
      <c r="D35" s="46" t="s">
        <v>93</v>
      </c>
      <c r="E35" s="20" t="s">
        <v>193</v>
      </c>
      <c r="F35" s="20" t="s">
        <v>26</v>
      </c>
      <c r="G35" s="86">
        <v>5.59</v>
      </c>
      <c r="H35" s="72">
        <v>12</v>
      </c>
      <c r="I35" s="39">
        <f t="shared" si="0"/>
        <v>0</v>
      </c>
      <c r="J35" s="40" t="str">
        <f t="shared" si="1"/>
        <v>OK</v>
      </c>
      <c r="K35" s="121"/>
      <c r="L35" s="121"/>
      <c r="M35" s="121"/>
      <c r="N35" s="121"/>
      <c r="O35" s="102"/>
      <c r="P35" s="121"/>
      <c r="Q35" s="121"/>
      <c r="R35" s="121"/>
      <c r="S35" s="121"/>
      <c r="T35" s="121"/>
      <c r="U35" s="121"/>
      <c r="V35" s="108"/>
      <c r="W35" s="121"/>
      <c r="X35" s="121">
        <v>12</v>
      </c>
      <c r="Y35" s="121"/>
      <c r="Z35" s="121"/>
      <c r="AA35" s="121"/>
      <c r="AB35" s="121"/>
      <c r="AC35" s="121"/>
      <c r="AD35" s="121"/>
      <c r="AE35" s="18"/>
      <c r="AF35" s="18"/>
      <c r="AG35" s="18"/>
      <c r="AH35" s="18"/>
      <c r="AI35" s="18"/>
      <c r="AJ35" s="18"/>
      <c r="AK35" s="18"/>
      <c r="AL35" s="18"/>
      <c r="AM35" s="18"/>
      <c r="AN35" s="18"/>
      <c r="AO35" s="18"/>
      <c r="AP35" s="18"/>
      <c r="AQ35" s="18"/>
      <c r="AR35" s="18"/>
      <c r="AS35" s="18"/>
      <c r="AT35" s="18"/>
      <c r="AU35" s="18"/>
      <c r="AV35" s="18"/>
    </row>
    <row r="36" spans="1:48" ht="60" customHeight="1" x14ac:dyDescent="0.25">
      <c r="A36" s="135"/>
      <c r="B36" s="68">
        <v>37</v>
      </c>
      <c r="C36" s="141"/>
      <c r="D36" s="46" t="s">
        <v>94</v>
      </c>
      <c r="E36" s="20" t="s">
        <v>194</v>
      </c>
      <c r="F36" s="20" t="s">
        <v>26</v>
      </c>
      <c r="G36" s="86">
        <v>5.69</v>
      </c>
      <c r="H36" s="72">
        <v>12</v>
      </c>
      <c r="I36" s="39">
        <f t="shared" si="0"/>
        <v>0</v>
      </c>
      <c r="J36" s="40" t="str">
        <f t="shared" si="1"/>
        <v>OK</v>
      </c>
      <c r="K36" s="121"/>
      <c r="L36" s="121"/>
      <c r="M36" s="121"/>
      <c r="N36" s="121"/>
      <c r="O36" s="102"/>
      <c r="P36" s="121">
        <v>6</v>
      </c>
      <c r="Q36" s="121"/>
      <c r="R36" s="121"/>
      <c r="S36" s="121"/>
      <c r="T36" s="121"/>
      <c r="U36" s="121"/>
      <c r="V36" s="108"/>
      <c r="W36" s="121"/>
      <c r="X36" s="121">
        <v>6</v>
      </c>
      <c r="Y36" s="121"/>
      <c r="Z36" s="121"/>
      <c r="AA36" s="121"/>
      <c r="AB36" s="121"/>
      <c r="AC36" s="121"/>
      <c r="AD36" s="121"/>
      <c r="AE36" s="18"/>
      <c r="AF36" s="18"/>
      <c r="AG36" s="18"/>
      <c r="AH36" s="18"/>
      <c r="AI36" s="18"/>
      <c r="AJ36" s="18"/>
      <c r="AK36" s="18"/>
      <c r="AL36" s="18"/>
      <c r="AM36" s="18"/>
      <c r="AN36" s="18"/>
      <c r="AO36" s="18"/>
      <c r="AP36" s="18"/>
      <c r="AQ36" s="18"/>
      <c r="AR36" s="18"/>
      <c r="AS36" s="18"/>
      <c r="AT36" s="18"/>
      <c r="AU36" s="18"/>
      <c r="AV36" s="18"/>
    </row>
    <row r="37" spans="1:48" ht="60" customHeight="1" x14ac:dyDescent="0.25">
      <c r="A37" s="135"/>
      <c r="B37" s="68">
        <v>38</v>
      </c>
      <c r="C37" s="141"/>
      <c r="D37" s="66" t="s">
        <v>95</v>
      </c>
      <c r="E37" s="20" t="s">
        <v>194</v>
      </c>
      <c r="F37" s="20" t="s">
        <v>26</v>
      </c>
      <c r="G37" s="86">
        <v>12.6</v>
      </c>
      <c r="H37" s="72">
        <v>4</v>
      </c>
      <c r="I37" s="39">
        <f t="shared" si="0"/>
        <v>0</v>
      </c>
      <c r="J37" s="40" t="str">
        <f t="shared" si="1"/>
        <v>OK</v>
      </c>
      <c r="K37" s="121"/>
      <c r="L37" s="121"/>
      <c r="M37" s="121"/>
      <c r="N37" s="121"/>
      <c r="O37" s="102"/>
      <c r="P37" s="121"/>
      <c r="Q37" s="121"/>
      <c r="R37" s="121"/>
      <c r="S37" s="121"/>
      <c r="T37" s="121"/>
      <c r="U37" s="121"/>
      <c r="V37" s="108"/>
      <c r="W37" s="121"/>
      <c r="X37" s="121">
        <v>4</v>
      </c>
      <c r="Y37" s="121"/>
      <c r="Z37" s="121"/>
      <c r="AA37" s="121"/>
      <c r="AB37" s="121"/>
      <c r="AC37" s="121"/>
      <c r="AD37" s="121"/>
      <c r="AE37" s="18"/>
      <c r="AF37" s="18"/>
      <c r="AG37" s="18"/>
      <c r="AH37" s="18"/>
      <c r="AI37" s="18"/>
      <c r="AJ37" s="18"/>
      <c r="AK37" s="18"/>
      <c r="AL37" s="18"/>
      <c r="AM37" s="18"/>
      <c r="AN37" s="18"/>
      <c r="AO37" s="18"/>
      <c r="AP37" s="18"/>
      <c r="AQ37" s="18"/>
      <c r="AR37" s="18"/>
      <c r="AS37" s="18"/>
      <c r="AT37" s="18"/>
      <c r="AU37" s="18"/>
      <c r="AV37" s="18"/>
    </row>
    <row r="38" spans="1:48" ht="60" customHeight="1" x14ac:dyDescent="0.25">
      <c r="A38" s="135"/>
      <c r="B38" s="68">
        <v>39</v>
      </c>
      <c r="C38" s="141"/>
      <c r="D38" s="66" t="s">
        <v>96</v>
      </c>
      <c r="E38" s="20" t="s">
        <v>62</v>
      </c>
      <c r="F38" s="20" t="s">
        <v>26</v>
      </c>
      <c r="G38" s="86">
        <v>23.37</v>
      </c>
      <c r="H38" s="72">
        <v>10</v>
      </c>
      <c r="I38" s="39">
        <f t="shared" si="0"/>
        <v>0</v>
      </c>
      <c r="J38" s="40" t="str">
        <f t="shared" si="1"/>
        <v>OK</v>
      </c>
      <c r="K38" s="121"/>
      <c r="L38" s="121"/>
      <c r="M38" s="121"/>
      <c r="N38" s="121"/>
      <c r="O38" s="102"/>
      <c r="P38" s="121">
        <v>5</v>
      </c>
      <c r="Q38" s="121"/>
      <c r="R38" s="121"/>
      <c r="S38" s="121"/>
      <c r="T38" s="121"/>
      <c r="U38" s="121"/>
      <c r="V38" s="108"/>
      <c r="W38" s="121"/>
      <c r="X38" s="121">
        <v>5</v>
      </c>
      <c r="Y38" s="121"/>
      <c r="Z38" s="121"/>
      <c r="AA38" s="121"/>
      <c r="AB38" s="121"/>
      <c r="AC38" s="121"/>
      <c r="AD38" s="121"/>
      <c r="AE38" s="18"/>
      <c r="AF38" s="18"/>
      <c r="AG38" s="18"/>
      <c r="AH38" s="18"/>
      <c r="AI38" s="18"/>
      <c r="AJ38" s="18"/>
      <c r="AK38" s="18"/>
      <c r="AL38" s="18"/>
      <c r="AM38" s="18"/>
      <c r="AN38" s="18"/>
      <c r="AO38" s="18"/>
      <c r="AP38" s="18"/>
      <c r="AQ38" s="18"/>
      <c r="AR38" s="18"/>
      <c r="AS38" s="18"/>
      <c r="AT38" s="18"/>
      <c r="AU38" s="18"/>
      <c r="AV38" s="18"/>
    </row>
    <row r="39" spans="1:48" ht="60" customHeight="1" x14ac:dyDescent="0.25">
      <c r="A39" s="135"/>
      <c r="B39" s="68">
        <v>40</v>
      </c>
      <c r="C39" s="141"/>
      <c r="D39" s="46" t="s">
        <v>97</v>
      </c>
      <c r="E39" s="20" t="s">
        <v>59</v>
      </c>
      <c r="F39" s="20" t="s">
        <v>26</v>
      </c>
      <c r="G39" s="86">
        <v>1.3</v>
      </c>
      <c r="H39" s="72">
        <v>6</v>
      </c>
      <c r="I39" s="39">
        <f t="shared" si="0"/>
        <v>6</v>
      </c>
      <c r="J39" s="40" t="str">
        <f t="shared" si="1"/>
        <v>OK</v>
      </c>
      <c r="K39" s="121"/>
      <c r="L39" s="121"/>
      <c r="M39" s="121"/>
      <c r="N39" s="121"/>
      <c r="O39" s="102"/>
      <c r="P39" s="121"/>
      <c r="Q39" s="121"/>
      <c r="R39" s="121"/>
      <c r="S39" s="121"/>
      <c r="T39" s="121"/>
      <c r="U39" s="121"/>
      <c r="V39" s="108"/>
      <c r="W39" s="121"/>
      <c r="X39" s="121"/>
      <c r="Y39" s="121"/>
      <c r="Z39" s="121"/>
      <c r="AA39" s="121"/>
      <c r="AB39" s="121"/>
      <c r="AC39" s="121"/>
      <c r="AD39" s="121"/>
      <c r="AE39" s="18"/>
      <c r="AF39" s="18"/>
      <c r="AG39" s="18"/>
      <c r="AH39" s="18"/>
      <c r="AI39" s="18"/>
      <c r="AJ39" s="18"/>
      <c r="AK39" s="18"/>
      <c r="AL39" s="18"/>
      <c r="AM39" s="18"/>
      <c r="AN39" s="18"/>
      <c r="AO39" s="18"/>
      <c r="AP39" s="18"/>
      <c r="AQ39" s="18"/>
      <c r="AR39" s="18"/>
      <c r="AS39" s="18"/>
      <c r="AT39" s="18"/>
      <c r="AU39" s="18"/>
      <c r="AV39" s="18"/>
    </row>
    <row r="40" spans="1:48" ht="60" customHeight="1" x14ac:dyDescent="0.25">
      <c r="A40" s="135"/>
      <c r="B40" s="68">
        <v>41</v>
      </c>
      <c r="C40" s="141"/>
      <c r="D40" s="46" t="s">
        <v>98</v>
      </c>
      <c r="E40" s="20" t="s">
        <v>61</v>
      </c>
      <c r="F40" s="20" t="s">
        <v>48</v>
      </c>
      <c r="G40" s="86">
        <v>0.78</v>
      </c>
      <c r="H40" s="72">
        <v>120</v>
      </c>
      <c r="I40" s="39">
        <f t="shared" si="0"/>
        <v>0</v>
      </c>
      <c r="J40" s="40" t="str">
        <f t="shared" si="1"/>
        <v>OK</v>
      </c>
      <c r="K40" s="121"/>
      <c r="L40" s="121"/>
      <c r="M40" s="121"/>
      <c r="N40" s="121"/>
      <c r="O40" s="102"/>
      <c r="P40" s="121">
        <v>50</v>
      </c>
      <c r="Q40" s="121"/>
      <c r="R40" s="121"/>
      <c r="S40" s="121"/>
      <c r="T40" s="121"/>
      <c r="U40" s="121"/>
      <c r="V40" s="108"/>
      <c r="W40" s="121"/>
      <c r="X40" s="121">
        <v>70</v>
      </c>
      <c r="Y40" s="121"/>
      <c r="Z40" s="121"/>
      <c r="AA40" s="121"/>
      <c r="AB40" s="121"/>
      <c r="AC40" s="121"/>
      <c r="AD40" s="121"/>
      <c r="AE40" s="18"/>
      <c r="AF40" s="18"/>
      <c r="AG40" s="18"/>
      <c r="AH40" s="18"/>
      <c r="AI40" s="18"/>
      <c r="AJ40" s="18"/>
      <c r="AK40" s="18"/>
      <c r="AL40" s="18"/>
      <c r="AM40" s="18"/>
      <c r="AN40" s="18"/>
      <c r="AO40" s="18"/>
      <c r="AP40" s="18"/>
      <c r="AQ40" s="18"/>
      <c r="AR40" s="18"/>
      <c r="AS40" s="18"/>
      <c r="AT40" s="18"/>
      <c r="AU40" s="18"/>
      <c r="AV40" s="18"/>
    </row>
    <row r="41" spans="1:48" ht="60" customHeight="1" x14ac:dyDescent="0.25">
      <c r="A41" s="135"/>
      <c r="B41" s="68">
        <v>42</v>
      </c>
      <c r="C41" s="141"/>
      <c r="D41" s="66" t="s">
        <v>99</v>
      </c>
      <c r="E41" s="20" t="s">
        <v>195</v>
      </c>
      <c r="F41" s="20" t="s">
        <v>29</v>
      </c>
      <c r="G41" s="86">
        <v>1.48</v>
      </c>
      <c r="H41" s="72">
        <v>6</v>
      </c>
      <c r="I41" s="39">
        <f t="shared" si="0"/>
        <v>0</v>
      </c>
      <c r="J41" s="40" t="str">
        <f t="shared" si="1"/>
        <v>OK</v>
      </c>
      <c r="K41" s="121"/>
      <c r="L41" s="121"/>
      <c r="M41" s="121"/>
      <c r="N41" s="121"/>
      <c r="O41" s="102"/>
      <c r="P41" s="121">
        <v>6</v>
      </c>
      <c r="Q41" s="121"/>
      <c r="R41" s="121"/>
      <c r="S41" s="121"/>
      <c r="T41" s="121"/>
      <c r="U41" s="121"/>
      <c r="V41" s="108"/>
      <c r="W41" s="121"/>
      <c r="X41" s="121"/>
      <c r="Y41" s="121"/>
      <c r="Z41" s="121"/>
      <c r="AA41" s="121"/>
      <c r="AB41" s="121"/>
      <c r="AC41" s="121"/>
      <c r="AD41" s="121"/>
      <c r="AE41" s="18"/>
      <c r="AF41" s="18"/>
      <c r="AG41" s="18"/>
      <c r="AH41" s="18"/>
      <c r="AI41" s="18"/>
      <c r="AJ41" s="18"/>
      <c r="AK41" s="18"/>
      <c r="AL41" s="18"/>
      <c r="AM41" s="18"/>
      <c r="AN41" s="18"/>
      <c r="AO41" s="18"/>
      <c r="AP41" s="18"/>
      <c r="AQ41" s="18"/>
      <c r="AR41" s="18"/>
      <c r="AS41" s="18"/>
      <c r="AT41" s="18"/>
      <c r="AU41" s="18"/>
      <c r="AV41" s="18"/>
    </row>
    <row r="42" spans="1:48" ht="60" customHeight="1" x14ac:dyDescent="0.25">
      <c r="A42" s="135"/>
      <c r="B42" s="68">
        <v>43</v>
      </c>
      <c r="C42" s="141"/>
      <c r="D42" s="66" t="s">
        <v>100</v>
      </c>
      <c r="E42" s="20" t="s">
        <v>63</v>
      </c>
      <c r="F42" s="20" t="s">
        <v>27</v>
      </c>
      <c r="G42" s="86">
        <v>3.35</v>
      </c>
      <c r="H42" s="72"/>
      <c r="I42" s="39">
        <f t="shared" si="0"/>
        <v>0</v>
      </c>
      <c r="J42" s="40" t="str">
        <f t="shared" si="1"/>
        <v>OK</v>
      </c>
      <c r="K42" s="121"/>
      <c r="L42" s="121"/>
      <c r="M42" s="121"/>
      <c r="N42" s="121"/>
      <c r="O42" s="102"/>
      <c r="P42" s="121"/>
      <c r="Q42" s="121"/>
      <c r="R42" s="121"/>
      <c r="S42" s="121"/>
      <c r="T42" s="121"/>
      <c r="U42" s="121"/>
      <c r="V42" s="108"/>
      <c r="W42" s="121"/>
      <c r="X42" s="121"/>
      <c r="Y42" s="121"/>
      <c r="Z42" s="121"/>
      <c r="AA42" s="121"/>
      <c r="AB42" s="121"/>
      <c r="AC42" s="121"/>
      <c r="AD42" s="121"/>
      <c r="AE42" s="18"/>
      <c r="AF42" s="18"/>
      <c r="AG42" s="18"/>
      <c r="AH42" s="18"/>
      <c r="AI42" s="18"/>
      <c r="AJ42" s="18"/>
      <c r="AK42" s="18"/>
      <c r="AL42" s="18"/>
      <c r="AM42" s="18"/>
      <c r="AN42" s="18"/>
      <c r="AO42" s="18"/>
      <c r="AP42" s="18"/>
      <c r="AQ42" s="18"/>
      <c r="AR42" s="18"/>
      <c r="AS42" s="18"/>
      <c r="AT42" s="18"/>
      <c r="AU42" s="18"/>
      <c r="AV42" s="18"/>
    </row>
    <row r="43" spans="1:48" ht="60" customHeight="1" x14ac:dyDescent="0.25">
      <c r="A43" s="135"/>
      <c r="B43" s="68">
        <v>44</v>
      </c>
      <c r="C43" s="141"/>
      <c r="D43" s="66" t="s">
        <v>101</v>
      </c>
      <c r="E43" s="20" t="s">
        <v>196</v>
      </c>
      <c r="F43" s="20" t="s">
        <v>27</v>
      </c>
      <c r="G43" s="86">
        <v>2.62</v>
      </c>
      <c r="H43" s="72">
        <v>40</v>
      </c>
      <c r="I43" s="39">
        <f t="shared" si="0"/>
        <v>20</v>
      </c>
      <c r="J43" s="40" t="str">
        <f t="shared" si="1"/>
        <v>OK</v>
      </c>
      <c r="K43" s="121"/>
      <c r="L43" s="121"/>
      <c r="M43" s="121"/>
      <c r="N43" s="121"/>
      <c r="O43" s="102"/>
      <c r="P43" s="121">
        <v>20</v>
      </c>
      <c r="Q43" s="121"/>
      <c r="R43" s="121"/>
      <c r="S43" s="121"/>
      <c r="T43" s="121"/>
      <c r="U43" s="121"/>
      <c r="V43" s="108"/>
      <c r="W43" s="121"/>
      <c r="X43" s="121"/>
      <c r="Y43" s="121"/>
      <c r="Z43" s="121"/>
      <c r="AA43" s="121"/>
      <c r="AB43" s="121"/>
      <c r="AC43" s="121"/>
      <c r="AD43" s="121"/>
      <c r="AE43" s="18"/>
      <c r="AF43" s="18"/>
      <c r="AG43" s="18"/>
      <c r="AH43" s="18"/>
      <c r="AI43" s="18"/>
      <c r="AJ43" s="18"/>
      <c r="AK43" s="18"/>
      <c r="AL43" s="18"/>
      <c r="AM43" s="18"/>
      <c r="AN43" s="18"/>
      <c r="AO43" s="18"/>
      <c r="AP43" s="18"/>
      <c r="AQ43" s="18"/>
      <c r="AR43" s="18"/>
      <c r="AS43" s="18"/>
      <c r="AT43" s="18"/>
      <c r="AU43" s="18"/>
      <c r="AV43" s="18"/>
    </row>
    <row r="44" spans="1:48" ht="60" customHeight="1" x14ac:dyDescent="0.25">
      <c r="A44" s="135"/>
      <c r="B44" s="68">
        <v>45</v>
      </c>
      <c r="C44" s="141"/>
      <c r="D44" s="66" t="s">
        <v>102</v>
      </c>
      <c r="E44" s="20" t="s">
        <v>194</v>
      </c>
      <c r="F44" s="20" t="s">
        <v>48</v>
      </c>
      <c r="G44" s="86">
        <v>7.26</v>
      </c>
      <c r="H44" s="72">
        <v>4</v>
      </c>
      <c r="I44" s="39">
        <f t="shared" si="0"/>
        <v>4</v>
      </c>
      <c r="J44" s="40" t="str">
        <f t="shared" si="1"/>
        <v>OK</v>
      </c>
      <c r="K44" s="121"/>
      <c r="L44" s="121"/>
      <c r="M44" s="121"/>
      <c r="N44" s="121"/>
      <c r="O44" s="102"/>
      <c r="P44" s="121"/>
      <c r="Q44" s="121"/>
      <c r="R44" s="121"/>
      <c r="S44" s="121"/>
      <c r="T44" s="121"/>
      <c r="U44" s="121"/>
      <c r="V44" s="108"/>
      <c r="W44" s="121"/>
      <c r="X44" s="121"/>
      <c r="Y44" s="121"/>
      <c r="Z44" s="121"/>
      <c r="AA44" s="121"/>
      <c r="AB44" s="121"/>
      <c r="AC44" s="121"/>
      <c r="AD44" s="121"/>
      <c r="AE44" s="18"/>
      <c r="AF44" s="18"/>
      <c r="AG44" s="18"/>
      <c r="AH44" s="18"/>
      <c r="AI44" s="18"/>
      <c r="AJ44" s="18"/>
      <c r="AK44" s="18"/>
      <c r="AL44" s="18"/>
      <c r="AM44" s="18"/>
      <c r="AN44" s="18"/>
      <c r="AO44" s="18"/>
      <c r="AP44" s="18"/>
      <c r="AQ44" s="18"/>
      <c r="AR44" s="18"/>
      <c r="AS44" s="18"/>
      <c r="AT44" s="18"/>
      <c r="AU44" s="18"/>
      <c r="AV44" s="18"/>
    </row>
    <row r="45" spans="1:48" ht="60" customHeight="1" x14ac:dyDescent="0.25">
      <c r="A45" s="135"/>
      <c r="B45" s="68">
        <v>46</v>
      </c>
      <c r="C45" s="141"/>
      <c r="D45" s="66" t="s">
        <v>197</v>
      </c>
      <c r="E45" s="20" t="s">
        <v>198</v>
      </c>
      <c r="F45" s="20" t="s">
        <v>199</v>
      </c>
      <c r="G45" s="86">
        <v>4.83</v>
      </c>
      <c r="H45" s="72"/>
      <c r="I45" s="39">
        <f t="shared" si="0"/>
        <v>0</v>
      </c>
      <c r="J45" s="40" t="str">
        <f t="shared" si="1"/>
        <v>OK</v>
      </c>
      <c r="K45" s="121"/>
      <c r="L45" s="121"/>
      <c r="M45" s="121"/>
      <c r="N45" s="121"/>
      <c r="O45" s="102"/>
      <c r="P45" s="121"/>
      <c r="Q45" s="121"/>
      <c r="R45" s="121"/>
      <c r="S45" s="121"/>
      <c r="T45" s="121"/>
      <c r="U45" s="121"/>
      <c r="V45" s="108"/>
      <c r="W45" s="121"/>
      <c r="X45" s="121"/>
      <c r="Y45" s="121"/>
      <c r="Z45" s="121"/>
      <c r="AA45" s="121"/>
      <c r="AB45" s="121"/>
      <c r="AC45" s="121"/>
      <c r="AD45" s="121"/>
      <c r="AE45" s="18"/>
      <c r="AF45" s="18"/>
      <c r="AG45" s="18"/>
      <c r="AH45" s="18"/>
      <c r="AI45" s="18"/>
      <c r="AJ45" s="18"/>
      <c r="AK45" s="18"/>
      <c r="AL45" s="18"/>
      <c r="AM45" s="18"/>
      <c r="AN45" s="18"/>
      <c r="AO45" s="18"/>
      <c r="AP45" s="18"/>
      <c r="AQ45" s="18"/>
      <c r="AR45" s="18"/>
      <c r="AS45" s="18"/>
      <c r="AT45" s="18"/>
      <c r="AU45" s="18"/>
      <c r="AV45" s="18"/>
    </row>
    <row r="46" spans="1:48" ht="60" customHeight="1" x14ac:dyDescent="0.25">
      <c r="A46" s="135"/>
      <c r="B46" s="68">
        <v>47</v>
      </c>
      <c r="C46" s="141"/>
      <c r="D46" s="66" t="s">
        <v>200</v>
      </c>
      <c r="E46" s="20" t="s">
        <v>201</v>
      </c>
      <c r="F46" s="20" t="s">
        <v>199</v>
      </c>
      <c r="G46" s="86">
        <v>3.78</v>
      </c>
      <c r="H46" s="72"/>
      <c r="I46" s="39">
        <f t="shared" si="0"/>
        <v>0</v>
      </c>
      <c r="J46" s="40" t="str">
        <f t="shared" si="1"/>
        <v>OK</v>
      </c>
      <c r="K46" s="121"/>
      <c r="L46" s="121"/>
      <c r="M46" s="121"/>
      <c r="N46" s="121"/>
      <c r="O46" s="102"/>
      <c r="P46" s="121"/>
      <c r="Q46" s="121"/>
      <c r="R46" s="121"/>
      <c r="S46" s="121"/>
      <c r="T46" s="121"/>
      <c r="U46" s="121"/>
      <c r="V46" s="108"/>
      <c r="W46" s="121"/>
      <c r="X46" s="121"/>
      <c r="Y46" s="121"/>
      <c r="Z46" s="121"/>
      <c r="AA46" s="121"/>
      <c r="AB46" s="121"/>
      <c r="AC46" s="121"/>
      <c r="AD46" s="121"/>
      <c r="AE46" s="18"/>
      <c r="AF46" s="18"/>
      <c r="AG46" s="18"/>
      <c r="AH46" s="18"/>
      <c r="AI46" s="18"/>
      <c r="AJ46" s="18"/>
      <c r="AK46" s="18"/>
      <c r="AL46" s="18"/>
      <c r="AM46" s="18"/>
      <c r="AN46" s="18"/>
      <c r="AO46" s="18"/>
      <c r="AP46" s="18"/>
      <c r="AQ46" s="18"/>
      <c r="AR46" s="18"/>
      <c r="AS46" s="18"/>
      <c r="AT46" s="18"/>
      <c r="AU46" s="18"/>
      <c r="AV46" s="18"/>
    </row>
    <row r="47" spans="1:48" ht="60" customHeight="1" x14ac:dyDescent="0.25">
      <c r="A47" s="135"/>
      <c r="B47" s="81">
        <v>48</v>
      </c>
      <c r="C47" s="141"/>
      <c r="D47" s="66" t="s">
        <v>202</v>
      </c>
      <c r="E47" s="69" t="s">
        <v>203</v>
      </c>
      <c r="F47" s="69" t="s">
        <v>199</v>
      </c>
      <c r="G47" s="86">
        <v>8.81</v>
      </c>
      <c r="H47" s="72"/>
      <c r="I47" s="39">
        <f t="shared" si="0"/>
        <v>0</v>
      </c>
      <c r="J47" s="40" t="str">
        <f t="shared" si="1"/>
        <v>OK</v>
      </c>
      <c r="K47" s="121"/>
      <c r="L47" s="121"/>
      <c r="M47" s="121"/>
      <c r="N47" s="121"/>
      <c r="O47" s="102"/>
      <c r="P47" s="121"/>
      <c r="Q47" s="121"/>
      <c r="R47" s="121"/>
      <c r="S47" s="121"/>
      <c r="T47" s="121"/>
      <c r="U47" s="121"/>
      <c r="V47" s="108"/>
      <c r="W47" s="121"/>
      <c r="X47" s="121"/>
      <c r="Y47" s="121"/>
      <c r="Z47" s="121"/>
      <c r="AA47" s="121"/>
      <c r="AB47" s="121"/>
      <c r="AC47" s="121"/>
      <c r="AD47" s="121"/>
      <c r="AE47" s="18"/>
      <c r="AF47" s="18"/>
      <c r="AG47" s="18"/>
      <c r="AH47" s="18"/>
      <c r="AI47" s="18"/>
      <c r="AJ47" s="18"/>
      <c r="AK47" s="18"/>
      <c r="AL47" s="18"/>
      <c r="AM47" s="18"/>
      <c r="AN47" s="18"/>
      <c r="AO47" s="18"/>
      <c r="AP47" s="18"/>
      <c r="AQ47" s="18"/>
      <c r="AR47" s="18"/>
      <c r="AS47" s="18"/>
      <c r="AT47" s="18"/>
      <c r="AU47" s="18"/>
      <c r="AV47" s="18"/>
    </row>
    <row r="48" spans="1:48" ht="60" customHeight="1" x14ac:dyDescent="0.25">
      <c r="A48" s="136"/>
      <c r="B48" s="81">
        <v>49</v>
      </c>
      <c r="C48" s="142"/>
      <c r="D48" s="66" t="s">
        <v>204</v>
      </c>
      <c r="E48" s="69" t="s">
        <v>203</v>
      </c>
      <c r="F48" s="20" t="s">
        <v>205</v>
      </c>
      <c r="G48" s="86">
        <v>7.02</v>
      </c>
      <c r="H48" s="72"/>
      <c r="I48" s="39">
        <f t="shared" si="0"/>
        <v>0</v>
      </c>
      <c r="J48" s="40" t="str">
        <f t="shared" si="1"/>
        <v>OK</v>
      </c>
      <c r="K48" s="121"/>
      <c r="L48" s="121"/>
      <c r="M48" s="121"/>
      <c r="N48" s="121"/>
      <c r="O48" s="102"/>
      <c r="P48" s="121"/>
      <c r="Q48" s="121"/>
      <c r="R48" s="121"/>
      <c r="S48" s="121"/>
      <c r="T48" s="121"/>
      <c r="U48" s="121"/>
      <c r="V48" s="108"/>
      <c r="W48" s="121"/>
      <c r="X48" s="121"/>
      <c r="Y48" s="121"/>
      <c r="Z48" s="121"/>
      <c r="AA48" s="121"/>
      <c r="AB48" s="121"/>
      <c r="AC48" s="121"/>
      <c r="AD48" s="121"/>
      <c r="AE48" s="18"/>
      <c r="AF48" s="18"/>
      <c r="AG48" s="18"/>
      <c r="AH48" s="18"/>
      <c r="AI48" s="18"/>
      <c r="AJ48" s="18"/>
      <c r="AK48" s="18"/>
      <c r="AL48" s="18"/>
      <c r="AM48" s="18"/>
      <c r="AN48" s="18"/>
      <c r="AO48" s="18"/>
      <c r="AP48" s="18"/>
      <c r="AQ48" s="18"/>
      <c r="AR48" s="18"/>
      <c r="AS48" s="18"/>
      <c r="AT48" s="18"/>
      <c r="AU48" s="18"/>
      <c r="AV48" s="18"/>
    </row>
    <row r="49" spans="1:48" ht="60" customHeight="1" x14ac:dyDescent="0.25">
      <c r="A49" s="134">
        <v>15</v>
      </c>
      <c r="B49" s="81">
        <v>50</v>
      </c>
      <c r="C49" s="140" t="s">
        <v>187</v>
      </c>
      <c r="D49" s="66" t="s">
        <v>103</v>
      </c>
      <c r="E49" s="69" t="s">
        <v>206</v>
      </c>
      <c r="F49" s="20" t="s">
        <v>48</v>
      </c>
      <c r="G49" s="86">
        <v>27.39</v>
      </c>
      <c r="H49" s="72"/>
      <c r="I49" s="39">
        <f t="shared" si="0"/>
        <v>0</v>
      </c>
      <c r="J49" s="40" t="str">
        <f t="shared" si="1"/>
        <v>OK</v>
      </c>
      <c r="K49" s="121"/>
      <c r="L49" s="121"/>
      <c r="M49" s="121"/>
      <c r="N49" s="121"/>
      <c r="O49" s="102"/>
      <c r="P49" s="121"/>
      <c r="Q49" s="121"/>
      <c r="R49" s="121"/>
      <c r="S49" s="121"/>
      <c r="T49" s="121"/>
      <c r="U49" s="121"/>
      <c r="V49" s="108"/>
      <c r="W49" s="121"/>
      <c r="X49" s="121"/>
      <c r="Y49" s="121"/>
      <c r="Z49" s="121"/>
      <c r="AA49" s="121"/>
      <c r="AB49" s="121"/>
      <c r="AC49" s="121"/>
      <c r="AD49" s="121"/>
      <c r="AE49" s="18"/>
      <c r="AF49" s="18"/>
      <c r="AG49" s="18"/>
      <c r="AH49" s="18"/>
      <c r="AI49" s="18"/>
      <c r="AJ49" s="18"/>
      <c r="AK49" s="18"/>
      <c r="AL49" s="18"/>
      <c r="AM49" s="18"/>
      <c r="AN49" s="18"/>
      <c r="AO49" s="18"/>
      <c r="AP49" s="18"/>
      <c r="AQ49" s="18"/>
      <c r="AR49" s="18"/>
      <c r="AS49" s="18"/>
      <c r="AT49" s="18"/>
      <c r="AU49" s="18"/>
      <c r="AV49" s="18"/>
    </row>
    <row r="50" spans="1:48" ht="60" customHeight="1" x14ac:dyDescent="0.25">
      <c r="A50" s="135"/>
      <c r="B50" s="81">
        <v>51</v>
      </c>
      <c r="C50" s="141"/>
      <c r="D50" s="46" t="s">
        <v>104</v>
      </c>
      <c r="E50" s="69" t="s">
        <v>206</v>
      </c>
      <c r="F50" s="20" t="s">
        <v>26</v>
      </c>
      <c r="G50" s="86">
        <v>1.77</v>
      </c>
      <c r="H50" s="72">
        <v>100</v>
      </c>
      <c r="I50" s="39">
        <f t="shared" si="0"/>
        <v>0</v>
      </c>
      <c r="J50" s="40" t="str">
        <f t="shared" si="1"/>
        <v>OK</v>
      </c>
      <c r="K50" s="121"/>
      <c r="L50" s="121"/>
      <c r="M50" s="121"/>
      <c r="N50" s="121"/>
      <c r="O50" s="102"/>
      <c r="P50" s="121"/>
      <c r="Q50" s="121"/>
      <c r="R50" s="121"/>
      <c r="S50" s="121"/>
      <c r="T50" s="121"/>
      <c r="U50" s="121"/>
      <c r="V50" s="108"/>
      <c r="W50" s="121"/>
      <c r="X50" s="121"/>
      <c r="Y50" s="121"/>
      <c r="Z50" s="121"/>
      <c r="AA50" s="121"/>
      <c r="AB50" s="121"/>
      <c r="AC50" s="121">
        <v>100</v>
      </c>
      <c r="AD50" s="121"/>
      <c r="AE50" s="18"/>
      <c r="AF50" s="18"/>
      <c r="AG50" s="18"/>
      <c r="AH50" s="18"/>
      <c r="AI50" s="18"/>
      <c r="AJ50" s="18"/>
      <c r="AK50" s="18"/>
      <c r="AL50" s="18"/>
      <c r="AM50" s="18"/>
      <c r="AN50" s="18"/>
      <c r="AO50" s="18"/>
      <c r="AP50" s="18"/>
      <c r="AQ50" s="18"/>
      <c r="AR50" s="18"/>
      <c r="AS50" s="18"/>
      <c r="AT50" s="18"/>
      <c r="AU50" s="18"/>
      <c r="AV50" s="18"/>
    </row>
    <row r="51" spans="1:48" ht="60" customHeight="1" x14ac:dyDescent="0.25">
      <c r="A51" s="135"/>
      <c r="B51" s="81">
        <v>52</v>
      </c>
      <c r="C51" s="141"/>
      <c r="D51" s="66" t="s">
        <v>105</v>
      </c>
      <c r="E51" s="69" t="s">
        <v>206</v>
      </c>
      <c r="F51" s="69" t="s">
        <v>26</v>
      </c>
      <c r="G51" s="86">
        <v>2.89</v>
      </c>
      <c r="H51" s="72">
        <v>100</v>
      </c>
      <c r="I51" s="39">
        <f t="shared" si="0"/>
        <v>0</v>
      </c>
      <c r="J51" s="40" t="str">
        <f t="shared" si="1"/>
        <v>OK</v>
      </c>
      <c r="K51" s="121"/>
      <c r="L51" s="121"/>
      <c r="M51" s="121"/>
      <c r="N51" s="121"/>
      <c r="O51" s="102"/>
      <c r="P51" s="121"/>
      <c r="Q51" s="121"/>
      <c r="R51" s="121"/>
      <c r="S51" s="121"/>
      <c r="T51" s="121"/>
      <c r="U51" s="121"/>
      <c r="V51" s="108"/>
      <c r="W51" s="121"/>
      <c r="X51" s="121"/>
      <c r="Y51" s="121"/>
      <c r="Z51" s="121"/>
      <c r="AA51" s="121"/>
      <c r="AB51" s="121"/>
      <c r="AC51" s="121">
        <v>100</v>
      </c>
      <c r="AD51" s="121"/>
      <c r="AE51" s="18"/>
      <c r="AF51" s="18"/>
      <c r="AG51" s="18"/>
      <c r="AH51" s="18"/>
      <c r="AI51" s="18"/>
      <c r="AJ51" s="18"/>
      <c r="AK51" s="18"/>
      <c r="AL51" s="18"/>
      <c r="AM51" s="18"/>
      <c r="AN51" s="18"/>
      <c r="AO51" s="18"/>
      <c r="AP51" s="18"/>
      <c r="AQ51" s="18"/>
      <c r="AR51" s="18"/>
      <c r="AS51" s="18"/>
      <c r="AT51" s="18"/>
      <c r="AU51" s="18"/>
      <c r="AV51" s="18"/>
    </row>
    <row r="52" spans="1:48" ht="60" customHeight="1" x14ac:dyDescent="0.25">
      <c r="A52" s="135"/>
      <c r="B52" s="81">
        <v>53</v>
      </c>
      <c r="C52" s="141"/>
      <c r="D52" s="46" t="s">
        <v>106</v>
      </c>
      <c r="E52" s="69" t="s">
        <v>206</v>
      </c>
      <c r="F52" s="69" t="s">
        <v>46</v>
      </c>
      <c r="G52" s="86">
        <v>2.73</v>
      </c>
      <c r="H52" s="72">
        <v>20</v>
      </c>
      <c r="I52" s="39">
        <f t="shared" si="0"/>
        <v>0</v>
      </c>
      <c r="J52" s="40" t="str">
        <f t="shared" si="1"/>
        <v>OK</v>
      </c>
      <c r="K52" s="121"/>
      <c r="L52" s="121"/>
      <c r="M52" s="121"/>
      <c r="N52" s="121"/>
      <c r="O52" s="102"/>
      <c r="P52" s="121"/>
      <c r="Q52" s="121"/>
      <c r="R52" s="121"/>
      <c r="S52" s="121"/>
      <c r="T52" s="121"/>
      <c r="U52" s="121"/>
      <c r="V52" s="108"/>
      <c r="W52" s="121"/>
      <c r="X52" s="121"/>
      <c r="Y52" s="121"/>
      <c r="Z52" s="121"/>
      <c r="AA52" s="121"/>
      <c r="AB52" s="121"/>
      <c r="AC52" s="121">
        <v>20</v>
      </c>
      <c r="AD52" s="121"/>
      <c r="AE52" s="18"/>
      <c r="AF52" s="18"/>
      <c r="AG52" s="18"/>
      <c r="AH52" s="18"/>
      <c r="AI52" s="18"/>
      <c r="AJ52" s="18"/>
      <c r="AK52" s="18"/>
      <c r="AL52" s="18"/>
      <c r="AM52" s="18"/>
      <c r="AN52" s="18"/>
      <c r="AO52" s="18"/>
      <c r="AP52" s="18"/>
      <c r="AQ52" s="18"/>
      <c r="AR52" s="18"/>
      <c r="AS52" s="18"/>
      <c r="AT52" s="18"/>
      <c r="AU52" s="18"/>
      <c r="AV52" s="18"/>
    </row>
    <row r="53" spans="1:48" ht="60" customHeight="1" x14ac:dyDescent="0.25">
      <c r="A53" s="135"/>
      <c r="B53" s="68">
        <v>54</v>
      </c>
      <c r="C53" s="141"/>
      <c r="D53" s="66" t="s">
        <v>107</v>
      </c>
      <c r="E53" s="20" t="s">
        <v>206</v>
      </c>
      <c r="F53" s="20" t="s">
        <v>26</v>
      </c>
      <c r="G53" s="86">
        <v>3.62</v>
      </c>
      <c r="H53" s="72">
        <v>100</v>
      </c>
      <c r="I53" s="39">
        <f t="shared" si="0"/>
        <v>0</v>
      </c>
      <c r="J53" s="40" t="str">
        <f t="shared" si="1"/>
        <v>OK</v>
      </c>
      <c r="K53" s="121"/>
      <c r="L53" s="121"/>
      <c r="M53" s="121"/>
      <c r="N53" s="121"/>
      <c r="O53" s="102"/>
      <c r="P53" s="121"/>
      <c r="Q53" s="121"/>
      <c r="R53" s="121"/>
      <c r="S53" s="121"/>
      <c r="T53" s="121"/>
      <c r="U53" s="121"/>
      <c r="V53" s="108"/>
      <c r="W53" s="121"/>
      <c r="X53" s="121"/>
      <c r="Y53" s="121"/>
      <c r="Z53" s="121"/>
      <c r="AA53" s="121"/>
      <c r="AB53" s="121"/>
      <c r="AC53" s="121">
        <v>100</v>
      </c>
      <c r="AD53" s="121"/>
      <c r="AE53" s="18"/>
      <c r="AF53" s="18"/>
      <c r="AG53" s="18"/>
      <c r="AH53" s="18"/>
      <c r="AI53" s="18"/>
      <c r="AJ53" s="18"/>
      <c r="AK53" s="18"/>
      <c r="AL53" s="18"/>
      <c r="AM53" s="18"/>
      <c r="AN53" s="18"/>
      <c r="AO53" s="18"/>
      <c r="AP53" s="18"/>
      <c r="AQ53" s="18"/>
      <c r="AR53" s="18"/>
      <c r="AS53" s="18"/>
      <c r="AT53" s="18"/>
      <c r="AU53" s="18"/>
      <c r="AV53" s="18"/>
    </row>
    <row r="54" spans="1:48" ht="60" customHeight="1" x14ac:dyDescent="0.25">
      <c r="A54" s="136"/>
      <c r="B54" s="68">
        <v>55</v>
      </c>
      <c r="C54" s="142"/>
      <c r="D54" s="66" t="s">
        <v>108</v>
      </c>
      <c r="E54" s="20" t="s">
        <v>206</v>
      </c>
      <c r="F54" s="20" t="s">
        <v>26</v>
      </c>
      <c r="G54" s="86">
        <v>6.77</v>
      </c>
      <c r="H54" s="72">
        <v>100</v>
      </c>
      <c r="I54" s="39">
        <f t="shared" si="0"/>
        <v>0</v>
      </c>
      <c r="J54" s="40" t="str">
        <f t="shared" si="1"/>
        <v>OK</v>
      </c>
      <c r="K54" s="121"/>
      <c r="L54" s="121"/>
      <c r="M54" s="121"/>
      <c r="N54" s="121"/>
      <c r="O54" s="102"/>
      <c r="P54" s="121"/>
      <c r="Q54" s="121"/>
      <c r="R54" s="121"/>
      <c r="S54" s="121"/>
      <c r="T54" s="121"/>
      <c r="U54" s="121"/>
      <c r="V54" s="108"/>
      <c r="W54" s="121"/>
      <c r="X54" s="121"/>
      <c r="Y54" s="121"/>
      <c r="Z54" s="121"/>
      <c r="AA54" s="121"/>
      <c r="AB54" s="121"/>
      <c r="AC54" s="121">
        <v>100</v>
      </c>
      <c r="AD54" s="121"/>
      <c r="AE54" s="18"/>
      <c r="AF54" s="18"/>
      <c r="AG54" s="18"/>
      <c r="AH54" s="18"/>
      <c r="AI54" s="18"/>
      <c r="AJ54" s="18"/>
      <c r="AK54" s="18"/>
      <c r="AL54" s="18"/>
      <c r="AM54" s="18"/>
      <c r="AN54" s="18"/>
      <c r="AO54" s="18"/>
      <c r="AP54" s="18"/>
      <c r="AQ54" s="18"/>
      <c r="AR54" s="18"/>
      <c r="AS54" s="18"/>
      <c r="AT54" s="18"/>
      <c r="AU54" s="18"/>
      <c r="AV54" s="18"/>
    </row>
    <row r="55" spans="1:48" ht="60" customHeight="1" x14ac:dyDescent="0.25">
      <c r="A55" s="134">
        <v>16</v>
      </c>
      <c r="B55" s="68">
        <v>56</v>
      </c>
      <c r="C55" s="140" t="s">
        <v>207</v>
      </c>
      <c r="D55" s="66" t="s">
        <v>109</v>
      </c>
      <c r="E55" s="20" t="s">
        <v>208</v>
      </c>
      <c r="F55" s="20" t="s">
        <v>26</v>
      </c>
      <c r="G55" s="86">
        <v>35.65</v>
      </c>
      <c r="H55" s="72">
        <v>20</v>
      </c>
      <c r="I55" s="39">
        <f t="shared" si="0"/>
        <v>0</v>
      </c>
      <c r="J55" s="40" t="str">
        <f t="shared" si="1"/>
        <v>OK</v>
      </c>
      <c r="K55" s="121"/>
      <c r="L55" s="121"/>
      <c r="M55" s="121"/>
      <c r="N55" s="121"/>
      <c r="O55" s="103">
        <v>8</v>
      </c>
      <c r="P55" s="121"/>
      <c r="Q55" s="121"/>
      <c r="R55" s="121"/>
      <c r="S55" s="121"/>
      <c r="T55" s="121"/>
      <c r="U55" s="121"/>
      <c r="V55" s="108"/>
      <c r="W55" s="121"/>
      <c r="X55" s="121"/>
      <c r="Y55" s="121"/>
      <c r="Z55" s="121">
        <v>12</v>
      </c>
      <c r="AA55" s="121"/>
      <c r="AB55" s="121"/>
      <c r="AC55" s="121"/>
      <c r="AD55" s="121"/>
      <c r="AE55" s="18"/>
      <c r="AF55" s="18"/>
      <c r="AG55" s="18"/>
      <c r="AH55" s="18"/>
      <c r="AI55" s="18"/>
      <c r="AJ55" s="18"/>
      <c r="AK55" s="18"/>
      <c r="AL55" s="18"/>
      <c r="AM55" s="18"/>
      <c r="AN55" s="18"/>
      <c r="AO55" s="18"/>
      <c r="AP55" s="18"/>
      <c r="AQ55" s="18"/>
      <c r="AR55" s="18"/>
      <c r="AS55" s="18"/>
      <c r="AT55" s="18"/>
      <c r="AU55" s="18"/>
      <c r="AV55" s="18"/>
    </row>
    <row r="56" spans="1:48" ht="60" customHeight="1" x14ac:dyDescent="0.25">
      <c r="A56" s="135"/>
      <c r="B56" s="68">
        <v>57</v>
      </c>
      <c r="C56" s="141"/>
      <c r="D56" s="66" t="s">
        <v>110</v>
      </c>
      <c r="E56" s="20" t="s">
        <v>208</v>
      </c>
      <c r="F56" s="20" t="s">
        <v>26</v>
      </c>
      <c r="G56" s="86">
        <v>45.35</v>
      </c>
      <c r="H56" s="72">
        <v>20</v>
      </c>
      <c r="I56" s="39">
        <f t="shared" si="0"/>
        <v>0</v>
      </c>
      <c r="J56" s="40" t="str">
        <f t="shared" si="1"/>
        <v>OK</v>
      </c>
      <c r="K56" s="121"/>
      <c r="L56" s="121"/>
      <c r="M56" s="121"/>
      <c r="N56" s="121"/>
      <c r="O56" s="103">
        <v>8</v>
      </c>
      <c r="P56" s="121"/>
      <c r="Q56" s="121"/>
      <c r="R56" s="121"/>
      <c r="S56" s="121"/>
      <c r="T56" s="121"/>
      <c r="U56" s="121"/>
      <c r="V56" s="108"/>
      <c r="W56" s="121"/>
      <c r="X56" s="121"/>
      <c r="Y56" s="121"/>
      <c r="Z56" s="121">
        <v>12</v>
      </c>
      <c r="AA56" s="121"/>
      <c r="AB56" s="121"/>
      <c r="AC56" s="121"/>
      <c r="AD56" s="121"/>
      <c r="AE56" s="18"/>
      <c r="AF56" s="18"/>
      <c r="AG56" s="18"/>
      <c r="AH56" s="18"/>
      <c r="AI56" s="18"/>
      <c r="AJ56" s="18"/>
      <c r="AK56" s="18"/>
      <c r="AL56" s="18"/>
      <c r="AM56" s="18"/>
      <c r="AN56" s="18"/>
      <c r="AO56" s="18"/>
      <c r="AP56" s="18"/>
      <c r="AQ56" s="18"/>
      <c r="AR56" s="18"/>
      <c r="AS56" s="18"/>
      <c r="AT56" s="18"/>
      <c r="AU56" s="18"/>
      <c r="AV56" s="18"/>
    </row>
    <row r="57" spans="1:48" ht="60" customHeight="1" x14ac:dyDescent="0.25">
      <c r="A57" s="136"/>
      <c r="B57" s="68">
        <v>58</v>
      </c>
      <c r="C57" s="142"/>
      <c r="D57" s="66" t="s">
        <v>111</v>
      </c>
      <c r="E57" s="20" t="s">
        <v>209</v>
      </c>
      <c r="F57" s="20" t="s">
        <v>26</v>
      </c>
      <c r="G57" s="86">
        <v>72.709999999999994</v>
      </c>
      <c r="H57" s="72"/>
      <c r="I57" s="39">
        <f t="shared" si="0"/>
        <v>0</v>
      </c>
      <c r="J57" s="40" t="str">
        <f t="shared" si="1"/>
        <v>OK</v>
      </c>
      <c r="K57" s="121"/>
      <c r="L57" s="121"/>
      <c r="M57" s="121"/>
      <c r="N57" s="121"/>
      <c r="O57" s="102"/>
      <c r="P57" s="121"/>
      <c r="Q57" s="121"/>
      <c r="R57" s="121"/>
      <c r="S57" s="121"/>
      <c r="T57" s="121"/>
      <c r="U57" s="121"/>
      <c r="V57" s="108"/>
      <c r="W57" s="121"/>
      <c r="X57" s="121"/>
      <c r="Y57" s="121"/>
      <c r="Z57" s="121"/>
      <c r="AA57" s="121"/>
      <c r="AB57" s="121"/>
      <c r="AC57" s="121"/>
      <c r="AD57" s="121"/>
      <c r="AE57" s="18"/>
      <c r="AF57" s="18"/>
      <c r="AG57" s="18"/>
      <c r="AH57" s="18"/>
      <c r="AI57" s="18"/>
      <c r="AJ57" s="18"/>
      <c r="AK57" s="18"/>
      <c r="AL57" s="18"/>
      <c r="AM57" s="18"/>
      <c r="AN57" s="18"/>
      <c r="AO57" s="18"/>
      <c r="AP57" s="18"/>
      <c r="AQ57" s="18"/>
      <c r="AR57" s="18"/>
      <c r="AS57" s="18"/>
      <c r="AT57" s="18"/>
      <c r="AU57" s="18"/>
      <c r="AV57" s="18"/>
    </row>
    <row r="58" spans="1:48" ht="60" customHeight="1" x14ac:dyDescent="0.25">
      <c r="A58" s="134">
        <v>17</v>
      </c>
      <c r="B58" s="68">
        <v>59</v>
      </c>
      <c r="C58" s="140" t="s">
        <v>173</v>
      </c>
      <c r="D58" s="66" t="s">
        <v>210</v>
      </c>
      <c r="E58" s="20" t="s">
        <v>37</v>
      </c>
      <c r="F58" s="20" t="s">
        <v>28</v>
      </c>
      <c r="G58" s="86">
        <v>2.83</v>
      </c>
      <c r="H58" s="72">
        <v>24</v>
      </c>
      <c r="I58" s="39">
        <f t="shared" si="0"/>
        <v>24</v>
      </c>
      <c r="J58" s="40" t="str">
        <f t="shared" si="1"/>
        <v>OK</v>
      </c>
      <c r="K58" s="121"/>
      <c r="L58" s="121"/>
      <c r="M58" s="121"/>
      <c r="N58" s="121"/>
      <c r="O58" s="102"/>
      <c r="P58" s="121"/>
      <c r="Q58" s="121"/>
      <c r="R58" s="121"/>
      <c r="S58" s="121"/>
      <c r="T58" s="121"/>
      <c r="U58" s="121"/>
      <c r="V58" s="108"/>
      <c r="W58" s="121"/>
      <c r="X58" s="121"/>
      <c r="Y58" s="121"/>
      <c r="Z58" s="121"/>
      <c r="AA58" s="121"/>
      <c r="AB58" s="121"/>
      <c r="AC58" s="121"/>
      <c r="AD58" s="121"/>
      <c r="AE58" s="18"/>
      <c r="AF58" s="18"/>
      <c r="AG58" s="18"/>
      <c r="AH58" s="18"/>
      <c r="AI58" s="18"/>
      <c r="AJ58" s="18"/>
      <c r="AK58" s="18"/>
      <c r="AL58" s="18"/>
      <c r="AM58" s="18"/>
      <c r="AN58" s="18"/>
      <c r="AO58" s="18"/>
      <c r="AP58" s="18"/>
      <c r="AQ58" s="18"/>
      <c r="AR58" s="18"/>
      <c r="AS58" s="18"/>
      <c r="AT58" s="18"/>
      <c r="AU58" s="18"/>
      <c r="AV58" s="18"/>
    </row>
    <row r="59" spans="1:48" ht="60" customHeight="1" x14ac:dyDescent="0.25">
      <c r="A59" s="135"/>
      <c r="B59" s="68">
        <v>60</v>
      </c>
      <c r="C59" s="141"/>
      <c r="D59" s="66" t="s">
        <v>112</v>
      </c>
      <c r="E59" s="69" t="s">
        <v>37</v>
      </c>
      <c r="F59" s="69" t="s">
        <v>28</v>
      </c>
      <c r="G59" s="86">
        <v>2.37</v>
      </c>
      <c r="H59" s="72">
        <v>60</v>
      </c>
      <c r="I59" s="39">
        <f t="shared" si="0"/>
        <v>60</v>
      </c>
      <c r="J59" s="40" t="str">
        <f t="shared" si="1"/>
        <v>OK</v>
      </c>
      <c r="K59" s="121"/>
      <c r="L59" s="121"/>
      <c r="M59" s="121"/>
      <c r="N59" s="121"/>
      <c r="O59" s="102"/>
      <c r="P59" s="121"/>
      <c r="Q59" s="121"/>
      <c r="R59" s="121"/>
      <c r="S59" s="121"/>
      <c r="T59" s="121"/>
      <c r="U59" s="121"/>
      <c r="V59" s="108"/>
      <c r="W59" s="121"/>
      <c r="X59" s="121"/>
      <c r="Y59" s="121"/>
      <c r="Z59" s="121"/>
      <c r="AA59" s="121"/>
      <c r="AB59" s="121"/>
      <c r="AC59" s="121"/>
      <c r="AD59" s="121"/>
      <c r="AE59" s="18"/>
      <c r="AF59" s="18"/>
      <c r="AG59" s="18"/>
      <c r="AH59" s="18"/>
      <c r="AI59" s="18"/>
      <c r="AJ59" s="18"/>
      <c r="AK59" s="18"/>
      <c r="AL59" s="18"/>
      <c r="AM59" s="18"/>
      <c r="AN59" s="18"/>
      <c r="AO59" s="18"/>
      <c r="AP59" s="18"/>
      <c r="AQ59" s="18"/>
      <c r="AR59" s="18"/>
      <c r="AS59" s="18"/>
      <c r="AT59" s="18"/>
      <c r="AU59" s="18"/>
      <c r="AV59" s="18"/>
    </row>
    <row r="60" spans="1:48" ht="60" customHeight="1" x14ac:dyDescent="0.25">
      <c r="A60" s="135"/>
      <c r="B60" s="68">
        <v>61</v>
      </c>
      <c r="C60" s="141"/>
      <c r="D60" s="46" t="s">
        <v>113</v>
      </c>
      <c r="E60" s="69" t="s">
        <v>211</v>
      </c>
      <c r="F60" s="69" t="s">
        <v>26</v>
      </c>
      <c r="G60" s="86">
        <v>3.14</v>
      </c>
      <c r="H60" s="72">
        <v>12</v>
      </c>
      <c r="I60" s="39">
        <f t="shared" si="0"/>
        <v>12</v>
      </c>
      <c r="J60" s="40" t="str">
        <f t="shared" si="1"/>
        <v>OK</v>
      </c>
      <c r="K60" s="121"/>
      <c r="L60" s="121"/>
      <c r="M60" s="121"/>
      <c r="N60" s="121"/>
      <c r="O60" s="102"/>
      <c r="P60" s="121"/>
      <c r="Q60" s="121"/>
      <c r="R60" s="121"/>
      <c r="S60" s="121"/>
      <c r="T60" s="121"/>
      <c r="U60" s="121"/>
      <c r="V60" s="108"/>
      <c r="W60" s="121"/>
      <c r="X60" s="121"/>
      <c r="Y60" s="121"/>
      <c r="Z60" s="121"/>
      <c r="AA60" s="121"/>
      <c r="AB60" s="121"/>
      <c r="AC60" s="121"/>
      <c r="AD60" s="121"/>
      <c r="AE60" s="18"/>
      <c r="AF60" s="18"/>
      <c r="AG60" s="18"/>
      <c r="AH60" s="18"/>
      <c r="AI60" s="18"/>
      <c r="AJ60" s="18"/>
      <c r="AK60" s="18"/>
      <c r="AL60" s="18"/>
      <c r="AM60" s="18"/>
      <c r="AN60" s="18"/>
      <c r="AO60" s="18"/>
      <c r="AP60" s="18"/>
      <c r="AQ60" s="18"/>
      <c r="AR60" s="18"/>
      <c r="AS60" s="18"/>
      <c r="AT60" s="18"/>
      <c r="AU60" s="18"/>
      <c r="AV60" s="18"/>
    </row>
    <row r="61" spans="1:48" ht="60" customHeight="1" x14ac:dyDescent="0.25">
      <c r="A61" s="136"/>
      <c r="B61" s="68">
        <v>62</v>
      </c>
      <c r="C61" s="142"/>
      <c r="D61" s="46" t="s">
        <v>114</v>
      </c>
      <c r="E61" s="69" t="s">
        <v>212</v>
      </c>
      <c r="F61" s="69" t="s">
        <v>48</v>
      </c>
      <c r="G61" s="86">
        <v>5.29</v>
      </c>
      <c r="H61" s="72">
        <v>120</v>
      </c>
      <c r="I61" s="39">
        <f t="shared" si="0"/>
        <v>96</v>
      </c>
      <c r="J61" s="40" t="str">
        <f t="shared" si="1"/>
        <v>OK</v>
      </c>
      <c r="K61" s="121"/>
      <c r="L61" s="121"/>
      <c r="M61" s="121">
        <v>24</v>
      </c>
      <c r="N61" s="121"/>
      <c r="O61" s="102"/>
      <c r="P61" s="121"/>
      <c r="Q61" s="121"/>
      <c r="R61" s="121"/>
      <c r="S61" s="121"/>
      <c r="T61" s="121"/>
      <c r="U61" s="121"/>
      <c r="V61" s="108"/>
      <c r="W61" s="121"/>
      <c r="X61" s="121"/>
      <c r="Y61" s="121"/>
      <c r="Z61" s="121"/>
      <c r="AA61" s="121"/>
      <c r="AB61" s="121"/>
      <c r="AC61" s="121"/>
      <c r="AD61" s="121"/>
      <c r="AE61" s="18"/>
      <c r="AF61" s="18"/>
      <c r="AG61" s="18"/>
      <c r="AH61" s="18"/>
      <c r="AI61" s="18"/>
      <c r="AJ61" s="18"/>
      <c r="AK61" s="18"/>
      <c r="AL61" s="18"/>
      <c r="AM61" s="18"/>
      <c r="AN61" s="18"/>
      <c r="AO61" s="18"/>
      <c r="AP61" s="18"/>
      <c r="AQ61" s="18"/>
      <c r="AR61" s="18"/>
      <c r="AS61" s="18"/>
      <c r="AT61" s="18"/>
      <c r="AU61" s="18"/>
      <c r="AV61" s="18"/>
    </row>
    <row r="62" spans="1:48" ht="60" customHeight="1" x14ac:dyDescent="0.25">
      <c r="A62" s="134">
        <v>18</v>
      </c>
      <c r="B62" s="68">
        <v>63</v>
      </c>
      <c r="C62" s="140" t="s">
        <v>175</v>
      </c>
      <c r="D62" s="46" t="s">
        <v>213</v>
      </c>
      <c r="E62" s="69" t="s">
        <v>62</v>
      </c>
      <c r="F62" s="69" t="s">
        <v>48</v>
      </c>
      <c r="G62" s="86">
        <v>28.24</v>
      </c>
      <c r="H62" s="72">
        <v>6</v>
      </c>
      <c r="I62" s="39">
        <f t="shared" si="0"/>
        <v>0</v>
      </c>
      <c r="J62" s="40" t="str">
        <f t="shared" si="1"/>
        <v>OK</v>
      </c>
      <c r="K62" s="121"/>
      <c r="L62" s="121"/>
      <c r="M62" s="121"/>
      <c r="N62" s="121"/>
      <c r="O62" s="102"/>
      <c r="P62" s="121"/>
      <c r="Q62" s="121"/>
      <c r="R62" s="121"/>
      <c r="S62" s="121"/>
      <c r="T62" s="121"/>
      <c r="U62" s="121"/>
      <c r="V62" s="108"/>
      <c r="W62" s="121"/>
      <c r="X62" s="121">
        <v>6</v>
      </c>
      <c r="Y62" s="121"/>
      <c r="Z62" s="121"/>
      <c r="AA62" s="121"/>
      <c r="AB62" s="121"/>
      <c r="AC62" s="121"/>
      <c r="AD62" s="121"/>
      <c r="AE62" s="18"/>
      <c r="AF62" s="18"/>
      <c r="AG62" s="18"/>
      <c r="AH62" s="18"/>
      <c r="AI62" s="18"/>
      <c r="AJ62" s="18"/>
      <c r="AK62" s="18"/>
      <c r="AL62" s="18"/>
      <c r="AM62" s="18"/>
      <c r="AN62" s="18"/>
      <c r="AO62" s="18"/>
      <c r="AP62" s="18"/>
      <c r="AQ62" s="18"/>
      <c r="AR62" s="18"/>
      <c r="AS62" s="18"/>
      <c r="AT62" s="18"/>
      <c r="AU62" s="18"/>
      <c r="AV62" s="18"/>
    </row>
    <row r="63" spans="1:48" ht="60" customHeight="1" x14ac:dyDescent="0.25">
      <c r="A63" s="135"/>
      <c r="B63" s="68">
        <v>64</v>
      </c>
      <c r="C63" s="141"/>
      <c r="D63" s="46" t="s">
        <v>115</v>
      </c>
      <c r="E63" s="69" t="s">
        <v>64</v>
      </c>
      <c r="F63" s="69" t="s">
        <v>48</v>
      </c>
      <c r="G63" s="86">
        <v>46.09</v>
      </c>
      <c r="H63" s="72"/>
      <c r="I63" s="39">
        <f t="shared" si="0"/>
        <v>0</v>
      </c>
      <c r="J63" s="40" t="str">
        <f t="shared" si="1"/>
        <v>OK</v>
      </c>
      <c r="K63" s="121"/>
      <c r="L63" s="121"/>
      <c r="M63" s="121"/>
      <c r="N63" s="121"/>
      <c r="O63" s="102"/>
      <c r="P63" s="121"/>
      <c r="Q63" s="121"/>
      <c r="R63" s="121"/>
      <c r="S63" s="121"/>
      <c r="T63" s="121"/>
      <c r="U63" s="121"/>
      <c r="V63" s="108"/>
      <c r="W63" s="121"/>
      <c r="X63" s="121"/>
      <c r="Y63" s="121"/>
      <c r="Z63" s="121"/>
      <c r="AA63" s="121"/>
      <c r="AB63" s="121"/>
      <c r="AC63" s="121"/>
      <c r="AD63" s="121"/>
      <c r="AE63" s="18"/>
      <c r="AF63" s="18"/>
      <c r="AG63" s="18"/>
      <c r="AH63" s="18"/>
      <c r="AI63" s="18"/>
      <c r="AJ63" s="18"/>
      <c r="AK63" s="18"/>
      <c r="AL63" s="18"/>
      <c r="AM63" s="18"/>
      <c r="AN63" s="18"/>
      <c r="AO63" s="18"/>
      <c r="AP63" s="18"/>
      <c r="AQ63" s="18"/>
      <c r="AR63" s="18"/>
      <c r="AS63" s="18"/>
      <c r="AT63" s="18"/>
      <c r="AU63" s="18"/>
      <c r="AV63" s="18"/>
    </row>
    <row r="64" spans="1:48" ht="60" customHeight="1" x14ac:dyDescent="0.25">
      <c r="A64" s="135"/>
      <c r="B64" s="68">
        <v>65</v>
      </c>
      <c r="C64" s="141"/>
      <c r="D64" s="46" t="s">
        <v>214</v>
      </c>
      <c r="E64" s="69" t="s">
        <v>62</v>
      </c>
      <c r="F64" s="69" t="s">
        <v>48</v>
      </c>
      <c r="G64" s="86">
        <v>18.739999999999998</v>
      </c>
      <c r="H64" s="72"/>
      <c r="I64" s="39">
        <f t="shared" si="0"/>
        <v>0</v>
      </c>
      <c r="J64" s="40" t="str">
        <f t="shared" si="1"/>
        <v>OK</v>
      </c>
      <c r="K64" s="121"/>
      <c r="L64" s="121"/>
      <c r="M64" s="121"/>
      <c r="N64" s="121"/>
      <c r="O64" s="102"/>
      <c r="P64" s="121"/>
      <c r="Q64" s="121"/>
      <c r="R64" s="121"/>
      <c r="S64" s="121"/>
      <c r="T64" s="121"/>
      <c r="U64" s="121"/>
      <c r="V64" s="108"/>
      <c r="W64" s="121"/>
      <c r="X64" s="121"/>
      <c r="Y64" s="121"/>
      <c r="Z64" s="121"/>
      <c r="AA64" s="121"/>
      <c r="AB64" s="121"/>
      <c r="AC64" s="121"/>
      <c r="AD64" s="121"/>
      <c r="AE64" s="18"/>
      <c r="AF64" s="18"/>
      <c r="AG64" s="18"/>
      <c r="AH64" s="18"/>
      <c r="AI64" s="18"/>
      <c r="AJ64" s="18"/>
      <c r="AK64" s="18"/>
      <c r="AL64" s="18"/>
      <c r="AM64" s="18"/>
      <c r="AN64" s="18"/>
      <c r="AO64" s="18"/>
      <c r="AP64" s="18"/>
      <c r="AQ64" s="18"/>
      <c r="AR64" s="18"/>
      <c r="AS64" s="18"/>
      <c r="AT64" s="18"/>
      <c r="AU64" s="18"/>
      <c r="AV64" s="18"/>
    </row>
    <row r="65" spans="1:48" ht="60" customHeight="1" x14ac:dyDescent="0.25">
      <c r="A65" s="136"/>
      <c r="B65" s="68">
        <v>66</v>
      </c>
      <c r="C65" s="142"/>
      <c r="D65" s="46" t="s">
        <v>116</v>
      </c>
      <c r="E65" s="69" t="s">
        <v>215</v>
      </c>
      <c r="F65" s="69" t="s">
        <v>48</v>
      </c>
      <c r="G65" s="86">
        <v>38.86</v>
      </c>
      <c r="H65" s="72"/>
      <c r="I65" s="39">
        <f t="shared" si="0"/>
        <v>0</v>
      </c>
      <c r="J65" s="40" t="str">
        <f t="shared" si="1"/>
        <v>OK</v>
      </c>
      <c r="K65" s="121"/>
      <c r="L65" s="121"/>
      <c r="M65" s="121"/>
      <c r="N65" s="121"/>
      <c r="O65" s="102"/>
      <c r="P65" s="121"/>
      <c r="Q65" s="121"/>
      <c r="R65" s="121"/>
      <c r="S65" s="121"/>
      <c r="T65" s="121"/>
      <c r="U65" s="121"/>
      <c r="V65" s="108"/>
      <c r="W65" s="121"/>
      <c r="X65" s="121"/>
      <c r="Y65" s="121"/>
      <c r="Z65" s="121"/>
      <c r="AA65" s="121"/>
      <c r="AB65" s="121"/>
      <c r="AC65" s="121"/>
      <c r="AD65" s="121"/>
      <c r="AE65" s="18"/>
      <c r="AF65" s="18"/>
      <c r="AG65" s="18"/>
      <c r="AH65" s="18"/>
      <c r="AI65" s="18"/>
      <c r="AJ65" s="18"/>
      <c r="AK65" s="18"/>
      <c r="AL65" s="18"/>
      <c r="AM65" s="18"/>
      <c r="AN65" s="18"/>
      <c r="AO65" s="18"/>
      <c r="AP65" s="18"/>
      <c r="AQ65" s="18"/>
      <c r="AR65" s="18"/>
      <c r="AS65" s="18"/>
      <c r="AT65" s="18"/>
      <c r="AU65" s="18"/>
      <c r="AV65" s="18"/>
    </row>
    <row r="66" spans="1:48" ht="60" customHeight="1" x14ac:dyDescent="0.25">
      <c r="A66" s="134">
        <v>19</v>
      </c>
      <c r="B66" s="68">
        <v>67</v>
      </c>
      <c r="C66" s="140" t="s">
        <v>175</v>
      </c>
      <c r="D66" s="46" t="s">
        <v>117</v>
      </c>
      <c r="E66" s="69" t="s">
        <v>62</v>
      </c>
      <c r="F66" s="69" t="s">
        <v>48</v>
      </c>
      <c r="G66" s="86">
        <v>121.67</v>
      </c>
      <c r="H66" s="72"/>
      <c r="I66" s="39">
        <f t="shared" si="0"/>
        <v>0</v>
      </c>
      <c r="J66" s="40" t="str">
        <f t="shared" si="1"/>
        <v>OK</v>
      </c>
      <c r="K66" s="121"/>
      <c r="L66" s="121"/>
      <c r="M66" s="121"/>
      <c r="N66" s="121"/>
      <c r="O66" s="102"/>
      <c r="P66" s="121"/>
      <c r="Q66" s="121"/>
      <c r="R66" s="121"/>
      <c r="S66" s="121"/>
      <c r="T66" s="121"/>
      <c r="U66" s="121"/>
      <c r="V66" s="108"/>
      <c r="W66" s="121"/>
      <c r="X66" s="121"/>
      <c r="Y66" s="121"/>
      <c r="Z66" s="121"/>
      <c r="AA66" s="121"/>
      <c r="AB66" s="121"/>
      <c r="AC66" s="121"/>
      <c r="AD66" s="121"/>
      <c r="AE66" s="18"/>
      <c r="AF66" s="18"/>
      <c r="AG66" s="18"/>
      <c r="AH66" s="18"/>
      <c r="AI66" s="18"/>
      <c r="AJ66" s="18"/>
      <c r="AK66" s="18"/>
      <c r="AL66" s="18"/>
      <c r="AM66" s="18"/>
      <c r="AN66" s="18"/>
      <c r="AO66" s="18"/>
      <c r="AP66" s="18"/>
      <c r="AQ66" s="18"/>
      <c r="AR66" s="18"/>
      <c r="AS66" s="18"/>
      <c r="AT66" s="18"/>
      <c r="AU66" s="18"/>
      <c r="AV66" s="18"/>
    </row>
    <row r="67" spans="1:48" ht="60" customHeight="1" x14ac:dyDescent="0.25">
      <c r="A67" s="135"/>
      <c r="B67" s="68">
        <v>68</v>
      </c>
      <c r="C67" s="141"/>
      <c r="D67" s="46" t="s">
        <v>118</v>
      </c>
      <c r="E67" s="69" t="s">
        <v>62</v>
      </c>
      <c r="F67" s="69" t="s">
        <v>48</v>
      </c>
      <c r="G67" s="86">
        <v>63.22</v>
      </c>
      <c r="H67" s="72"/>
      <c r="I67" s="39">
        <f t="shared" si="0"/>
        <v>0</v>
      </c>
      <c r="J67" s="40" t="str">
        <f t="shared" si="1"/>
        <v>OK</v>
      </c>
      <c r="K67" s="121"/>
      <c r="L67" s="121"/>
      <c r="M67" s="121"/>
      <c r="N67" s="121"/>
      <c r="O67" s="102"/>
      <c r="P67" s="121"/>
      <c r="Q67" s="121"/>
      <c r="R67" s="121"/>
      <c r="S67" s="121"/>
      <c r="T67" s="121"/>
      <c r="U67" s="121"/>
      <c r="V67" s="108"/>
      <c r="W67" s="121"/>
      <c r="X67" s="121"/>
      <c r="Y67" s="121"/>
      <c r="Z67" s="121"/>
      <c r="AA67" s="121"/>
      <c r="AB67" s="121"/>
      <c r="AC67" s="121"/>
      <c r="AD67" s="121"/>
      <c r="AE67" s="18"/>
      <c r="AF67" s="18"/>
      <c r="AG67" s="18"/>
      <c r="AH67" s="18"/>
      <c r="AI67" s="18"/>
      <c r="AJ67" s="18"/>
      <c r="AK67" s="18"/>
      <c r="AL67" s="18"/>
      <c r="AM67" s="18"/>
      <c r="AN67" s="18"/>
      <c r="AO67" s="18"/>
      <c r="AP67" s="18"/>
      <c r="AQ67" s="18"/>
      <c r="AR67" s="18"/>
      <c r="AS67" s="18"/>
      <c r="AT67" s="18"/>
      <c r="AU67" s="18"/>
      <c r="AV67" s="18"/>
    </row>
    <row r="68" spans="1:48" ht="60" customHeight="1" x14ac:dyDescent="0.25">
      <c r="A68" s="135"/>
      <c r="B68" s="68">
        <v>69</v>
      </c>
      <c r="C68" s="141"/>
      <c r="D68" s="66" t="s">
        <v>119</v>
      </c>
      <c r="E68" s="20" t="s">
        <v>62</v>
      </c>
      <c r="F68" s="20" t="s">
        <v>48</v>
      </c>
      <c r="G68" s="86">
        <v>68.62</v>
      </c>
      <c r="H68" s="72"/>
      <c r="I68" s="39">
        <f t="shared" si="0"/>
        <v>0</v>
      </c>
      <c r="J68" s="40" t="str">
        <f t="shared" si="1"/>
        <v>OK</v>
      </c>
      <c r="K68" s="121"/>
      <c r="L68" s="121"/>
      <c r="M68" s="121"/>
      <c r="N68" s="121"/>
      <c r="O68" s="102"/>
      <c r="P68" s="121"/>
      <c r="Q68" s="121"/>
      <c r="R68" s="121"/>
      <c r="S68" s="121"/>
      <c r="T68" s="121"/>
      <c r="U68" s="121"/>
      <c r="V68" s="108"/>
      <c r="W68" s="121"/>
      <c r="X68" s="121"/>
      <c r="Y68" s="121"/>
      <c r="Z68" s="121"/>
      <c r="AA68" s="121"/>
      <c r="AB68" s="121"/>
      <c r="AC68" s="121"/>
      <c r="AD68" s="121"/>
      <c r="AE68" s="18"/>
      <c r="AF68" s="18"/>
      <c r="AG68" s="18"/>
      <c r="AH68" s="18"/>
      <c r="AI68" s="18"/>
      <c r="AJ68" s="18"/>
      <c r="AK68" s="18"/>
      <c r="AL68" s="18"/>
      <c r="AM68" s="18"/>
      <c r="AN68" s="18"/>
      <c r="AO68" s="18"/>
      <c r="AP68" s="18"/>
      <c r="AQ68" s="18"/>
      <c r="AR68" s="18"/>
      <c r="AS68" s="18"/>
      <c r="AT68" s="18"/>
      <c r="AU68" s="18"/>
      <c r="AV68" s="18"/>
    </row>
    <row r="69" spans="1:48" ht="60" customHeight="1" x14ac:dyDescent="0.25">
      <c r="A69" s="136"/>
      <c r="B69" s="68">
        <v>70</v>
      </c>
      <c r="C69" s="142"/>
      <c r="D69" s="66" t="s">
        <v>216</v>
      </c>
      <c r="E69" s="20" t="s">
        <v>64</v>
      </c>
      <c r="F69" s="20" t="s">
        <v>48</v>
      </c>
      <c r="G69" s="86">
        <v>16.43</v>
      </c>
      <c r="H69" s="72">
        <v>4</v>
      </c>
      <c r="I69" s="39">
        <f t="shared" ref="I69:I126" si="2">H69-(SUM(K69:AV69))</f>
        <v>4</v>
      </c>
      <c r="J69" s="40" t="str">
        <f t="shared" ref="J69:J126" si="3">IF(I69&lt;0,"ATENÇÃO","OK")</f>
        <v>OK</v>
      </c>
      <c r="K69" s="121"/>
      <c r="L69" s="121"/>
      <c r="M69" s="121"/>
      <c r="N69" s="121"/>
      <c r="O69" s="102"/>
      <c r="P69" s="121"/>
      <c r="Q69" s="121"/>
      <c r="R69" s="121"/>
      <c r="S69" s="121"/>
      <c r="T69" s="121"/>
      <c r="U69" s="121"/>
      <c r="V69" s="108"/>
      <c r="W69" s="121"/>
      <c r="X69" s="121"/>
      <c r="Y69" s="121"/>
      <c r="Z69" s="121"/>
      <c r="AA69" s="121"/>
      <c r="AB69" s="121"/>
      <c r="AC69" s="121"/>
      <c r="AD69" s="121"/>
      <c r="AE69" s="18"/>
      <c r="AF69" s="18"/>
      <c r="AG69" s="18"/>
      <c r="AH69" s="18"/>
      <c r="AI69" s="18"/>
      <c r="AJ69" s="18"/>
      <c r="AK69" s="18"/>
      <c r="AL69" s="18"/>
      <c r="AM69" s="18"/>
      <c r="AN69" s="18"/>
      <c r="AO69" s="18"/>
      <c r="AP69" s="18"/>
      <c r="AQ69" s="18"/>
      <c r="AR69" s="18"/>
      <c r="AS69" s="18"/>
      <c r="AT69" s="18"/>
      <c r="AU69" s="18"/>
      <c r="AV69" s="18"/>
    </row>
    <row r="70" spans="1:48" ht="60" customHeight="1" x14ac:dyDescent="0.25">
      <c r="A70" s="134">
        <v>20</v>
      </c>
      <c r="B70" s="68">
        <v>71</v>
      </c>
      <c r="C70" s="140" t="s">
        <v>207</v>
      </c>
      <c r="D70" s="66" t="s">
        <v>120</v>
      </c>
      <c r="E70" s="20" t="s">
        <v>217</v>
      </c>
      <c r="F70" s="20" t="s">
        <v>36</v>
      </c>
      <c r="G70" s="86">
        <v>2.25</v>
      </c>
      <c r="H70" s="72">
        <v>10</v>
      </c>
      <c r="I70" s="39">
        <f t="shared" si="2"/>
        <v>0</v>
      </c>
      <c r="J70" s="40" t="str">
        <f t="shared" si="3"/>
        <v>OK</v>
      </c>
      <c r="K70" s="121"/>
      <c r="L70" s="121"/>
      <c r="M70" s="121"/>
      <c r="N70" s="121"/>
      <c r="O70" s="102"/>
      <c r="P70" s="121"/>
      <c r="Q70" s="121"/>
      <c r="R70" s="121"/>
      <c r="S70" s="121"/>
      <c r="T70" s="121"/>
      <c r="U70" s="121"/>
      <c r="V70" s="108"/>
      <c r="W70" s="121"/>
      <c r="X70" s="121"/>
      <c r="Y70" s="121"/>
      <c r="Z70" s="121">
        <v>10</v>
      </c>
      <c r="AA70" s="121"/>
      <c r="AB70" s="121"/>
      <c r="AC70" s="121"/>
      <c r="AD70" s="121"/>
      <c r="AE70" s="18"/>
      <c r="AF70" s="18"/>
      <c r="AG70" s="18"/>
      <c r="AH70" s="18"/>
      <c r="AI70" s="18"/>
      <c r="AJ70" s="18"/>
      <c r="AK70" s="18"/>
      <c r="AL70" s="18"/>
      <c r="AM70" s="18"/>
      <c r="AN70" s="18"/>
      <c r="AO70" s="18"/>
      <c r="AP70" s="18"/>
      <c r="AQ70" s="18"/>
      <c r="AR70" s="18"/>
      <c r="AS70" s="18"/>
      <c r="AT70" s="18"/>
      <c r="AU70" s="18"/>
      <c r="AV70" s="18"/>
    </row>
    <row r="71" spans="1:48" ht="60" customHeight="1" x14ac:dyDescent="0.25">
      <c r="A71" s="135"/>
      <c r="B71" s="68">
        <v>72</v>
      </c>
      <c r="C71" s="141"/>
      <c r="D71" s="46" t="s">
        <v>121</v>
      </c>
      <c r="E71" s="69" t="s">
        <v>217</v>
      </c>
      <c r="F71" s="69" t="s">
        <v>36</v>
      </c>
      <c r="G71" s="86">
        <v>2.25</v>
      </c>
      <c r="H71" s="72">
        <v>10</v>
      </c>
      <c r="I71" s="39">
        <f t="shared" si="2"/>
        <v>0</v>
      </c>
      <c r="J71" s="40" t="str">
        <f t="shared" si="3"/>
        <v>OK</v>
      </c>
      <c r="K71" s="121"/>
      <c r="L71" s="121"/>
      <c r="M71" s="121"/>
      <c r="N71" s="121"/>
      <c r="O71" s="102"/>
      <c r="P71" s="121"/>
      <c r="Q71" s="121"/>
      <c r="R71" s="121"/>
      <c r="S71" s="121"/>
      <c r="T71" s="121"/>
      <c r="U71" s="121"/>
      <c r="V71" s="108"/>
      <c r="W71" s="121"/>
      <c r="X71" s="121"/>
      <c r="Y71" s="121"/>
      <c r="Z71" s="121">
        <v>10</v>
      </c>
      <c r="AA71" s="121"/>
      <c r="AB71" s="121"/>
      <c r="AC71" s="121"/>
      <c r="AD71" s="121"/>
      <c r="AE71" s="18"/>
      <c r="AF71" s="18"/>
      <c r="AG71" s="18"/>
      <c r="AH71" s="18"/>
      <c r="AI71" s="18"/>
      <c r="AJ71" s="18"/>
      <c r="AK71" s="18"/>
      <c r="AL71" s="18"/>
      <c r="AM71" s="18"/>
      <c r="AN71" s="18"/>
      <c r="AO71" s="18"/>
      <c r="AP71" s="18"/>
      <c r="AQ71" s="18"/>
      <c r="AR71" s="18"/>
      <c r="AS71" s="18"/>
      <c r="AT71" s="18"/>
      <c r="AU71" s="18"/>
      <c r="AV71" s="18"/>
    </row>
    <row r="72" spans="1:48" ht="60" customHeight="1" x14ac:dyDescent="0.25">
      <c r="A72" s="135"/>
      <c r="B72" s="68">
        <v>73</v>
      </c>
      <c r="C72" s="141"/>
      <c r="D72" s="46" t="s">
        <v>122</v>
      </c>
      <c r="E72" s="69" t="s">
        <v>217</v>
      </c>
      <c r="F72" s="69" t="s">
        <v>36</v>
      </c>
      <c r="G72" s="86">
        <v>2.25</v>
      </c>
      <c r="H72" s="72">
        <v>10</v>
      </c>
      <c r="I72" s="39">
        <f t="shared" si="2"/>
        <v>0</v>
      </c>
      <c r="J72" s="40" t="str">
        <f t="shared" si="3"/>
        <v>OK</v>
      </c>
      <c r="K72" s="121"/>
      <c r="L72" s="121"/>
      <c r="M72" s="121"/>
      <c r="N72" s="121"/>
      <c r="O72" s="102"/>
      <c r="P72" s="121"/>
      <c r="Q72" s="121"/>
      <c r="R72" s="121"/>
      <c r="S72" s="121"/>
      <c r="T72" s="121"/>
      <c r="U72" s="121"/>
      <c r="V72" s="108"/>
      <c r="W72" s="121"/>
      <c r="X72" s="121"/>
      <c r="Y72" s="121"/>
      <c r="Z72" s="121">
        <v>10</v>
      </c>
      <c r="AA72" s="121"/>
      <c r="AB72" s="121"/>
      <c r="AC72" s="121"/>
      <c r="AD72" s="121"/>
      <c r="AE72" s="18"/>
      <c r="AF72" s="18"/>
      <c r="AG72" s="18"/>
      <c r="AH72" s="18"/>
      <c r="AI72" s="18"/>
      <c r="AJ72" s="18"/>
      <c r="AK72" s="18"/>
      <c r="AL72" s="18"/>
      <c r="AM72" s="18"/>
      <c r="AN72" s="18"/>
      <c r="AO72" s="18"/>
      <c r="AP72" s="18"/>
      <c r="AQ72" s="18"/>
      <c r="AR72" s="18"/>
      <c r="AS72" s="18"/>
      <c r="AT72" s="18"/>
      <c r="AU72" s="18"/>
      <c r="AV72" s="18"/>
    </row>
    <row r="73" spans="1:48" ht="60" customHeight="1" x14ac:dyDescent="0.25">
      <c r="A73" s="135"/>
      <c r="B73" s="68">
        <v>74</v>
      </c>
      <c r="C73" s="141"/>
      <c r="D73" s="46" t="s">
        <v>123</v>
      </c>
      <c r="E73" s="69" t="s">
        <v>217</v>
      </c>
      <c r="F73" s="69" t="s">
        <v>48</v>
      </c>
      <c r="G73" s="86">
        <v>0.12</v>
      </c>
      <c r="H73" s="72"/>
      <c r="I73" s="39">
        <f t="shared" si="2"/>
        <v>0</v>
      </c>
      <c r="J73" s="40" t="str">
        <f t="shared" si="3"/>
        <v>OK</v>
      </c>
      <c r="K73" s="121"/>
      <c r="L73" s="121"/>
      <c r="M73" s="121"/>
      <c r="N73" s="121"/>
      <c r="O73" s="102"/>
      <c r="P73" s="121"/>
      <c r="Q73" s="121"/>
      <c r="R73" s="121"/>
      <c r="S73" s="121"/>
      <c r="T73" s="121"/>
      <c r="U73" s="121"/>
      <c r="V73" s="108"/>
      <c r="W73" s="121"/>
      <c r="X73" s="121"/>
      <c r="Y73" s="121"/>
      <c r="Z73" s="121"/>
      <c r="AA73" s="121"/>
      <c r="AB73" s="121"/>
      <c r="AC73" s="121"/>
      <c r="AD73" s="121"/>
      <c r="AE73" s="18"/>
      <c r="AF73" s="18"/>
      <c r="AG73" s="18"/>
      <c r="AH73" s="18"/>
      <c r="AI73" s="18"/>
      <c r="AJ73" s="18"/>
      <c r="AK73" s="18"/>
      <c r="AL73" s="18"/>
      <c r="AM73" s="18"/>
      <c r="AN73" s="18"/>
      <c r="AO73" s="18"/>
      <c r="AP73" s="18"/>
      <c r="AQ73" s="18"/>
      <c r="AR73" s="18"/>
      <c r="AS73" s="18"/>
      <c r="AT73" s="18"/>
      <c r="AU73" s="18"/>
      <c r="AV73" s="18"/>
    </row>
    <row r="74" spans="1:48" ht="60" customHeight="1" x14ac:dyDescent="0.25">
      <c r="A74" s="136"/>
      <c r="B74" s="68">
        <v>75</v>
      </c>
      <c r="C74" s="142"/>
      <c r="D74" s="46" t="s">
        <v>143</v>
      </c>
      <c r="E74" s="69" t="s">
        <v>67</v>
      </c>
      <c r="F74" s="69" t="s">
        <v>53</v>
      </c>
      <c r="G74" s="86">
        <v>134.54</v>
      </c>
      <c r="H74" s="72"/>
      <c r="I74" s="39">
        <f t="shared" si="2"/>
        <v>0</v>
      </c>
      <c r="J74" s="40" t="str">
        <f t="shared" si="3"/>
        <v>OK</v>
      </c>
      <c r="K74" s="121"/>
      <c r="L74" s="121"/>
      <c r="M74" s="121"/>
      <c r="N74" s="121"/>
      <c r="O74" s="102"/>
      <c r="P74" s="121"/>
      <c r="Q74" s="121"/>
      <c r="R74" s="121"/>
      <c r="S74" s="121"/>
      <c r="T74" s="121"/>
      <c r="U74" s="121"/>
      <c r="V74" s="108"/>
      <c r="W74" s="121"/>
      <c r="X74" s="121"/>
      <c r="Y74" s="121"/>
      <c r="Z74" s="121"/>
      <c r="AA74" s="121"/>
      <c r="AB74" s="121"/>
      <c r="AC74" s="121"/>
      <c r="AD74" s="121"/>
      <c r="AE74" s="18"/>
      <c r="AF74" s="18"/>
      <c r="AG74" s="18"/>
      <c r="AH74" s="18"/>
      <c r="AI74" s="18"/>
      <c r="AJ74" s="18"/>
      <c r="AK74" s="18"/>
      <c r="AL74" s="18"/>
      <c r="AM74" s="18"/>
      <c r="AN74" s="18"/>
      <c r="AO74" s="18"/>
      <c r="AP74" s="18"/>
      <c r="AQ74" s="18"/>
      <c r="AR74" s="18"/>
      <c r="AS74" s="18"/>
      <c r="AT74" s="18"/>
      <c r="AU74" s="18"/>
      <c r="AV74" s="18"/>
    </row>
    <row r="75" spans="1:48" ht="60" customHeight="1" x14ac:dyDescent="0.25">
      <c r="A75" s="134">
        <v>21</v>
      </c>
      <c r="B75" s="68">
        <v>76</v>
      </c>
      <c r="C75" s="140" t="s">
        <v>218</v>
      </c>
      <c r="D75" s="84" t="s">
        <v>219</v>
      </c>
      <c r="E75" s="20" t="s">
        <v>220</v>
      </c>
      <c r="F75" s="20" t="s">
        <v>46</v>
      </c>
      <c r="G75" s="86">
        <v>20.36</v>
      </c>
      <c r="H75" s="72"/>
      <c r="I75" s="39">
        <f t="shared" si="2"/>
        <v>0</v>
      </c>
      <c r="J75" s="40" t="str">
        <f t="shared" si="3"/>
        <v>OK</v>
      </c>
      <c r="K75" s="121"/>
      <c r="L75" s="121"/>
      <c r="M75" s="121"/>
      <c r="N75" s="121"/>
      <c r="O75" s="102"/>
      <c r="P75" s="121"/>
      <c r="Q75" s="121"/>
      <c r="R75" s="121"/>
      <c r="S75" s="121"/>
      <c r="T75" s="121"/>
      <c r="U75" s="121"/>
      <c r="V75" s="108"/>
      <c r="W75" s="121"/>
      <c r="X75" s="121"/>
      <c r="Y75" s="121"/>
      <c r="Z75" s="121"/>
      <c r="AA75" s="121"/>
      <c r="AB75" s="121"/>
      <c r="AC75" s="121"/>
      <c r="AD75" s="121"/>
      <c r="AE75" s="18"/>
      <c r="AF75" s="18"/>
      <c r="AG75" s="18"/>
      <c r="AH75" s="18"/>
      <c r="AI75" s="18"/>
      <c r="AJ75" s="18"/>
      <c r="AK75" s="18"/>
      <c r="AL75" s="18"/>
      <c r="AM75" s="18"/>
      <c r="AN75" s="18"/>
      <c r="AO75" s="18"/>
      <c r="AP75" s="18"/>
      <c r="AQ75" s="18"/>
      <c r="AR75" s="18"/>
      <c r="AS75" s="18"/>
      <c r="AT75" s="18"/>
      <c r="AU75" s="18"/>
      <c r="AV75" s="18"/>
    </row>
    <row r="76" spans="1:48" ht="60" customHeight="1" x14ac:dyDescent="0.25">
      <c r="A76" s="135"/>
      <c r="B76" s="68">
        <v>77</v>
      </c>
      <c r="C76" s="141"/>
      <c r="D76" s="46" t="s">
        <v>221</v>
      </c>
      <c r="E76" s="20" t="s">
        <v>220</v>
      </c>
      <c r="F76" s="69" t="s">
        <v>46</v>
      </c>
      <c r="G76" s="86">
        <v>20.350000000000001</v>
      </c>
      <c r="H76" s="72"/>
      <c r="I76" s="39">
        <f t="shared" si="2"/>
        <v>0</v>
      </c>
      <c r="J76" s="40" t="str">
        <f t="shared" si="3"/>
        <v>OK</v>
      </c>
      <c r="K76" s="121"/>
      <c r="L76" s="121"/>
      <c r="M76" s="121"/>
      <c r="N76" s="121"/>
      <c r="O76" s="102"/>
      <c r="P76" s="121"/>
      <c r="Q76" s="121"/>
      <c r="R76" s="121"/>
      <c r="S76" s="121"/>
      <c r="T76" s="121"/>
      <c r="U76" s="121"/>
      <c r="V76" s="108"/>
      <c r="W76" s="121"/>
      <c r="X76" s="121"/>
      <c r="Y76" s="121"/>
      <c r="Z76" s="121"/>
      <c r="AA76" s="121"/>
      <c r="AB76" s="121"/>
      <c r="AC76" s="121"/>
      <c r="AD76" s="121"/>
      <c r="AE76" s="18"/>
      <c r="AF76" s="18"/>
      <c r="AG76" s="18"/>
      <c r="AH76" s="18"/>
      <c r="AI76" s="18"/>
      <c r="AJ76" s="18"/>
      <c r="AK76" s="18"/>
      <c r="AL76" s="18"/>
      <c r="AM76" s="18"/>
      <c r="AN76" s="18"/>
      <c r="AO76" s="18"/>
      <c r="AP76" s="18"/>
      <c r="AQ76" s="18"/>
      <c r="AR76" s="18"/>
      <c r="AS76" s="18"/>
      <c r="AT76" s="18"/>
      <c r="AU76" s="18"/>
      <c r="AV76" s="18"/>
    </row>
    <row r="77" spans="1:48" ht="60" customHeight="1" x14ac:dyDescent="0.25">
      <c r="A77" s="136"/>
      <c r="B77" s="68">
        <v>78</v>
      </c>
      <c r="C77" s="142"/>
      <c r="D77" s="46" t="s">
        <v>222</v>
      </c>
      <c r="E77" s="20" t="s">
        <v>220</v>
      </c>
      <c r="F77" s="69" t="s">
        <v>52</v>
      </c>
      <c r="G77" s="86">
        <v>20.38</v>
      </c>
      <c r="H77" s="72"/>
      <c r="I77" s="39">
        <f t="shared" si="2"/>
        <v>0</v>
      </c>
      <c r="J77" s="40" t="str">
        <f t="shared" si="3"/>
        <v>OK</v>
      </c>
      <c r="K77" s="121"/>
      <c r="L77" s="121"/>
      <c r="M77" s="121"/>
      <c r="N77" s="121"/>
      <c r="O77" s="102"/>
      <c r="P77" s="121"/>
      <c r="Q77" s="121"/>
      <c r="R77" s="121"/>
      <c r="S77" s="121"/>
      <c r="T77" s="121"/>
      <c r="U77" s="121"/>
      <c r="V77" s="108"/>
      <c r="W77" s="121"/>
      <c r="X77" s="121"/>
      <c r="Y77" s="121"/>
      <c r="Z77" s="121"/>
      <c r="AA77" s="121"/>
      <c r="AB77" s="121"/>
      <c r="AC77" s="121"/>
      <c r="AD77" s="121"/>
      <c r="AE77" s="18"/>
      <c r="AF77" s="18"/>
      <c r="AG77" s="18"/>
      <c r="AH77" s="18"/>
      <c r="AI77" s="18"/>
      <c r="AJ77" s="18"/>
      <c r="AK77" s="18"/>
      <c r="AL77" s="18"/>
      <c r="AM77" s="18"/>
      <c r="AN77" s="18"/>
      <c r="AO77" s="18"/>
      <c r="AP77" s="18"/>
      <c r="AQ77" s="18"/>
      <c r="AR77" s="18"/>
      <c r="AS77" s="18"/>
      <c r="AT77" s="18"/>
      <c r="AU77" s="18"/>
      <c r="AV77" s="18"/>
    </row>
    <row r="78" spans="1:48" ht="60" customHeight="1" x14ac:dyDescent="0.25">
      <c r="A78" s="134">
        <v>22</v>
      </c>
      <c r="B78" s="68">
        <v>79</v>
      </c>
      <c r="C78" s="140" t="s">
        <v>175</v>
      </c>
      <c r="D78" s="46" t="s">
        <v>124</v>
      </c>
      <c r="E78" s="20" t="s">
        <v>62</v>
      </c>
      <c r="F78" s="69" t="s">
        <v>26</v>
      </c>
      <c r="G78" s="86">
        <v>267.92</v>
      </c>
      <c r="H78" s="72">
        <v>4</v>
      </c>
      <c r="I78" s="39">
        <f t="shared" si="2"/>
        <v>0</v>
      </c>
      <c r="J78" s="40" t="str">
        <f t="shared" si="3"/>
        <v>OK</v>
      </c>
      <c r="K78" s="121"/>
      <c r="L78" s="121"/>
      <c r="M78" s="121"/>
      <c r="N78" s="121"/>
      <c r="O78" s="102"/>
      <c r="P78" s="121">
        <v>4</v>
      </c>
      <c r="Q78" s="121"/>
      <c r="R78" s="121"/>
      <c r="S78" s="121"/>
      <c r="T78" s="121"/>
      <c r="U78" s="121"/>
      <c r="V78" s="108"/>
      <c r="W78" s="121"/>
      <c r="X78" s="121"/>
      <c r="Y78" s="121"/>
      <c r="Z78" s="121"/>
      <c r="AA78" s="121"/>
      <c r="AB78" s="121"/>
      <c r="AC78" s="121"/>
      <c r="AD78" s="121"/>
      <c r="AE78" s="18"/>
      <c r="AF78" s="18"/>
      <c r="AG78" s="18"/>
      <c r="AH78" s="18"/>
      <c r="AI78" s="18"/>
      <c r="AJ78" s="18"/>
      <c r="AK78" s="18"/>
      <c r="AL78" s="18"/>
      <c r="AM78" s="18"/>
      <c r="AN78" s="18"/>
      <c r="AO78" s="18"/>
      <c r="AP78" s="18"/>
      <c r="AQ78" s="18"/>
      <c r="AR78" s="18"/>
      <c r="AS78" s="18"/>
      <c r="AT78" s="18"/>
      <c r="AU78" s="18"/>
      <c r="AV78" s="18"/>
    </row>
    <row r="79" spans="1:48" ht="60" customHeight="1" x14ac:dyDescent="0.25">
      <c r="A79" s="135"/>
      <c r="B79" s="68">
        <v>80</v>
      </c>
      <c r="C79" s="141"/>
      <c r="D79" s="46" t="s">
        <v>125</v>
      </c>
      <c r="E79" s="20" t="s">
        <v>62</v>
      </c>
      <c r="F79" s="69" t="s">
        <v>48</v>
      </c>
      <c r="G79" s="86">
        <v>31.59</v>
      </c>
      <c r="H79" s="72">
        <v>10</v>
      </c>
      <c r="I79" s="39">
        <f t="shared" si="2"/>
        <v>10</v>
      </c>
      <c r="J79" s="40" t="str">
        <f t="shared" si="3"/>
        <v>OK</v>
      </c>
      <c r="K79" s="121"/>
      <c r="L79" s="121"/>
      <c r="M79" s="121"/>
      <c r="N79" s="121"/>
      <c r="O79" s="102"/>
      <c r="P79" s="121"/>
      <c r="Q79" s="121"/>
      <c r="R79" s="121"/>
      <c r="S79" s="121"/>
      <c r="T79" s="121"/>
      <c r="U79" s="121"/>
      <c r="V79" s="108"/>
      <c r="W79" s="121"/>
      <c r="X79" s="121"/>
      <c r="Y79" s="121"/>
      <c r="Z79" s="121"/>
      <c r="AA79" s="121"/>
      <c r="AB79" s="121"/>
      <c r="AC79" s="121"/>
      <c r="AD79" s="121"/>
      <c r="AE79" s="18"/>
      <c r="AF79" s="18"/>
      <c r="AG79" s="18"/>
      <c r="AH79" s="18"/>
      <c r="AI79" s="18"/>
      <c r="AJ79" s="18"/>
      <c r="AK79" s="18"/>
      <c r="AL79" s="18"/>
      <c r="AM79" s="18"/>
      <c r="AN79" s="18"/>
      <c r="AO79" s="18"/>
      <c r="AP79" s="18"/>
      <c r="AQ79" s="18"/>
      <c r="AR79" s="18"/>
      <c r="AS79" s="18"/>
      <c r="AT79" s="18"/>
      <c r="AU79" s="18"/>
      <c r="AV79" s="18"/>
    </row>
    <row r="80" spans="1:48" ht="60" customHeight="1" x14ac:dyDescent="0.25">
      <c r="A80" s="135"/>
      <c r="B80" s="68">
        <v>81</v>
      </c>
      <c r="C80" s="141"/>
      <c r="D80" s="46" t="s">
        <v>126</v>
      </c>
      <c r="E80" s="20" t="s">
        <v>223</v>
      </c>
      <c r="F80" s="69" t="s">
        <v>48</v>
      </c>
      <c r="G80" s="86">
        <v>17.48</v>
      </c>
      <c r="H80" s="72">
        <v>20</v>
      </c>
      <c r="I80" s="39">
        <f t="shared" si="2"/>
        <v>0</v>
      </c>
      <c r="J80" s="40" t="str">
        <f t="shared" si="3"/>
        <v>OK</v>
      </c>
      <c r="K80" s="121"/>
      <c r="L80" s="121"/>
      <c r="M80" s="121"/>
      <c r="N80" s="121"/>
      <c r="O80" s="102"/>
      <c r="P80" s="121"/>
      <c r="Q80" s="121"/>
      <c r="R80" s="121"/>
      <c r="S80" s="121"/>
      <c r="T80" s="121"/>
      <c r="U80" s="121"/>
      <c r="V80" s="108"/>
      <c r="W80" s="121"/>
      <c r="X80" s="121">
        <v>20</v>
      </c>
      <c r="Y80" s="121"/>
      <c r="Z80" s="121"/>
      <c r="AA80" s="121"/>
      <c r="AB80" s="121"/>
      <c r="AC80" s="121"/>
      <c r="AD80" s="121"/>
      <c r="AE80" s="18"/>
      <c r="AF80" s="18"/>
      <c r="AG80" s="18"/>
      <c r="AH80" s="18"/>
      <c r="AI80" s="18"/>
      <c r="AJ80" s="18"/>
      <c r="AK80" s="18"/>
      <c r="AL80" s="18"/>
      <c r="AM80" s="18"/>
      <c r="AN80" s="18"/>
      <c r="AO80" s="18"/>
      <c r="AP80" s="18"/>
      <c r="AQ80" s="18"/>
      <c r="AR80" s="18"/>
      <c r="AS80" s="18"/>
      <c r="AT80" s="18"/>
      <c r="AU80" s="18"/>
      <c r="AV80" s="18"/>
    </row>
    <row r="81" spans="1:48" ht="60" customHeight="1" x14ac:dyDescent="0.25">
      <c r="A81" s="135"/>
      <c r="B81" s="68">
        <v>82</v>
      </c>
      <c r="C81" s="141"/>
      <c r="D81" s="66" t="s">
        <v>127</v>
      </c>
      <c r="E81" s="20" t="s">
        <v>62</v>
      </c>
      <c r="F81" s="20" t="s">
        <v>48</v>
      </c>
      <c r="G81" s="86">
        <v>15.49</v>
      </c>
      <c r="H81" s="72">
        <v>4</v>
      </c>
      <c r="I81" s="39">
        <f t="shared" si="2"/>
        <v>0</v>
      </c>
      <c r="J81" s="40" t="str">
        <f t="shared" si="3"/>
        <v>OK</v>
      </c>
      <c r="K81" s="121"/>
      <c r="L81" s="121"/>
      <c r="M81" s="121"/>
      <c r="N81" s="121"/>
      <c r="O81" s="102"/>
      <c r="P81" s="121"/>
      <c r="Q81" s="121"/>
      <c r="R81" s="121"/>
      <c r="S81" s="121"/>
      <c r="T81" s="121"/>
      <c r="U81" s="121"/>
      <c r="V81" s="108"/>
      <c r="W81" s="121"/>
      <c r="X81" s="121">
        <v>4</v>
      </c>
      <c r="Y81" s="121"/>
      <c r="Z81" s="121"/>
      <c r="AA81" s="121"/>
      <c r="AB81" s="121"/>
      <c r="AC81" s="121"/>
      <c r="AD81" s="121"/>
      <c r="AE81" s="18"/>
      <c r="AF81" s="18"/>
      <c r="AG81" s="18"/>
      <c r="AH81" s="18"/>
      <c r="AI81" s="18"/>
      <c r="AJ81" s="18"/>
      <c r="AK81" s="18"/>
      <c r="AL81" s="18"/>
      <c r="AM81" s="18"/>
      <c r="AN81" s="18"/>
      <c r="AO81" s="18"/>
      <c r="AP81" s="18"/>
      <c r="AQ81" s="18"/>
      <c r="AR81" s="18"/>
      <c r="AS81" s="18"/>
      <c r="AT81" s="18"/>
      <c r="AU81" s="18"/>
      <c r="AV81" s="18"/>
    </row>
    <row r="82" spans="1:48" ht="60" customHeight="1" x14ac:dyDescent="0.25">
      <c r="A82" s="135"/>
      <c r="B82" s="68">
        <v>83</v>
      </c>
      <c r="C82" s="141"/>
      <c r="D82" s="66" t="s">
        <v>128</v>
      </c>
      <c r="E82" s="20" t="s">
        <v>62</v>
      </c>
      <c r="F82" s="20" t="s">
        <v>48</v>
      </c>
      <c r="G82" s="86">
        <v>50.16</v>
      </c>
      <c r="H82" s="72">
        <v>4</v>
      </c>
      <c r="I82" s="39">
        <f t="shared" si="2"/>
        <v>4</v>
      </c>
      <c r="J82" s="40" t="str">
        <f t="shared" si="3"/>
        <v>OK</v>
      </c>
      <c r="K82" s="121"/>
      <c r="L82" s="121"/>
      <c r="M82" s="121"/>
      <c r="N82" s="121"/>
      <c r="O82" s="102"/>
      <c r="P82" s="121"/>
      <c r="Q82" s="121"/>
      <c r="R82" s="121"/>
      <c r="S82" s="121"/>
      <c r="T82" s="121"/>
      <c r="U82" s="121"/>
      <c r="V82" s="108"/>
      <c r="W82" s="121"/>
      <c r="X82" s="121"/>
      <c r="Y82" s="121"/>
      <c r="Z82" s="121"/>
      <c r="AA82" s="121"/>
      <c r="AB82" s="121"/>
      <c r="AC82" s="121"/>
      <c r="AD82" s="121"/>
      <c r="AE82" s="18"/>
      <c r="AF82" s="18"/>
      <c r="AG82" s="18"/>
      <c r="AH82" s="18"/>
      <c r="AI82" s="18"/>
      <c r="AJ82" s="18"/>
      <c r="AK82" s="18"/>
      <c r="AL82" s="18"/>
      <c r="AM82" s="18"/>
      <c r="AN82" s="18"/>
      <c r="AO82" s="18"/>
      <c r="AP82" s="18"/>
      <c r="AQ82" s="18"/>
      <c r="AR82" s="18"/>
      <c r="AS82" s="18"/>
      <c r="AT82" s="18"/>
      <c r="AU82" s="18"/>
      <c r="AV82" s="18"/>
    </row>
    <row r="83" spans="1:48" ht="60" customHeight="1" x14ac:dyDescent="0.25">
      <c r="A83" s="136"/>
      <c r="B83" s="68">
        <v>84</v>
      </c>
      <c r="C83" s="142"/>
      <c r="D83" s="66" t="s">
        <v>224</v>
      </c>
      <c r="E83" s="20" t="s">
        <v>62</v>
      </c>
      <c r="F83" s="20" t="s">
        <v>48</v>
      </c>
      <c r="G83" s="86">
        <v>27.85</v>
      </c>
      <c r="H83" s="72">
        <v>8</v>
      </c>
      <c r="I83" s="39">
        <f t="shared" si="2"/>
        <v>8</v>
      </c>
      <c r="J83" s="40" t="str">
        <f t="shared" si="3"/>
        <v>OK</v>
      </c>
      <c r="K83" s="121"/>
      <c r="L83" s="121"/>
      <c r="M83" s="121"/>
      <c r="N83" s="121"/>
      <c r="O83" s="102"/>
      <c r="P83" s="121"/>
      <c r="Q83" s="121"/>
      <c r="R83" s="121"/>
      <c r="S83" s="121"/>
      <c r="T83" s="121"/>
      <c r="U83" s="121"/>
      <c r="V83" s="108"/>
      <c r="W83" s="121"/>
      <c r="X83" s="121"/>
      <c r="Y83" s="121"/>
      <c r="Z83" s="121"/>
      <c r="AA83" s="121"/>
      <c r="AB83" s="121"/>
      <c r="AC83" s="121"/>
      <c r="AD83" s="121"/>
      <c r="AE83" s="18"/>
      <c r="AF83" s="18"/>
      <c r="AG83" s="18"/>
      <c r="AH83" s="18"/>
      <c r="AI83" s="18"/>
      <c r="AJ83" s="18"/>
      <c r="AK83" s="18"/>
      <c r="AL83" s="18"/>
      <c r="AM83" s="18"/>
      <c r="AN83" s="18"/>
      <c r="AO83" s="18"/>
      <c r="AP83" s="18"/>
      <c r="AQ83" s="18"/>
      <c r="AR83" s="18"/>
      <c r="AS83" s="18"/>
      <c r="AT83" s="18"/>
      <c r="AU83" s="18"/>
      <c r="AV83" s="18"/>
    </row>
    <row r="84" spans="1:48" ht="60" customHeight="1" x14ac:dyDescent="0.25">
      <c r="A84" s="49">
        <v>23</v>
      </c>
      <c r="B84" s="68">
        <v>85</v>
      </c>
      <c r="C84" s="81" t="s">
        <v>225</v>
      </c>
      <c r="D84" s="85" t="s">
        <v>226</v>
      </c>
      <c r="E84" s="20" t="s">
        <v>227</v>
      </c>
      <c r="F84" s="20" t="s">
        <v>46</v>
      </c>
      <c r="G84" s="86">
        <v>3.24</v>
      </c>
      <c r="H84" s="72"/>
      <c r="I84" s="39">
        <f t="shared" si="2"/>
        <v>0</v>
      </c>
      <c r="J84" s="40" t="str">
        <f t="shared" si="3"/>
        <v>OK</v>
      </c>
      <c r="K84" s="121"/>
      <c r="L84" s="121"/>
      <c r="M84" s="121"/>
      <c r="N84" s="121"/>
      <c r="O84" s="102"/>
      <c r="P84" s="121"/>
      <c r="Q84" s="121"/>
      <c r="R84" s="121"/>
      <c r="S84" s="121"/>
      <c r="T84" s="121"/>
      <c r="U84" s="121"/>
      <c r="V84" s="108"/>
      <c r="W84" s="121"/>
      <c r="X84" s="121"/>
      <c r="Y84" s="121"/>
      <c r="Z84" s="121"/>
      <c r="AA84" s="121"/>
      <c r="AB84" s="121"/>
      <c r="AC84" s="121"/>
      <c r="AD84" s="121"/>
      <c r="AE84" s="18"/>
      <c r="AF84" s="18"/>
      <c r="AG84" s="18"/>
      <c r="AH84" s="18"/>
      <c r="AI84" s="18"/>
      <c r="AJ84" s="18"/>
      <c r="AK84" s="18"/>
      <c r="AL84" s="18"/>
      <c r="AM84" s="18"/>
      <c r="AN84" s="18"/>
      <c r="AO84" s="18"/>
      <c r="AP84" s="18"/>
      <c r="AQ84" s="18"/>
      <c r="AR84" s="18"/>
      <c r="AS84" s="18"/>
      <c r="AT84" s="18"/>
      <c r="AU84" s="18"/>
      <c r="AV84" s="18"/>
    </row>
    <row r="85" spans="1:48" ht="60" customHeight="1" x14ac:dyDescent="0.25">
      <c r="A85" s="134">
        <v>24</v>
      </c>
      <c r="B85" s="68">
        <v>86</v>
      </c>
      <c r="C85" s="140" t="s">
        <v>207</v>
      </c>
      <c r="D85" s="66" t="s">
        <v>129</v>
      </c>
      <c r="E85" s="20" t="s">
        <v>38</v>
      </c>
      <c r="F85" s="20" t="s">
        <v>26</v>
      </c>
      <c r="G85" s="86">
        <v>1.1399999999999999</v>
      </c>
      <c r="H85" s="72">
        <v>120</v>
      </c>
      <c r="I85" s="39">
        <f t="shared" si="2"/>
        <v>0</v>
      </c>
      <c r="J85" s="40" t="str">
        <f t="shared" si="3"/>
        <v>OK</v>
      </c>
      <c r="K85" s="121"/>
      <c r="L85" s="121"/>
      <c r="M85" s="121"/>
      <c r="N85" s="121"/>
      <c r="O85" s="103">
        <v>80</v>
      </c>
      <c r="P85" s="121"/>
      <c r="Q85" s="121"/>
      <c r="R85" s="121"/>
      <c r="S85" s="121"/>
      <c r="T85" s="121"/>
      <c r="U85" s="121"/>
      <c r="V85" s="108"/>
      <c r="W85" s="121"/>
      <c r="X85" s="121"/>
      <c r="Y85" s="121"/>
      <c r="Z85" s="121">
        <v>40</v>
      </c>
      <c r="AA85" s="121"/>
      <c r="AB85" s="121"/>
      <c r="AC85" s="121"/>
      <c r="AD85" s="121"/>
      <c r="AE85" s="18"/>
      <c r="AF85" s="18"/>
      <c r="AG85" s="18"/>
      <c r="AH85" s="18"/>
      <c r="AI85" s="18"/>
      <c r="AJ85" s="18"/>
      <c r="AK85" s="18"/>
      <c r="AL85" s="18"/>
      <c r="AM85" s="18"/>
      <c r="AN85" s="18"/>
      <c r="AO85" s="18"/>
      <c r="AP85" s="18"/>
      <c r="AQ85" s="18"/>
      <c r="AR85" s="18"/>
      <c r="AS85" s="18"/>
      <c r="AT85" s="18"/>
      <c r="AU85" s="18"/>
      <c r="AV85" s="18"/>
    </row>
    <row r="86" spans="1:48" ht="60" customHeight="1" x14ac:dyDescent="0.25">
      <c r="A86" s="135"/>
      <c r="B86" s="68">
        <v>87</v>
      </c>
      <c r="C86" s="141"/>
      <c r="D86" s="66" t="s">
        <v>130</v>
      </c>
      <c r="E86" s="20" t="s">
        <v>38</v>
      </c>
      <c r="F86" s="20" t="s">
        <v>26</v>
      </c>
      <c r="G86" s="86">
        <v>1.57</v>
      </c>
      <c r="H86" s="72"/>
      <c r="I86" s="39">
        <f t="shared" si="2"/>
        <v>0</v>
      </c>
      <c r="J86" s="40" t="str">
        <f t="shared" si="3"/>
        <v>OK</v>
      </c>
      <c r="K86" s="121"/>
      <c r="L86" s="121"/>
      <c r="M86" s="121"/>
      <c r="N86" s="121"/>
      <c r="O86" s="102"/>
      <c r="P86" s="121"/>
      <c r="Q86" s="121"/>
      <c r="R86" s="121"/>
      <c r="S86" s="121"/>
      <c r="T86" s="121"/>
      <c r="U86" s="121"/>
      <c r="V86" s="108"/>
      <c r="W86" s="121"/>
      <c r="X86" s="121"/>
      <c r="Y86" s="121"/>
      <c r="Z86" s="121"/>
      <c r="AA86" s="121"/>
      <c r="AB86" s="121"/>
      <c r="AC86" s="121"/>
      <c r="AD86" s="121"/>
      <c r="AE86" s="18"/>
      <c r="AF86" s="18"/>
      <c r="AG86" s="18"/>
      <c r="AH86" s="18"/>
      <c r="AI86" s="18"/>
      <c r="AJ86" s="18"/>
      <c r="AK86" s="18"/>
      <c r="AL86" s="18"/>
      <c r="AM86" s="18"/>
      <c r="AN86" s="18"/>
      <c r="AO86" s="18"/>
      <c r="AP86" s="18"/>
      <c r="AQ86" s="18"/>
      <c r="AR86" s="18"/>
      <c r="AS86" s="18"/>
      <c r="AT86" s="18"/>
      <c r="AU86" s="18"/>
      <c r="AV86" s="18"/>
    </row>
    <row r="87" spans="1:48" ht="60" customHeight="1" x14ac:dyDescent="0.25">
      <c r="A87" s="135"/>
      <c r="B87" s="68">
        <v>88</v>
      </c>
      <c r="C87" s="141"/>
      <c r="D87" s="66" t="s">
        <v>131</v>
      </c>
      <c r="E87" s="69" t="s">
        <v>39</v>
      </c>
      <c r="F87" s="67" t="s">
        <v>26</v>
      </c>
      <c r="G87" s="86">
        <v>5.2</v>
      </c>
      <c r="H87" s="72">
        <v>15</v>
      </c>
      <c r="I87" s="39">
        <f t="shared" si="2"/>
        <v>0</v>
      </c>
      <c r="J87" s="40" t="str">
        <f t="shared" si="3"/>
        <v>OK</v>
      </c>
      <c r="K87" s="121"/>
      <c r="L87" s="121"/>
      <c r="M87" s="121"/>
      <c r="N87" s="121"/>
      <c r="O87" s="102"/>
      <c r="P87" s="121"/>
      <c r="Q87" s="121"/>
      <c r="R87" s="121"/>
      <c r="S87" s="121"/>
      <c r="T87" s="121"/>
      <c r="U87" s="121"/>
      <c r="V87" s="108"/>
      <c r="W87" s="121"/>
      <c r="X87" s="121"/>
      <c r="Y87" s="121"/>
      <c r="Z87" s="121">
        <v>15</v>
      </c>
      <c r="AA87" s="121"/>
      <c r="AB87" s="121"/>
      <c r="AC87" s="121"/>
      <c r="AD87" s="121"/>
      <c r="AE87" s="18"/>
      <c r="AF87" s="18"/>
      <c r="AG87" s="18"/>
      <c r="AH87" s="18"/>
      <c r="AI87" s="18"/>
      <c r="AJ87" s="18"/>
      <c r="AK87" s="18"/>
      <c r="AL87" s="18"/>
      <c r="AM87" s="18"/>
      <c r="AN87" s="18"/>
      <c r="AO87" s="18"/>
      <c r="AP87" s="18"/>
      <c r="AQ87" s="18"/>
      <c r="AR87" s="18"/>
      <c r="AS87" s="18"/>
      <c r="AT87" s="18"/>
      <c r="AU87" s="18"/>
      <c r="AV87" s="18"/>
    </row>
    <row r="88" spans="1:48" ht="60" customHeight="1" x14ac:dyDescent="0.25">
      <c r="A88" s="136"/>
      <c r="B88" s="68">
        <v>89</v>
      </c>
      <c r="C88" s="142"/>
      <c r="D88" s="66" t="s">
        <v>132</v>
      </c>
      <c r="E88" s="69" t="s">
        <v>65</v>
      </c>
      <c r="F88" s="67" t="s">
        <v>26</v>
      </c>
      <c r="G88" s="86">
        <v>1.5</v>
      </c>
      <c r="H88" s="72"/>
      <c r="I88" s="39">
        <f t="shared" si="2"/>
        <v>0</v>
      </c>
      <c r="J88" s="40" t="str">
        <f t="shared" si="3"/>
        <v>OK</v>
      </c>
      <c r="K88" s="121"/>
      <c r="L88" s="121"/>
      <c r="M88" s="121"/>
      <c r="N88" s="121"/>
      <c r="O88" s="102"/>
      <c r="P88" s="121"/>
      <c r="Q88" s="121"/>
      <c r="R88" s="121"/>
      <c r="S88" s="121"/>
      <c r="T88" s="121"/>
      <c r="U88" s="121"/>
      <c r="V88" s="108"/>
      <c r="W88" s="121"/>
      <c r="X88" s="121"/>
      <c r="Y88" s="121"/>
      <c r="Z88" s="121"/>
      <c r="AA88" s="121"/>
      <c r="AB88" s="121"/>
      <c r="AC88" s="121"/>
      <c r="AD88" s="121"/>
      <c r="AE88" s="18"/>
      <c r="AF88" s="18"/>
      <c r="AG88" s="18"/>
      <c r="AH88" s="18"/>
      <c r="AI88" s="18"/>
      <c r="AJ88" s="18"/>
      <c r="AK88" s="18"/>
      <c r="AL88" s="18"/>
      <c r="AM88" s="18"/>
      <c r="AN88" s="18"/>
      <c r="AO88" s="18"/>
      <c r="AP88" s="18"/>
      <c r="AQ88" s="18"/>
      <c r="AR88" s="18"/>
      <c r="AS88" s="18"/>
      <c r="AT88" s="18"/>
      <c r="AU88" s="18"/>
      <c r="AV88" s="18"/>
    </row>
    <row r="89" spans="1:48" ht="60" customHeight="1" x14ac:dyDescent="0.25">
      <c r="A89" s="134">
        <v>25</v>
      </c>
      <c r="B89" s="68">
        <v>90</v>
      </c>
      <c r="C89" s="140" t="s">
        <v>173</v>
      </c>
      <c r="D89" s="66" t="s">
        <v>133</v>
      </c>
      <c r="E89" s="69" t="s">
        <v>37</v>
      </c>
      <c r="F89" s="20" t="s">
        <v>33</v>
      </c>
      <c r="G89" s="86">
        <v>19.02</v>
      </c>
      <c r="H89" s="72">
        <v>130</v>
      </c>
      <c r="I89" s="39">
        <f t="shared" si="2"/>
        <v>70</v>
      </c>
      <c r="J89" s="40" t="str">
        <f t="shared" si="3"/>
        <v>OK</v>
      </c>
      <c r="K89" s="121"/>
      <c r="L89" s="121"/>
      <c r="M89" s="121">
        <v>12</v>
      </c>
      <c r="N89" s="121"/>
      <c r="O89" s="102"/>
      <c r="P89" s="121"/>
      <c r="Q89" s="121">
        <v>12</v>
      </c>
      <c r="R89" s="121"/>
      <c r="S89" s="121"/>
      <c r="T89" s="121"/>
      <c r="U89" s="121"/>
      <c r="V89" s="108">
        <v>18</v>
      </c>
      <c r="W89" s="121"/>
      <c r="X89" s="121"/>
      <c r="Y89" s="121"/>
      <c r="Z89" s="121"/>
      <c r="AA89" s="121">
        <v>18</v>
      </c>
      <c r="AB89" s="121"/>
      <c r="AC89" s="121"/>
      <c r="AD89" s="121"/>
      <c r="AE89" s="18"/>
      <c r="AF89" s="18"/>
      <c r="AG89" s="18"/>
      <c r="AH89" s="18"/>
      <c r="AI89" s="18"/>
      <c r="AJ89" s="18"/>
      <c r="AK89" s="18"/>
      <c r="AL89" s="18"/>
      <c r="AM89" s="18"/>
      <c r="AN89" s="18"/>
      <c r="AO89" s="18"/>
      <c r="AP89" s="18"/>
      <c r="AQ89" s="18"/>
      <c r="AR89" s="18"/>
      <c r="AS89" s="18"/>
      <c r="AT89" s="18"/>
      <c r="AU89" s="18"/>
      <c r="AV89" s="18"/>
    </row>
    <row r="90" spans="1:48" ht="60" customHeight="1" x14ac:dyDescent="0.25">
      <c r="A90" s="135"/>
      <c r="B90" s="68">
        <v>91</v>
      </c>
      <c r="C90" s="141"/>
      <c r="D90" s="46" t="s">
        <v>228</v>
      </c>
      <c r="E90" s="69" t="s">
        <v>37</v>
      </c>
      <c r="F90" s="20" t="s">
        <v>26</v>
      </c>
      <c r="G90" s="86">
        <v>10.72</v>
      </c>
      <c r="H90" s="72"/>
      <c r="I90" s="39">
        <f t="shared" si="2"/>
        <v>0</v>
      </c>
      <c r="J90" s="40" t="str">
        <f t="shared" si="3"/>
        <v>OK</v>
      </c>
      <c r="K90" s="121"/>
      <c r="L90" s="121"/>
      <c r="M90" s="121"/>
      <c r="N90" s="121"/>
      <c r="O90" s="102"/>
      <c r="P90" s="121"/>
      <c r="Q90" s="121"/>
      <c r="R90" s="121"/>
      <c r="S90" s="121"/>
      <c r="T90" s="121"/>
      <c r="U90" s="121"/>
      <c r="V90" s="108"/>
      <c r="W90" s="121"/>
      <c r="X90" s="121"/>
      <c r="Y90" s="121"/>
      <c r="Z90" s="121"/>
      <c r="AA90" s="121"/>
      <c r="AB90" s="121"/>
      <c r="AC90" s="121"/>
      <c r="AD90" s="121"/>
      <c r="AE90" s="18"/>
      <c r="AF90" s="18"/>
      <c r="AG90" s="18"/>
      <c r="AH90" s="18"/>
      <c r="AI90" s="18"/>
      <c r="AJ90" s="18"/>
      <c r="AK90" s="18"/>
      <c r="AL90" s="18"/>
      <c r="AM90" s="18"/>
      <c r="AN90" s="18"/>
      <c r="AO90" s="18"/>
      <c r="AP90" s="18"/>
      <c r="AQ90" s="18"/>
      <c r="AR90" s="18"/>
      <c r="AS90" s="18"/>
      <c r="AT90" s="18"/>
      <c r="AU90" s="18"/>
      <c r="AV90" s="18"/>
    </row>
    <row r="91" spans="1:48" ht="60" customHeight="1" x14ac:dyDescent="0.25">
      <c r="A91" s="136"/>
      <c r="B91" s="68">
        <v>92</v>
      </c>
      <c r="C91" s="142"/>
      <c r="D91" s="66" t="s">
        <v>229</v>
      </c>
      <c r="E91" s="69" t="s">
        <v>40</v>
      </c>
      <c r="F91" s="69" t="s">
        <v>26</v>
      </c>
      <c r="G91" s="86">
        <v>21.13</v>
      </c>
      <c r="H91" s="72"/>
      <c r="I91" s="39">
        <f t="shared" si="2"/>
        <v>0</v>
      </c>
      <c r="J91" s="40" t="str">
        <f t="shared" si="3"/>
        <v>OK</v>
      </c>
      <c r="K91" s="121"/>
      <c r="L91" s="121"/>
      <c r="M91" s="121"/>
      <c r="N91" s="121"/>
      <c r="O91" s="102"/>
      <c r="P91" s="121"/>
      <c r="Q91" s="121"/>
      <c r="R91" s="121"/>
      <c r="S91" s="121"/>
      <c r="T91" s="121"/>
      <c r="U91" s="121"/>
      <c r="V91" s="108"/>
      <c r="W91" s="121"/>
      <c r="X91" s="121"/>
      <c r="Y91" s="121"/>
      <c r="Z91" s="121"/>
      <c r="AA91" s="121"/>
      <c r="AB91" s="121"/>
      <c r="AC91" s="121"/>
      <c r="AD91" s="121"/>
      <c r="AE91" s="18"/>
      <c r="AF91" s="18"/>
      <c r="AG91" s="18"/>
      <c r="AH91" s="18"/>
      <c r="AI91" s="18"/>
      <c r="AJ91" s="18"/>
      <c r="AK91" s="18"/>
      <c r="AL91" s="18"/>
      <c r="AM91" s="18"/>
      <c r="AN91" s="18"/>
      <c r="AO91" s="18"/>
      <c r="AP91" s="18"/>
      <c r="AQ91" s="18"/>
      <c r="AR91" s="18"/>
      <c r="AS91" s="18"/>
      <c r="AT91" s="18"/>
      <c r="AU91" s="18"/>
      <c r="AV91" s="18"/>
    </row>
    <row r="92" spans="1:48" ht="60" customHeight="1" x14ac:dyDescent="0.25">
      <c r="A92" s="134">
        <v>26</v>
      </c>
      <c r="B92" s="68">
        <v>93</v>
      </c>
      <c r="C92" s="140" t="s">
        <v>173</v>
      </c>
      <c r="D92" s="66" t="s">
        <v>134</v>
      </c>
      <c r="E92" s="69" t="s">
        <v>37</v>
      </c>
      <c r="F92" s="69" t="s">
        <v>26</v>
      </c>
      <c r="G92" s="86">
        <v>11.35</v>
      </c>
      <c r="H92" s="72"/>
      <c r="I92" s="39">
        <f t="shared" si="2"/>
        <v>0</v>
      </c>
      <c r="J92" s="40" t="str">
        <f t="shared" si="3"/>
        <v>OK</v>
      </c>
      <c r="K92" s="121"/>
      <c r="L92" s="121"/>
      <c r="M92" s="121"/>
      <c r="N92" s="121"/>
      <c r="O92" s="102"/>
      <c r="P92" s="121"/>
      <c r="Q92" s="121"/>
      <c r="R92" s="121"/>
      <c r="S92" s="121"/>
      <c r="T92" s="121"/>
      <c r="U92" s="121"/>
      <c r="V92" s="108"/>
      <c r="W92" s="121"/>
      <c r="X92" s="121"/>
      <c r="Y92" s="121"/>
      <c r="Z92" s="121"/>
      <c r="AA92" s="121"/>
      <c r="AB92" s="121"/>
      <c r="AC92" s="121"/>
      <c r="AD92" s="121"/>
      <c r="AE92" s="18"/>
      <c r="AF92" s="18"/>
      <c r="AG92" s="18"/>
      <c r="AH92" s="18"/>
      <c r="AI92" s="18"/>
      <c r="AJ92" s="18"/>
      <c r="AK92" s="18"/>
      <c r="AL92" s="18"/>
      <c r="AM92" s="18"/>
      <c r="AN92" s="18"/>
      <c r="AO92" s="18"/>
      <c r="AP92" s="18"/>
      <c r="AQ92" s="18"/>
      <c r="AR92" s="18"/>
      <c r="AS92" s="18"/>
      <c r="AT92" s="18"/>
      <c r="AU92" s="18"/>
      <c r="AV92" s="18"/>
    </row>
    <row r="93" spans="1:48" ht="60" customHeight="1" x14ac:dyDescent="0.25">
      <c r="A93" s="136"/>
      <c r="B93" s="68">
        <v>94</v>
      </c>
      <c r="C93" s="142"/>
      <c r="D93" s="66" t="s">
        <v>135</v>
      </c>
      <c r="E93" s="69" t="s">
        <v>40</v>
      </c>
      <c r="F93" s="69" t="s">
        <v>26</v>
      </c>
      <c r="G93" s="86">
        <v>15.72</v>
      </c>
      <c r="H93" s="72"/>
      <c r="I93" s="39">
        <f t="shared" si="2"/>
        <v>0</v>
      </c>
      <c r="J93" s="40" t="str">
        <f t="shared" si="3"/>
        <v>OK</v>
      </c>
      <c r="K93" s="121"/>
      <c r="L93" s="121"/>
      <c r="M93" s="121"/>
      <c r="N93" s="121"/>
      <c r="O93" s="102"/>
      <c r="P93" s="121"/>
      <c r="Q93" s="121"/>
      <c r="R93" s="121"/>
      <c r="S93" s="121"/>
      <c r="T93" s="121"/>
      <c r="U93" s="121"/>
      <c r="V93" s="108"/>
      <c r="W93" s="121"/>
      <c r="X93" s="121"/>
      <c r="Y93" s="121"/>
      <c r="Z93" s="121"/>
      <c r="AA93" s="121"/>
      <c r="AB93" s="121"/>
      <c r="AC93" s="121"/>
      <c r="AD93" s="121"/>
      <c r="AE93" s="18"/>
      <c r="AF93" s="18"/>
      <c r="AG93" s="18"/>
      <c r="AH93" s="18"/>
      <c r="AI93" s="18"/>
      <c r="AJ93" s="18"/>
      <c r="AK93" s="18"/>
      <c r="AL93" s="18"/>
      <c r="AM93" s="18"/>
      <c r="AN93" s="18"/>
      <c r="AO93" s="18"/>
      <c r="AP93" s="18"/>
      <c r="AQ93" s="18"/>
      <c r="AR93" s="18"/>
      <c r="AS93" s="18"/>
      <c r="AT93" s="18"/>
      <c r="AU93" s="18"/>
      <c r="AV93" s="18"/>
    </row>
    <row r="94" spans="1:48" ht="60" customHeight="1" x14ac:dyDescent="0.25">
      <c r="A94" s="49">
        <v>27</v>
      </c>
      <c r="B94" s="68">
        <v>95</v>
      </c>
      <c r="C94" s="81" t="s">
        <v>181</v>
      </c>
      <c r="D94" s="46" t="s">
        <v>230</v>
      </c>
      <c r="E94" s="69" t="s">
        <v>66</v>
      </c>
      <c r="F94" s="69" t="s">
        <v>29</v>
      </c>
      <c r="G94" s="86">
        <v>59.65</v>
      </c>
      <c r="H94" s="72">
        <v>40</v>
      </c>
      <c r="I94" s="39">
        <f t="shared" si="2"/>
        <v>8</v>
      </c>
      <c r="J94" s="40" t="str">
        <f t="shared" si="3"/>
        <v>OK</v>
      </c>
      <c r="K94" s="121"/>
      <c r="L94" s="121"/>
      <c r="M94" s="121"/>
      <c r="N94" s="121"/>
      <c r="O94" s="102"/>
      <c r="P94" s="121"/>
      <c r="Q94" s="121"/>
      <c r="R94" s="121">
        <v>20</v>
      </c>
      <c r="S94" s="121"/>
      <c r="T94" s="121"/>
      <c r="U94" s="121"/>
      <c r="V94" s="108"/>
      <c r="W94" s="121"/>
      <c r="X94" s="121"/>
      <c r="Y94" s="121">
        <v>12</v>
      </c>
      <c r="Z94" s="121"/>
      <c r="AA94" s="121"/>
      <c r="AB94" s="121"/>
      <c r="AC94" s="121"/>
      <c r="AD94" s="121"/>
      <c r="AE94" s="18"/>
      <c r="AF94" s="18"/>
      <c r="AG94" s="18"/>
      <c r="AH94" s="18"/>
      <c r="AI94" s="18"/>
      <c r="AJ94" s="18"/>
      <c r="AK94" s="18"/>
      <c r="AL94" s="18"/>
      <c r="AM94" s="18"/>
      <c r="AN94" s="18"/>
      <c r="AO94" s="18"/>
      <c r="AP94" s="18"/>
      <c r="AQ94" s="18"/>
      <c r="AR94" s="18"/>
      <c r="AS94" s="18"/>
      <c r="AT94" s="18"/>
      <c r="AU94" s="18"/>
      <c r="AV94" s="18"/>
    </row>
    <row r="95" spans="1:48" ht="60" customHeight="1" x14ac:dyDescent="0.25">
      <c r="A95" s="137">
        <v>28</v>
      </c>
      <c r="B95" s="68">
        <v>96</v>
      </c>
      <c r="C95" s="140" t="s">
        <v>231</v>
      </c>
      <c r="D95" s="66" t="s">
        <v>232</v>
      </c>
      <c r="E95" s="69" t="s">
        <v>66</v>
      </c>
      <c r="F95" s="69" t="s">
        <v>29</v>
      </c>
      <c r="G95" s="86">
        <v>13.45</v>
      </c>
      <c r="H95" s="72"/>
      <c r="I95" s="39">
        <f t="shared" si="2"/>
        <v>0</v>
      </c>
      <c r="J95" s="40" t="str">
        <f t="shared" si="3"/>
        <v>OK</v>
      </c>
      <c r="K95" s="121"/>
      <c r="L95" s="121"/>
      <c r="M95" s="121"/>
      <c r="N95" s="121"/>
      <c r="O95" s="102"/>
      <c r="P95" s="121"/>
      <c r="Q95" s="121"/>
      <c r="R95" s="121"/>
      <c r="S95" s="121"/>
      <c r="T95" s="121"/>
      <c r="U95" s="121"/>
      <c r="V95" s="108"/>
      <c r="W95" s="121"/>
      <c r="X95" s="121"/>
      <c r="Y95" s="121"/>
      <c r="Z95" s="121"/>
      <c r="AA95" s="121"/>
      <c r="AB95" s="121"/>
      <c r="AC95" s="121"/>
      <c r="AD95" s="121"/>
      <c r="AE95" s="18"/>
      <c r="AF95" s="18"/>
      <c r="AG95" s="18"/>
      <c r="AH95" s="18"/>
      <c r="AI95" s="18"/>
      <c r="AJ95" s="18"/>
      <c r="AK95" s="18"/>
      <c r="AL95" s="18"/>
      <c r="AM95" s="18"/>
      <c r="AN95" s="18"/>
      <c r="AO95" s="18"/>
      <c r="AP95" s="18"/>
      <c r="AQ95" s="18"/>
      <c r="AR95" s="18"/>
      <c r="AS95" s="18"/>
      <c r="AT95" s="18"/>
      <c r="AU95" s="18"/>
      <c r="AV95" s="18"/>
    </row>
    <row r="96" spans="1:48" ht="60" customHeight="1" x14ac:dyDescent="0.25">
      <c r="A96" s="138"/>
      <c r="B96" s="68">
        <v>97</v>
      </c>
      <c r="C96" s="141"/>
      <c r="D96" s="66" t="s">
        <v>233</v>
      </c>
      <c r="E96" s="20" t="s">
        <v>66</v>
      </c>
      <c r="F96" s="20" t="s">
        <v>29</v>
      </c>
      <c r="G96" s="86">
        <v>16.399999999999999</v>
      </c>
      <c r="H96" s="72">
        <v>40</v>
      </c>
      <c r="I96" s="39">
        <f t="shared" si="2"/>
        <v>0</v>
      </c>
      <c r="J96" s="40" t="str">
        <f t="shared" si="3"/>
        <v>OK</v>
      </c>
      <c r="K96" s="121"/>
      <c r="L96" s="121"/>
      <c r="M96" s="121"/>
      <c r="N96" s="121"/>
      <c r="O96" s="102"/>
      <c r="P96" s="121"/>
      <c r="Q96" s="121"/>
      <c r="R96" s="121"/>
      <c r="S96" s="121"/>
      <c r="T96" s="121"/>
      <c r="U96" s="121">
        <v>20</v>
      </c>
      <c r="V96" s="108"/>
      <c r="W96" s="121"/>
      <c r="X96" s="121"/>
      <c r="Y96" s="121"/>
      <c r="Z96" s="121"/>
      <c r="AA96" s="121"/>
      <c r="AB96" s="121">
        <v>20</v>
      </c>
      <c r="AC96" s="121"/>
      <c r="AD96" s="121"/>
      <c r="AE96" s="18"/>
      <c r="AF96" s="18"/>
      <c r="AG96" s="18"/>
      <c r="AH96" s="18"/>
      <c r="AI96" s="18"/>
      <c r="AJ96" s="18"/>
      <c r="AK96" s="18"/>
      <c r="AL96" s="18"/>
      <c r="AM96" s="18"/>
      <c r="AN96" s="18"/>
      <c r="AO96" s="18"/>
      <c r="AP96" s="18"/>
      <c r="AQ96" s="18"/>
      <c r="AR96" s="18"/>
      <c r="AS96" s="18"/>
      <c r="AT96" s="18"/>
      <c r="AU96" s="18"/>
      <c r="AV96" s="18"/>
    </row>
    <row r="97" spans="1:48" ht="60" customHeight="1" x14ac:dyDescent="0.25">
      <c r="A97" s="139"/>
      <c r="B97" s="68">
        <v>98</v>
      </c>
      <c r="C97" s="142"/>
      <c r="D97" s="66" t="s">
        <v>234</v>
      </c>
      <c r="E97" s="20" t="s">
        <v>66</v>
      </c>
      <c r="F97" s="20" t="s">
        <v>29</v>
      </c>
      <c r="G97" s="86">
        <v>18.09</v>
      </c>
      <c r="H97" s="72">
        <v>40</v>
      </c>
      <c r="I97" s="39">
        <f t="shared" si="2"/>
        <v>0</v>
      </c>
      <c r="J97" s="40" t="str">
        <f t="shared" si="3"/>
        <v>OK</v>
      </c>
      <c r="K97" s="121">
        <v>20</v>
      </c>
      <c r="L97" s="121"/>
      <c r="M97" s="121"/>
      <c r="N97" s="121"/>
      <c r="O97" s="102"/>
      <c r="P97" s="121"/>
      <c r="Q97" s="121"/>
      <c r="R97" s="121"/>
      <c r="S97" s="121"/>
      <c r="T97" s="121"/>
      <c r="U97" s="121"/>
      <c r="V97" s="108"/>
      <c r="W97" s="121"/>
      <c r="X97" s="121"/>
      <c r="Y97" s="121"/>
      <c r="Z97" s="121"/>
      <c r="AA97" s="121"/>
      <c r="AB97" s="121">
        <v>20</v>
      </c>
      <c r="AC97" s="121"/>
      <c r="AD97" s="121"/>
      <c r="AE97" s="18"/>
      <c r="AF97" s="18"/>
      <c r="AG97" s="18"/>
      <c r="AH97" s="18"/>
      <c r="AI97" s="18"/>
      <c r="AJ97" s="18"/>
      <c r="AK97" s="18"/>
      <c r="AL97" s="18"/>
      <c r="AM97" s="18"/>
      <c r="AN97" s="18"/>
      <c r="AO97" s="18"/>
      <c r="AP97" s="18"/>
      <c r="AQ97" s="18"/>
      <c r="AR97" s="18"/>
      <c r="AS97" s="18"/>
      <c r="AT97" s="18"/>
      <c r="AU97" s="18"/>
      <c r="AV97" s="18"/>
    </row>
    <row r="98" spans="1:48" ht="60" customHeight="1" x14ac:dyDescent="0.25">
      <c r="A98" s="49">
        <v>29</v>
      </c>
      <c r="B98" s="68">
        <v>99</v>
      </c>
      <c r="C98" s="81" t="s">
        <v>181</v>
      </c>
      <c r="D98" s="66" t="s">
        <v>235</v>
      </c>
      <c r="E98" s="69" t="s">
        <v>66</v>
      </c>
      <c r="F98" s="69" t="s">
        <v>47</v>
      </c>
      <c r="G98" s="86">
        <v>113.95</v>
      </c>
      <c r="H98" s="72">
        <v>20</v>
      </c>
      <c r="I98" s="39">
        <f t="shared" si="2"/>
        <v>15</v>
      </c>
      <c r="J98" s="40" t="str">
        <f t="shared" si="3"/>
        <v>OK</v>
      </c>
      <c r="K98" s="121"/>
      <c r="L98" s="121"/>
      <c r="M98" s="121"/>
      <c r="N98" s="121"/>
      <c r="O98" s="102"/>
      <c r="P98" s="121"/>
      <c r="Q98" s="121"/>
      <c r="R98" s="121"/>
      <c r="S98" s="121"/>
      <c r="T98" s="121"/>
      <c r="U98" s="121"/>
      <c r="V98" s="108"/>
      <c r="W98" s="121"/>
      <c r="X98" s="121"/>
      <c r="Y98" s="121">
        <v>5</v>
      </c>
      <c r="Z98" s="121"/>
      <c r="AA98" s="121"/>
      <c r="AB98" s="121"/>
      <c r="AC98" s="121"/>
      <c r="AD98" s="121"/>
      <c r="AE98" s="18"/>
      <c r="AF98" s="18"/>
      <c r="AG98" s="18"/>
      <c r="AH98" s="18"/>
      <c r="AI98" s="18"/>
      <c r="AJ98" s="18"/>
      <c r="AK98" s="18"/>
      <c r="AL98" s="18"/>
      <c r="AM98" s="18"/>
      <c r="AN98" s="18"/>
      <c r="AO98" s="18"/>
      <c r="AP98" s="18"/>
      <c r="AQ98" s="18"/>
      <c r="AR98" s="18"/>
      <c r="AS98" s="18"/>
      <c r="AT98" s="18"/>
      <c r="AU98" s="18"/>
      <c r="AV98" s="18"/>
    </row>
    <row r="99" spans="1:48" ht="60" customHeight="1" x14ac:dyDescent="0.25">
      <c r="A99" s="134">
        <v>30</v>
      </c>
      <c r="B99" s="68">
        <v>100</v>
      </c>
      <c r="C99" s="140" t="s">
        <v>173</v>
      </c>
      <c r="D99" s="66" t="s">
        <v>136</v>
      </c>
      <c r="E99" s="69" t="s">
        <v>37</v>
      </c>
      <c r="F99" s="69" t="s">
        <v>51</v>
      </c>
      <c r="G99" s="86">
        <v>2.56</v>
      </c>
      <c r="H99" s="72">
        <v>120</v>
      </c>
      <c r="I99" s="39">
        <f t="shared" si="2"/>
        <v>72</v>
      </c>
      <c r="J99" s="40" t="str">
        <f t="shared" si="3"/>
        <v>OK</v>
      </c>
      <c r="K99" s="121"/>
      <c r="L99" s="121"/>
      <c r="M99" s="121">
        <v>48</v>
      </c>
      <c r="N99" s="121"/>
      <c r="O99" s="102"/>
      <c r="P99" s="121"/>
      <c r="Q99" s="121"/>
      <c r="R99" s="121"/>
      <c r="S99" s="121"/>
      <c r="T99" s="121"/>
      <c r="U99" s="121"/>
      <c r="V99" s="108"/>
      <c r="W99" s="121"/>
      <c r="X99" s="121"/>
      <c r="Y99" s="121"/>
      <c r="Z99" s="121"/>
      <c r="AA99" s="121"/>
      <c r="AB99" s="121"/>
      <c r="AC99" s="121"/>
      <c r="AD99" s="121"/>
      <c r="AE99" s="18"/>
      <c r="AF99" s="18"/>
      <c r="AG99" s="18"/>
      <c r="AH99" s="18"/>
      <c r="AI99" s="18"/>
      <c r="AJ99" s="18"/>
      <c r="AK99" s="18"/>
      <c r="AL99" s="18"/>
      <c r="AM99" s="18"/>
      <c r="AN99" s="18"/>
      <c r="AO99" s="18"/>
      <c r="AP99" s="18"/>
      <c r="AQ99" s="18"/>
      <c r="AR99" s="18"/>
      <c r="AS99" s="18"/>
      <c r="AT99" s="18"/>
      <c r="AU99" s="18"/>
      <c r="AV99" s="18"/>
    </row>
    <row r="100" spans="1:48" ht="60" customHeight="1" x14ac:dyDescent="0.25">
      <c r="A100" s="136"/>
      <c r="B100" s="68">
        <v>101</v>
      </c>
      <c r="C100" s="142"/>
      <c r="D100" s="84" t="s">
        <v>137</v>
      </c>
      <c r="E100" s="69" t="s">
        <v>60</v>
      </c>
      <c r="F100" s="69" t="s">
        <v>51</v>
      </c>
      <c r="G100" s="86">
        <v>1.39</v>
      </c>
      <c r="H100" s="72">
        <v>48</v>
      </c>
      <c r="I100" s="39">
        <f t="shared" si="2"/>
        <v>24</v>
      </c>
      <c r="J100" s="40" t="str">
        <f t="shared" si="3"/>
        <v>OK</v>
      </c>
      <c r="K100" s="121"/>
      <c r="L100" s="121"/>
      <c r="M100" s="121">
        <v>24</v>
      </c>
      <c r="N100" s="121"/>
      <c r="O100" s="102"/>
      <c r="P100" s="121"/>
      <c r="Q100" s="121"/>
      <c r="R100" s="121"/>
      <c r="S100" s="121"/>
      <c r="T100" s="121"/>
      <c r="U100" s="121"/>
      <c r="V100" s="108"/>
      <c r="W100" s="121"/>
      <c r="X100" s="121"/>
      <c r="Y100" s="121"/>
      <c r="Z100" s="121"/>
      <c r="AA100" s="121"/>
      <c r="AB100" s="121"/>
      <c r="AC100" s="121"/>
      <c r="AD100" s="121"/>
      <c r="AE100" s="18"/>
      <c r="AF100" s="18"/>
      <c r="AG100" s="18"/>
      <c r="AH100" s="18"/>
      <c r="AI100" s="18"/>
      <c r="AJ100" s="18"/>
      <c r="AK100" s="18"/>
      <c r="AL100" s="18"/>
      <c r="AM100" s="18"/>
      <c r="AN100" s="18"/>
      <c r="AO100" s="18"/>
      <c r="AP100" s="18"/>
      <c r="AQ100" s="18"/>
      <c r="AR100" s="18"/>
      <c r="AS100" s="18"/>
      <c r="AT100" s="18"/>
      <c r="AU100" s="18"/>
      <c r="AV100" s="18"/>
    </row>
    <row r="101" spans="1:48" ht="60" customHeight="1" x14ac:dyDescent="0.25">
      <c r="A101" s="134">
        <v>31</v>
      </c>
      <c r="B101" s="68">
        <v>102</v>
      </c>
      <c r="C101" s="140" t="s">
        <v>207</v>
      </c>
      <c r="D101" s="66" t="s">
        <v>236</v>
      </c>
      <c r="E101" s="69" t="s">
        <v>237</v>
      </c>
      <c r="F101" s="69" t="s">
        <v>26</v>
      </c>
      <c r="G101" s="86">
        <v>7.71</v>
      </c>
      <c r="H101" s="72">
        <v>48</v>
      </c>
      <c r="I101" s="39">
        <f t="shared" si="2"/>
        <v>0</v>
      </c>
      <c r="J101" s="40" t="str">
        <f t="shared" si="3"/>
        <v>OK</v>
      </c>
      <c r="K101" s="121"/>
      <c r="L101" s="121"/>
      <c r="M101" s="121"/>
      <c r="N101" s="121"/>
      <c r="O101" s="102"/>
      <c r="P101" s="121"/>
      <c r="Q101" s="121"/>
      <c r="R101" s="121"/>
      <c r="S101" s="121"/>
      <c r="T101" s="121"/>
      <c r="U101" s="121"/>
      <c r="V101" s="108"/>
      <c r="W101" s="121"/>
      <c r="X101" s="121"/>
      <c r="Y101" s="121"/>
      <c r="Z101" s="121">
        <v>48</v>
      </c>
      <c r="AA101" s="121"/>
      <c r="AB101" s="121"/>
      <c r="AC101" s="121"/>
      <c r="AD101" s="121"/>
      <c r="AE101" s="18"/>
      <c r="AF101" s="18"/>
      <c r="AG101" s="18"/>
      <c r="AH101" s="18"/>
      <c r="AI101" s="18"/>
      <c r="AJ101" s="18"/>
      <c r="AK101" s="18"/>
      <c r="AL101" s="18"/>
      <c r="AM101" s="18"/>
      <c r="AN101" s="18"/>
      <c r="AO101" s="18"/>
      <c r="AP101" s="18"/>
      <c r="AQ101" s="18"/>
      <c r="AR101" s="18"/>
      <c r="AS101" s="18"/>
      <c r="AT101" s="18"/>
      <c r="AU101" s="18"/>
      <c r="AV101" s="18"/>
    </row>
    <row r="102" spans="1:48" ht="60" customHeight="1" x14ac:dyDescent="0.25">
      <c r="A102" s="136"/>
      <c r="B102" s="68">
        <v>103</v>
      </c>
      <c r="C102" s="142"/>
      <c r="D102" s="66" t="s">
        <v>138</v>
      </c>
      <c r="E102" s="69" t="s">
        <v>238</v>
      </c>
      <c r="F102" s="69" t="s">
        <v>26</v>
      </c>
      <c r="G102" s="86">
        <v>13.24</v>
      </c>
      <c r="H102" s="72">
        <v>12</v>
      </c>
      <c r="I102" s="39">
        <f t="shared" si="2"/>
        <v>0</v>
      </c>
      <c r="J102" s="40" t="str">
        <f t="shared" si="3"/>
        <v>OK</v>
      </c>
      <c r="K102" s="121"/>
      <c r="L102" s="121"/>
      <c r="M102" s="121"/>
      <c r="N102" s="121"/>
      <c r="O102" s="102"/>
      <c r="P102" s="121"/>
      <c r="Q102" s="121"/>
      <c r="R102" s="121"/>
      <c r="S102" s="121"/>
      <c r="T102" s="121"/>
      <c r="U102" s="121"/>
      <c r="V102" s="108"/>
      <c r="W102" s="121"/>
      <c r="X102" s="121"/>
      <c r="Y102" s="121"/>
      <c r="Z102" s="121">
        <v>12</v>
      </c>
      <c r="AA102" s="121"/>
      <c r="AB102" s="121"/>
      <c r="AC102" s="121"/>
      <c r="AD102" s="121"/>
      <c r="AE102" s="18"/>
      <c r="AF102" s="18"/>
      <c r="AG102" s="18"/>
      <c r="AH102" s="18"/>
      <c r="AI102" s="18"/>
      <c r="AJ102" s="18"/>
      <c r="AK102" s="18"/>
      <c r="AL102" s="18"/>
      <c r="AM102" s="18"/>
      <c r="AN102" s="18"/>
      <c r="AO102" s="18"/>
      <c r="AP102" s="18"/>
      <c r="AQ102" s="18"/>
      <c r="AR102" s="18"/>
      <c r="AS102" s="18"/>
      <c r="AT102" s="18"/>
      <c r="AU102" s="18"/>
      <c r="AV102" s="18"/>
    </row>
    <row r="103" spans="1:48" ht="60" customHeight="1" x14ac:dyDescent="0.25">
      <c r="A103" s="134">
        <v>32</v>
      </c>
      <c r="B103" s="68">
        <v>104</v>
      </c>
      <c r="C103" s="140" t="s">
        <v>239</v>
      </c>
      <c r="D103" s="46" t="s">
        <v>139</v>
      </c>
      <c r="E103" s="69" t="s">
        <v>64</v>
      </c>
      <c r="F103" s="69" t="s">
        <v>48</v>
      </c>
      <c r="G103" s="86">
        <v>28.34</v>
      </c>
      <c r="H103" s="72"/>
      <c r="I103" s="39">
        <f t="shared" si="2"/>
        <v>0</v>
      </c>
      <c r="J103" s="40" t="str">
        <f t="shared" si="3"/>
        <v>OK</v>
      </c>
      <c r="K103" s="121"/>
      <c r="L103" s="121"/>
      <c r="M103" s="121"/>
      <c r="N103" s="121"/>
      <c r="O103" s="102"/>
      <c r="P103" s="121"/>
      <c r="Q103" s="121"/>
      <c r="R103" s="121"/>
      <c r="S103" s="121"/>
      <c r="T103" s="121"/>
      <c r="U103" s="121"/>
      <c r="V103" s="108"/>
      <c r="W103" s="121"/>
      <c r="X103" s="121"/>
      <c r="Y103" s="121"/>
      <c r="Z103" s="121"/>
      <c r="AA103" s="121"/>
      <c r="AB103" s="121"/>
      <c r="AC103" s="121"/>
      <c r="AD103" s="121"/>
      <c r="AE103" s="18"/>
      <c r="AF103" s="18"/>
      <c r="AG103" s="18"/>
      <c r="AH103" s="18"/>
      <c r="AI103" s="18"/>
      <c r="AJ103" s="18"/>
      <c r="AK103" s="18"/>
      <c r="AL103" s="18"/>
      <c r="AM103" s="18"/>
      <c r="AN103" s="18"/>
      <c r="AO103" s="18"/>
      <c r="AP103" s="18"/>
      <c r="AQ103" s="18"/>
      <c r="AR103" s="18"/>
      <c r="AS103" s="18"/>
      <c r="AT103" s="18"/>
      <c r="AU103" s="18"/>
      <c r="AV103" s="18"/>
    </row>
    <row r="104" spans="1:48" ht="60" customHeight="1" x14ac:dyDescent="0.25">
      <c r="A104" s="135"/>
      <c r="B104" s="68">
        <v>105</v>
      </c>
      <c r="C104" s="141"/>
      <c r="D104" s="46" t="s">
        <v>140</v>
      </c>
      <c r="E104" s="69" t="s">
        <v>240</v>
      </c>
      <c r="F104" s="69" t="s">
        <v>48</v>
      </c>
      <c r="G104" s="86">
        <v>51.45</v>
      </c>
      <c r="H104" s="72"/>
      <c r="I104" s="39">
        <f t="shared" si="2"/>
        <v>0</v>
      </c>
      <c r="J104" s="40" t="str">
        <f t="shared" si="3"/>
        <v>OK</v>
      </c>
      <c r="K104" s="121"/>
      <c r="L104" s="121"/>
      <c r="M104" s="121"/>
      <c r="N104" s="121"/>
      <c r="O104" s="102"/>
      <c r="P104" s="121"/>
      <c r="Q104" s="121"/>
      <c r="R104" s="121"/>
      <c r="S104" s="121"/>
      <c r="T104" s="121"/>
      <c r="U104" s="121"/>
      <c r="V104" s="108"/>
      <c r="W104" s="121"/>
      <c r="X104" s="121"/>
      <c r="Y104" s="121"/>
      <c r="Z104" s="121"/>
      <c r="AA104" s="121"/>
      <c r="AB104" s="121"/>
      <c r="AC104" s="121"/>
      <c r="AD104" s="121"/>
      <c r="AE104" s="18"/>
      <c r="AF104" s="18"/>
      <c r="AG104" s="18"/>
      <c r="AH104" s="18"/>
      <c r="AI104" s="18"/>
      <c r="AJ104" s="18"/>
      <c r="AK104" s="18"/>
      <c r="AL104" s="18"/>
      <c r="AM104" s="18"/>
      <c r="AN104" s="18"/>
      <c r="AO104" s="18"/>
      <c r="AP104" s="18"/>
      <c r="AQ104" s="18"/>
      <c r="AR104" s="18"/>
      <c r="AS104" s="18"/>
      <c r="AT104" s="18"/>
      <c r="AU104" s="18"/>
      <c r="AV104" s="18"/>
    </row>
    <row r="105" spans="1:48" ht="60" customHeight="1" x14ac:dyDescent="0.25">
      <c r="A105" s="135"/>
      <c r="B105" s="68">
        <v>106</v>
      </c>
      <c r="C105" s="141"/>
      <c r="D105" s="46" t="s">
        <v>141</v>
      </c>
      <c r="E105" s="69" t="s">
        <v>241</v>
      </c>
      <c r="F105" s="69" t="s">
        <v>26</v>
      </c>
      <c r="G105" s="86">
        <v>73.3</v>
      </c>
      <c r="H105" s="72"/>
      <c r="I105" s="39">
        <f t="shared" si="2"/>
        <v>0</v>
      </c>
      <c r="J105" s="40" t="str">
        <f t="shared" si="3"/>
        <v>OK</v>
      </c>
      <c r="K105" s="121"/>
      <c r="L105" s="121"/>
      <c r="M105" s="121"/>
      <c r="N105" s="121"/>
      <c r="O105" s="102"/>
      <c r="P105" s="121"/>
      <c r="Q105" s="121"/>
      <c r="R105" s="121"/>
      <c r="S105" s="121"/>
      <c r="T105" s="121"/>
      <c r="U105" s="121"/>
      <c r="V105" s="108"/>
      <c r="W105" s="121"/>
      <c r="X105" s="121"/>
      <c r="Y105" s="121"/>
      <c r="Z105" s="121"/>
      <c r="AA105" s="121"/>
      <c r="AB105" s="121"/>
      <c r="AC105" s="121"/>
      <c r="AD105" s="121"/>
      <c r="AE105" s="18"/>
      <c r="AF105" s="18"/>
      <c r="AG105" s="18"/>
      <c r="AH105" s="18"/>
      <c r="AI105" s="18"/>
      <c r="AJ105" s="18"/>
      <c r="AK105" s="18"/>
      <c r="AL105" s="18"/>
      <c r="AM105" s="18"/>
      <c r="AN105" s="18"/>
      <c r="AO105" s="18"/>
      <c r="AP105" s="18"/>
      <c r="AQ105" s="18"/>
      <c r="AR105" s="18"/>
      <c r="AS105" s="18"/>
      <c r="AT105" s="18"/>
      <c r="AU105" s="18"/>
      <c r="AV105" s="18"/>
    </row>
    <row r="106" spans="1:48" ht="60" customHeight="1" x14ac:dyDescent="0.25">
      <c r="A106" s="135"/>
      <c r="B106" s="68">
        <v>107</v>
      </c>
      <c r="C106" s="141"/>
      <c r="D106" s="46" t="s">
        <v>242</v>
      </c>
      <c r="E106" s="69" t="s">
        <v>243</v>
      </c>
      <c r="F106" s="69" t="s">
        <v>26</v>
      </c>
      <c r="G106" s="86">
        <v>43.79</v>
      </c>
      <c r="H106" s="72"/>
      <c r="I106" s="39">
        <f t="shared" si="2"/>
        <v>0</v>
      </c>
      <c r="J106" s="40" t="str">
        <f t="shared" si="3"/>
        <v>OK</v>
      </c>
      <c r="K106" s="121"/>
      <c r="L106" s="121"/>
      <c r="M106" s="121"/>
      <c r="N106" s="121"/>
      <c r="O106" s="102"/>
      <c r="P106" s="121"/>
      <c r="Q106" s="121"/>
      <c r="R106" s="121"/>
      <c r="S106" s="121"/>
      <c r="T106" s="121"/>
      <c r="U106" s="121"/>
      <c r="V106" s="108"/>
      <c r="W106" s="121"/>
      <c r="X106" s="121"/>
      <c r="Y106" s="121"/>
      <c r="Z106" s="121"/>
      <c r="AA106" s="121"/>
      <c r="AB106" s="121"/>
      <c r="AC106" s="121"/>
      <c r="AD106" s="121"/>
      <c r="AE106" s="18"/>
      <c r="AF106" s="18"/>
      <c r="AG106" s="18"/>
      <c r="AH106" s="18"/>
      <c r="AI106" s="18"/>
      <c r="AJ106" s="18"/>
      <c r="AK106" s="18"/>
      <c r="AL106" s="18"/>
      <c r="AM106" s="18"/>
      <c r="AN106" s="18"/>
      <c r="AO106" s="18"/>
      <c r="AP106" s="18"/>
      <c r="AQ106" s="18"/>
      <c r="AR106" s="18"/>
      <c r="AS106" s="18"/>
      <c r="AT106" s="18"/>
      <c r="AU106" s="18"/>
      <c r="AV106" s="18"/>
    </row>
    <row r="107" spans="1:48" ht="60" customHeight="1" x14ac:dyDescent="0.25">
      <c r="A107" s="135"/>
      <c r="B107" s="68">
        <v>108</v>
      </c>
      <c r="C107" s="141"/>
      <c r="D107" s="46" t="s">
        <v>142</v>
      </c>
      <c r="E107" s="69" t="s">
        <v>244</v>
      </c>
      <c r="F107" s="69" t="s">
        <v>48</v>
      </c>
      <c r="G107" s="86">
        <v>3.72</v>
      </c>
      <c r="H107" s="72"/>
      <c r="I107" s="39">
        <f t="shared" si="2"/>
        <v>0</v>
      </c>
      <c r="J107" s="40" t="str">
        <f t="shared" si="3"/>
        <v>OK</v>
      </c>
      <c r="K107" s="121"/>
      <c r="L107" s="121"/>
      <c r="M107" s="121"/>
      <c r="N107" s="121"/>
      <c r="O107" s="102"/>
      <c r="P107" s="121"/>
      <c r="Q107" s="121"/>
      <c r="R107" s="121"/>
      <c r="S107" s="121"/>
      <c r="T107" s="121"/>
      <c r="U107" s="121"/>
      <c r="V107" s="108"/>
      <c r="W107" s="121"/>
      <c r="X107" s="121"/>
      <c r="Y107" s="121"/>
      <c r="Z107" s="121"/>
      <c r="AA107" s="121"/>
      <c r="AB107" s="121"/>
      <c r="AC107" s="121"/>
      <c r="AD107" s="121"/>
      <c r="AE107" s="18"/>
      <c r="AF107" s="18"/>
      <c r="AG107" s="18"/>
      <c r="AH107" s="18"/>
      <c r="AI107" s="18"/>
      <c r="AJ107" s="18"/>
      <c r="AK107" s="18"/>
      <c r="AL107" s="18"/>
      <c r="AM107" s="18"/>
      <c r="AN107" s="18"/>
      <c r="AO107" s="18"/>
      <c r="AP107" s="18"/>
      <c r="AQ107" s="18"/>
      <c r="AR107" s="18"/>
      <c r="AS107" s="18"/>
      <c r="AT107" s="18"/>
      <c r="AU107" s="18"/>
      <c r="AV107" s="18"/>
    </row>
    <row r="108" spans="1:48" ht="60" customHeight="1" x14ac:dyDescent="0.25">
      <c r="A108" s="136"/>
      <c r="B108" s="68">
        <v>109</v>
      </c>
      <c r="C108" s="142"/>
      <c r="D108" s="46" t="s">
        <v>245</v>
      </c>
      <c r="E108" s="69" t="s">
        <v>246</v>
      </c>
      <c r="F108" s="69" t="s">
        <v>247</v>
      </c>
      <c r="G108" s="86">
        <v>71.27</v>
      </c>
      <c r="H108" s="72"/>
      <c r="I108" s="39">
        <f t="shared" si="2"/>
        <v>0</v>
      </c>
      <c r="J108" s="40" t="str">
        <f t="shared" si="3"/>
        <v>OK</v>
      </c>
      <c r="K108" s="121"/>
      <c r="L108" s="121"/>
      <c r="M108" s="121"/>
      <c r="N108" s="121"/>
      <c r="O108" s="102"/>
      <c r="P108" s="121"/>
      <c r="Q108" s="121"/>
      <c r="R108" s="121"/>
      <c r="S108" s="121"/>
      <c r="T108" s="121"/>
      <c r="U108" s="121"/>
      <c r="V108" s="108"/>
      <c r="W108" s="121"/>
      <c r="X108" s="121"/>
      <c r="Y108" s="121"/>
      <c r="Z108" s="121"/>
      <c r="AA108" s="121"/>
      <c r="AB108" s="121"/>
      <c r="AC108" s="121"/>
      <c r="AD108" s="121"/>
      <c r="AE108" s="18"/>
      <c r="AF108" s="18"/>
      <c r="AG108" s="18"/>
      <c r="AH108" s="18"/>
      <c r="AI108" s="18"/>
      <c r="AJ108" s="18"/>
      <c r="AK108" s="18"/>
      <c r="AL108" s="18"/>
      <c r="AM108" s="18"/>
      <c r="AN108" s="18"/>
      <c r="AO108" s="18"/>
      <c r="AP108" s="18"/>
      <c r="AQ108" s="18"/>
      <c r="AR108" s="18"/>
      <c r="AS108" s="18"/>
      <c r="AT108" s="18"/>
      <c r="AU108" s="18"/>
      <c r="AV108" s="18"/>
    </row>
    <row r="109" spans="1:48" ht="60" customHeight="1" x14ac:dyDescent="0.25">
      <c r="A109" s="134">
        <v>33</v>
      </c>
      <c r="B109" s="68">
        <v>110</v>
      </c>
      <c r="C109" s="140" t="s">
        <v>207</v>
      </c>
      <c r="D109" s="46" t="s">
        <v>144</v>
      </c>
      <c r="E109" s="69" t="s">
        <v>68</v>
      </c>
      <c r="F109" s="69" t="s">
        <v>26</v>
      </c>
      <c r="G109" s="86">
        <v>28.44</v>
      </c>
      <c r="H109" s="72">
        <v>10</v>
      </c>
      <c r="I109" s="39">
        <f t="shared" si="2"/>
        <v>0</v>
      </c>
      <c r="J109" s="40" t="str">
        <f t="shared" si="3"/>
        <v>OK</v>
      </c>
      <c r="K109" s="121"/>
      <c r="L109" s="121"/>
      <c r="M109" s="121"/>
      <c r="N109" s="121"/>
      <c r="O109" s="103">
        <v>10</v>
      </c>
      <c r="P109" s="121"/>
      <c r="Q109" s="121"/>
      <c r="R109" s="121"/>
      <c r="S109" s="121"/>
      <c r="T109" s="121"/>
      <c r="U109" s="121"/>
      <c r="V109" s="108"/>
      <c r="W109" s="121"/>
      <c r="X109" s="121"/>
      <c r="Y109" s="121"/>
      <c r="Z109" s="121"/>
      <c r="AA109" s="121"/>
      <c r="AB109" s="121"/>
      <c r="AC109" s="121"/>
      <c r="AD109" s="121"/>
      <c r="AE109" s="18"/>
      <c r="AF109" s="18"/>
      <c r="AG109" s="18"/>
      <c r="AH109" s="18"/>
      <c r="AI109" s="18"/>
      <c r="AJ109" s="18"/>
      <c r="AK109" s="18"/>
      <c r="AL109" s="18"/>
      <c r="AM109" s="18"/>
      <c r="AN109" s="18"/>
      <c r="AO109" s="18"/>
      <c r="AP109" s="18"/>
      <c r="AQ109" s="18"/>
      <c r="AR109" s="18"/>
      <c r="AS109" s="18"/>
      <c r="AT109" s="18"/>
      <c r="AU109" s="18"/>
      <c r="AV109" s="18"/>
    </row>
    <row r="110" spans="1:48" ht="60" customHeight="1" x14ac:dyDescent="0.25">
      <c r="A110" s="135"/>
      <c r="B110" s="68">
        <v>111</v>
      </c>
      <c r="C110" s="141"/>
      <c r="D110" s="84" t="s">
        <v>145</v>
      </c>
      <c r="E110" s="69" t="s">
        <v>68</v>
      </c>
      <c r="F110" s="69" t="s">
        <v>26</v>
      </c>
      <c r="G110" s="86">
        <v>59.7</v>
      </c>
      <c r="H110" s="72">
        <v>10</v>
      </c>
      <c r="I110" s="39">
        <f t="shared" si="2"/>
        <v>0</v>
      </c>
      <c r="J110" s="40" t="str">
        <f t="shared" si="3"/>
        <v>OK</v>
      </c>
      <c r="K110" s="121"/>
      <c r="L110" s="121"/>
      <c r="M110" s="121"/>
      <c r="N110" s="121"/>
      <c r="O110" s="103">
        <v>10</v>
      </c>
      <c r="P110" s="121"/>
      <c r="Q110" s="121"/>
      <c r="R110" s="121"/>
      <c r="S110" s="121"/>
      <c r="T110" s="121"/>
      <c r="U110" s="121"/>
      <c r="V110" s="108"/>
      <c r="W110" s="121"/>
      <c r="X110" s="121"/>
      <c r="Y110" s="121"/>
      <c r="Z110" s="121"/>
      <c r="AA110" s="121"/>
      <c r="AB110" s="121"/>
      <c r="AC110" s="121"/>
      <c r="AD110" s="121"/>
      <c r="AE110" s="18"/>
      <c r="AF110" s="18"/>
      <c r="AG110" s="18"/>
      <c r="AH110" s="18"/>
      <c r="AI110" s="18"/>
      <c r="AJ110" s="18"/>
      <c r="AK110" s="18"/>
      <c r="AL110" s="18"/>
      <c r="AM110" s="18"/>
      <c r="AN110" s="18"/>
      <c r="AO110" s="18"/>
      <c r="AP110" s="18"/>
      <c r="AQ110" s="18"/>
      <c r="AR110" s="18"/>
      <c r="AS110" s="18"/>
      <c r="AT110" s="18"/>
      <c r="AU110" s="18"/>
      <c r="AV110" s="18"/>
    </row>
    <row r="111" spans="1:48" ht="60" customHeight="1" x14ac:dyDescent="0.25">
      <c r="A111" s="136"/>
      <c r="B111" s="68">
        <v>112</v>
      </c>
      <c r="C111" s="142"/>
      <c r="D111" s="46" t="s">
        <v>146</v>
      </c>
      <c r="E111" s="69" t="s">
        <v>68</v>
      </c>
      <c r="F111" s="69" t="s">
        <v>26</v>
      </c>
      <c r="G111" s="86">
        <v>68.260000000000005</v>
      </c>
      <c r="H111" s="72">
        <v>5</v>
      </c>
      <c r="I111" s="39">
        <f t="shared" si="2"/>
        <v>0</v>
      </c>
      <c r="J111" s="40" t="str">
        <f t="shared" si="3"/>
        <v>OK</v>
      </c>
      <c r="K111" s="121"/>
      <c r="L111" s="121"/>
      <c r="M111" s="121"/>
      <c r="N111" s="121"/>
      <c r="O111" s="103">
        <v>5</v>
      </c>
      <c r="P111" s="121"/>
      <c r="Q111" s="121"/>
      <c r="R111" s="121"/>
      <c r="S111" s="121"/>
      <c r="T111" s="121"/>
      <c r="U111" s="121"/>
      <c r="V111" s="108"/>
      <c r="W111" s="121"/>
      <c r="X111" s="121"/>
      <c r="Y111" s="121"/>
      <c r="Z111" s="121"/>
      <c r="AA111" s="121"/>
      <c r="AB111" s="121"/>
      <c r="AC111" s="121"/>
      <c r="AD111" s="121"/>
      <c r="AE111" s="18"/>
      <c r="AF111" s="18"/>
      <c r="AG111" s="18"/>
      <c r="AH111" s="18"/>
      <c r="AI111" s="18"/>
      <c r="AJ111" s="18"/>
      <c r="AK111" s="18"/>
      <c r="AL111" s="18"/>
      <c r="AM111" s="18"/>
      <c r="AN111" s="18"/>
      <c r="AO111" s="18"/>
      <c r="AP111" s="18"/>
      <c r="AQ111" s="18"/>
      <c r="AR111" s="18"/>
      <c r="AS111" s="18"/>
      <c r="AT111" s="18"/>
      <c r="AU111" s="18"/>
      <c r="AV111" s="18"/>
    </row>
    <row r="112" spans="1:48" ht="60" customHeight="1" x14ac:dyDescent="0.25">
      <c r="A112" s="134">
        <v>34</v>
      </c>
      <c r="B112" s="68">
        <v>113</v>
      </c>
      <c r="C112" s="140" t="s">
        <v>207</v>
      </c>
      <c r="D112" s="66" t="s">
        <v>147</v>
      </c>
      <c r="E112" s="20" t="s">
        <v>248</v>
      </c>
      <c r="F112" s="20" t="s">
        <v>46</v>
      </c>
      <c r="G112" s="86">
        <v>5.93</v>
      </c>
      <c r="H112" s="72">
        <v>6</v>
      </c>
      <c r="I112" s="39">
        <f t="shared" si="2"/>
        <v>6</v>
      </c>
      <c r="J112" s="40" t="str">
        <f t="shared" si="3"/>
        <v>OK</v>
      </c>
      <c r="K112" s="121"/>
      <c r="L112" s="121"/>
      <c r="M112" s="121"/>
      <c r="N112" s="121"/>
      <c r="O112" s="102"/>
      <c r="P112" s="121"/>
      <c r="Q112" s="121"/>
      <c r="R112" s="121"/>
      <c r="S112" s="121"/>
      <c r="T112" s="121"/>
      <c r="U112" s="121"/>
      <c r="V112" s="108"/>
      <c r="W112" s="121"/>
      <c r="X112" s="121"/>
      <c r="Y112" s="121"/>
      <c r="Z112" s="121"/>
      <c r="AA112" s="121"/>
      <c r="AB112" s="121"/>
      <c r="AC112" s="121"/>
      <c r="AD112" s="121"/>
      <c r="AE112" s="18"/>
      <c r="AF112" s="18"/>
      <c r="AG112" s="18"/>
      <c r="AH112" s="18"/>
      <c r="AI112" s="18"/>
      <c r="AJ112" s="18"/>
      <c r="AK112" s="18"/>
      <c r="AL112" s="18"/>
      <c r="AM112" s="18"/>
      <c r="AN112" s="18"/>
      <c r="AO112" s="18"/>
      <c r="AP112" s="18"/>
      <c r="AQ112" s="18"/>
      <c r="AR112" s="18"/>
      <c r="AS112" s="18"/>
      <c r="AT112" s="18"/>
      <c r="AU112" s="18"/>
      <c r="AV112" s="18"/>
    </row>
    <row r="113" spans="1:48" ht="60" customHeight="1" x14ac:dyDescent="0.25">
      <c r="A113" s="135"/>
      <c r="B113" s="68">
        <v>114</v>
      </c>
      <c r="C113" s="141"/>
      <c r="D113" s="46" t="s">
        <v>148</v>
      </c>
      <c r="E113" s="69" t="s">
        <v>249</v>
      </c>
      <c r="F113" s="69" t="s">
        <v>48</v>
      </c>
      <c r="G113" s="86">
        <v>3.13</v>
      </c>
      <c r="H113" s="72">
        <v>30</v>
      </c>
      <c r="I113" s="39">
        <f t="shared" si="2"/>
        <v>30</v>
      </c>
      <c r="J113" s="40" t="str">
        <f t="shared" si="3"/>
        <v>OK</v>
      </c>
      <c r="K113" s="121"/>
      <c r="L113" s="121"/>
      <c r="M113" s="121"/>
      <c r="N113" s="121"/>
      <c r="O113" s="102"/>
      <c r="P113" s="121"/>
      <c r="Q113" s="121"/>
      <c r="R113" s="121"/>
      <c r="S113" s="121"/>
      <c r="T113" s="121"/>
      <c r="U113" s="121"/>
      <c r="V113" s="108"/>
      <c r="W113" s="121"/>
      <c r="X113" s="121"/>
      <c r="Y113" s="121"/>
      <c r="Z113" s="121"/>
      <c r="AA113" s="121"/>
      <c r="AB113" s="121"/>
      <c r="AC113" s="121"/>
      <c r="AD113" s="121"/>
      <c r="AE113" s="18"/>
      <c r="AF113" s="18"/>
      <c r="AG113" s="18"/>
      <c r="AH113" s="18"/>
      <c r="AI113" s="18"/>
      <c r="AJ113" s="18"/>
      <c r="AK113" s="18"/>
      <c r="AL113" s="18"/>
      <c r="AM113" s="18"/>
      <c r="AN113" s="18"/>
      <c r="AO113" s="18"/>
      <c r="AP113" s="18"/>
      <c r="AQ113" s="18"/>
      <c r="AR113" s="18"/>
      <c r="AS113" s="18"/>
      <c r="AT113" s="18"/>
      <c r="AU113" s="18"/>
      <c r="AV113" s="18"/>
    </row>
    <row r="114" spans="1:48" ht="60" customHeight="1" x14ac:dyDescent="0.25">
      <c r="A114" s="135"/>
      <c r="B114" s="68">
        <v>115</v>
      </c>
      <c r="C114" s="141"/>
      <c r="D114" s="46" t="s">
        <v>149</v>
      </c>
      <c r="E114" s="69" t="s">
        <v>250</v>
      </c>
      <c r="F114" s="69" t="s">
        <v>48</v>
      </c>
      <c r="G114" s="86">
        <v>6.28</v>
      </c>
      <c r="H114" s="72">
        <v>5</v>
      </c>
      <c r="I114" s="39">
        <f t="shared" si="2"/>
        <v>0</v>
      </c>
      <c r="J114" s="40" t="str">
        <f t="shared" si="3"/>
        <v>OK</v>
      </c>
      <c r="K114" s="121"/>
      <c r="L114" s="121"/>
      <c r="M114" s="121"/>
      <c r="N114" s="121"/>
      <c r="O114" s="102"/>
      <c r="P114" s="121"/>
      <c r="Q114" s="121"/>
      <c r="R114" s="121"/>
      <c r="S114" s="121"/>
      <c r="T114" s="121"/>
      <c r="U114" s="121"/>
      <c r="V114" s="108"/>
      <c r="W114" s="121"/>
      <c r="X114" s="121"/>
      <c r="Y114" s="121"/>
      <c r="Z114" s="121">
        <v>5</v>
      </c>
      <c r="AA114" s="121"/>
      <c r="AB114" s="121"/>
      <c r="AC114" s="121"/>
      <c r="AD114" s="121"/>
      <c r="AE114" s="18"/>
      <c r="AF114" s="18"/>
      <c r="AG114" s="18"/>
      <c r="AH114" s="18"/>
      <c r="AI114" s="18"/>
      <c r="AJ114" s="18"/>
      <c r="AK114" s="18"/>
      <c r="AL114" s="18"/>
      <c r="AM114" s="18"/>
      <c r="AN114" s="18"/>
      <c r="AO114" s="18"/>
      <c r="AP114" s="18"/>
      <c r="AQ114" s="18"/>
      <c r="AR114" s="18"/>
      <c r="AS114" s="18"/>
      <c r="AT114" s="18"/>
      <c r="AU114" s="18"/>
      <c r="AV114" s="18"/>
    </row>
    <row r="115" spans="1:48" ht="60" customHeight="1" x14ac:dyDescent="0.25">
      <c r="A115" s="136"/>
      <c r="B115" s="68">
        <v>116</v>
      </c>
      <c r="C115" s="142"/>
      <c r="D115" s="46" t="s">
        <v>150</v>
      </c>
      <c r="E115" s="69" t="s">
        <v>251</v>
      </c>
      <c r="F115" s="69" t="s">
        <v>29</v>
      </c>
      <c r="G115" s="86">
        <v>2.68</v>
      </c>
      <c r="H115" s="72">
        <v>50</v>
      </c>
      <c r="I115" s="39">
        <f t="shared" si="2"/>
        <v>0</v>
      </c>
      <c r="J115" s="40" t="str">
        <f t="shared" si="3"/>
        <v>OK</v>
      </c>
      <c r="K115" s="121"/>
      <c r="L115" s="121"/>
      <c r="M115" s="121"/>
      <c r="N115" s="121"/>
      <c r="O115" s="102"/>
      <c r="P115" s="121"/>
      <c r="Q115" s="121"/>
      <c r="R115" s="121"/>
      <c r="S115" s="121"/>
      <c r="T115" s="121"/>
      <c r="U115" s="121"/>
      <c r="V115" s="108"/>
      <c r="W115" s="121"/>
      <c r="X115" s="121"/>
      <c r="Y115" s="121"/>
      <c r="Z115" s="121">
        <v>50</v>
      </c>
      <c r="AA115" s="121"/>
      <c r="AB115" s="121"/>
      <c r="AC115" s="121"/>
      <c r="AD115" s="121"/>
      <c r="AE115" s="18"/>
      <c r="AF115" s="18"/>
      <c r="AG115" s="18"/>
      <c r="AH115" s="18"/>
      <c r="AI115" s="18"/>
      <c r="AJ115" s="18"/>
      <c r="AK115" s="18"/>
      <c r="AL115" s="18"/>
      <c r="AM115" s="18"/>
      <c r="AN115" s="18"/>
      <c r="AO115" s="18"/>
      <c r="AP115" s="18"/>
      <c r="AQ115" s="18"/>
      <c r="AR115" s="18"/>
      <c r="AS115" s="18"/>
      <c r="AT115" s="18"/>
      <c r="AU115" s="18"/>
      <c r="AV115" s="18"/>
    </row>
    <row r="116" spans="1:48" ht="60" customHeight="1" x14ac:dyDescent="0.25">
      <c r="A116" s="134">
        <v>35</v>
      </c>
      <c r="B116" s="68">
        <v>117</v>
      </c>
      <c r="C116" s="81" t="s">
        <v>207</v>
      </c>
      <c r="D116" s="46" t="s">
        <v>252</v>
      </c>
      <c r="E116" s="69" t="s">
        <v>253</v>
      </c>
      <c r="F116" s="69" t="s">
        <v>48</v>
      </c>
      <c r="G116" s="86">
        <v>25</v>
      </c>
      <c r="H116" s="72">
        <v>3</v>
      </c>
      <c r="I116" s="39">
        <f t="shared" si="2"/>
        <v>3</v>
      </c>
      <c r="J116" s="47" t="str">
        <f t="shared" si="3"/>
        <v>OK</v>
      </c>
      <c r="K116" s="121"/>
      <c r="L116" s="121"/>
      <c r="M116" s="121"/>
      <c r="N116" s="121"/>
      <c r="O116" s="102"/>
      <c r="P116" s="121"/>
      <c r="Q116" s="121"/>
      <c r="R116" s="121"/>
      <c r="S116" s="121"/>
      <c r="T116" s="121"/>
      <c r="U116" s="121"/>
      <c r="V116" s="108"/>
      <c r="W116" s="121"/>
      <c r="X116" s="121"/>
      <c r="Y116" s="121"/>
      <c r="Z116" s="121"/>
      <c r="AA116" s="121"/>
      <c r="AB116" s="121"/>
      <c r="AC116" s="121"/>
      <c r="AD116" s="121"/>
      <c r="AE116" s="18"/>
      <c r="AF116" s="18"/>
      <c r="AG116" s="18"/>
      <c r="AH116" s="18"/>
      <c r="AI116" s="18"/>
      <c r="AJ116" s="18"/>
      <c r="AK116" s="18"/>
      <c r="AL116" s="18"/>
      <c r="AM116" s="18"/>
      <c r="AN116" s="18"/>
      <c r="AO116" s="18"/>
      <c r="AP116" s="18"/>
      <c r="AQ116" s="18"/>
      <c r="AR116" s="18"/>
      <c r="AS116" s="18"/>
      <c r="AT116" s="18"/>
      <c r="AU116" s="18"/>
      <c r="AV116" s="18"/>
    </row>
    <row r="117" spans="1:48" ht="60" customHeight="1" x14ac:dyDescent="0.25">
      <c r="A117" s="135"/>
      <c r="B117" s="68">
        <v>118</v>
      </c>
      <c r="C117" s="81"/>
      <c r="D117" s="46" t="s">
        <v>151</v>
      </c>
      <c r="E117" s="69" t="s">
        <v>253</v>
      </c>
      <c r="F117" s="69" t="s">
        <v>48</v>
      </c>
      <c r="G117" s="86">
        <v>20.39</v>
      </c>
      <c r="H117" s="72">
        <v>3</v>
      </c>
      <c r="I117" s="39">
        <f t="shared" si="2"/>
        <v>3</v>
      </c>
      <c r="J117" s="40" t="str">
        <f t="shared" si="3"/>
        <v>OK</v>
      </c>
      <c r="K117" s="121"/>
      <c r="L117" s="121"/>
      <c r="M117" s="121"/>
      <c r="N117" s="121"/>
      <c r="O117" s="102"/>
      <c r="P117" s="121"/>
      <c r="Q117" s="121"/>
      <c r="R117" s="121"/>
      <c r="S117" s="121"/>
      <c r="T117" s="121"/>
      <c r="U117" s="121"/>
      <c r="V117" s="108"/>
      <c r="W117" s="121"/>
      <c r="X117" s="121"/>
      <c r="Y117" s="121"/>
      <c r="Z117" s="121"/>
      <c r="AA117" s="121"/>
      <c r="AB117" s="121"/>
      <c r="AC117" s="121"/>
      <c r="AD117" s="121"/>
      <c r="AE117" s="18"/>
      <c r="AF117" s="18"/>
      <c r="AG117" s="18"/>
      <c r="AH117" s="18"/>
      <c r="AI117" s="18"/>
      <c r="AJ117" s="18"/>
      <c r="AK117" s="18"/>
      <c r="AL117" s="18"/>
      <c r="AM117" s="18"/>
      <c r="AN117" s="18"/>
      <c r="AO117" s="18"/>
      <c r="AP117" s="18"/>
      <c r="AQ117" s="18"/>
      <c r="AR117" s="18"/>
      <c r="AS117" s="18"/>
      <c r="AT117" s="18"/>
      <c r="AU117" s="18"/>
      <c r="AV117" s="18"/>
    </row>
    <row r="118" spans="1:48" ht="60" customHeight="1" x14ac:dyDescent="0.25">
      <c r="A118" s="135"/>
      <c r="B118" s="68">
        <v>119</v>
      </c>
      <c r="C118" s="81"/>
      <c r="D118" s="71" t="s">
        <v>254</v>
      </c>
      <c r="E118" s="82" t="s">
        <v>253</v>
      </c>
      <c r="F118" s="82" t="s">
        <v>48</v>
      </c>
      <c r="G118" s="87">
        <v>20.309999999999999</v>
      </c>
      <c r="H118" s="72">
        <v>12</v>
      </c>
      <c r="I118" s="39">
        <f t="shared" si="2"/>
        <v>0</v>
      </c>
      <c r="J118" s="40" t="str">
        <f t="shared" si="3"/>
        <v>OK</v>
      </c>
      <c r="K118" s="121"/>
      <c r="L118" s="121"/>
      <c r="M118" s="121"/>
      <c r="N118" s="121"/>
      <c r="O118" s="102"/>
      <c r="P118" s="121"/>
      <c r="Q118" s="121"/>
      <c r="R118" s="121"/>
      <c r="S118" s="121"/>
      <c r="T118" s="121"/>
      <c r="U118" s="121"/>
      <c r="V118" s="108"/>
      <c r="W118" s="121"/>
      <c r="X118" s="121"/>
      <c r="Y118" s="121"/>
      <c r="Z118" s="121">
        <v>12</v>
      </c>
      <c r="AA118" s="121"/>
      <c r="AB118" s="121"/>
      <c r="AC118" s="121"/>
      <c r="AD118" s="121"/>
      <c r="AE118" s="18"/>
      <c r="AF118" s="18"/>
      <c r="AG118" s="18"/>
      <c r="AH118" s="18"/>
      <c r="AI118" s="18"/>
      <c r="AJ118" s="18"/>
      <c r="AK118" s="18"/>
      <c r="AL118" s="18"/>
      <c r="AM118" s="18"/>
      <c r="AN118" s="18"/>
      <c r="AO118" s="18"/>
      <c r="AP118" s="18"/>
      <c r="AQ118" s="18"/>
      <c r="AR118" s="18"/>
      <c r="AS118" s="18"/>
      <c r="AT118" s="18"/>
      <c r="AU118" s="18"/>
      <c r="AV118" s="18"/>
    </row>
    <row r="119" spans="1:48" ht="60" customHeight="1" x14ac:dyDescent="0.25">
      <c r="A119" s="136"/>
      <c r="B119" s="68">
        <v>120</v>
      </c>
      <c r="C119" s="81"/>
      <c r="D119" s="71" t="s">
        <v>255</v>
      </c>
      <c r="E119" s="82" t="s">
        <v>253</v>
      </c>
      <c r="F119" s="82" t="s">
        <v>48</v>
      </c>
      <c r="G119" s="87">
        <v>16.7</v>
      </c>
      <c r="H119" s="72"/>
      <c r="I119" s="39">
        <f t="shared" si="2"/>
        <v>0</v>
      </c>
      <c r="J119" s="40" t="str">
        <f t="shared" si="3"/>
        <v>OK</v>
      </c>
      <c r="K119" s="121"/>
      <c r="L119" s="121"/>
      <c r="M119" s="121"/>
      <c r="N119" s="121"/>
      <c r="O119" s="102"/>
      <c r="P119" s="121"/>
      <c r="Q119" s="121"/>
      <c r="R119" s="121"/>
      <c r="S119" s="121"/>
      <c r="T119" s="121"/>
      <c r="U119" s="121"/>
      <c r="V119" s="108"/>
      <c r="W119" s="121"/>
      <c r="X119" s="121"/>
      <c r="Y119" s="121"/>
      <c r="Z119" s="121"/>
      <c r="AA119" s="121"/>
      <c r="AB119" s="121"/>
      <c r="AC119" s="121"/>
      <c r="AD119" s="121"/>
      <c r="AE119" s="18"/>
      <c r="AF119" s="18"/>
      <c r="AG119" s="18"/>
      <c r="AH119" s="18"/>
      <c r="AI119" s="18"/>
      <c r="AJ119" s="18"/>
      <c r="AK119" s="18"/>
      <c r="AL119" s="18"/>
      <c r="AM119" s="18"/>
      <c r="AN119" s="18"/>
      <c r="AO119" s="18"/>
      <c r="AP119" s="18"/>
      <c r="AQ119" s="18"/>
      <c r="AR119" s="18"/>
      <c r="AS119" s="18"/>
      <c r="AT119" s="18"/>
      <c r="AU119" s="18"/>
      <c r="AV119" s="18"/>
    </row>
    <row r="120" spans="1:48" ht="60" customHeight="1" x14ac:dyDescent="0.25">
      <c r="A120" s="49">
        <v>36</v>
      </c>
      <c r="B120" s="68">
        <v>121</v>
      </c>
      <c r="C120" s="81" t="s">
        <v>187</v>
      </c>
      <c r="D120" s="71" t="s">
        <v>256</v>
      </c>
      <c r="E120" s="82" t="s">
        <v>257</v>
      </c>
      <c r="F120" s="82" t="s">
        <v>48</v>
      </c>
      <c r="G120" s="87">
        <v>125</v>
      </c>
      <c r="H120" s="72"/>
      <c r="I120" s="39">
        <f t="shared" si="2"/>
        <v>0</v>
      </c>
      <c r="J120" s="40" t="str">
        <f t="shared" si="3"/>
        <v>OK</v>
      </c>
      <c r="K120" s="121"/>
      <c r="L120" s="121"/>
      <c r="M120" s="121"/>
      <c r="N120" s="121"/>
      <c r="O120" s="102"/>
      <c r="P120" s="121"/>
      <c r="Q120" s="121"/>
      <c r="R120" s="121"/>
      <c r="S120" s="121"/>
      <c r="T120" s="121"/>
      <c r="U120" s="121"/>
      <c r="V120" s="108"/>
      <c r="W120" s="121"/>
      <c r="X120" s="121"/>
      <c r="Y120" s="121"/>
      <c r="Z120" s="121"/>
      <c r="AA120" s="121"/>
      <c r="AB120" s="121"/>
      <c r="AC120" s="121"/>
      <c r="AD120" s="121"/>
      <c r="AE120" s="18"/>
      <c r="AF120" s="18"/>
      <c r="AG120" s="18"/>
      <c r="AH120" s="18"/>
      <c r="AI120" s="18"/>
      <c r="AJ120" s="18"/>
      <c r="AK120" s="18"/>
      <c r="AL120" s="18"/>
      <c r="AM120" s="18"/>
      <c r="AN120" s="18"/>
      <c r="AO120" s="18"/>
      <c r="AP120" s="18"/>
      <c r="AQ120" s="18"/>
      <c r="AR120" s="18"/>
      <c r="AS120" s="18"/>
      <c r="AT120" s="18"/>
      <c r="AU120" s="18"/>
      <c r="AV120" s="18"/>
    </row>
    <row r="121" spans="1:48" ht="60" customHeight="1" x14ac:dyDescent="0.25">
      <c r="A121" s="134">
        <v>41</v>
      </c>
      <c r="B121" s="68">
        <v>138</v>
      </c>
      <c r="C121" s="140" t="s">
        <v>187</v>
      </c>
      <c r="D121" s="71" t="s">
        <v>152</v>
      </c>
      <c r="E121" s="82" t="s">
        <v>61</v>
      </c>
      <c r="F121" s="82" t="s">
        <v>26</v>
      </c>
      <c r="G121" s="87">
        <v>29.82</v>
      </c>
      <c r="H121" s="72"/>
      <c r="I121" s="39">
        <f t="shared" si="2"/>
        <v>0</v>
      </c>
      <c r="J121" s="40" t="str">
        <f t="shared" si="3"/>
        <v>OK</v>
      </c>
      <c r="K121" s="121"/>
      <c r="L121" s="121"/>
      <c r="M121" s="121"/>
      <c r="N121" s="121"/>
      <c r="O121" s="102"/>
      <c r="P121" s="121"/>
      <c r="Q121" s="121"/>
      <c r="R121" s="121"/>
      <c r="S121" s="121"/>
      <c r="T121" s="121"/>
      <c r="U121" s="121"/>
      <c r="V121" s="108"/>
      <c r="W121" s="121"/>
      <c r="X121" s="121"/>
      <c r="Y121" s="121"/>
      <c r="Z121" s="121"/>
      <c r="AA121" s="121"/>
      <c r="AB121" s="121"/>
      <c r="AC121" s="121"/>
      <c r="AD121" s="121"/>
      <c r="AE121" s="18"/>
      <c r="AF121" s="18"/>
      <c r="AG121" s="18"/>
      <c r="AH121" s="18"/>
      <c r="AI121" s="18"/>
      <c r="AJ121" s="18"/>
      <c r="AK121" s="18"/>
      <c r="AL121" s="18"/>
      <c r="AM121" s="18"/>
      <c r="AN121" s="18"/>
      <c r="AO121" s="18"/>
      <c r="AP121" s="18"/>
      <c r="AQ121" s="18"/>
      <c r="AR121" s="18"/>
      <c r="AS121" s="18"/>
      <c r="AT121" s="18"/>
      <c r="AU121" s="18"/>
      <c r="AV121" s="18"/>
    </row>
    <row r="122" spans="1:48" ht="60" customHeight="1" x14ac:dyDescent="0.25">
      <c r="A122" s="135"/>
      <c r="B122" s="68">
        <v>139</v>
      </c>
      <c r="C122" s="141"/>
      <c r="D122" s="46" t="s">
        <v>153</v>
      </c>
      <c r="E122" s="69" t="s">
        <v>258</v>
      </c>
      <c r="F122" s="69" t="s">
        <v>26</v>
      </c>
      <c r="G122" s="86">
        <v>2.17</v>
      </c>
      <c r="H122" s="72"/>
      <c r="I122" s="39">
        <f t="shared" si="2"/>
        <v>0</v>
      </c>
      <c r="J122" s="48" t="str">
        <f>IF(I122&lt;0,"ATENÇÃO","OK")</f>
        <v>OK</v>
      </c>
      <c r="K122" s="121"/>
      <c r="L122" s="121"/>
      <c r="M122" s="121"/>
      <c r="N122" s="121"/>
      <c r="O122" s="102"/>
      <c r="P122" s="121"/>
      <c r="Q122" s="121"/>
      <c r="R122" s="121"/>
      <c r="S122" s="121"/>
      <c r="T122" s="121"/>
      <c r="U122" s="121"/>
      <c r="V122" s="108"/>
      <c r="W122" s="121"/>
      <c r="X122" s="121"/>
      <c r="Y122" s="121"/>
      <c r="Z122" s="121"/>
      <c r="AA122" s="121"/>
      <c r="AB122" s="121"/>
      <c r="AC122" s="121"/>
      <c r="AD122" s="121"/>
      <c r="AE122" s="18"/>
      <c r="AF122" s="18"/>
      <c r="AG122" s="18"/>
      <c r="AH122" s="18"/>
      <c r="AI122" s="18"/>
      <c r="AJ122" s="18"/>
      <c r="AK122" s="18"/>
      <c r="AL122" s="18"/>
      <c r="AM122" s="18"/>
      <c r="AN122" s="18"/>
      <c r="AO122" s="18"/>
      <c r="AP122" s="18"/>
      <c r="AQ122" s="18"/>
      <c r="AR122" s="18"/>
      <c r="AS122" s="18"/>
      <c r="AT122" s="18"/>
      <c r="AU122" s="18"/>
      <c r="AV122" s="18"/>
    </row>
    <row r="123" spans="1:48" ht="60" customHeight="1" x14ac:dyDescent="0.25">
      <c r="A123" s="135"/>
      <c r="B123" s="68">
        <v>140</v>
      </c>
      <c r="C123" s="141"/>
      <c r="D123" s="66" t="s">
        <v>154</v>
      </c>
      <c r="E123" s="20" t="s">
        <v>258</v>
      </c>
      <c r="F123" s="20" t="s">
        <v>26</v>
      </c>
      <c r="G123" s="86">
        <v>9.0500000000000007</v>
      </c>
      <c r="H123" s="72"/>
      <c r="I123" s="39">
        <f t="shared" si="2"/>
        <v>0</v>
      </c>
      <c r="J123" s="40" t="str">
        <f t="shared" si="3"/>
        <v>OK</v>
      </c>
      <c r="K123" s="121"/>
      <c r="L123" s="121"/>
      <c r="M123" s="121"/>
      <c r="N123" s="121"/>
      <c r="O123" s="102"/>
      <c r="P123" s="121"/>
      <c r="Q123" s="121"/>
      <c r="R123" s="121"/>
      <c r="S123" s="121"/>
      <c r="T123" s="121"/>
      <c r="U123" s="121"/>
      <c r="V123" s="108"/>
      <c r="W123" s="121"/>
      <c r="X123" s="121"/>
      <c r="Y123" s="121"/>
      <c r="Z123" s="121"/>
      <c r="AA123" s="121"/>
      <c r="AB123" s="121"/>
      <c r="AC123" s="121"/>
      <c r="AD123" s="121"/>
      <c r="AE123" s="18"/>
      <c r="AF123" s="18"/>
      <c r="AG123" s="18"/>
      <c r="AH123" s="18"/>
      <c r="AI123" s="18"/>
      <c r="AJ123" s="18"/>
      <c r="AK123" s="18"/>
      <c r="AL123" s="18"/>
      <c r="AM123" s="18"/>
      <c r="AN123" s="18"/>
      <c r="AO123" s="18"/>
      <c r="AP123" s="18"/>
      <c r="AQ123" s="18"/>
      <c r="AR123" s="18"/>
      <c r="AS123" s="18"/>
      <c r="AT123" s="18"/>
      <c r="AU123" s="18"/>
      <c r="AV123" s="18"/>
    </row>
    <row r="124" spans="1:48" ht="60" customHeight="1" x14ac:dyDescent="0.25">
      <c r="A124" s="135"/>
      <c r="B124" s="68">
        <v>141</v>
      </c>
      <c r="C124" s="141"/>
      <c r="D124" s="66" t="s">
        <v>155</v>
      </c>
      <c r="E124" s="20" t="s">
        <v>258</v>
      </c>
      <c r="F124" s="20" t="s">
        <v>26</v>
      </c>
      <c r="G124" s="86">
        <v>8.3800000000000008</v>
      </c>
      <c r="H124" s="72"/>
      <c r="I124" s="39">
        <f t="shared" si="2"/>
        <v>0</v>
      </c>
      <c r="J124" s="40" t="str">
        <f t="shared" si="3"/>
        <v>OK</v>
      </c>
      <c r="K124" s="121"/>
      <c r="L124" s="121"/>
      <c r="M124" s="121"/>
      <c r="N124" s="121"/>
      <c r="O124" s="102"/>
      <c r="P124" s="121"/>
      <c r="Q124" s="121"/>
      <c r="R124" s="121"/>
      <c r="S124" s="121"/>
      <c r="T124" s="121"/>
      <c r="U124" s="121"/>
      <c r="V124" s="108"/>
      <c r="W124" s="121"/>
      <c r="X124" s="121"/>
      <c r="Y124" s="121"/>
      <c r="Z124" s="121"/>
      <c r="AA124" s="121"/>
      <c r="AB124" s="121"/>
      <c r="AC124" s="121"/>
      <c r="AD124" s="121"/>
      <c r="AE124" s="18"/>
      <c r="AF124" s="18"/>
      <c r="AG124" s="18"/>
      <c r="AH124" s="18"/>
      <c r="AI124" s="18"/>
      <c r="AJ124" s="18"/>
      <c r="AK124" s="18"/>
      <c r="AL124" s="18"/>
      <c r="AM124" s="18"/>
      <c r="AN124" s="18"/>
      <c r="AO124" s="18"/>
      <c r="AP124" s="18"/>
      <c r="AQ124" s="18"/>
      <c r="AR124" s="18"/>
      <c r="AS124" s="18"/>
      <c r="AT124" s="18"/>
      <c r="AU124" s="18"/>
      <c r="AV124" s="18"/>
    </row>
    <row r="125" spans="1:48" ht="60" customHeight="1" x14ac:dyDescent="0.25">
      <c r="A125" s="135"/>
      <c r="B125" s="68">
        <v>142</v>
      </c>
      <c r="C125" s="141"/>
      <c r="D125" s="66" t="s">
        <v>156</v>
      </c>
      <c r="E125" s="20" t="s">
        <v>258</v>
      </c>
      <c r="F125" s="20" t="s">
        <v>26</v>
      </c>
      <c r="G125" s="86">
        <v>22.56</v>
      </c>
      <c r="H125" s="72"/>
      <c r="I125" s="39">
        <f t="shared" si="2"/>
        <v>0</v>
      </c>
      <c r="J125" s="40" t="str">
        <f t="shared" si="3"/>
        <v>OK</v>
      </c>
      <c r="K125" s="121"/>
      <c r="L125" s="121"/>
      <c r="M125" s="121"/>
      <c r="N125" s="121"/>
      <c r="O125" s="102"/>
      <c r="P125" s="121"/>
      <c r="Q125" s="121"/>
      <c r="R125" s="121"/>
      <c r="S125" s="121"/>
      <c r="T125" s="121"/>
      <c r="U125" s="121"/>
      <c r="V125" s="108"/>
      <c r="W125" s="121"/>
      <c r="X125" s="121"/>
      <c r="Y125" s="121"/>
      <c r="Z125" s="121"/>
      <c r="AA125" s="121"/>
      <c r="AB125" s="121"/>
      <c r="AC125" s="121"/>
      <c r="AD125" s="121"/>
      <c r="AE125" s="18"/>
      <c r="AF125" s="18"/>
      <c r="AG125" s="18"/>
      <c r="AH125" s="18"/>
      <c r="AI125" s="18"/>
      <c r="AJ125" s="18"/>
      <c r="AK125" s="18"/>
      <c r="AL125" s="18"/>
      <c r="AM125" s="18"/>
      <c r="AN125" s="18"/>
      <c r="AO125" s="18"/>
      <c r="AP125" s="18"/>
      <c r="AQ125" s="18"/>
      <c r="AR125" s="18"/>
      <c r="AS125" s="18"/>
      <c r="AT125" s="18"/>
      <c r="AU125" s="18"/>
      <c r="AV125" s="18"/>
    </row>
    <row r="126" spans="1:48" ht="60" customHeight="1" x14ac:dyDescent="0.25">
      <c r="A126" s="136"/>
      <c r="B126" s="68">
        <v>143</v>
      </c>
      <c r="C126" s="142"/>
      <c r="D126" s="46" t="s">
        <v>259</v>
      </c>
      <c r="E126" s="69" t="s">
        <v>258</v>
      </c>
      <c r="F126" s="69" t="s">
        <v>26</v>
      </c>
      <c r="G126" s="86">
        <v>17.079999999999998</v>
      </c>
      <c r="H126" s="72">
        <v>4</v>
      </c>
      <c r="I126" s="39">
        <f t="shared" si="2"/>
        <v>0</v>
      </c>
      <c r="J126" s="40" t="str">
        <f t="shared" si="3"/>
        <v>OK</v>
      </c>
      <c r="K126" s="121"/>
      <c r="L126" s="121"/>
      <c r="M126" s="121"/>
      <c r="N126" s="121"/>
      <c r="O126" s="102"/>
      <c r="P126" s="121"/>
      <c r="Q126" s="121"/>
      <c r="R126" s="121"/>
      <c r="S126" s="121"/>
      <c r="T126" s="121"/>
      <c r="U126" s="121"/>
      <c r="V126" s="108"/>
      <c r="W126" s="121"/>
      <c r="X126" s="121"/>
      <c r="Y126" s="121"/>
      <c r="Z126" s="121"/>
      <c r="AA126" s="121"/>
      <c r="AB126" s="121"/>
      <c r="AC126" s="121">
        <v>4</v>
      </c>
      <c r="AD126" s="121"/>
      <c r="AE126" s="18"/>
      <c r="AF126" s="18"/>
      <c r="AG126" s="18"/>
      <c r="AH126" s="18"/>
      <c r="AI126" s="18"/>
      <c r="AJ126" s="18"/>
      <c r="AK126" s="18"/>
      <c r="AL126" s="18"/>
      <c r="AM126" s="18"/>
      <c r="AN126" s="18"/>
      <c r="AO126" s="18"/>
      <c r="AP126" s="18"/>
      <c r="AQ126" s="18"/>
      <c r="AR126" s="18"/>
      <c r="AS126" s="18"/>
      <c r="AT126" s="18"/>
      <c r="AU126" s="18"/>
      <c r="AV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22">
    <mergeCell ref="A112:A115"/>
    <mergeCell ref="C112:C115"/>
    <mergeCell ref="A116:A119"/>
    <mergeCell ref="A99:A100"/>
    <mergeCell ref="C99:C100"/>
    <mergeCell ref="A85:A88"/>
    <mergeCell ref="A101:A102"/>
    <mergeCell ref="C101:C102"/>
    <mergeCell ref="A103:A108"/>
    <mergeCell ref="C103:C108"/>
    <mergeCell ref="A109:A111"/>
    <mergeCell ref="C109:C111"/>
    <mergeCell ref="A78:A83"/>
    <mergeCell ref="C78:C83"/>
    <mergeCell ref="A62:A65"/>
    <mergeCell ref="C85:C88"/>
    <mergeCell ref="A89:A91"/>
    <mergeCell ref="C89:C91"/>
    <mergeCell ref="A92:A93"/>
    <mergeCell ref="C92:C93"/>
    <mergeCell ref="A95:A97"/>
    <mergeCell ref="C95:C97"/>
    <mergeCell ref="AR1:AR2"/>
    <mergeCell ref="AS1:AS2"/>
    <mergeCell ref="AT1:AT2"/>
    <mergeCell ref="AU1:AU2"/>
    <mergeCell ref="AV1:AV2"/>
    <mergeCell ref="A2:J2"/>
    <mergeCell ref="A8:A10"/>
    <mergeCell ref="C8:C10"/>
    <mergeCell ref="A12:A16"/>
    <mergeCell ref="C12:C16"/>
    <mergeCell ref="AI1:AI2"/>
    <mergeCell ref="AJ1:AJ2"/>
    <mergeCell ref="AK1:AK2"/>
    <mergeCell ref="AL1:AL2"/>
    <mergeCell ref="AM1:AM2"/>
    <mergeCell ref="AN1:AN2"/>
    <mergeCell ref="AO1:AO2"/>
    <mergeCell ref="AP1:AP2"/>
    <mergeCell ref="AQ1:AQ2"/>
    <mergeCell ref="M1:M2"/>
    <mergeCell ref="N1:N2"/>
    <mergeCell ref="X1:X2"/>
    <mergeCell ref="Y1:Y2"/>
    <mergeCell ref="D1:G1"/>
    <mergeCell ref="A153:C153"/>
    <mergeCell ref="A154:C154"/>
    <mergeCell ref="A155:C155"/>
    <mergeCell ref="A156:C156"/>
    <mergeCell ref="A157:C157"/>
    <mergeCell ref="A148:C148"/>
    <mergeCell ref="A149:C149"/>
    <mergeCell ref="A150:C150"/>
    <mergeCell ref="A151:C151"/>
    <mergeCell ref="A152:C152"/>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C1"/>
    <mergeCell ref="C27:C34"/>
    <mergeCell ref="H1:J1"/>
    <mergeCell ref="K1:K2"/>
    <mergeCell ref="L1:L2"/>
    <mergeCell ref="A143:C143"/>
    <mergeCell ref="A144:C144"/>
    <mergeCell ref="A145:C145"/>
    <mergeCell ref="A146:C146"/>
    <mergeCell ref="A35:A48"/>
    <mergeCell ref="C35:C48"/>
    <mergeCell ref="A49:A54"/>
    <mergeCell ref="C49:C54"/>
    <mergeCell ref="A55:A57"/>
    <mergeCell ref="C55:C57"/>
    <mergeCell ref="A58:A61"/>
    <mergeCell ref="C58:C61"/>
    <mergeCell ref="C62:C65"/>
    <mergeCell ref="A66:A69"/>
    <mergeCell ref="C66:C69"/>
    <mergeCell ref="A70:A74"/>
    <mergeCell ref="C70:C74"/>
    <mergeCell ref="A75:A77"/>
    <mergeCell ref="C75:C77"/>
    <mergeCell ref="U1:U2"/>
    <mergeCell ref="V1:V2"/>
    <mergeCell ref="W1:W2"/>
    <mergeCell ref="Q1:Q2"/>
    <mergeCell ref="R1:R2"/>
    <mergeCell ref="S1:S2"/>
    <mergeCell ref="T1:T2"/>
    <mergeCell ref="O1:O2"/>
    <mergeCell ref="P1:P2"/>
    <mergeCell ref="AE1:AE2"/>
    <mergeCell ref="AF1:AF2"/>
    <mergeCell ref="AG1:AG2"/>
    <mergeCell ref="AH1:AH2"/>
    <mergeCell ref="Z1:Z2"/>
    <mergeCell ref="AA1:AA2"/>
    <mergeCell ref="AB1:AB2"/>
    <mergeCell ref="AC1:AC2"/>
    <mergeCell ref="AD1:AD2"/>
    <mergeCell ref="C17:C20"/>
    <mergeCell ref="C21:C22"/>
    <mergeCell ref="C23:C24"/>
    <mergeCell ref="C25:C26"/>
    <mergeCell ref="A17:A20"/>
    <mergeCell ref="A21:A22"/>
    <mergeCell ref="A23:A24"/>
    <mergeCell ref="A25:A26"/>
    <mergeCell ref="A27:A34"/>
  </mergeCells>
  <conditionalFormatting sqref="K4:N126 P4:U126">
    <cfRule type="cellIs" dxfId="284" priority="13" stopIfTrue="1" operator="greaterThan">
      <formula>0</formula>
    </cfRule>
    <cfRule type="cellIs" dxfId="283" priority="14" stopIfTrue="1" operator="greaterThan">
      <formula>0</formula>
    </cfRule>
    <cfRule type="cellIs" dxfId="282" priority="15" stopIfTrue="1" operator="greaterThan">
      <formula>0</formula>
    </cfRule>
  </conditionalFormatting>
  <conditionalFormatting sqref="W4:W126">
    <cfRule type="cellIs" dxfId="281" priority="10" stopIfTrue="1" operator="greaterThan">
      <formula>0</formula>
    </cfRule>
    <cfRule type="cellIs" dxfId="280" priority="11" stopIfTrue="1" operator="greaterThan">
      <formula>0</formula>
    </cfRule>
    <cfRule type="cellIs" dxfId="279" priority="12" stopIfTrue="1" operator="greaterThan">
      <formula>0</formula>
    </cfRule>
  </conditionalFormatting>
  <conditionalFormatting sqref="AE4:AR126 AT4:AV126">
    <cfRule type="cellIs" dxfId="278" priority="22" stopIfTrue="1" operator="greaterThan">
      <formula>0</formula>
    </cfRule>
    <cfRule type="cellIs" dxfId="277" priority="23" stopIfTrue="1" operator="greaterThan">
      <formula>0</formula>
    </cfRule>
    <cfRule type="cellIs" dxfId="276" priority="24" stopIfTrue="1" operator="greaterThan">
      <formula>0</formula>
    </cfRule>
  </conditionalFormatting>
  <conditionalFormatting sqref="AS4:AS126">
    <cfRule type="cellIs" dxfId="275" priority="19" stopIfTrue="1" operator="greaterThan">
      <formula>0</formula>
    </cfRule>
    <cfRule type="cellIs" dxfId="274" priority="20" stopIfTrue="1" operator="greaterThan">
      <formula>0</formula>
    </cfRule>
    <cfRule type="cellIs" dxfId="273" priority="21" stopIfTrue="1" operator="greaterThan">
      <formula>0</formula>
    </cfRule>
  </conditionalFormatting>
  <conditionalFormatting sqref="Z4:AD126">
    <cfRule type="cellIs" dxfId="272" priority="1" stopIfTrue="1" operator="greaterThan">
      <formula>0</formula>
    </cfRule>
    <cfRule type="cellIs" dxfId="271" priority="2" stopIfTrue="1" operator="greaterThan">
      <formula>0</formula>
    </cfRule>
    <cfRule type="cellIs" dxfId="270" priority="3" stopIfTrue="1" operator="greaterThan">
      <formula>0</formula>
    </cfRule>
  </conditionalFormatting>
  <conditionalFormatting sqref="X4:X126">
    <cfRule type="cellIs" dxfId="269" priority="7" stopIfTrue="1" operator="greaterThan">
      <formula>0</formula>
    </cfRule>
    <cfRule type="cellIs" dxfId="268" priority="8" stopIfTrue="1" operator="greaterThan">
      <formula>0</formula>
    </cfRule>
    <cfRule type="cellIs" dxfId="267" priority="9" stopIfTrue="1" operator="greaterThan">
      <formula>0</formula>
    </cfRule>
  </conditionalFormatting>
  <conditionalFormatting sqref="Y4:Y126">
    <cfRule type="cellIs" dxfId="266" priority="4" stopIfTrue="1" operator="greaterThan">
      <formula>0</formula>
    </cfRule>
    <cfRule type="cellIs" dxfId="265" priority="5" stopIfTrue="1" operator="greaterThan">
      <formula>0</formula>
    </cfRule>
    <cfRule type="cellIs" dxfId="264" priority="6"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57"/>
  <sheetViews>
    <sheetView topLeftCell="A116" zoomScale="80" zoomScaleNormal="80" workbookViewId="0">
      <selection activeCell="M119" sqref="M119"/>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99" customWidth="1"/>
    <col min="9" max="9" width="13.28515625" style="42" customWidth="1"/>
    <col min="10" max="10" width="12.5703125" style="16" customWidth="1"/>
    <col min="11" max="27" width="13.85546875" style="17" customWidth="1"/>
    <col min="28" max="28" width="11.28515625" style="14" customWidth="1"/>
    <col min="29" max="29" width="12.42578125" style="14" customWidth="1"/>
    <col min="30" max="33" width="11.5703125" style="14" bestFit="1" customWidth="1"/>
    <col min="34" max="34" width="12.42578125" style="14" customWidth="1"/>
    <col min="35" max="35" width="11.7109375" style="14" customWidth="1"/>
    <col min="36" max="36" width="12" style="14" customWidth="1"/>
    <col min="37" max="37" width="12.140625" style="14" customWidth="1"/>
    <col min="38" max="38" width="12.42578125" style="14" customWidth="1"/>
    <col min="39" max="40" width="18.28515625" style="14" customWidth="1"/>
    <col min="41" max="41" width="17" style="14" customWidth="1"/>
    <col min="42" max="42" width="16.85546875" style="14" customWidth="1"/>
    <col min="43" max="16384" width="9.7109375" style="14"/>
  </cols>
  <sheetData>
    <row r="1" spans="1:42" ht="55.5" customHeight="1" x14ac:dyDescent="0.25">
      <c r="A1" s="131" t="s">
        <v>158</v>
      </c>
      <c r="B1" s="131"/>
      <c r="C1" s="131"/>
      <c r="D1" s="132" t="s">
        <v>32</v>
      </c>
      <c r="E1" s="132"/>
      <c r="F1" s="132"/>
      <c r="G1" s="132"/>
      <c r="H1" s="132" t="s">
        <v>159</v>
      </c>
      <c r="I1" s="132"/>
      <c r="J1" s="132"/>
      <c r="K1" s="117" t="s">
        <v>160</v>
      </c>
      <c r="L1" s="117" t="s">
        <v>160</v>
      </c>
      <c r="M1" s="117" t="s">
        <v>160</v>
      </c>
      <c r="N1" s="117" t="s">
        <v>160</v>
      </c>
      <c r="O1" s="117" t="s">
        <v>276</v>
      </c>
      <c r="P1" s="117" t="s">
        <v>277</v>
      </c>
      <c r="Q1" s="117" t="s">
        <v>278</v>
      </c>
      <c r="R1" s="117" t="s">
        <v>279</v>
      </c>
      <c r="S1" s="117" t="s">
        <v>280</v>
      </c>
      <c r="T1" s="117" t="s">
        <v>281</v>
      </c>
      <c r="U1" s="117" t="s">
        <v>282</v>
      </c>
      <c r="V1" s="117" t="s">
        <v>283</v>
      </c>
      <c r="W1" s="117" t="s">
        <v>284</v>
      </c>
      <c r="X1" s="117" t="s">
        <v>285</v>
      </c>
      <c r="Y1" s="117" t="s">
        <v>439</v>
      </c>
      <c r="Z1" s="117" t="s">
        <v>440</v>
      </c>
      <c r="AA1" s="117" t="s">
        <v>441</v>
      </c>
      <c r="AB1" s="117" t="s">
        <v>442</v>
      </c>
      <c r="AC1" s="117" t="s">
        <v>443</v>
      </c>
      <c r="AD1" s="117" t="s">
        <v>444</v>
      </c>
      <c r="AE1" s="117" t="s">
        <v>445</v>
      </c>
      <c r="AF1" s="117" t="s">
        <v>446</v>
      </c>
      <c r="AG1" s="117" t="s">
        <v>447</v>
      </c>
      <c r="AH1" s="117" t="s">
        <v>448</v>
      </c>
      <c r="AI1" s="117" t="s">
        <v>449</v>
      </c>
      <c r="AJ1" s="117" t="s">
        <v>450</v>
      </c>
      <c r="AK1" s="117" t="s">
        <v>451</v>
      </c>
      <c r="AL1" s="129" t="s">
        <v>160</v>
      </c>
      <c r="AM1" s="129" t="s">
        <v>160</v>
      </c>
      <c r="AN1" s="129" t="s">
        <v>160</v>
      </c>
      <c r="AO1" s="129" t="s">
        <v>160</v>
      </c>
      <c r="AP1" s="129" t="s">
        <v>160</v>
      </c>
    </row>
    <row r="2" spans="1:42" ht="43.5" customHeight="1" x14ac:dyDescent="0.25">
      <c r="A2" s="132" t="s">
        <v>157</v>
      </c>
      <c r="B2" s="132"/>
      <c r="C2" s="132"/>
      <c r="D2" s="132"/>
      <c r="E2" s="132"/>
      <c r="F2" s="132"/>
      <c r="G2" s="132"/>
      <c r="H2" s="132"/>
      <c r="I2" s="132"/>
      <c r="J2" s="132"/>
      <c r="K2" s="118">
        <v>105.84</v>
      </c>
      <c r="L2" s="118">
        <v>719.31999999999994</v>
      </c>
      <c r="M2" s="118">
        <v>712</v>
      </c>
      <c r="N2" s="118">
        <v>203.1</v>
      </c>
      <c r="O2" s="118">
        <v>976.3599999999999</v>
      </c>
      <c r="P2" s="118">
        <v>352.8</v>
      </c>
      <c r="Q2" s="118">
        <v>462.36</v>
      </c>
      <c r="R2" s="118">
        <v>354.58</v>
      </c>
      <c r="S2" s="118">
        <v>9468.1999999999989</v>
      </c>
      <c r="T2" s="118">
        <v>1703.3900000000003</v>
      </c>
      <c r="U2" s="118">
        <v>2120.8000000000002</v>
      </c>
      <c r="V2" s="118">
        <v>1446.66</v>
      </c>
      <c r="W2" s="118">
        <v>452.25</v>
      </c>
      <c r="X2" s="118">
        <v>1631.4799999999998</v>
      </c>
      <c r="Y2" s="118">
        <v>849.16000000000008</v>
      </c>
      <c r="Z2" s="118">
        <v>352.8</v>
      </c>
      <c r="AA2" s="118">
        <v>8854.0299999999988</v>
      </c>
      <c r="AB2" s="118">
        <v>1420.9</v>
      </c>
      <c r="AC2" s="118">
        <v>176.2</v>
      </c>
      <c r="AD2" s="118"/>
      <c r="AE2" s="118">
        <v>326.88</v>
      </c>
      <c r="AF2" s="118">
        <v>120</v>
      </c>
      <c r="AG2" s="118">
        <v>157.44</v>
      </c>
      <c r="AH2" s="118">
        <v>286.77</v>
      </c>
      <c r="AI2" s="118">
        <v>154.19999999999999</v>
      </c>
      <c r="AJ2" s="118">
        <v>361.8</v>
      </c>
      <c r="AK2" s="118">
        <v>901.5</v>
      </c>
      <c r="AL2" s="130"/>
      <c r="AM2" s="130"/>
      <c r="AN2" s="130"/>
      <c r="AO2" s="130"/>
      <c r="AP2" s="130"/>
    </row>
    <row r="3" spans="1:42" s="15" customFormat="1" ht="45" x14ac:dyDescent="0.2">
      <c r="A3" s="34" t="s">
        <v>1</v>
      </c>
      <c r="B3" s="34" t="s">
        <v>2</v>
      </c>
      <c r="C3" s="35" t="s">
        <v>162</v>
      </c>
      <c r="D3" s="35" t="s">
        <v>163</v>
      </c>
      <c r="E3" s="35" t="s">
        <v>164</v>
      </c>
      <c r="F3" s="35" t="s">
        <v>6</v>
      </c>
      <c r="G3" s="36" t="s">
        <v>3</v>
      </c>
      <c r="H3" s="37" t="s">
        <v>25</v>
      </c>
      <c r="I3" s="38" t="s">
        <v>0</v>
      </c>
      <c r="J3" s="34" t="s">
        <v>4</v>
      </c>
      <c r="K3" s="116">
        <v>43161</v>
      </c>
      <c r="L3" s="116">
        <v>43161</v>
      </c>
      <c r="M3" s="116">
        <v>43161</v>
      </c>
      <c r="N3" s="116">
        <v>43161</v>
      </c>
      <c r="O3" s="116" t="s">
        <v>161</v>
      </c>
      <c r="P3" s="116">
        <v>43228</v>
      </c>
      <c r="Q3" s="116">
        <v>43228</v>
      </c>
      <c r="R3" s="116">
        <v>43228</v>
      </c>
      <c r="S3" s="116">
        <v>43242</v>
      </c>
      <c r="T3" s="116" t="s">
        <v>286</v>
      </c>
      <c r="U3" s="116">
        <v>43242</v>
      </c>
      <c r="V3" s="116">
        <v>43242</v>
      </c>
      <c r="W3" s="116">
        <v>43242</v>
      </c>
      <c r="X3" s="116">
        <v>43242</v>
      </c>
      <c r="Y3" s="116">
        <v>43357</v>
      </c>
      <c r="Z3" s="116">
        <v>43368</v>
      </c>
      <c r="AA3" s="116" t="s">
        <v>452</v>
      </c>
      <c r="AB3" s="116">
        <v>43399</v>
      </c>
      <c r="AC3" s="116">
        <v>43399</v>
      </c>
      <c r="AD3" s="116">
        <v>43399</v>
      </c>
      <c r="AE3" s="116">
        <v>43399</v>
      </c>
      <c r="AF3" s="116">
        <v>43409</v>
      </c>
      <c r="AG3" s="116">
        <v>43409</v>
      </c>
      <c r="AH3" s="116">
        <v>43399</v>
      </c>
      <c r="AI3" s="116">
        <v>43409</v>
      </c>
      <c r="AJ3" s="116">
        <v>43404</v>
      </c>
      <c r="AK3" s="116">
        <v>43501</v>
      </c>
      <c r="AL3" s="33" t="s">
        <v>161</v>
      </c>
      <c r="AM3" s="33" t="s">
        <v>161</v>
      </c>
      <c r="AN3" s="33" t="s">
        <v>161</v>
      </c>
      <c r="AO3" s="33" t="s">
        <v>161</v>
      </c>
      <c r="AP3" s="33" t="s">
        <v>161</v>
      </c>
    </row>
    <row r="4" spans="1:42" ht="60" customHeight="1" x14ac:dyDescent="0.25">
      <c r="A4" s="80">
        <v>1</v>
      </c>
      <c r="B4" s="68">
        <v>1</v>
      </c>
      <c r="C4" s="81" t="s">
        <v>165</v>
      </c>
      <c r="D4" s="66" t="s">
        <v>166</v>
      </c>
      <c r="E4" s="20" t="s">
        <v>167</v>
      </c>
      <c r="F4" s="20" t="s">
        <v>46</v>
      </c>
      <c r="G4" s="86">
        <v>40.229999999999997</v>
      </c>
      <c r="H4" s="64">
        <v>300</v>
      </c>
      <c r="I4" s="39">
        <f t="shared" ref="I4:I35" si="0">H4-(SUM(K4:AP4))</f>
        <v>167</v>
      </c>
      <c r="J4" s="40" t="str">
        <f>IF(I4&lt;0,"ATENÇÃO","OK")</f>
        <v>OK</v>
      </c>
      <c r="K4" s="120"/>
      <c r="L4" s="120"/>
      <c r="M4" s="120"/>
      <c r="N4" s="120"/>
      <c r="O4" s="120"/>
      <c r="P4" s="120"/>
      <c r="Q4" s="143"/>
      <c r="R4" s="120"/>
      <c r="S4" s="120">
        <v>75</v>
      </c>
      <c r="T4" s="120"/>
      <c r="U4" s="120"/>
      <c r="V4" s="120"/>
      <c r="W4" s="120"/>
      <c r="X4" s="120"/>
      <c r="Y4" s="120"/>
      <c r="Z4" s="120"/>
      <c r="AA4" s="115">
        <v>58</v>
      </c>
      <c r="AB4" s="120"/>
      <c r="AC4" s="120"/>
      <c r="AD4" s="120"/>
      <c r="AE4" s="120"/>
      <c r="AF4" s="120"/>
      <c r="AG4" s="120"/>
      <c r="AH4" s="120"/>
      <c r="AI4" s="120"/>
      <c r="AJ4" s="120"/>
      <c r="AK4" s="120"/>
      <c r="AL4" s="109"/>
      <c r="AM4" s="109"/>
      <c r="AN4" s="109"/>
      <c r="AO4" s="109"/>
      <c r="AP4" s="109"/>
    </row>
    <row r="5" spans="1:42" ht="60" customHeight="1" x14ac:dyDescent="0.25">
      <c r="A5" s="49">
        <v>2</v>
      </c>
      <c r="B5" s="68">
        <v>2</v>
      </c>
      <c r="C5" s="81" t="s">
        <v>165</v>
      </c>
      <c r="D5" s="66" t="s">
        <v>168</v>
      </c>
      <c r="E5" s="20" t="s">
        <v>167</v>
      </c>
      <c r="F5" s="20" t="s">
        <v>47</v>
      </c>
      <c r="G5" s="86">
        <v>34.869999999999997</v>
      </c>
      <c r="H5" s="72">
        <v>400</v>
      </c>
      <c r="I5" s="110">
        <f t="shared" si="0"/>
        <v>0</v>
      </c>
      <c r="J5" s="40" t="str">
        <f t="shared" ref="J5:J68" si="1">IF(I5&lt;0,"ATENÇÃO","OK")</f>
        <v>OK</v>
      </c>
      <c r="K5" s="115"/>
      <c r="L5" s="115"/>
      <c r="M5" s="115"/>
      <c r="N5" s="115"/>
      <c r="O5" s="115">
        <v>28</v>
      </c>
      <c r="P5" s="115"/>
      <c r="Q5" s="144"/>
      <c r="R5" s="115"/>
      <c r="S5" s="115">
        <v>185</v>
      </c>
      <c r="T5" s="115"/>
      <c r="U5" s="115"/>
      <c r="V5" s="115"/>
      <c r="W5" s="115"/>
      <c r="X5" s="115"/>
      <c r="Y5" s="115"/>
      <c r="Z5" s="115"/>
      <c r="AA5" s="115">
        <v>187</v>
      </c>
      <c r="AB5" s="115"/>
      <c r="AC5" s="115"/>
      <c r="AD5" s="115"/>
      <c r="AE5" s="115"/>
      <c r="AF5" s="115"/>
      <c r="AG5" s="115"/>
      <c r="AH5" s="115"/>
      <c r="AI5" s="115"/>
      <c r="AJ5" s="115"/>
      <c r="AK5" s="115"/>
      <c r="AL5" s="109"/>
      <c r="AM5" s="109"/>
      <c r="AN5" s="109"/>
      <c r="AO5" s="109"/>
      <c r="AP5" s="109"/>
    </row>
    <row r="6" spans="1:42" ht="60" customHeight="1" x14ac:dyDescent="0.25">
      <c r="A6" s="49">
        <v>3</v>
      </c>
      <c r="B6" s="68">
        <v>3</v>
      </c>
      <c r="C6" s="81" t="s">
        <v>169</v>
      </c>
      <c r="D6" s="66" t="s">
        <v>170</v>
      </c>
      <c r="E6" s="20" t="s">
        <v>171</v>
      </c>
      <c r="F6" s="20" t="s">
        <v>48</v>
      </c>
      <c r="G6" s="86">
        <v>7.79</v>
      </c>
      <c r="H6" s="72"/>
      <c r="I6" s="110">
        <f t="shared" si="0"/>
        <v>0</v>
      </c>
      <c r="J6" s="40" t="str">
        <f t="shared" si="1"/>
        <v>OK</v>
      </c>
      <c r="K6" s="115"/>
      <c r="L6" s="115"/>
      <c r="M6" s="115"/>
      <c r="N6" s="115"/>
      <c r="O6" s="115"/>
      <c r="P6" s="115"/>
      <c r="Q6" s="144"/>
      <c r="R6" s="115"/>
      <c r="S6" s="115"/>
      <c r="T6" s="115"/>
      <c r="U6" s="115"/>
      <c r="V6" s="115"/>
      <c r="W6" s="115"/>
      <c r="X6" s="115"/>
      <c r="Y6" s="115"/>
      <c r="Z6" s="115"/>
      <c r="AA6" s="115"/>
      <c r="AB6" s="115"/>
      <c r="AC6" s="115"/>
      <c r="AD6" s="115"/>
      <c r="AE6" s="115"/>
      <c r="AF6" s="115"/>
      <c r="AG6" s="115"/>
      <c r="AH6" s="115"/>
      <c r="AI6" s="115"/>
      <c r="AJ6" s="115"/>
      <c r="AK6" s="115"/>
      <c r="AL6" s="109"/>
      <c r="AM6" s="109"/>
      <c r="AN6" s="109"/>
      <c r="AO6" s="109"/>
      <c r="AP6" s="109"/>
    </row>
    <row r="7" spans="1:42" ht="60" customHeight="1" x14ac:dyDescent="0.25">
      <c r="A7" s="49">
        <v>4</v>
      </c>
      <c r="B7" s="68">
        <v>4</v>
      </c>
      <c r="C7" s="81" t="s">
        <v>172</v>
      </c>
      <c r="D7" s="66" t="s">
        <v>76</v>
      </c>
      <c r="E7" s="20" t="s">
        <v>54</v>
      </c>
      <c r="F7" s="20" t="s">
        <v>34</v>
      </c>
      <c r="G7" s="86">
        <v>1.47</v>
      </c>
      <c r="H7" s="72">
        <f>600-48</f>
        <v>552</v>
      </c>
      <c r="I7" s="110">
        <f t="shared" si="0"/>
        <v>0</v>
      </c>
      <c r="J7" s="40" t="str">
        <f t="shared" si="1"/>
        <v>OK</v>
      </c>
      <c r="K7" s="115">
        <v>72</v>
      </c>
      <c r="L7" s="115"/>
      <c r="M7" s="115"/>
      <c r="N7" s="115"/>
      <c r="O7" s="115"/>
      <c r="P7" s="115">
        <v>240</v>
      </c>
      <c r="Q7" s="144"/>
      <c r="R7" s="115"/>
      <c r="S7" s="115"/>
      <c r="T7" s="115"/>
      <c r="U7" s="115"/>
      <c r="V7" s="115"/>
      <c r="W7" s="115"/>
      <c r="X7" s="115"/>
      <c r="Y7" s="115"/>
      <c r="Z7" s="115">
        <v>240</v>
      </c>
      <c r="AA7" s="115"/>
      <c r="AB7" s="115"/>
      <c r="AC7" s="115"/>
      <c r="AD7" s="115"/>
      <c r="AE7" s="115"/>
      <c r="AF7" s="115"/>
      <c r="AG7" s="115"/>
      <c r="AH7" s="115"/>
      <c r="AI7" s="115"/>
      <c r="AJ7" s="115"/>
      <c r="AK7" s="115"/>
      <c r="AL7" s="109"/>
      <c r="AM7" s="109"/>
      <c r="AN7" s="109"/>
      <c r="AO7" s="109"/>
      <c r="AP7" s="109"/>
    </row>
    <row r="8" spans="1:42" ht="60" customHeight="1" x14ac:dyDescent="0.25">
      <c r="A8" s="134">
        <v>5</v>
      </c>
      <c r="B8" s="68">
        <v>5</v>
      </c>
      <c r="C8" s="140" t="s">
        <v>173</v>
      </c>
      <c r="D8" s="66" t="s">
        <v>77</v>
      </c>
      <c r="E8" s="20" t="s">
        <v>37</v>
      </c>
      <c r="F8" s="20" t="s">
        <v>49</v>
      </c>
      <c r="G8" s="86">
        <v>3.71</v>
      </c>
      <c r="H8" s="72">
        <v>600</v>
      </c>
      <c r="I8" s="110">
        <f t="shared" si="0"/>
        <v>0</v>
      </c>
      <c r="J8" s="40" t="str">
        <f t="shared" si="1"/>
        <v>OK</v>
      </c>
      <c r="K8" s="115"/>
      <c r="L8" s="115">
        <v>100</v>
      </c>
      <c r="M8" s="115"/>
      <c r="N8" s="115"/>
      <c r="O8" s="115"/>
      <c r="P8" s="115"/>
      <c r="Q8" s="145"/>
      <c r="R8" s="115"/>
      <c r="S8" s="115"/>
      <c r="T8" s="115"/>
      <c r="U8" s="115"/>
      <c r="V8" s="115"/>
      <c r="W8" s="115"/>
      <c r="X8" s="115">
        <v>240</v>
      </c>
      <c r="Y8" s="115"/>
      <c r="Z8" s="115"/>
      <c r="AA8" s="115"/>
      <c r="AB8" s="115"/>
      <c r="AC8" s="115"/>
      <c r="AD8" s="115"/>
      <c r="AE8" s="115">
        <v>60</v>
      </c>
      <c r="AF8" s="115"/>
      <c r="AG8" s="115"/>
      <c r="AH8" s="115"/>
      <c r="AI8" s="115"/>
      <c r="AJ8" s="115"/>
      <c r="AK8" s="115">
        <v>200</v>
      </c>
      <c r="AL8" s="109"/>
      <c r="AM8" s="109"/>
      <c r="AN8" s="109"/>
      <c r="AO8" s="109"/>
      <c r="AP8" s="109"/>
    </row>
    <row r="9" spans="1:42" ht="60" customHeight="1" x14ac:dyDescent="0.25">
      <c r="A9" s="135"/>
      <c r="B9" s="68">
        <v>6</v>
      </c>
      <c r="C9" s="141"/>
      <c r="D9" s="66" t="s">
        <v>78</v>
      </c>
      <c r="E9" s="20" t="s">
        <v>37</v>
      </c>
      <c r="F9" s="20" t="s">
        <v>48</v>
      </c>
      <c r="G9" s="86">
        <v>3.31</v>
      </c>
      <c r="H9" s="72">
        <v>12</v>
      </c>
      <c r="I9" s="110">
        <f t="shared" si="0"/>
        <v>0</v>
      </c>
      <c r="J9" s="40" t="str">
        <f t="shared" si="1"/>
        <v>OK</v>
      </c>
      <c r="K9" s="115"/>
      <c r="L9" s="115"/>
      <c r="M9" s="115"/>
      <c r="N9" s="115"/>
      <c r="O9" s="115"/>
      <c r="P9" s="115"/>
      <c r="Q9" s="115"/>
      <c r="R9" s="115"/>
      <c r="S9" s="115"/>
      <c r="T9" s="115"/>
      <c r="U9" s="115"/>
      <c r="V9" s="115"/>
      <c r="W9" s="115"/>
      <c r="X9" s="115">
        <v>12</v>
      </c>
      <c r="Y9" s="115"/>
      <c r="Z9" s="115"/>
      <c r="AA9" s="115"/>
      <c r="AB9" s="115"/>
      <c r="AC9" s="115"/>
      <c r="AD9" s="115"/>
      <c r="AE9" s="115"/>
      <c r="AF9" s="115"/>
      <c r="AG9" s="115"/>
      <c r="AH9" s="115"/>
      <c r="AI9" s="115"/>
      <c r="AJ9" s="115"/>
      <c r="AK9" s="115"/>
      <c r="AL9" s="109"/>
      <c r="AM9" s="109"/>
      <c r="AN9" s="109"/>
      <c r="AO9" s="109"/>
      <c r="AP9" s="109"/>
    </row>
    <row r="10" spans="1:42" ht="60" customHeight="1" x14ac:dyDescent="0.25">
      <c r="A10" s="136"/>
      <c r="B10" s="68">
        <v>7</v>
      </c>
      <c r="C10" s="142"/>
      <c r="D10" s="83" t="s">
        <v>174</v>
      </c>
      <c r="E10" s="20" t="s">
        <v>37</v>
      </c>
      <c r="F10" s="20" t="s">
        <v>26</v>
      </c>
      <c r="G10" s="86">
        <v>8.75</v>
      </c>
      <c r="H10" s="72"/>
      <c r="I10" s="110">
        <f t="shared" si="0"/>
        <v>0</v>
      </c>
      <c r="J10" s="40" t="str">
        <f t="shared" si="1"/>
        <v>OK</v>
      </c>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09"/>
      <c r="AM10" s="109"/>
      <c r="AN10" s="109"/>
      <c r="AO10" s="109"/>
      <c r="AP10" s="109"/>
    </row>
    <row r="11" spans="1:42" ht="60" customHeight="1" x14ac:dyDescent="0.25">
      <c r="A11" s="49">
        <v>6</v>
      </c>
      <c r="B11" s="68">
        <v>8</v>
      </c>
      <c r="C11" s="81" t="s">
        <v>173</v>
      </c>
      <c r="D11" s="66" t="s">
        <v>79</v>
      </c>
      <c r="E11" s="69" t="s">
        <v>37</v>
      </c>
      <c r="F11" s="69" t="s">
        <v>26</v>
      </c>
      <c r="G11" s="86">
        <v>1</v>
      </c>
      <c r="H11" s="72">
        <f>300-72+120</f>
        <v>348</v>
      </c>
      <c r="I11" s="110">
        <f t="shared" si="0"/>
        <v>0</v>
      </c>
      <c r="J11" s="40" t="str">
        <f t="shared" si="1"/>
        <v>OK</v>
      </c>
      <c r="K11" s="115"/>
      <c r="L11" s="115"/>
      <c r="M11" s="115"/>
      <c r="N11" s="115"/>
      <c r="O11" s="115"/>
      <c r="P11" s="115"/>
      <c r="Q11" s="115">
        <v>120</v>
      </c>
      <c r="R11" s="115"/>
      <c r="S11" s="115"/>
      <c r="T11" s="115"/>
      <c r="U11" s="115"/>
      <c r="V11" s="115"/>
      <c r="W11" s="115"/>
      <c r="X11" s="115"/>
      <c r="Y11" s="115">
        <v>108</v>
      </c>
      <c r="Z11" s="115"/>
      <c r="AA11" s="115"/>
      <c r="AB11" s="115"/>
      <c r="AC11" s="115"/>
      <c r="AD11" s="115"/>
      <c r="AE11" s="115"/>
      <c r="AF11" s="115">
        <v>120</v>
      </c>
      <c r="AG11" s="115"/>
      <c r="AH11" s="115"/>
      <c r="AI11" s="115"/>
      <c r="AJ11" s="115"/>
      <c r="AK11" s="115"/>
      <c r="AL11" s="109"/>
      <c r="AM11" s="109"/>
      <c r="AN11" s="109"/>
      <c r="AO11" s="109"/>
      <c r="AP11" s="109"/>
    </row>
    <row r="12" spans="1:42" ht="60" customHeight="1" x14ac:dyDescent="0.25">
      <c r="A12" s="134">
        <v>7</v>
      </c>
      <c r="B12" s="68">
        <v>9</v>
      </c>
      <c r="C12" s="140" t="s">
        <v>175</v>
      </c>
      <c r="D12" s="66" t="s">
        <v>80</v>
      </c>
      <c r="E12" s="69" t="s">
        <v>55</v>
      </c>
      <c r="F12" s="69" t="s">
        <v>50</v>
      </c>
      <c r="G12" s="86">
        <v>29.75</v>
      </c>
      <c r="H12" s="72">
        <v>10</v>
      </c>
      <c r="I12" s="110">
        <f t="shared" si="0"/>
        <v>2</v>
      </c>
      <c r="J12" s="40" t="str">
        <f t="shared" si="1"/>
        <v>OK</v>
      </c>
      <c r="K12" s="115"/>
      <c r="L12" s="115"/>
      <c r="M12" s="115"/>
      <c r="N12" s="115"/>
      <c r="O12" s="115"/>
      <c r="P12" s="115"/>
      <c r="Q12" s="115"/>
      <c r="R12" s="115"/>
      <c r="S12" s="115"/>
      <c r="T12" s="115">
        <v>5</v>
      </c>
      <c r="U12" s="115"/>
      <c r="V12" s="115"/>
      <c r="W12" s="115"/>
      <c r="X12" s="115"/>
      <c r="Y12" s="115"/>
      <c r="Z12" s="115"/>
      <c r="AA12" s="115"/>
      <c r="AB12" s="115"/>
      <c r="AC12" s="115"/>
      <c r="AD12" s="115"/>
      <c r="AE12" s="115"/>
      <c r="AF12" s="115"/>
      <c r="AG12" s="115"/>
      <c r="AH12" s="115">
        <v>3</v>
      </c>
      <c r="AI12" s="115"/>
      <c r="AJ12" s="115"/>
      <c r="AK12" s="115"/>
      <c r="AL12" s="109"/>
      <c r="AM12" s="109"/>
      <c r="AN12" s="109"/>
      <c r="AO12" s="109"/>
      <c r="AP12" s="109"/>
    </row>
    <row r="13" spans="1:42" ht="60" customHeight="1" x14ac:dyDescent="0.25">
      <c r="A13" s="135"/>
      <c r="B13" s="68">
        <v>10</v>
      </c>
      <c r="C13" s="141"/>
      <c r="D13" s="70" t="s">
        <v>81</v>
      </c>
      <c r="E13" s="69" t="s">
        <v>55</v>
      </c>
      <c r="F13" s="69" t="s">
        <v>50</v>
      </c>
      <c r="G13" s="86">
        <v>49.38</v>
      </c>
      <c r="H13" s="72">
        <v>12</v>
      </c>
      <c r="I13" s="110">
        <f t="shared" si="0"/>
        <v>2</v>
      </c>
      <c r="J13" s="40" t="str">
        <f t="shared" si="1"/>
        <v>OK</v>
      </c>
      <c r="K13" s="115"/>
      <c r="L13" s="115"/>
      <c r="M13" s="115"/>
      <c r="N13" s="115"/>
      <c r="O13" s="115"/>
      <c r="P13" s="115"/>
      <c r="Q13" s="115"/>
      <c r="R13" s="115"/>
      <c r="S13" s="115"/>
      <c r="T13" s="115">
        <v>6</v>
      </c>
      <c r="U13" s="115"/>
      <c r="V13" s="115"/>
      <c r="W13" s="115"/>
      <c r="X13" s="115"/>
      <c r="Y13" s="115"/>
      <c r="Z13" s="115"/>
      <c r="AA13" s="115"/>
      <c r="AB13" s="115"/>
      <c r="AC13" s="115"/>
      <c r="AD13" s="115"/>
      <c r="AE13" s="115"/>
      <c r="AF13" s="115"/>
      <c r="AG13" s="115"/>
      <c r="AH13" s="115">
        <v>4</v>
      </c>
      <c r="AI13" s="115"/>
      <c r="AJ13" s="115"/>
      <c r="AK13" s="115"/>
      <c r="AL13" s="109"/>
      <c r="AM13" s="109"/>
      <c r="AN13" s="109"/>
      <c r="AO13" s="109"/>
      <c r="AP13" s="109"/>
    </row>
    <row r="14" spans="1:42" ht="60" customHeight="1" x14ac:dyDescent="0.25">
      <c r="A14" s="135"/>
      <c r="B14" s="68">
        <v>11</v>
      </c>
      <c r="C14" s="141"/>
      <c r="D14" s="66" t="s">
        <v>82</v>
      </c>
      <c r="E14" s="69" t="s">
        <v>55</v>
      </c>
      <c r="F14" s="69" t="s">
        <v>48</v>
      </c>
      <c r="G14" s="86">
        <v>38.86</v>
      </c>
      <c r="H14" s="72">
        <v>4</v>
      </c>
      <c r="I14" s="110">
        <f t="shared" si="0"/>
        <v>2</v>
      </c>
      <c r="J14" s="40" t="str">
        <f t="shared" si="1"/>
        <v>OK</v>
      </c>
      <c r="K14" s="115"/>
      <c r="L14" s="115"/>
      <c r="M14" s="115"/>
      <c r="N14" s="115"/>
      <c r="O14" s="115"/>
      <c r="P14" s="115"/>
      <c r="Q14" s="115"/>
      <c r="R14" s="115"/>
      <c r="S14" s="115"/>
      <c r="T14" s="115">
        <v>2</v>
      </c>
      <c r="U14" s="115"/>
      <c r="V14" s="115"/>
      <c r="W14" s="115"/>
      <c r="X14" s="115"/>
      <c r="Y14" s="115"/>
      <c r="Z14" s="115"/>
      <c r="AA14" s="115"/>
      <c r="AB14" s="115"/>
      <c r="AC14" s="115"/>
      <c r="AD14" s="115"/>
      <c r="AE14" s="115"/>
      <c r="AF14" s="115"/>
      <c r="AG14" s="115"/>
      <c r="AH14" s="115"/>
      <c r="AI14" s="115"/>
      <c r="AJ14" s="115"/>
      <c r="AK14" s="115"/>
      <c r="AL14" s="109"/>
      <c r="AM14" s="109"/>
      <c r="AN14" s="109"/>
      <c r="AO14" s="109"/>
      <c r="AP14" s="109"/>
    </row>
    <row r="15" spans="1:42" ht="60" customHeight="1" x14ac:dyDescent="0.25">
      <c r="A15" s="135"/>
      <c r="B15" s="68">
        <v>12</v>
      </c>
      <c r="C15" s="141"/>
      <c r="D15" s="66" t="s">
        <v>176</v>
      </c>
      <c r="E15" s="69" t="s">
        <v>177</v>
      </c>
      <c r="F15" s="69" t="s">
        <v>48</v>
      </c>
      <c r="G15" s="86">
        <v>95.39</v>
      </c>
      <c r="H15" s="72"/>
      <c r="I15" s="110">
        <f t="shared" si="0"/>
        <v>0</v>
      </c>
      <c r="J15" s="40" t="str">
        <f t="shared" si="1"/>
        <v>OK</v>
      </c>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09"/>
      <c r="AM15" s="109"/>
      <c r="AN15" s="109"/>
      <c r="AO15" s="109"/>
      <c r="AP15" s="109"/>
    </row>
    <row r="16" spans="1:42" ht="60" customHeight="1" x14ac:dyDescent="0.25">
      <c r="A16" s="136"/>
      <c r="B16" s="68">
        <v>13</v>
      </c>
      <c r="C16" s="142"/>
      <c r="D16" s="66" t="s">
        <v>83</v>
      </c>
      <c r="E16" s="69" t="s">
        <v>177</v>
      </c>
      <c r="F16" s="69" t="s">
        <v>48</v>
      </c>
      <c r="G16" s="86">
        <v>16.7</v>
      </c>
      <c r="H16" s="72"/>
      <c r="I16" s="110">
        <f t="shared" si="0"/>
        <v>0</v>
      </c>
      <c r="J16" s="40" t="str">
        <f t="shared" si="1"/>
        <v>OK</v>
      </c>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09"/>
      <c r="AM16" s="109"/>
      <c r="AN16" s="109"/>
      <c r="AO16" s="109"/>
      <c r="AP16" s="109"/>
    </row>
    <row r="17" spans="1:42" ht="60" customHeight="1" x14ac:dyDescent="0.25">
      <c r="A17" s="134">
        <v>8</v>
      </c>
      <c r="B17" s="68">
        <v>14</v>
      </c>
      <c r="C17" s="140" t="s">
        <v>175</v>
      </c>
      <c r="D17" s="66" t="s">
        <v>178</v>
      </c>
      <c r="E17" s="69" t="s">
        <v>179</v>
      </c>
      <c r="F17" s="69" t="s">
        <v>33</v>
      </c>
      <c r="G17" s="86">
        <v>16.100000000000001</v>
      </c>
      <c r="H17" s="72">
        <v>3</v>
      </c>
      <c r="I17" s="110">
        <f t="shared" si="0"/>
        <v>0</v>
      </c>
      <c r="J17" s="40" t="str">
        <f t="shared" si="1"/>
        <v>OK</v>
      </c>
      <c r="K17" s="115"/>
      <c r="L17" s="115"/>
      <c r="M17" s="115"/>
      <c r="N17" s="115"/>
      <c r="O17" s="115"/>
      <c r="P17" s="115"/>
      <c r="Q17" s="115"/>
      <c r="R17" s="115"/>
      <c r="S17" s="115"/>
      <c r="T17" s="115">
        <v>3</v>
      </c>
      <c r="U17" s="115"/>
      <c r="V17" s="115"/>
      <c r="W17" s="115"/>
      <c r="X17" s="115"/>
      <c r="Y17" s="115"/>
      <c r="Z17" s="115"/>
      <c r="AA17" s="115"/>
      <c r="AB17" s="115"/>
      <c r="AC17" s="115"/>
      <c r="AD17" s="115"/>
      <c r="AE17" s="115"/>
      <c r="AF17" s="115"/>
      <c r="AG17" s="115"/>
      <c r="AH17" s="115"/>
      <c r="AI17" s="115"/>
      <c r="AJ17" s="115"/>
      <c r="AK17" s="115"/>
      <c r="AL17" s="109"/>
      <c r="AM17" s="109"/>
      <c r="AN17" s="109"/>
      <c r="AO17" s="109"/>
      <c r="AP17" s="109"/>
    </row>
    <row r="18" spans="1:42" ht="60" customHeight="1" x14ac:dyDescent="0.25">
      <c r="A18" s="135"/>
      <c r="B18" s="68">
        <v>15</v>
      </c>
      <c r="C18" s="141"/>
      <c r="D18" s="66" t="s">
        <v>84</v>
      </c>
      <c r="E18" s="20" t="s">
        <v>56</v>
      </c>
      <c r="F18" s="20" t="s">
        <v>50</v>
      </c>
      <c r="G18" s="86">
        <v>26.5</v>
      </c>
      <c r="H18" s="72">
        <v>4</v>
      </c>
      <c r="I18" s="110">
        <f t="shared" si="0"/>
        <v>2</v>
      </c>
      <c r="J18" s="40" t="str">
        <f t="shared" si="1"/>
        <v>OK</v>
      </c>
      <c r="K18" s="115"/>
      <c r="L18" s="115"/>
      <c r="M18" s="115"/>
      <c r="N18" s="115"/>
      <c r="O18" s="115"/>
      <c r="P18" s="115"/>
      <c r="Q18" s="115"/>
      <c r="R18" s="115"/>
      <c r="S18" s="115"/>
      <c r="T18" s="115">
        <v>2</v>
      </c>
      <c r="U18" s="115"/>
      <c r="V18" s="115"/>
      <c r="W18" s="115"/>
      <c r="X18" s="115"/>
      <c r="Y18" s="115"/>
      <c r="Z18" s="115"/>
      <c r="AA18" s="115"/>
      <c r="AB18" s="115"/>
      <c r="AC18" s="115"/>
      <c r="AD18" s="115"/>
      <c r="AE18" s="115"/>
      <c r="AF18" s="115"/>
      <c r="AG18" s="115"/>
      <c r="AH18" s="115"/>
      <c r="AI18" s="115"/>
      <c r="AJ18" s="115"/>
      <c r="AK18" s="115"/>
      <c r="AL18" s="109"/>
      <c r="AM18" s="109"/>
      <c r="AN18" s="109"/>
      <c r="AO18" s="109"/>
      <c r="AP18" s="109"/>
    </row>
    <row r="19" spans="1:42" ht="60" customHeight="1" x14ac:dyDescent="0.25">
      <c r="A19" s="135"/>
      <c r="B19" s="68">
        <v>16</v>
      </c>
      <c r="C19" s="141"/>
      <c r="D19" s="66" t="s">
        <v>85</v>
      </c>
      <c r="E19" s="69" t="s">
        <v>57</v>
      </c>
      <c r="F19" s="69" t="s">
        <v>48</v>
      </c>
      <c r="G19" s="86">
        <v>9.6999999999999993</v>
      </c>
      <c r="H19" s="72"/>
      <c r="I19" s="110">
        <f t="shared" si="0"/>
        <v>0</v>
      </c>
      <c r="J19" s="40" t="str">
        <f t="shared" si="1"/>
        <v>OK</v>
      </c>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09"/>
      <c r="AM19" s="109"/>
      <c r="AN19" s="109"/>
      <c r="AO19" s="109"/>
      <c r="AP19" s="109"/>
    </row>
    <row r="20" spans="1:42" ht="60" customHeight="1" x14ac:dyDescent="0.25">
      <c r="A20" s="136"/>
      <c r="B20" s="68">
        <v>17</v>
      </c>
      <c r="C20" s="142"/>
      <c r="D20" s="66" t="s">
        <v>86</v>
      </c>
      <c r="E20" s="20" t="s">
        <v>180</v>
      </c>
      <c r="F20" s="20" t="s">
        <v>48</v>
      </c>
      <c r="G20" s="86">
        <v>36.33</v>
      </c>
      <c r="H20" s="72">
        <v>2</v>
      </c>
      <c r="I20" s="110">
        <f t="shared" si="0"/>
        <v>0</v>
      </c>
      <c r="J20" s="40" t="str">
        <f t="shared" si="1"/>
        <v>OK</v>
      </c>
      <c r="K20" s="115"/>
      <c r="L20" s="115"/>
      <c r="M20" s="115"/>
      <c r="N20" s="115"/>
      <c r="O20" s="115"/>
      <c r="P20" s="115"/>
      <c r="Q20" s="115"/>
      <c r="R20" s="115"/>
      <c r="S20" s="115"/>
      <c r="T20" s="115">
        <v>2</v>
      </c>
      <c r="U20" s="115"/>
      <c r="V20" s="115"/>
      <c r="W20" s="115"/>
      <c r="X20" s="115"/>
      <c r="Y20" s="115"/>
      <c r="Z20" s="115"/>
      <c r="AA20" s="115"/>
      <c r="AB20" s="115"/>
      <c r="AC20" s="115"/>
      <c r="AD20" s="115"/>
      <c r="AE20" s="115"/>
      <c r="AF20" s="115"/>
      <c r="AG20" s="115"/>
      <c r="AH20" s="115"/>
      <c r="AI20" s="115"/>
      <c r="AJ20" s="115"/>
      <c r="AK20" s="115"/>
      <c r="AL20" s="109"/>
      <c r="AM20" s="109"/>
      <c r="AN20" s="109"/>
      <c r="AO20" s="109"/>
      <c r="AP20" s="109"/>
    </row>
    <row r="21" spans="1:42" ht="60" customHeight="1" x14ac:dyDescent="0.25">
      <c r="A21" s="134">
        <v>9</v>
      </c>
      <c r="B21" s="68">
        <v>18</v>
      </c>
      <c r="C21" s="140" t="s">
        <v>181</v>
      </c>
      <c r="D21" s="66" t="s">
        <v>182</v>
      </c>
      <c r="E21" s="20" t="s">
        <v>58</v>
      </c>
      <c r="F21" s="20" t="s">
        <v>35</v>
      </c>
      <c r="G21" s="86">
        <v>2.31</v>
      </c>
      <c r="H21" s="72">
        <v>400</v>
      </c>
      <c r="I21" s="110">
        <f t="shared" si="0"/>
        <v>0</v>
      </c>
      <c r="J21" s="40" t="str">
        <f t="shared" si="1"/>
        <v>OK</v>
      </c>
      <c r="K21" s="115"/>
      <c r="L21" s="115"/>
      <c r="M21" s="115">
        <v>50</v>
      </c>
      <c r="N21" s="115"/>
      <c r="O21" s="115"/>
      <c r="P21" s="115"/>
      <c r="Q21" s="115"/>
      <c r="R21" s="115"/>
      <c r="S21" s="115"/>
      <c r="T21" s="115"/>
      <c r="U21" s="115">
        <v>350</v>
      </c>
      <c r="V21" s="115"/>
      <c r="W21" s="115"/>
      <c r="X21" s="115"/>
      <c r="Y21" s="115"/>
      <c r="Z21" s="115"/>
      <c r="AA21" s="115"/>
      <c r="AB21" s="115"/>
      <c r="AC21" s="115"/>
      <c r="AD21" s="115"/>
      <c r="AE21" s="115"/>
      <c r="AF21" s="115"/>
      <c r="AG21" s="115"/>
      <c r="AH21" s="115"/>
      <c r="AI21" s="115"/>
      <c r="AJ21" s="115"/>
      <c r="AK21" s="115"/>
      <c r="AL21" s="109"/>
      <c r="AM21" s="109"/>
      <c r="AN21" s="109"/>
      <c r="AO21" s="109"/>
      <c r="AP21" s="109"/>
    </row>
    <row r="22" spans="1:42" ht="60" customHeight="1" x14ac:dyDescent="0.25">
      <c r="A22" s="136"/>
      <c r="B22" s="68">
        <v>19</v>
      </c>
      <c r="C22" s="142"/>
      <c r="D22" s="66" t="s">
        <v>183</v>
      </c>
      <c r="E22" s="20" t="s">
        <v>184</v>
      </c>
      <c r="F22" s="20" t="s">
        <v>35</v>
      </c>
      <c r="G22" s="86">
        <v>1.34</v>
      </c>
      <c r="H22" s="72"/>
      <c r="I22" s="110">
        <f t="shared" si="0"/>
        <v>0</v>
      </c>
      <c r="J22" s="40" t="str">
        <f t="shared" si="1"/>
        <v>OK</v>
      </c>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09"/>
      <c r="AM22" s="109"/>
      <c r="AN22" s="109"/>
      <c r="AO22" s="109"/>
      <c r="AP22" s="109"/>
    </row>
    <row r="23" spans="1:42" ht="60" customHeight="1" x14ac:dyDescent="0.25">
      <c r="A23" s="134">
        <v>10</v>
      </c>
      <c r="B23" s="68">
        <v>20</v>
      </c>
      <c r="C23" s="140" t="s">
        <v>173</v>
      </c>
      <c r="D23" s="66" t="s">
        <v>87</v>
      </c>
      <c r="E23" s="20" t="s">
        <v>37</v>
      </c>
      <c r="F23" s="20" t="s">
        <v>50</v>
      </c>
      <c r="G23" s="86">
        <v>4.97</v>
      </c>
      <c r="H23" s="72"/>
      <c r="I23" s="110">
        <f t="shared" si="0"/>
        <v>0</v>
      </c>
      <c r="J23" s="40" t="str">
        <f t="shared" si="1"/>
        <v>OK</v>
      </c>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09"/>
      <c r="AM23" s="109"/>
      <c r="AN23" s="109"/>
      <c r="AO23" s="109"/>
      <c r="AP23" s="109"/>
    </row>
    <row r="24" spans="1:42" ht="60" customHeight="1" x14ac:dyDescent="0.25">
      <c r="A24" s="136"/>
      <c r="B24" s="68">
        <v>21</v>
      </c>
      <c r="C24" s="142"/>
      <c r="D24" s="66" t="s">
        <v>88</v>
      </c>
      <c r="E24" s="69" t="s">
        <v>37</v>
      </c>
      <c r="F24" s="69" t="s">
        <v>48</v>
      </c>
      <c r="G24" s="86">
        <v>1.64</v>
      </c>
      <c r="H24" s="72">
        <f>300+96</f>
        <v>396</v>
      </c>
      <c r="I24" s="110">
        <f t="shared" si="0"/>
        <v>0</v>
      </c>
      <c r="J24" s="40" t="str">
        <f t="shared" si="1"/>
        <v>OK</v>
      </c>
      <c r="K24" s="115"/>
      <c r="L24" s="115">
        <v>100</v>
      </c>
      <c r="M24" s="115"/>
      <c r="N24" s="115"/>
      <c r="O24" s="115"/>
      <c r="P24" s="115"/>
      <c r="Q24" s="115"/>
      <c r="R24" s="115"/>
      <c r="S24" s="115"/>
      <c r="T24" s="115"/>
      <c r="U24" s="115"/>
      <c r="V24" s="115"/>
      <c r="W24" s="115"/>
      <c r="X24" s="115">
        <v>96</v>
      </c>
      <c r="Y24" s="115">
        <v>104</v>
      </c>
      <c r="Z24" s="115"/>
      <c r="AA24" s="115"/>
      <c r="AB24" s="115"/>
      <c r="AC24" s="115"/>
      <c r="AD24" s="115"/>
      <c r="AE24" s="115"/>
      <c r="AF24" s="115"/>
      <c r="AG24" s="115">
        <v>96</v>
      </c>
      <c r="AH24" s="115"/>
      <c r="AI24" s="115"/>
      <c r="AJ24" s="115"/>
      <c r="AK24" s="115"/>
      <c r="AL24" s="109"/>
      <c r="AM24" s="109"/>
      <c r="AN24" s="109"/>
      <c r="AO24" s="109"/>
      <c r="AP24" s="109"/>
    </row>
    <row r="25" spans="1:42" ht="60" customHeight="1" x14ac:dyDescent="0.25">
      <c r="A25" s="134">
        <v>12</v>
      </c>
      <c r="B25" s="68">
        <v>26</v>
      </c>
      <c r="C25" s="140" t="s">
        <v>173</v>
      </c>
      <c r="D25" s="66" t="s">
        <v>185</v>
      </c>
      <c r="E25" s="20" t="s">
        <v>37</v>
      </c>
      <c r="F25" s="20" t="s">
        <v>51</v>
      </c>
      <c r="G25" s="86">
        <v>2.21</v>
      </c>
      <c r="H25" s="72">
        <v>200</v>
      </c>
      <c r="I25" s="110">
        <f t="shared" si="0"/>
        <v>88</v>
      </c>
      <c r="J25" s="40" t="str">
        <f t="shared" si="1"/>
        <v>OK</v>
      </c>
      <c r="K25" s="115"/>
      <c r="L25" s="115"/>
      <c r="M25" s="115"/>
      <c r="N25" s="115"/>
      <c r="O25" s="115"/>
      <c r="P25" s="115"/>
      <c r="Q25" s="115"/>
      <c r="R25" s="115"/>
      <c r="S25" s="115"/>
      <c r="T25" s="115"/>
      <c r="U25" s="115"/>
      <c r="V25" s="115"/>
      <c r="W25" s="115"/>
      <c r="X25" s="115">
        <v>72</v>
      </c>
      <c r="Y25" s="115"/>
      <c r="Z25" s="115"/>
      <c r="AA25" s="115"/>
      <c r="AB25" s="115"/>
      <c r="AC25" s="115"/>
      <c r="AD25" s="115"/>
      <c r="AE25" s="115"/>
      <c r="AF25" s="115"/>
      <c r="AG25" s="115"/>
      <c r="AH25" s="115"/>
      <c r="AI25" s="115"/>
      <c r="AJ25" s="115"/>
      <c r="AK25" s="115">
        <v>40</v>
      </c>
      <c r="AL25" s="109"/>
      <c r="AM25" s="109"/>
      <c r="AN25" s="109"/>
      <c r="AO25" s="109"/>
      <c r="AP25" s="109"/>
    </row>
    <row r="26" spans="1:42" ht="60" customHeight="1" x14ac:dyDescent="0.25">
      <c r="A26" s="136"/>
      <c r="B26" s="68">
        <v>27</v>
      </c>
      <c r="C26" s="142"/>
      <c r="D26" s="46" t="s">
        <v>186</v>
      </c>
      <c r="E26" s="20" t="s">
        <v>37</v>
      </c>
      <c r="F26" s="20" t="s">
        <v>28</v>
      </c>
      <c r="G26" s="86">
        <v>1.19</v>
      </c>
      <c r="H26" s="72">
        <v>120</v>
      </c>
      <c r="I26" s="110">
        <f t="shared" si="0"/>
        <v>24</v>
      </c>
      <c r="J26" s="40" t="str">
        <f t="shared" si="1"/>
        <v>OK</v>
      </c>
      <c r="K26" s="115"/>
      <c r="L26" s="115"/>
      <c r="M26" s="115"/>
      <c r="N26" s="115"/>
      <c r="O26" s="115"/>
      <c r="P26" s="115"/>
      <c r="Q26" s="115"/>
      <c r="R26" s="115"/>
      <c r="S26" s="115"/>
      <c r="T26" s="115"/>
      <c r="U26" s="115"/>
      <c r="V26" s="115"/>
      <c r="W26" s="115"/>
      <c r="X26" s="115">
        <v>48</v>
      </c>
      <c r="Y26" s="115"/>
      <c r="Z26" s="115"/>
      <c r="AA26" s="115"/>
      <c r="AB26" s="115"/>
      <c r="AC26" s="115"/>
      <c r="AD26" s="115"/>
      <c r="AE26" s="115">
        <v>48</v>
      </c>
      <c r="AF26" s="115"/>
      <c r="AG26" s="115"/>
      <c r="AH26" s="115"/>
      <c r="AI26" s="115"/>
      <c r="AJ26" s="115"/>
      <c r="AK26" s="115"/>
      <c r="AL26" s="109"/>
      <c r="AM26" s="109"/>
      <c r="AN26" s="109"/>
      <c r="AO26" s="109"/>
      <c r="AP26" s="109"/>
    </row>
    <row r="27" spans="1:42" ht="60" customHeight="1" x14ac:dyDescent="0.25">
      <c r="A27" s="134">
        <v>13</v>
      </c>
      <c r="B27" s="68">
        <v>28</v>
      </c>
      <c r="C27" s="140" t="s">
        <v>187</v>
      </c>
      <c r="D27" s="66" t="s">
        <v>89</v>
      </c>
      <c r="E27" s="20" t="s">
        <v>188</v>
      </c>
      <c r="F27" s="20" t="s">
        <v>26</v>
      </c>
      <c r="G27" s="86">
        <v>37.36</v>
      </c>
      <c r="H27" s="72"/>
      <c r="I27" s="110">
        <f t="shared" si="0"/>
        <v>0</v>
      </c>
      <c r="J27" s="40" t="str">
        <f t="shared" si="1"/>
        <v>OK</v>
      </c>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09"/>
      <c r="AM27" s="109"/>
      <c r="AN27" s="109"/>
      <c r="AO27" s="109"/>
      <c r="AP27" s="109"/>
    </row>
    <row r="28" spans="1:42" ht="60" customHeight="1" x14ac:dyDescent="0.25">
      <c r="A28" s="135"/>
      <c r="B28" s="68">
        <v>29</v>
      </c>
      <c r="C28" s="141"/>
      <c r="D28" s="66" t="s">
        <v>90</v>
      </c>
      <c r="E28" s="20" t="s">
        <v>188</v>
      </c>
      <c r="F28" s="20" t="s">
        <v>26</v>
      </c>
      <c r="G28" s="86">
        <v>39.81</v>
      </c>
      <c r="H28" s="72">
        <v>5</v>
      </c>
      <c r="I28" s="110">
        <f t="shared" si="0"/>
        <v>2</v>
      </c>
      <c r="J28" s="40" t="str">
        <f t="shared" si="1"/>
        <v>OK</v>
      </c>
      <c r="K28" s="115"/>
      <c r="L28" s="115"/>
      <c r="M28" s="115"/>
      <c r="N28" s="115"/>
      <c r="O28" s="115"/>
      <c r="P28" s="115"/>
      <c r="Q28" s="115"/>
      <c r="R28" s="115"/>
      <c r="S28" s="115"/>
      <c r="T28" s="115"/>
      <c r="U28" s="115"/>
      <c r="V28" s="115">
        <v>3</v>
      </c>
      <c r="W28" s="115"/>
      <c r="X28" s="115"/>
      <c r="Y28" s="115"/>
      <c r="Z28" s="115"/>
      <c r="AA28" s="115"/>
      <c r="AB28" s="115"/>
      <c r="AC28" s="115"/>
      <c r="AD28" s="115"/>
      <c r="AE28" s="115"/>
      <c r="AF28" s="115"/>
      <c r="AG28" s="115"/>
      <c r="AH28" s="115"/>
      <c r="AI28" s="115"/>
      <c r="AJ28" s="115"/>
      <c r="AK28" s="115"/>
      <c r="AL28" s="109"/>
      <c r="AM28" s="109"/>
      <c r="AN28" s="109"/>
      <c r="AO28" s="109"/>
      <c r="AP28" s="109"/>
    </row>
    <row r="29" spans="1:42" ht="60" customHeight="1" x14ac:dyDescent="0.25">
      <c r="A29" s="135"/>
      <c r="B29" s="68">
        <v>30</v>
      </c>
      <c r="C29" s="141"/>
      <c r="D29" s="46" t="s">
        <v>91</v>
      </c>
      <c r="E29" s="20" t="s">
        <v>188</v>
      </c>
      <c r="F29" s="20" t="s">
        <v>26</v>
      </c>
      <c r="G29" s="86">
        <v>39.81</v>
      </c>
      <c r="H29" s="72">
        <v>5</v>
      </c>
      <c r="I29" s="110">
        <f t="shared" si="0"/>
        <v>2</v>
      </c>
      <c r="J29" s="40" t="str">
        <f t="shared" si="1"/>
        <v>OK</v>
      </c>
      <c r="K29" s="115"/>
      <c r="L29" s="115"/>
      <c r="M29" s="115"/>
      <c r="N29" s="115"/>
      <c r="O29" s="115"/>
      <c r="P29" s="115"/>
      <c r="Q29" s="115"/>
      <c r="R29" s="115"/>
      <c r="S29" s="115"/>
      <c r="T29" s="115"/>
      <c r="U29" s="115"/>
      <c r="V29" s="115">
        <v>3</v>
      </c>
      <c r="W29" s="115"/>
      <c r="X29" s="115"/>
      <c r="Y29" s="115"/>
      <c r="Z29" s="115"/>
      <c r="AA29" s="115"/>
      <c r="AB29" s="115"/>
      <c r="AC29" s="115"/>
      <c r="AD29" s="115"/>
      <c r="AE29" s="115"/>
      <c r="AF29" s="115"/>
      <c r="AG29" s="115"/>
      <c r="AH29" s="115"/>
      <c r="AI29" s="115"/>
      <c r="AJ29" s="115"/>
      <c r="AK29" s="115"/>
      <c r="AL29" s="109"/>
      <c r="AM29" s="109"/>
      <c r="AN29" s="109"/>
      <c r="AO29" s="109"/>
      <c r="AP29" s="109"/>
    </row>
    <row r="30" spans="1:42" ht="60" customHeight="1" x14ac:dyDescent="0.25">
      <c r="A30" s="135"/>
      <c r="B30" s="68">
        <v>31</v>
      </c>
      <c r="C30" s="141"/>
      <c r="D30" s="46" t="s">
        <v>92</v>
      </c>
      <c r="E30" s="20" t="s">
        <v>188</v>
      </c>
      <c r="F30" s="20" t="s">
        <v>26</v>
      </c>
      <c r="G30" s="86">
        <v>114.98</v>
      </c>
      <c r="H30" s="72"/>
      <c r="I30" s="110">
        <f t="shared" si="0"/>
        <v>0</v>
      </c>
      <c r="J30" s="40" t="str">
        <f t="shared" si="1"/>
        <v>OK</v>
      </c>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09"/>
      <c r="AM30" s="109"/>
      <c r="AN30" s="109"/>
      <c r="AO30" s="109"/>
      <c r="AP30" s="109"/>
    </row>
    <row r="31" spans="1:42" ht="60" customHeight="1" x14ac:dyDescent="0.25">
      <c r="A31" s="135"/>
      <c r="B31" s="68">
        <v>32</v>
      </c>
      <c r="C31" s="141"/>
      <c r="D31" s="46" t="s">
        <v>189</v>
      </c>
      <c r="E31" s="20" t="s">
        <v>188</v>
      </c>
      <c r="F31" s="20" t="s">
        <v>26</v>
      </c>
      <c r="G31" s="86">
        <v>36.97</v>
      </c>
      <c r="H31" s="72"/>
      <c r="I31" s="110">
        <f t="shared" si="0"/>
        <v>0</v>
      </c>
      <c r="J31" s="40" t="str">
        <f t="shared" si="1"/>
        <v>OK</v>
      </c>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09"/>
      <c r="AM31" s="109"/>
      <c r="AN31" s="109"/>
      <c r="AO31" s="109"/>
      <c r="AP31" s="109"/>
    </row>
    <row r="32" spans="1:42" ht="60" customHeight="1" x14ac:dyDescent="0.25">
      <c r="A32" s="135"/>
      <c r="B32" s="68">
        <v>33</v>
      </c>
      <c r="C32" s="141"/>
      <c r="D32" s="46" t="s">
        <v>190</v>
      </c>
      <c r="E32" s="20" t="s">
        <v>188</v>
      </c>
      <c r="F32" s="20" t="s">
        <v>26</v>
      </c>
      <c r="G32" s="86">
        <v>18.579999999999998</v>
      </c>
      <c r="H32" s="72"/>
      <c r="I32" s="110">
        <f t="shared" si="0"/>
        <v>0</v>
      </c>
      <c r="J32" s="40" t="str">
        <f t="shared" si="1"/>
        <v>OK</v>
      </c>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09"/>
      <c r="AM32" s="109"/>
      <c r="AN32" s="109"/>
      <c r="AO32" s="109"/>
      <c r="AP32" s="109"/>
    </row>
    <row r="33" spans="1:42" ht="60" customHeight="1" x14ac:dyDescent="0.25">
      <c r="A33" s="135"/>
      <c r="B33" s="68">
        <v>34</v>
      </c>
      <c r="C33" s="141"/>
      <c r="D33" s="46" t="s">
        <v>191</v>
      </c>
      <c r="E33" s="20" t="s">
        <v>188</v>
      </c>
      <c r="F33" s="20" t="s">
        <v>26</v>
      </c>
      <c r="G33" s="86">
        <v>18.22</v>
      </c>
      <c r="H33" s="72">
        <v>10</v>
      </c>
      <c r="I33" s="110">
        <f t="shared" si="0"/>
        <v>5</v>
      </c>
      <c r="J33" s="40" t="str">
        <f t="shared" si="1"/>
        <v>OK</v>
      </c>
      <c r="K33" s="115"/>
      <c r="L33" s="115"/>
      <c r="M33" s="115"/>
      <c r="N33" s="115"/>
      <c r="O33" s="115"/>
      <c r="P33" s="115"/>
      <c r="Q33" s="115"/>
      <c r="R33" s="115"/>
      <c r="S33" s="115"/>
      <c r="T33" s="115"/>
      <c r="U33" s="115"/>
      <c r="V33" s="115">
        <v>5</v>
      </c>
      <c r="W33" s="115"/>
      <c r="X33" s="115"/>
      <c r="Y33" s="115"/>
      <c r="Z33" s="115"/>
      <c r="AA33" s="115"/>
      <c r="AB33" s="115"/>
      <c r="AC33" s="115"/>
      <c r="AD33" s="115"/>
      <c r="AE33" s="115"/>
      <c r="AF33" s="115"/>
      <c r="AG33" s="115"/>
      <c r="AH33" s="115"/>
      <c r="AI33" s="115"/>
      <c r="AJ33" s="115"/>
      <c r="AK33" s="115"/>
      <c r="AL33" s="109"/>
      <c r="AM33" s="109"/>
      <c r="AN33" s="109"/>
      <c r="AO33" s="109"/>
      <c r="AP33" s="109"/>
    </row>
    <row r="34" spans="1:42" ht="60" customHeight="1" x14ac:dyDescent="0.25">
      <c r="A34" s="136"/>
      <c r="B34" s="68">
        <v>35</v>
      </c>
      <c r="C34" s="142"/>
      <c r="D34" s="46" t="s">
        <v>192</v>
      </c>
      <c r="E34" s="20" t="s">
        <v>188</v>
      </c>
      <c r="F34" s="20" t="s">
        <v>26</v>
      </c>
      <c r="G34" s="86">
        <v>54.22</v>
      </c>
      <c r="H34" s="72"/>
      <c r="I34" s="110">
        <f t="shared" si="0"/>
        <v>0</v>
      </c>
      <c r="J34" s="40" t="str">
        <f t="shared" si="1"/>
        <v>OK</v>
      </c>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09"/>
      <c r="AM34" s="109"/>
      <c r="AN34" s="109"/>
      <c r="AO34" s="109"/>
      <c r="AP34" s="109"/>
    </row>
    <row r="35" spans="1:42" ht="60" customHeight="1" x14ac:dyDescent="0.25">
      <c r="A35" s="134">
        <v>14</v>
      </c>
      <c r="B35" s="68">
        <v>36</v>
      </c>
      <c r="C35" s="140" t="s">
        <v>175</v>
      </c>
      <c r="D35" s="46" t="s">
        <v>93</v>
      </c>
      <c r="E35" s="20" t="s">
        <v>193</v>
      </c>
      <c r="F35" s="20" t="s">
        <v>26</v>
      </c>
      <c r="G35" s="86">
        <v>5.59</v>
      </c>
      <c r="H35" s="72">
        <v>10</v>
      </c>
      <c r="I35" s="110">
        <f t="shared" si="0"/>
        <v>5</v>
      </c>
      <c r="J35" s="40" t="str">
        <f t="shared" si="1"/>
        <v>OK</v>
      </c>
      <c r="K35" s="115"/>
      <c r="L35" s="115"/>
      <c r="M35" s="115"/>
      <c r="N35" s="115"/>
      <c r="O35" s="115"/>
      <c r="P35" s="115"/>
      <c r="Q35" s="115"/>
      <c r="R35" s="115"/>
      <c r="S35" s="115"/>
      <c r="T35" s="115">
        <v>5</v>
      </c>
      <c r="U35" s="115"/>
      <c r="V35" s="115"/>
      <c r="W35" s="115"/>
      <c r="X35" s="115"/>
      <c r="Y35" s="115"/>
      <c r="Z35" s="115"/>
      <c r="AA35" s="115"/>
      <c r="AB35" s="115"/>
      <c r="AC35" s="115"/>
      <c r="AD35" s="115"/>
      <c r="AE35" s="115"/>
      <c r="AF35" s="115"/>
      <c r="AG35" s="115"/>
      <c r="AH35" s="115"/>
      <c r="AI35" s="115"/>
      <c r="AJ35" s="115"/>
      <c r="AK35" s="115"/>
      <c r="AL35" s="109"/>
      <c r="AM35" s="109"/>
      <c r="AN35" s="109"/>
      <c r="AO35" s="109"/>
      <c r="AP35" s="109"/>
    </row>
    <row r="36" spans="1:42" ht="60" customHeight="1" x14ac:dyDescent="0.25">
      <c r="A36" s="135"/>
      <c r="B36" s="68">
        <v>37</v>
      </c>
      <c r="C36" s="141"/>
      <c r="D36" s="46" t="s">
        <v>94</v>
      </c>
      <c r="E36" s="20" t="s">
        <v>194</v>
      </c>
      <c r="F36" s="20" t="s">
        <v>26</v>
      </c>
      <c r="G36" s="86">
        <v>5.69</v>
      </c>
      <c r="H36" s="72"/>
      <c r="I36" s="110">
        <f t="shared" ref="I36:I67" si="2">H36-(SUM(K36:AP36))</f>
        <v>0</v>
      </c>
      <c r="J36" s="40" t="str">
        <f t="shared" si="1"/>
        <v>OK</v>
      </c>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09"/>
      <c r="AM36" s="109"/>
      <c r="AN36" s="109"/>
      <c r="AO36" s="109"/>
      <c r="AP36" s="109"/>
    </row>
    <row r="37" spans="1:42" ht="60" customHeight="1" x14ac:dyDescent="0.25">
      <c r="A37" s="135"/>
      <c r="B37" s="68">
        <v>38</v>
      </c>
      <c r="C37" s="141"/>
      <c r="D37" s="66" t="s">
        <v>95</v>
      </c>
      <c r="E37" s="20" t="s">
        <v>194</v>
      </c>
      <c r="F37" s="20" t="s">
        <v>26</v>
      </c>
      <c r="G37" s="86">
        <v>12.6</v>
      </c>
      <c r="H37" s="72"/>
      <c r="I37" s="110">
        <f t="shared" si="2"/>
        <v>0</v>
      </c>
      <c r="J37" s="40" t="str">
        <f t="shared" si="1"/>
        <v>OK</v>
      </c>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09"/>
      <c r="AM37" s="109"/>
      <c r="AN37" s="109"/>
      <c r="AO37" s="109"/>
      <c r="AP37" s="109"/>
    </row>
    <row r="38" spans="1:42" ht="60" customHeight="1" x14ac:dyDescent="0.25">
      <c r="A38" s="135"/>
      <c r="B38" s="68">
        <v>39</v>
      </c>
      <c r="C38" s="141"/>
      <c r="D38" s="66" t="s">
        <v>96</v>
      </c>
      <c r="E38" s="20" t="s">
        <v>62</v>
      </c>
      <c r="F38" s="20" t="s">
        <v>26</v>
      </c>
      <c r="G38" s="86">
        <v>23.37</v>
      </c>
      <c r="H38" s="72">
        <v>10</v>
      </c>
      <c r="I38" s="110">
        <f t="shared" si="2"/>
        <v>10</v>
      </c>
      <c r="J38" s="40" t="str">
        <f t="shared" si="1"/>
        <v>OK</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09"/>
      <c r="AM38" s="109"/>
      <c r="AN38" s="109"/>
      <c r="AO38" s="109"/>
      <c r="AP38" s="109"/>
    </row>
    <row r="39" spans="1:42" ht="60" customHeight="1" x14ac:dyDescent="0.25">
      <c r="A39" s="135"/>
      <c r="B39" s="68">
        <v>40</v>
      </c>
      <c r="C39" s="141"/>
      <c r="D39" s="46" t="s">
        <v>97</v>
      </c>
      <c r="E39" s="20" t="s">
        <v>59</v>
      </c>
      <c r="F39" s="20" t="s">
        <v>26</v>
      </c>
      <c r="G39" s="86">
        <v>1.3</v>
      </c>
      <c r="H39" s="72"/>
      <c r="I39" s="110">
        <f t="shared" si="2"/>
        <v>0</v>
      </c>
      <c r="J39" s="40" t="str">
        <f t="shared" si="1"/>
        <v>OK</v>
      </c>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09"/>
      <c r="AM39" s="109"/>
      <c r="AN39" s="109"/>
      <c r="AO39" s="109"/>
      <c r="AP39" s="109"/>
    </row>
    <row r="40" spans="1:42" ht="60" customHeight="1" x14ac:dyDescent="0.25">
      <c r="A40" s="135"/>
      <c r="B40" s="68">
        <v>41</v>
      </c>
      <c r="C40" s="141"/>
      <c r="D40" s="46" t="s">
        <v>98</v>
      </c>
      <c r="E40" s="20" t="s">
        <v>61</v>
      </c>
      <c r="F40" s="20" t="s">
        <v>48</v>
      </c>
      <c r="G40" s="86">
        <v>0.78</v>
      </c>
      <c r="H40" s="72">
        <v>100</v>
      </c>
      <c r="I40" s="110">
        <f t="shared" si="2"/>
        <v>0</v>
      </c>
      <c r="J40" s="40" t="str">
        <f t="shared" si="1"/>
        <v>OK</v>
      </c>
      <c r="K40" s="115"/>
      <c r="L40" s="115"/>
      <c r="M40" s="115"/>
      <c r="N40" s="115"/>
      <c r="O40" s="115"/>
      <c r="P40" s="115"/>
      <c r="Q40" s="115"/>
      <c r="R40" s="115"/>
      <c r="S40" s="115"/>
      <c r="T40" s="115">
        <v>100</v>
      </c>
      <c r="U40" s="115"/>
      <c r="V40" s="115"/>
      <c r="W40" s="115"/>
      <c r="X40" s="115"/>
      <c r="Y40" s="115"/>
      <c r="Z40" s="115"/>
      <c r="AA40" s="115"/>
      <c r="AB40" s="115"/>
      <c r="AC40" s="115"/>
      <c r="AD40" s="115"/>
      <c r="AE40" s="115"/>
      <c r="AF40" s="115"/>
      <c r="AG40" s="115"/>
      <c r="AH40" s="115"/>
      <c r="AI40" s="115"/>
      <c r="AJ40" s="115"/>
      <c r="AK40" s="115"/>
      <c r="AL40" s="109"/>
      <c r="AM40" s="109"/>
      <c r="AN40" s="109"/>
      <c r="AO40" s="109"/>
      <c r="AP40" s="109"/>
    </row>
    <row r="41" spans="1:42" ht="60" customHeight="1" x14ac:dyDescent="0.25">
      <c r="A41" s="135"/>
      <c r="B41" s="68">
        <v>42</v>
      </c>
      <c r="C41" s="141"/>
      <c r="D41" s="66" t="s">
        <v>99</v>
      </c>
      <c r="E41" s="20" t="s">
        <v>195</v>
      </c>
      <c r="F41" s="20" t="s">
        <v>29</v>
      </c>
      <c r="G41" s="86">
        <v>1.48</v>
      </c>
      <c r="H41" s="72"/>
      <c r="I41" s="110">
        <f t="shared" si="2"/>
        <v>0</v>
      </c>
      <c r="J41" s="40" t="str">
        <f t="shared" si="1"/>
        <v>OK</v>
      </c>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09"/>
      <c r="AM41" s="109"/>
      <c r="AN41" s="109"/>
      <c r="AO41" s="109"/>
      <c r="AP41" s="109"/>
    </row>
    <row r="42" spans="1:42" ht="60" customHeight="1" x14ac:dyDescent="0.25">
      <c r="A42" s="135"/>
      <c r="B42" s="68">
        <v>43</v>
      </c>
      <c r="C42" s="141"/>
      <c r="D42" s="66" t="s">
        <v>100</v>
      </c>
      <c r="E42" s="20" t="s">
        <v>63</v>
      </c>
      <c r="F42" s="20" t="s">
        <v>27</v>
      </c>
      <c r="G42" s="86">
        <v>3.35</v>
      </c>
      <c r="H42" s="72"/>
      <c r="I42" s="110">
        <f t="shared" si="2"/>
        <v>0</v>
      </c>
      <c r="J42" s="40" t="str">
        <f t="shared" si="1"/>
        <v>OK</v>
      </c>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09"/>
      <c r="AM42" s="109"/>
      <c r="AN42" s="109"/>
      <c r="AO42" s="109"/>
      <c r="AP42" s="109"/>
    </row>
    <row r="43" spans="1:42" ht="60" customHeight="1" x14ac:dyDescent="0.25">
      <c r="A43" s="135"/>
      <c r="B43" s="68">
        <v>44</v>
      </c>
      <c r="C43" s="141"/>
      <c r="D43" s="66" t="s">
        <v>101</v>
      </c>
      <c r="E43" s="20" t="s">
        <v>196</v>
      </c>
      <c r="F43" s="20" t="s">
        <v>27</v>
      </c>
      <c r="G43" s="86">
        <v>2.62</v>
      </c>
      <c r="H43" s="72"/>
      <c r="I43" s="110">
        <f t="shared" si="2"/>
        <v>0</v>
      </c>
      <c r="J43" s="40" t="str">
        <f t="shared" si="1"/>
        <v>OK</v>
      </c>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09"/>
      <c r="AM43" s="109"/>
      <c r="AN43" s="109"/>
      <c r="AO43" s="109"/>
      <c r="AP43" s="109"/>
    </row>
    <row r="44" spans="1:42" ht="60" customHeight="1" x14ac:dyDescent="0.25">
      <c r="A44" s="135"/>
      <c r="B44" s="68">
        <v>45</v>
      </c>
      <c r="C44" s="141"/>
      <c r="D44" s="66" t="s">
        <v>102</v>
      </c>
      <c r="E44" s="20" t="s">
        <v>194</v>
      </c>
      <c r="F44" s="20" t="s">
        <v>48</v>
      </c>
      <c r="G44" s="86">
        <v>7.26</v>
      </c>
      <c r="H44" s="72"/>
      <c r="I44" s="110">
        <f t="shared" si="2"/>
        <v>0</v>
      </c>
      <c r="J44" s="40" t="str">
        <f t="shared" si="1"/>
        <v>OK</v>
      </c>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09"/>
      <c r="AM44" s="109"/>
      <c r="AN44" s="109"/>
      <c r="AO44" s="109"/>
      <c r="AP44" s="109"/>
    </row>
    <row r="45" spans="1:42" ht="60" customHeight="1" x14ac:dyDescent="0.25">
      <c r="A45" s="135"/>
      <c r="B45" s="68">
        <v>46</v>
      </c>
      <c r="C45" s="141"/>
      <c r="D45" s="66" t="s">
        <v>197</v>
      </c>
      <c r="E45" s="20" t="s">
        <v>198</v>
      </c>
      <c r="F45" s="20" t="s">
        <v>199</v>
      </c>
      <c r="G45" s="86">
        <v>4.83</v>
      </c>
      <c r="H45" s="72"/>
      <c r="I45" s="110">
        <f t="shared" si="2"/>
        <v>0</v>
      </c>
      <c r="J45" s="40" t="str">
        <f t="shared" si="1"/>
        <v>OK</v>
      </c>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09"/>
      <c r="AM45" s="109"/>
      <c r="AN45" s="109"/>
      <c r="AO45" s="109"/>
      <c r="AP45" s="109"/>
    </row>
    <row r="46" spans="1:42" ht="60" customHeight="1" x14ac:dyDescent="0.25">
      <c r="A46" s="135"/>
      <c r="B46" s="68">
        <v>47</v>
      </c>
      <c r="C46" s="141"/>
      <c r="D46" s="66" t="s">
        <v>200</v>
      </c>
      <c r="E46" s="20" t="s">
        <v>201</v>
      </c>
      <c r="F46" s="20" t="s">
        <v>199</v>
      </c>
      <c r="G46" s="86">
        <v>3.78</v>
      </c>
      <c r="H46" s="72"/>
      <c r="I46" s="110">
        <f t="shared" si="2"/>
        <v>0</v>
      </c>
      <c r="J46" s="40" t="str">
        <f t="shared" si="1"/>
        <v>OK</v>
      </c>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09"/>
      <c r="AM46" s="109"/>
      <c r="AN46" s="109"/>
      <c r="AO46" s="109"/>
      <c r="AP46" s="109"/>
    </row>
    <row r="47" spans="1:42" ht="60" customHeight="1" x14ac:dyDescent="0.25">
      <c r="A47" s="135"/>
      <c r="B47" s="81">
        <v>48</v>
      </c>
      <c r="C47" s="141"/>
      <c r="D47" s="66" t="s">
        <v>202</v>
      </c>
      <c r="E47" s="69" t="s">
        <v>203</v>
      </c>
      <c r="F47" s="69" t="s">
        <v>199</v>
      </c>
      <c r="G47" s="86">
        <v>8.81</v>
      </c>
      <c r="H47" s="72"/>
      <c r="I47" s="110">
        <f t="shared" si="2"/>
        <v>0</v>
      </c>
      <c r="J47" s="40" t="str">
        <f t="shared" si="1"/>
        <v>OK</v>
      </c>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09"/>
      <c r="AM47" s="109"/>
      <c r="AN47" s="109"/>
      <c r="AO47" s="109"/>
      <c r="AP47" s="109"/>
    </row>
    <row r="48" spans="1:42" ht="60" customHeight="1" x14ac:dyDescent="0.25">
      <c r="A48" s="136"/>
      <c r="B48" s="81">
        <v>49</v>
      </c>
      <c r="C48" s="142"/>
      <c r="D48" s="66" t="s">
        <v>204</v>
      </c>
      <c r="E48" s="69" t="s">
        <v>203</v>
      </c>
      <c r="F48" s="20" t="s">
        <v>205</v>
      </c>
      <c r="G48" s="86">
        <v>7.02</v>
      </c>
      <c r="H48" s="72"/>
      <c r="I48" s="110">
        <f t="shared" si="2"/>
        <v>0</v>
      </c>
      <c r="J48" s="40" t="str">
        <f t="shared" si="1"/>
        <v>OK</v>
      </c>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09"/>
      <c r="AM48" s="109"/>
      <c r="AN48" s="109"/>
      <c r="AO48" s="109"/>
      <c r="AP48" s="109"/>
    </row>
    <row r="49" spans="1:42" ht="60" customHeight="1" x14ac:dyDescent="0.25">
      <c r="A49" s="134">
        <v>15</v>
      </c>
      <c r="B49" s="81">
        <v>50</v>
      </c>
      <c r="C49" s="140" t="s">
        <v>187</v>
      </c>
      <c r="D49" s="66" t="s">
        <v>103</v>
      </c>
      <c r="E49" s="69" t="s">
        <v>206</v>
      </c>
      <c r="F49" s="20" t="s">
        <v>48</v>
      </c>
      <c r="G49" s="86">
        <v>27.39</v>
      </c>
      <c r="H49" s="72"/>
      <c r="I49" s="110">
        <f t="shared" si="2"/>
        <v>0</v>
      </c>
      <c r="J49" s="40" t="str">
        <f t="shared" si="1"/>
        <v>OK</v>
      </c>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09"/>
      <c r="AM49" s="109"/>
      <c r="AN49" s="109"/>
      <c r="AO49" s="109"/>
      <c r="AP49" s="109"/>
    </row>
    <row r="50" spans="1:42" ht="60" customHeight="1" x14ac:dyDescent="0.25">
      <c r="A50" s="135"/>
      <c r="B50" s="81">
        <v>51</v>
      </c>
      <c r="C50" s="141"/>
      <c r="D50" s="46" t="s">
        <v>104</v>
      </c>
      <c r="E50" s="69" t="s">
        <v>206</v>
      </c>
      <c r="F50" s="20" t="s">
        <v>26</v>
      </c>
      <c r="G50" s="86">
        <v>1.77</v>
      </c>
      <c r="H50" s="72">
        <v>120</v>
      </c>
      <c r="I50" s="110">
        <f t="shared" si="2"/>
        <v>120</v>
      </c>
      <c r="J50" s="40" t="str">
        <f t="shared" si="1"/>
        <v>OK</v>
      </c>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09"/>
      <c r="AM50" s="109"/>
      <c r="AN50" s="109"/>
      <c r="AO50" s="109"/>
      <c r="AP50" s="109"/>
    </row>
    <row r="51" spans="1:42" ht="60" customHeight="1" x14ac:dyDescent="0.25">
      <c r="A51" s="135"/>
      <c r="B51" s="81">
        <v>52</v>
      </c>
      <c r="C51" s="141"/>
      <c r="D51" s="66" t="s">
        <v>105</v>
      </c>
      <c r="E51" s="69" t="s">
        <v>206</v>
      </c>
      <c r="F51" s="69" t="s">
        <v>26</v>
      </c>
      <c r="G51" s="86">
        <v>2.89</v>
      </c>
      <c r="H51" s="72">
        <v>75</v>
      </c>
      <c r="I51" s="110">
        <f t="shared" si="2"/>
        <v>75</v>
      </c>
      <c r="J51" s="40" t="str">
        <f t="shared" si="1"/>
        <v>OK</v>
      </c>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09"/>
      <c r="AM51" s="109"/>
      <c r="AN51" s="109"/>
      <c r="AO51" s="109"/>
      <c r="AP51" s="109"/>
    </row>
    <row r="52" spans="1:42" ht="60" customHeight="1" x14ac:dyDescent="0.25">
      <c r="A52" s="135"/>
      <c r="B52" s="81">
        <v>53</v>
      </c>
      <c r="C52" s="141"/>
      <c r="D52" s="46" t="s">
        <v>106</v>
      </c>
      <c r="E52" s="69" t="s">
        <v>206</v>
      </c>
      <c r="F52" s="69" t="s">
        <v>46</v>
      </c>
      <c r="G52" s="86">
        <v>2.73</v>
      </c>
      <c r="H52" s="72"/>
      <c r="I52" s="110">
        <f t="shared" si="2"/>
        <v>0</v>
      </c>
      <c r="J52" s="40" t="str">
        <f t="shared" si="1"/>
        <v>OK</v>
      </c>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09"/>
      <c r="AM52" s="109"/>
      <c r="AN52" s="109"/>
      <c r="AO52" s="109"/>
      <c r="AP52" s="109"/>
    </row>
    <row r="53" spans="1:42" ht="60" customHeight="1" x14ac:dyDescent="0.25">
      <c r="A53" s="135"/>
      <c r="B53" s="68">
        <v>54</v>
      </c>
      <c r="C53" s="141"/>
      <c r="D53" s="66" t="s">
        <v>107</v>
      </c>
      <c r="E53" s="20" t="s">
        <v>206</v>
      </c>
      <c r="F53" s="20" t="s">
        <v>26</v>
      </c>
      <c r="G53" s="86">
        <v>3.62</v>
      </c>
      <c r="H53" s="72"/>
      <c r="I53" s="110">
        <f t="shared" si="2"/>
        <v>0</v>
      </c>
      <c r="J53" s="40" t="str">
        <f t="shared" si="1"/>
        <v>OK</v>
      </c>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09"/>
      <c r="AM53" s="109"/>
      <c r="AN53" s="109"/>
      <c r="AO53" s="109"/>
      <c r="AP53" s="109"/>
    </row>
    <row r="54" spans="1:42" ht="60" customHeight="1" x14ac:dyDescent="0.25">
      <c r="A54" s="136"/>
      <c r="B54" s="68">
        <v>55</v>
      </c>
      <c r="C54" s="142"/>
      <c r="D54" s="66" t="s">
        <v>108</v>
      </c>
      <c r="E54" s="20" t="s">
        <v>206</v>
      </c>
      <c r="F54" s="20" t="s">
        <v>26</v>
      </c>
      <c r="G54" s="86">
        <v>6.77</v>
      </c>
      <c r="H54" s="72">
        <v>150</v>
      </c>
      <c r="I54" s="110">
        <f t="shared" si="2"/>
        <v>0</v>
      </c>
      <c r="J54" s="40" t="str">
        <f t="shared" si="1"/>
        <v>OK</v>
      </c>
      <c r="K54" s="115"/>
      <c r="L54" s="115"/>
      <c r="M54" s="115"/>
      <c r="N54" s="115">
        <v>30</v>
      </c>
      <c r="O54" s="115"/>
      <c r="P54" s="115"/>
      <c r="Q54" s="115"/>
      <c r="R54" s="115"/>
      <c r="S54" s="115"/>
      <c r="T54" s="115"/>
      <c r="U54" s="115"/>
      <c r="V54" s="115">
        <v>120</v>
      </c>
      <c r="W54" s="115"/>
      <c r="X54" s="115"/>
      <c r="Y54" s="115"/>
      <c r="Z54" s="115"/>
      <c r="AA54" s="115"/>
      <c r="AB54" s="115"/>
      <c r="AC54" s="115"/>
      <c r="AD54" s="115"/>
      <c r="AE54" s="115"/>
      <c r="AF54" s="115"/>
      <c r="AG54" s="115"/>
      <c r="AH54" s="115"/>
      <c r="AI54" s="115"/>
      <c r="AJ54" s="115"/>
      <c r="AK54" s="115"/>
      <c r="AL54" s="109"/>
      <c r="AM54" s="109"/>
      <c r="AN54" s="109"/>
      <c r="AO54" s="109"/>
      <c r="AP54" s="109"/>
    </row>
    <row r="55" spans="1:42" ht="60" customHeight="1" x14ac:dyDescent="0.25">
      <c r="A55" s="134">
        <v>16</v>
      </c>
      <c r="B55" s="68">
        <v>56</v>
      </c>
      <c r="C55" s="140" t="s">
        <v>207</v>
      </c>
      <c r="D55" s="66" t="s">
        <v>109</v>
      </c>
      <c r="E55" s="20" t="s">
        <v>208</v>
      </c>
      <c r="F55" s="20" t="s">
        <v>26</v>
      </c>
      <c r="G55" s="86">
        <v>35.65</v>
      </c>
      <c r="H55" s="72"/>
      <c r="I55" s="110">
        <f t="shared" si="2"/>
        <v>0</v>
      </c>
      <c r="J55" s="40" t="str">
        <f t="shared" si="1"/>
        <v>OK</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09"/>
      <c r="AM55" s="109"/>
      <c r="AN55" s="109"/>
      <c r="AO55" s="109"/>
      <c r="AP55" s="109"/>
    </row>
    <row r="56" spans="1:42" ht="60" customHeight="1" x14ac:dyDescent="0.25">
      <c r="A56" s="135"/>
      <c r="B56" s="68">
        <v>57</v>
      </c>
      <c r="C56" s="141"/>
      <c r="D56" s="66" t="s">
        <v>110</v>
      </c>
      <c r="E56" s="20" t="s">
        <v>208</v>
      </c>
      <c r="F56" s="20" t="s">
        <v>26</v>
      </c>
      <c r="G56" s="86">
        <v>45.35</v>
      </c>
      <c r="H56" s="72">
        <v>6</v>
      </c>
      <c r="I56" s="110">
        <f t="shared" si="2"/>
        <v>6</v>
      </c>
      <c r="J56" s="40" t="str">
        <f t="shared" si="1"/>
        <v>OK</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09"/>
      <c r="AM56" s="109"/>
      <c r="AN56" s="109"/>
      <c r="AO56" s="109"/>
      <c r="AP56" s="109"/>
    </row>
    <row r="57" spans="1:42" ht="60" customHeight="1" x14ac:dyDescent="0.25">
      <c r="A57" s="136"/>
      <c r="B57" s="68">
        <v>58</v>
      </c>
      <c r="C57" s="142"/>
      <c r="D57" s="66" t="s">
        <v>111</v>
      </c>
      <c r="E57" s="20" t="s">
        <v>209</v>
      </c>
      <c r="F57" s="20" t="s">
        <v>26</v>
      </c>
      <c r="G57" s="86">
        <v>72.709999999999994</v>
      </c>
      <c r="H57" s="72"/>
      <c r="I57" s="110">
        <f t="shared" si="2"/>
        <v>0</v>
      </c>
      <c r="J57" s="40" t="str">
        <f t="shared" si="1"/>
        <v>OK</v>
      </c>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09"/>
      <c r="AM57" s="109"/>
      <c r="AN57" s="109"/>
      <c r="AO57" s="109"/>
      <c r="AP57" s="109"/>
    </row>
    <row r="58" spans="1:42" ht="60" customHeight="1" x14ac:dyDescent="0.25">
      <c r="A58" s="134">
        <v>17</v>
      </c>
      <c r="B58" s="68">
        <v>59</v>
      </c>
      <c r="C58" s="140" t="s">
        <v>173</v>
      </c>
      <c r="D58" s="66" t="s">
        <v>210</v>
      </c>
      <c r="E58" s="20" t="s">
        <v>37</v>
      </c>
      <c r="F58" s="20" t="s">
        <v>28</v>
      </c>
      <c r="G58" s="86">
        <v>2.83</v>
      </c>
      <c r="H58" s="72"/>
      <c r="I58" s="110">
        <f t="shared" si="2"/>
        <v>0</v>
      </c>
      <c r="J58" s="40" t="str">
        <f t="shared" si="1"/>
        <v>OK</v>
      </c>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09"/>
      <c r="AM58" s="109"/>
      <c r="AN58" s="109"/>
      <c r="AO58" s="109"/>
      <c r="AP58" s="109"/>
    </row>
    <row r="59" spans="1:42" ht="60" customHeight="1" x14ac:dyDescent="0.25">
      <c r="A59" s="135"/>
      <c r="B59" s="68">
        <v>60</v>
      </c>
      <c r="C59" s="141"/>
      <c r="D59" s="66" t="s">
        <v>112</v>
      </c>
      <c r="E59" s="69" t="s">
        <v>37</v>
      </c>
      <c r="F59" s="69" t="s">
        <v>28</v>
      </c>
      <c r="G59" s="86">
        <v>2.37</v>
      </c>
      <c r="H59" s="72">
        <v>60</v>
      </c>
      <c r="I59" s="110">
        <f t="shared" si="2"/>
        <v>30</v>
      </c>
      <c r="J59" s="40" t="str">
        <f t="shared" si="1"/>
        <v>OK</v>
      </c>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v>30</v>
      </c>
      <c r="AL59" s="109"/>
      <c r="AM59" s="109"/>
      <c r="AN59" s="109"/>
      <c r="AO59" s="109"/>
      <c r="AP59" s="109"/>
    </row>
    <row r="60" spans="1:42" ht="60" customHeight="1" x14ac:dyDescent="0.25">
      <c r="A60" s="135"/>
      <c r="B60" s="68">
        <v>61</v>
      </c>
      <c r="C60" s="141"/>
      <c r="D60" s="46" t="s">
        <v>113</v>
      </c>
      <c r="E60" s="69" t="s">
        <v>211</v>
      </c>
      <c r="F60" s="69" t="s">
        <v>26</v>
      </c>
      <c r="G60" s="86">
        <v>3.14</v>
      </c>
      <c r="H60" s="72"/>
      <c r="I60" s="110">
        <f t="shared" si="2"/>
        <v>0</v>
      </c>
      <c r="J60" s="40" t="str">
        <f t="shared" si="1"/>
        <v>OK</v>
      </c>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09"/>
      <c r="AM60" s="109"/>
      <c r="AN60" s="109"/>
      <c r="AO60" s="109"/>
      <c r="AP60" s="109"/>
    </row>
    <row r="61" spans="1:42" ht="60" customHeight="1" x14ac:dyDescent="0.25">
      <c r="A61" s="136"/>
      <c r="B61" s="68">
        <v>62</v>
      </c>
      <c r="C61" s="142"/>
      <c r="D61" s="46" t="s">
        <v>114</v>
      </c>
      <c r="E61" s="69" t="s">
        <v>212</v>
      </c>
      <c r="F61" s="69" t="s">
        <v>48</v>
      </c>
      <c r="G61" s="86">
        <v>5.29</v>
      </c>
      <c r="H61" s="72">
        <v>60</v>
      </c>
      <c r="I61" s="110">
        <f t="shared" si="2"/>
        <v>60</v>
      </c>
      <c r="J61" s="40" t="str">
        <f t="shared" si="1"/>
        <v>OK</v>
      </c>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09"/>
      <c r="AM61" s="109"/>
      <c r="AN61" s="109"/>
      <c r="AO61" s="109"/>
      <c r="AP61" s="109"/>
    </row>
    <row r="62" spans="1:42" ht="60" customHeight="1" x14ac:dyDescent="0.25">
      <c r="A62" s="134">
        <v>18</v>
      </c>
      <c r="B62" s="68">
        <v>63</v>
      </c>
      <c r="C62" s="140" t="s">
        <v>175</v>
      </c>
      <c r="D62" s="46" t="s">
        <v>213</v>
      </c>
      <c r="E62" s="69" t="s">
        <v>62</v>
      </c>
      <c r="F62" s="69" t="s">
        <v>48</v>
      </c>
      <c r="G62" s="86">
        <v>28.24</v>
      </c>
      <c r="H62" s="72"/>
      <c r="I62" s="110">
        <f t="shared" si="2"/>
        <v>0</v>
      </c>
      <c r="J62" s="40" t="str">
        <f t="shared" si="1"/>
        <v>OK</v>
      </c>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09"/>
      <c r="AM62" s="109"/>
      <c r="AN62" s="109"/>
      <c r="AO62" s="109"/>
      <c r="AP62" s="109"/>
    </row>
    <row r="63" spans="1:42" ht="60" customHeight="1" x14ac:dyDescent="0.25">
      <c r="A63" s="135"/>
      <c r="B63" s="68">
        <v>64</v>
      </c>
      <c r="C63" s="141"/>
      <c r="D63" s="46" t="s">
        <v>115</v>
      </c>
      <c r="E63" s="69" t="s">
        <v>64</v>
      </c>
      <c r="F63" s="69" t="s">
        <v>48</v>
      </c>
      <c r="G63" s="86">
        <v>46.09</v>
      </c>
      <c r="H63" s="72"/>
      <c r="I63" s="110">
        <f t="shared" si="2"/>
        <v>0</v>
      </c>
      <c r="J63" s="40" t="str">
        <f t="shared" si="1"/>
        <v>OK</v>
      </c>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09"/>
      <c r="AM63" s="109"/>
      <c r="AN63" s="109"/>
      <c r="AO63" s="109"/>
      <c r="AP63" s="109"/>
    </row>
    <row r="64" spans="1:42" ht="60" customHeight="1" x14ac:dyDescent="0.25">
      <c r="A64" s="135"/>
      <c r="B64" s="68">
        <v>65</v>
      </c>
      <c r="C64" s="141"/>
      <c r="D64" s="46" t="s">
        <v>214</v>
      </c>
      <c r="E64" s="69" t="s">
        <v>62</v>
      </c>
      <c r="F64" s="69" t="s">
        <v>48</v>
      </c>
      <c r="G64" s="86">
        <v>18.739999999999998</v>
      </c>
      <c r="H64" s="72"/>
      <c r="I64" s="110">
        <f t="shared" si="2"/>
        <v>0</v>
      </c>
      <c r="J64" s="40" t="str">
        <f t="shared" si="1"/>
        <v>OK</v>
      </c>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09"/>
      <c r="AM64" s="109"/>
      <c r="AN64" s="109"/>
      <c r="AO64" s="109"/>
      <c r="AP64" s="109"/>
    </row>
    <row r="65" spans="1:42" ht="60" customHeight="1" x14ac:dyDescent="0.25">
      <c r="A65" s="136"/>
      <c r="B65" s="68">
        <v>66</v>
      </c>
      <c r="C65" s="142"/>
      <c r="D65" s="46" t="s">
        <v>116</v>
      </c>
      <c r="E65" s="69" t="s">
        <v>215</v>
      </c>
      <c r="F65" s="69" t="s">
        <v>48</v>
      </c>
      <c r="G65" s="86">
        <v>38.86</v>
      </c>
      <c r="H65" s="72"/>
      <c r="I65" s="110">
        <f t="shared" si="2"/>
        <v>0</v>
      </c>
      <c r="J65" s="40" t="str">
        <f t="shared" si="1"/>
        <v>OK</v>
      </c>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09"/>
      <c r="AM65" s="109"/>
      <c r="AN65" s="109"/>
      <c r="AO65" s="109"/>
      <c r="AP65" s="109"/>
    </row>
    <row r="66" spans="1:42" ht="60" customHeight="1" x14ac:dyDescent="0.25">
      <c r="A66" s="134">
        <v>19</v>
      </c>
      <c r="B66" s="68">
        <v>67</v>
      </c>
      <c r="C66" s="140" t="s">
        <v>175</v>
      </c>
      <c r="D66" s="46" t="s">
        <v>117</v>
      </c>
      <c r="E66" s="69" t="s">
        <v>62</v>
      </c>
      <c r="F66" s="69" t="s">
        <v>48</v>
      </c>
      <c r="G66" s="86">
        <v>121.67</v>
      </c>
      <c r="H66" s="72">
        <v>5</v>
      </c>
      <c r="I66" s="110">
        <f t="shared" si="2"/>
        <v>3</v>
      </c>
      <c r="J66" s="40" t="str">
        <f t="shared" si="1"/>
        <v>OK</v>
      </c>
      <c r="K66" s="115"/>
      <c r="L66" s="115"/>
      <c r="M66" s="115"/>
      <c r="N66" s="115"/>
      <c r="O66" s="115"/>
      <c r="P66" s="115"/>
      <c r="Q66" s="115"/>
      <c r="R66" s="115"/>
      <c r="S66" s="115"/>
      <c r="T66" s="115">
        <v>2</v>
      </c>
      <c r="U66" s="115"/>
      <c r="V66" s="115"/>
      <c r="W66" s="115"/>
      <c r="X66" s="115"/>
      <c r="Y66" s="115"/>
      <c r="Z66" s="115"/>
      <c r="AA66" s="115"/>
      <c r="AB66" s="115"/>
      <c r="AC66" s="115"/>
      <c r="AD66" s="115"/>
      <c r="AE66" s="115"/>
      <c r="AF66" s="115"/>
      <c r="AG66" s="115"/>
      <c r="AH66" s="115"/>
      <c r="AI66" s="115"/>
      <c r="AJ66" s="115"/>
      <c r="AK66" s="115"/>
      <c r="AL66" s="109"/>
      <c r="AM66" s="109"/>
      <c r="AN66" s="109"/>
      <c r="AO66" s="109"/>
      <c r="AP66" s="109"/>
    </row>
    <row r="67" spans="1:42" ht="60" customHeight="1" x14ac:dyDescent="0.25">
      <c r="A67" s="135"/>
      <c r="B67" s="68">
        <v>68</v>
      </c>
      <c r="C67" s="141"/>
      <c r="D67" s="46" t="s">
        <v>118</v>
      </c>
      <c r="E67" s="69" t="s">
        <v>62</v>
      </c>
      <c r="F67" s="69" t="s">
        <v>48</v>
      </c>
      <c r="G67" s="86">
        <v>63.22</v>
      </c>
      <c r="H67" s="72"/>
      <c r="I67" s="110">
        <f t="shared" si="2"/>
        <v>0</v>
      </c>
      <c r="J67" s="40" t="str">
        <f t="shared" si="1"/>
        <v>OK</v>
      </c>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09"/>
      <c r="AM67" s="109"/>
      <c r="AN67" s="109"/>
      <c r="AO67" s="109"/>
      <c r="AP67" s="109"/>
    </row>
    <row r="68" spans="1:42" ht="60" customHeight="1" x14ac:dyDescent="0.25">
      <c r="A68" s="135"/>
      <c r="B68" s="68">
        <v>69</v>
      </c>
      <c r="C68" s="141"/>
      <c r="D68" s="66" t="s">
        <v>119</v>
      </c>
      <c r="E68" s="20" t="s">
        <v>62</v>
      </c>
      <c r="F68" s="20" t="s">
        <v>48</v>
      </c>
      <c r="G68" s="86">
        <v>68.62</v>
      </c>
      <c r="H68" s="72">
        <v>5</v>
      </c>
      <c r="I68" s="110">
        <f t="shared" ref="I68:I99" si="3">H68-(SUM(K68:AP68))</f>
        <v>2</v>
      </c>
      <c r="J68" s="40" t="str">
        <f t="shared" si="1"/>
        <v>OK</v>
      </c>
      <c r="K68" s="115"/>
      <c r="L68" s="115"/>
      <c r="M68" s="115"/>
      <c r="N68" s="115"/>
      <c r="O68" s="115"/>
      <c r="P68" s="115"/>
      <c r="Q68" s="115"/>
      <c r="R68" s="115"/>
      <c r="S68" s="115"/>
      <c r="T68" s="115">
        <v>3</v>
      </c>
      <c r="U68" s="115"/>
      <c r="V68" s="115"/>
      <c r="W68" s="115"/>
      <c r="X68" s="115"/>
      <c r="Y68" s="115"/>
      <c r="Z68" s="115"/>
      <c r="AA68" s="115"/>
      <c r="AB68" s="115"/>
      <c r="AC68" s="115"/>
      <c r="AD68" s="115"/>
      <c r="AE68" s="115"/>
      <c r="AF68" s="115"/>
      <c r="AG68" s="115"/>
      <c r="AH68" s="115"/>
      <c r="AI68" s="115"/>
      <c r="AJ68" s="115"/>
      <c r="AK68" s="115"/>
      <c r="AL68" s="109"/>
      <c r="AM68" s="109"/>
      <c r="AN68" s="109"/>
      <c r="AO68" s="109"/>
      <c r="AP68" s="109"/>
    </row>
    <row r="69" spans="1:42" ht="60" customHeight="1" x14ac:dyDescent="0.25">
      <c r="A69" s="136"/>
      <c r="B69" s="68">
        <v>70</v>
      </c>
      <c r="C69" s="142"/>
      <c r="D69" s="66" t="s">
        <v>216</v>
      </c>
      <c r="E69" s="20" t="s">
        <v>64</v>
      </c>
      <c r="F69" s="20" t="s">
        <v>48</v>
      </c>
      <c r="G69" s="86">
        <v>16.43</v>
      </c>
      <c r="H69" s="72">
        <v>10</v>
      </c>
      <c r="I69" s="110">
        <f t="shared" si="3"/>
        <v>10</v>
      </c>
      <c r="J69" s="40" t="str">
        <f t="shared" ref="J69:J126" si="4">IF(I69&lt;0,"ATENÇÃO","OK")</f>
        <v>OK</v>
      </c>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09"/>
      <c r="AM69" s="109"/>
      <c r="AN69" s="109"/>
      <c r="AO69" s="109"/>
      <c r="AP69" s="109"/>
    </row>
    <row r="70" spans="1:42" ht="60" customHeight="1" x14ac:dyDescent="0.25">
      <c r="A70" s="134">
        <v>20</v>
      </c>
      <c r="B70" s="68">
        <v>71</v>
      </c>
      <c r="C70" s="140" t="s">
        <v>207</v>
      </c>
      <c r="D70" s="66" t="s">
        <v>120</v>
      </c>
      <c r="E70" s="20" t="s">
        <v>217</v>
      </c>
      <c r="F70" s="20" t="s">
        <v>36</v>
      </c>
      <c r="G70" s="86">
        <v>2.25</v>
      </c>
      <c r="H70" s="72"/>
      <c r="I70" s="110">
        <f t="shared" si="3"/>
        <v>0</v>
      </c>
      <c r="J70" s="40" t="str">
        <f t="shared" si="4"/>
        <v>OK</v>
      </c>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09"/>
      <c r="AM70" s="109"/>
      <c r="AN70" s="109"/>
      <c r="AO70" s="109"/>
      <c r="AP70" s="109"/>
    </row>
    <row r="71" spans="1:42" ht="60" customHeight="1" x14ac:dyDescent="0.25">
      <c r="A71" s="135"/>
      <c r="B71" s="68">
        <v>72</v>
      </c>
      <c r="C71" s="141"/>
      <c r="D71" s="46" t="s">
        <v>121</v>
      </c>
      <c r="E71" s="69" t="s">
        <v>217</v>
      </c>
      <c r="F71" s="69" t="s">
        <v>36</v>
      </c>
      <c r="G71" s="86">
        <v>2.25</v>
      </c>
      <c r="H71" s="72"/>
      <c r="I71" s="110">
        <f t="shared" si="3"/>
        <v>0</v>
      </c>
      <c r="J71" s="40" t="str">
        <f t="shared" si="4"/>
        <v>OK</v>
      </c>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09"/>
      <c r="AM71" s="109"/>
      <c r="AN71" s="109"/>
      <c r="AO71" s="109"/>
      <c r="AP71" s="109"/>
    </row>
    <row r="72" spans="1:42" ht="60" customHeight="1" x14ac:dyDescent="0.25">
      <c r="A72" s="135"/>
      <c r="B72" s="68">
        <v>73</v>
      </c>
      <c r="C72" s="141"/>
      <c r="D72" s="46" t="s">
        <v>122</v>
      </c>
      <c r="E72" s="69" t="s">
        <v>217</v>
      </c>
      <c r="F72" s="69" t="s">
        <v>36</v>
      </c>
      <c r="G72" s="86">
        <v>2.25</v>
      </c>
      <c r="H72" s="72"/>
      <c r="I72" s="110">
        <f t="shared" si="3"/>
        <v>0</v>
      </c>
      <c r="J72" s="40" t="str">
        <f t="shared" si="4"/>
        <v>OK</v>
      </c>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09"/>
      <c r="AM72" s="109"/>
      <c r="AN72" s="109"/>
      <c r="AO72" s="109"/>
      <c r="AP72" s="109"/>
    </row>
    <row r="73" spans="1:42" ht="60" customHeight="1" x14ac:dyDescent="0.25">
      <c r="A73" s="135"/>
      <c r="B73" s="68">
        <v>74</v>
      </c>
      <c r="C73" s="141"/>
      <c r="D73" s="46" t="s">
        <v>123</v>
      </c>
      <c r="E73" s="69" t="s">
        <v>217</v>
      </c>
      <c r="F73" s="69" t="s">
        <v>48</v>
      </c>
      <c r="G73" s="86">
        <v>0.12</v>
      </c>
      <c r="H73" s="72"/>
      <c r="I73" s="110">
        <f t="shared" si="3"/>
        <v>0</v>
      </c>
      <c r="J73" s="40" t="str">
        <f t="shared" si="4"/>
        <v>OK</v>
      </c>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09"/>
      <c r="AM73" s="109"/>
      <c r="AN73" s="109"/>
      <c r="AO73" s="109"/>
      <c r="AP73" s="109"/>
    </row>
    <row r="74" spans="1:42" ht="60" customHeight="1" x14ac:dyDescent="0.25">
      <c r="A74" s="136"/>
      <c r="B74" s="68">
        <v>75</v>
      </c>
      <c r="C74" s="142"/>
      <c r="D74" s="46" t="s">
        <v>143</v>
      </c>
      <c r="E74" s="69" t="s">
        <v>67</v>
      </c>
      <c r="F74" s="69" t="s">
        <v>53</v>
      </c>
      <c r="G74" s="86">
        <v>134.54</v>
      </c>
      <c r="H74" s="72">
        <v>5</v>
      </c>
      <c r="I74" s="110">
        <f t="shared" si="3"/>
        <v>3</v>
      </c>
      <c r="J74" s="40" t="str">
        <f t="shared" si="4"/>
        <v>OK</v>
      </c>
      <c r="K74" s="115"/>
      <c r="L74" s="115"/>
      <c r="M74" s="115"/>
      <c r="N74" s="115"/>
      <c r="O74" s="115"/>
      <c r="P74" s="115"/>
      <c r="Q74" s="115"/>
      <c r="R74" s="115">
        <v>2</v>
      </c>
      <c r="S74" s="115"/>
      <c r="T74" s="115"/>
      <c r="U74" s="115"/>
      <c r="V74" s="115"/>
      <c r="W74" s="115"/>
      <c r="X74" s="115"/>
      <c r="Y74" s="115"/>
      <c r="Z74" s="115"/>
      <c r="AA74" s="115"/>
      <c r="AB74" s="115"/>
      <c r="AC74" s="115"/>
      <c r="AD74" s="115"/>
      <c r="AE74" s="115"/>
      <c r="AF74" s="115"/>
      <c r="AG74" s="115"/>
      <c r="AH74" s="115"/>
      <c r="AI74" s="115"/>
      <c r="AJ74" s="115"/>
      <c r="AK74" s="115"/>
      <c r="AL74" s="109"/>
      <c r="AM74" s="109"/>
      <c r="AN74" s="109"/>
      <c r="AO74" s="109"/>
      <c r="AP74" s="109"/>
    </row>
    <row r="75" spans="1:42" ht="60" customHeight="1" x14ac:dyDescent="0.25">
      <c r="A75" s="134">
        <v>21</v>
      </c>
      <c r="B75" s="68">
        <v>76</v>
      </c>
      <c r="C75" s="140" t="s">
        <v>218</v>
      </c>
      <c r="D75" s="84" t="s">
        <v>219</v>
      </c>
      <c r="E75" s="20" t="s">
        <v>220</v>
      </c>
      <c r="F75" s="20" t="s">
        <v>46</v>
      </c>
      <c r="G75" s="86">
        <v>20.36</v>
      </c>
      <c r="H75" s="72">
        <v>1</v>
      </c>
      <c r="I75" s="110">
        <f t="shared" si="3"/>
        <v>1</v>
      </c>
      <c r="J75" s="40" t="str">
        <f t="shared" si="4"/>
        <v>OK</v>
      </c>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09"/>
      <c r="AM75" s="109"/>
      <c r="AN75" s="109"/>
      <c r="AO75" s="109"/>
      <c r="AP75" s="109"/>
    </row>
    <row r="76" spans="1:42" ht="60" customHeight="1" x14ac:dyDescent="0.25">
      <c r="A76" s="135"/>
      <c r="B76" s="68">
        <v>77</v>
      </c>
      <c r="C76" s="141"/>
      <c r="D76" s="46" t="s">
        <v>221</v>
      </c>
      <c r="E76" s="20" t="s">
        <v>220</v>
      </c>
      <c r="F76" s="69" t="s">
        <v>46</v>
      </c>
      <c r="G76" s="86">
        <v>20.350000000000001</v>
      </c>
      <c r="H76" s="72"/>
      <c r="I76" s="110">
        <f t="shared" si="3"/>
        <v>0</v>
      </c>
      <c r="J76" s="40" t="str">
        <f t="shared" si="4"/>
        <v>OK</v>
      </c>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09"/>
      <c r="AM76" s="109"/>
      <c r="AN76" s="109"/>
      <c r="AO76" s="109"/>
      <c r="AP76" s="109"/>
    </row>
    <row r="77" spans="1:42" ht="60" customHeight="1" x14ac:dyDescent="0.25">
      <c r="A77" s="136"/>
      <c r="B77" s="68">
        <v>78</v>
      </c>
      <c r="C77" s="142"/>
      <c r="D77" s="46" t="s">
        <v>222</v>
      </c>
      <c r="E77" s="20" t="s">
        <v>220</v>
      </c>
      <c r="F77" s="69" t="s">
        <v>52</v>
      </c>
      <c r="G77" s="86">
        <v>20.38</v>
      </c>
      <c r="H77" s="72">
        <v>1</v>
      </c>
      <c r="I77" s="110">
        <f t="shared" si="3"/>
        <v>1</v>
      </c>
      <c r="J77" s="40" t="str">
        <f t="shared" si="4"/>
        <v>OK</v>
      </c>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09"/>
      <c r="AM77" s="109"/>
      <c r="AN77" s="109"/>
      <c r="AO77" s="109"/>
      <c r="AP77" s="109"/>
    </row>
    <row r="78" spans="1:42" ht="60" customHeight="1" x14ac:dyDescent="0.25">
      <c r="A78" s="134">
        <v>22</v>
      </c>
      <c r="B78" s="68">
        <v>79</v>
      </c>
      <c r="C78" s="140" t="s">
        <v>175</v>
      </c>
      <c r="D78" s="46" t="s">
        <v>124</v>
      </c>
      <c r="E78" s="20" t="s">
        <v>62</v>
      </c>
      <c r="F78" s="69" t="s">
        <v>26</v>
      </c>
      <c r="G78" s="86">
        <v>267.92</v>
      </c>
      <c r="H78" s="72"/>
      <c r="I78" s="110">
        <f t="shared" si="3"/>
        <v>0</v>
      </c>
      <c r="J78" s="40" t="str">
        <f t="shared" si="4"/>
        <v>OK</v>
      </c>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09"/>
      <c r="AM78" s="109"/>
      <c r="AN78" s="109"/>
      <c r="AO78" s="109"/>
      <c r="AP78" s="109"/>
    </row>
    <row r="79" spans="1:42" ht="60" customHeight="1" x14ac:dyDescent="0.25">
      <c r="A79" s="135"/>
      <c r="B79" s="68">
        <v>80</v>
      </c>
      <c r="C79" s="141"/>
      <c r="D79" s="46" t="s">
        <v>125</v>
      </c>
      <c r="E79" s="20" t="s">
        <v>62</v>
      </c>
      <c r="F79" s="69" t="s">
        <v>48</v>
      </c>
      <c r="G79" s="86">
        <v>31.59</v>
      </c>
      <c r="H79" s="72">
        <v>10</v>
      </c>
      <c r="I79" s="110">
        <f t="shared" si="3"/>
        <v>5</v>
      </c>
      <c r="J79" s="40" t="str">
        <f t="shared" si="4"/>
        <v>OK</v>
      </c>
      <c r="K79" s="115"/>
      <c r="L79" s="115"/>
      <c r="M79" s="115"/>
      <c r="N79" s="115"/>
      <c r="O79" s="115"/>
      <c r="P79" s="115"/>
      <c r="Q79" s="115"/>
      <c r="R79" s="115"/>
      <c r="S79" s="115"/>
      <c r="T79" s="115">
        <v>5</v>
      </c>
      <c r="U79" s="115"/>
      <c r="V79" s="115"/>
      <c r="W79" s="115"/>
      <c r="X79" s="115"/>
      <c r="Y79" s="115"/>
      <c r="Z79" s="115"/>
      <c r="AA79" s="115"/>
      <c r="AB79" s="115"/>
      <c r="AC79" s="115"/>
      <c r="AD79" s="115"/>
      <c r="AE79" s="115"/>
      <c r="AF79" s="115"/>
      <c r="AG79" s="115"/>
      <c r="AH79" s="115"/>
      <c r="AI79" s="115"/>
      <c r="AJ79" s="115"/>
      <c r="AK79" s="115"/>
      <c r="AL79" s="109"/>
      <c r="AM79" s="109"/>
      <c r="AN79" s="109"/>
      <c r="AO79" s="109"/>
      <c r="AP79" s="109"/>
    </row>
    <row r="80" spans="1:42" ht="60" customHeight="1" x14ac:dyDescent="0.25">
      <c r="A80" s="135"/>
      <c r="B80" s="68">
        <v>81</v>
      </c>
      <c r="C80" s="141"/>
      <c r="D80" s="46" t="s">
        <v>126</v>
      </c>
      <c r="E80" s="20" t="s">
        <v>223</v>
      </c>
      <c r="F80" s="69" t="s">
        <v>48</v>
      </c>
      <c r="G80" s="86">
        <v>17.48</v>
      </c>
      <c r="H80" s="72">
        <v>10</v>
      </c>
      <c r="I80" s="110">
        <f t="shared" si="3"/>
        <v>5</v>
      </c>
      <c r="J80" s="40" t="str">
        <f t="shared" si="4"/>
        <v>OK</v>
      </c>
      <c r="K80" s="115"/>
      <c r="L80" s="115"/>
      <c r="M80" s="115"/>
      <c r="N80" s="115"/>
      <c r="O80" s="115"/>
      <c r="P80" s="115"/>
      <c r="Q80" s="115"/>
      <c r="R80" s="115"/>
      <c r="S80" s="115"/>
      <c r="T80" s="115">
        <v>5</v>
      </c>
      <c r="U80" s="115"/>
      <c r="V80" s="115"/>
      <c r="W80" s="115"/>
      <c r="X80" s="115"/>
      <c r="Y80" s="115"/>
      <c r="Z80" s="115"/>
      <c r="AA80" s="115"/>
      <c r="AB80" s="115"/>
      <c r="AC80" s="115"/>
      <c r="AD80" s="115"/>
      <c r="AE80" s="115"/>
      <c r="AF80" s="115"/>
      <c r="AG80" s="115"/>
      <c r="AH80" s="115"/>
      <c r="AI80" s="115"/>
      <c r="AJ80" s="115"/>
      <c r="AK80" s="115"/>
      <c r="AL80" s="109"/>
      <c r="AM80" s="109"/>
      <c r="AN80" s="109"/>
      <c r="AO80" s="109"/>
      <c r="AP80" s="109"/>
    </row>
    <row r="81" spans="1:42" ht="60" customHeight="1" x14ac:dyDescent="0.25">
      <c r="A81" s="135"/>
      <c r="B81" s="68">
        <v>82</v>
      </c>
      <c r="C81" s="141"/>
      <c r="D81" s="66" t="s">
        <v>127</v>
      </c>
      <c r="E81" s="20" t="s">
        <v>62</v>
      </c>
      <c r="F81" s="20" t="s">
        <v>48</v>
      </c>
      <c r="G81" s="86">
        <v>15.49</v>
      </c>
      <c r="H81" s="72"/>
      <c r="I81" s="110">
        <f t="shared" si="3"/>
        <v>0</v>
      </c>
      <c r="J81" s="40" t="str">
        <f t="shared" si="4"/>
        <v>OK</v>
      </c>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09"/>
      <c r="AM81" s="109"/>
      <c r="AN81" s="109"/>
      <c r="AO81" s="109"/>
      <c r="AP81" s="109"/>
    </row>
    <row r="82" spans="1:42" ht="60" customHeight="1" x14ac:dyDescent="0.25">
      <c r="A82" s="135"/>
      <c r="B82" s="68">
        <v>83</v>
      </c>
      <c r="C82" s="141"/>
      <c r="D82" s="66" t="s">
        <v>128</v>
      </c>
      <c r="E82" s="20" t="s">
        <v>62</v>
      </c>
      <c r="F82" s="20" t="s">
        <v>48</v>
      </c>
      <c r="G82" s="86">
        <v>50.16</v>
      </c>
      <c r="H82" s="72">
        <v>6</v>
      </c>
      <c r="I82" s="110">
        <f t="shared" si="3"/>
        <v>3</v>
      </c>
      <c r="J82" s="40" t="str">
        <f t="shared" si="4"/>
        <v>OK</v>
      </c>
      <c r="K82" s="115"/>
      <c r="L82" s="115"/>
      <c r="M82" s="115"/>
      <c r="N82" s="115"/>
      <c r="O82" s="115"/>
      <c r="P82" s="115"/>
      <c r="Q82" s="115"/>
      <c r="R82" s="115"/>
      <c r="S82" s="115"/>
      <c r="T82" s="115">
        <v>3</v>
      </c>
      <c r="U82" s="115"/>
      <c r="V82" s="115"/>
      <c r="W82" s="115"/>
      <c r="X82" s="115"/>
      <c r="Y82" s="115"/>
      <c r="Z82" s="115"/>
      <c r="AA82" s="115"/>
      <c r="AB82" s="115"/>
      <c r="AC82" s="115"/>
      <c r="AD82" s="115"/>
      <c r="AE82" s="115"/>
      <c r="AF82" s="115"/>
      <c r="AG82" s="115"/>
      <c r="AH82" s="115"/>
      <c r="AI82" s="115"/>
      <c r="AJ82" s="115"/>
      <c r="AK82" s="115"/>
      <c r="AL82" s="109"/>
      <c r="AM82" s="109"/>
      <c r="AN82" s="109"/>
      <c r="AO82" s="109"/>
      <c r="AP82" s="109"/>
    </row>
    <row r="83" spans="1:42" ht="60" customHeight="1" x14ac:dyDescent="0.25">
      <c r="A83" s="136"/>
      <c r="B83" s="68">
        <v>84</v>
      </c>
      <c r="C83" s="142"/>
      <c r="D83" s="66" t="s">
        <v>224</v>
      </c>
      <c r="E83" s="20" t="s">
        <v>62</v>
      </c>
      <c r="F83" s="20" t="s">
        <v>48</v>
      </c>
      <c r="G83" s="86">
        <v>27.85</v>
      </c>
      <c r="H83" s="72">
        <v>2</v>
      </c>
      <c r="I83" s="110">
        <f t="shared" si="3"/>
        <v>0</v>
      </c>
      <c r="J83" s="40" t="str">
        <f t="shared" si="4"/>
        <v>OK</v>
      </c>
      <c r="K83" s="115"/>
      <c r="L83" s="115"/>
      <c r="M83" s="115"/>
      <c r="N83" s="115"/>
      <c r="O83" s="115"/>
      <c r="P83" s="115"/>
      <c r="Q83" s="115"/>
      <c r="R83" s="115"/>
      <c r="S83" s="115"/>
      <c r="T83" s="115">
        <v>2</v>
      </c>
      <c r="U83" s="115"/>
      <c r="V83" s="115"/>
      <c r="W83" s="115"/>
      <c r="X83" s="115"/>
      <c r="Y83" s="115"/>
      <c r="Z83" s="115"/>
      <c r="AA83" s="115"/>
      <c r="AB83" s="115"/>
      <c r="AC83" s="115"/>
      <c r="AD83" s="115"/>
      <c r="AE83" s="115"/>
      <c r="AF83" s="115"/>
      <c r="AG83" s="115"/>
      <c r="AH83" s="115"/>
      <c r="AI83" s="115"/>
      <c r="AJ83" s="115"/>
      <c r="AK83" s="115"/>
      <c r="AL83" s="109"/>
      <c r="AM83" s="109"/>
      <c r="AN83" s="109"/>
      <c r="AO83" s="109"/>
      <c r="AP83" s="109"/>
    </row>
    <row r="84" spans="1:42" ht="60" customHeight="1" x14ac:dyDescent="0.25">
      <c r="A84" s="49">
        <v>23</v>
      </c>
      <c r="B84" s="68">
        <v>85</v>
      </c>
      <c r="C84" s="81" t="s">
        <v>225</v>
      </c>
      <c r="D84" s="85" t="s">
        <v>226</v>
      </c>
      <c r="E84" s="20" t="s">
        <v>227</v>
      </c>
      <c r="F84" s="20" t="s">
        <v>46</v>
      </c>
      <c r="G84" s="86">
        <v>3.24</v>
      </c>
      <c r="H84" s="72"/>
      <c r="I84" s="110">
        <f t="shared" si="3"/>
        <v>0</v>
      </c>
      <c r="J84" s="40" t="str">
        <f t="shared" si="4"/>
        <v>OK</v>
      </c>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09"/>
      <c r="AM84" s="109"/>
      <c r="AN84" s="109"/>
      <c r="AO84" s="109"/>
      <c r="AP84" s="109"/>
    </row>
    <row r="85" spans="1:42" ht="60" customHeight="1" x14ac:dyDescent="0.25">
      <c r="A85" s="134">
        <v>24</v>
      </c>
      <c r="B85" s="68">
        <v>86</v>
      </c>
      <c r="C85" s="140" t="s">
        <v>207</v>
      </c>
      <c r="D85" s="66" t="s">
        <v>129</v>
      </c>
      <c r="E85" s="20" t="s">
        <v>38</v>
      </c>
      <c r="F85" s="20" t="s">
        <v>26</v>
      </c>
      <c r="G85" s="86">
        <v>1.1399999999999999</v>
      </c>
      <c r="H85" s="72">
        <v>75</v>
      </c>
      <c r="I85" s="110">
        <f t="shared" si="3"/>
        <v>0</v>
      </c>
      <c r="J85" s="40" t="str">
        <f t="shared" si="4"/>
        <v>OK</v>
      </c>
      <c r="K85" s="115"/>
      <c r="L85" s="115"/>
      <c r="M85" s="115"/>
      <c r="N85" s="115"/>
      <c r="O85" s="115"/>
      <c r="P85" s="115"/>
      <c r="Q85" s="115"/>
      <c r="R85" s="115">
        <v>75</v>
      </c>
      <c r="S85" s="115"/>
      <c r="T85" s="115"/>
      <c r="U85" s="115"/>
      <c r="V85" s="115"/>
      <c r="W85" s="115"/>
      <c r="X85" s="115"/>
      <c r="Y85" s="115"/>
      <c r="Z85" s="115"/>
      <c r="AA85" s="115"/>
      <c r="AB85" s="115"/>
      <c r="AC85" s="115"/>
      <c r="AD85" s="115"/>
      <c r="AE85" s="115"/>
      <c r="AF85" s="115"/>
      <c r="AG85" s="115"/>
      <c r="AH85" s="115"/>
      <c r="AI85" s="115"/>
      <c r="AJ85" s="115"/>
      <c r="AK85" s="115"/>
      <c r="AL85" s="109"/>
      <c r="AM85" s="109"/>
      <c r="AN85" s="109"/>
      <c r="AO85" s="109"/>
      <c r="AP85" s="109"/>
    </row>
    <row r="86" spans="1:42" ht="60" customHeight="1" x14ac:dyDescent="0.25">
      <c r="A86" s="135"/>
      <c r="B86" s="68">
        <v>87</v>
      </c>
      <c r="C86" s="141"/>
      <c r="D86" s="66" t="s">
        <v>130</v>
      </c>
      <c r="E86" s="20" t="s">
        <v>38</v>
      </c>
      <c r="F86" s="20" t="s">
        <v>26</v>
      </c>
      <c r="G86" s="86">
        <v>1.57</v>
      </c>
      <c r="H86" s="72">
        <v>20</v>
      </c>
      <c r="I86" s="110">
        <f t="shared" si="3"/>
        <v>20</v>
      </c>
      <c r="J86" s="40" t="str">
        <f t="shared" si="4"/>
        <v>OK</v>
      </c>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09"/>
      <c r="AM86" s="109"/>
      <c r="AN86" s="109"/>
      <c r="AO86" s="109"/>
      <c r="AP86" s="109"/>
    </row>
    <row r="87" spans="1:42" ht="60" customHeight="1" x14ac:dyDescent="0.25">
      <c r="A87" s="135"/>
      <c r="B87" s="68">
        <v>88</v>
      </c>
      <c r="C87" s="141"/>
      <c r="D87" s="66" t="s">
        <v>131</v>
      </c>
      <c r="E87" s="69" t="s">
        <v>39</v>
      </c>
      <c r="F87" s="67" t="s">
        <v>26</v>
      </c>
      <c r="G87" s="86">
        <v>5.2</v>
      </c>
      <c r="H87" s="72">
        <v>5</v>
      </c>
      <c r="I87" s="110">
        <f t="shared" si="3"/>
        <v>5</v>
      </c>
      <c r="J87" s="40" t="str">
        <f t="shared" si="4"/>
        <v>OK</v>
      </c>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09"/>
      <c r="AM87" s="109"/>
      <c r="AN87" s="109"/>
      <c r="AO87" s="109"/>
      <c r="AP87" s="109"/>
    </row>
    <row r="88" spans="1:42" ht="60" customHeight="1" x14ac:dyDescent="0.25">
      <c r="A88" s="136"/>
      <c r="B88" s="68">
        <v>89</v>
      </c>
      <c r="C88" s="142"/>
      <c r="D88" s="66" t="s">
        <v>132</v>
      </c>
      <c r="E88" s="69" t="s">
        <v>65</v>
      </c>
      <c r="F88" s="67" t="s">
        <v>26</v>
      </c>
      <c r="G88" s="86">
        <v>1.5</v>
      </c>
      <c r="H88" s="72"/>
      <c r="I88" s="110">
        <f t="shared" si="3"/>
        <v>0</v>
      </c>
      <c r="J88" s="40" t="str">
        <f t="shared" si="4"/>
        <v>OK</v>
      </c>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09"/>
      <c r="AM88" s="109"/>
      <c r="AN88" s="109"/>
      <c r="AO88" s="109"/>
      <c r="AP88" s="109"/>
    </row>
    <row r="89" spans="1:42" ht="60" customHeight="1" x14ac:dyDescent="0.25">
      <c r="A89" s="134">
        <v>25</v>
      </c>
      <c r="B89" s="68">
        <v>90</v>
      </c>
      <c r="C89" s="140" t="s">
        <v>173</v>
      </c>
      <c r="D89" s="66" t="s">
        <v>133</v>
      </c>
      <c r="E89" s="69" t="s">
        <v>37</v>
      </c>
      <c r="F89" s="20" t="s">
        <v>33</v>
      </c>
      <c r="G89" s="86">
        <v>19.02</v>
      </c>
      <c r="H89" s="72">
        <v>52</v>
      </c>
      <c r="I89" s="110">
        <f t="shared" si="3"/>
        <v>4</v>
      </c>
      <c r="J89" s="40" t="str">
        <f t="shared" si="4"/>
        <v>OK</v>
      </c>
      <c r="K89" s="115"/>
      <c r="L89" s="115"/>
      <c r="M89" s="115"/>
      <c r="N89" s="115"/>
      <c r="O89" s="115"/>
      <c r="P89" s="115"/>
      <c r="Q89" s="115">
        <v>18</v>
      </c>
      <c r="R89" s="115"/>
      <c r="S89" s="115"/>
      <c r="T89" s="115"/>
      <c r="U89" s="115"/>
      <c r="V89" s="115"/>
      <c r="W89" s="115"/>
      <c r="X89" s="115"/>
      <c r="Y89" s="115">
        <v>30</v>
      </c>
      <c r="Z89" s="115"/>
      <c r="AA89" s="115"/>
      <c r="AB89" s="115"/>
      <c r="AC89" s="115"/>
      <c r="AD89" s="115"/>
      <c r="AE89" s="115"/>
      <c r="AF89" s="115"/>
      <c r="AG89" s="115"/>
      <c r="AH89" s="115"/>
      <c r="AI89" s="115"/>
      <c r="AJ89" s="115"/>
      <c r="AK89" s="115"/>
      <c r="AL89" s="109"/>
      <c r="AM89" s="109"/>
      <c r="AN89" s="109"/>
      <c r="AO89" s="109"/>
      <c r="AP89" s="109"/>
    </row>
    <row r="90" spans="1:42" ht="60" customHeight="1" x14ac:dyDescent="0.25">
      <c r="A90" s="135"/>
      <c r="B90" s="68">
        <v>91</v>
      </c>
      <c r="C90" s="141"/>
      <c r="D90" s="46" t="s">
        <v>228</v>
      </c>
      <c r="E90" s="69" t="s">
        <v>37</v>
      </c>
      <c r="F90" s="20" t="s">
        <v>26</v>
      </c>
      <c r="G90" s="86">
        <v>10.72</v>
      </c>
      <c r="H90" s="72"/>
      <c r="I90" s="110">
        <f t="shared" si="3"/>
        <v>0</v>
      </c>
      <c r="J90" s="40" t="str">
        <f t="shared" si="4"/>
        <v>OK</v>
      </c>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09"/>
      <c r="AM90" s="109"/>
      <c r="AN90" s="109"/>
      <c r="AO90" s="109"/>
      <c r="AP90" s="109"/>
    </row>
    <row r="91" spans="1:42" ht="60" customHeight="1" x14ac:dyDescent="0.25">
      <c r="A91" s="136"/>
      <c r="B91" s="68">
        <v>92</v>
      </c>
      <c r="C91" s="142"/>
      <c r="D91" s="66" t="s">
        <v>229</v>
      </c>
      <c r="E91" s="69" t="s">
        <v>40</v>
      </c>
      <c r="F91" s="69" t="s">
        <v>26</v>
      </c>
      <c r="G91" s="86">
        <v>21.13</v>
      </c>
      <c r="H91" s="72"/>
      <c r="I91" s="110">
        <f t="shared" si="3"/>
        <v>0</v>
      </c>
      <c r="J91" s="40" t="str">
        <f t="shared" si="4"/>
        <v>OK</v>
      </c>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09"/>
      <c r="AM91" s="109"/>
      <c r="AN91" s="109"/>
      <c r="AO91" s="109"/>
      <c r="AP91" s="109"/>
    </row>
    <row r="92" spans="1:42" ht="60" customHeight="1" x14ac:dyDescent="0.25">
      <c r="A92" s="134">
        <v>26</v>
      </c>
      <c r="B92" s="68">
        <v>93</v>
      </c>
      <c r="C92" s="140" t="s">
        <v>173</v>
      </c>
      <c r="D92" s="66" t="s">
        <v>134</v>
      </c>
      <c r="E92" s="69" t="s">
        <v>37</v>
      </c>
      <c r="F92" s="69" t="s">
        <v>26</v>
      </c>
      <c r="G92" s="86">
        <v>11.35</v>
      </c>
      <c r="H92" s="72"/>
      <c r="I92" s="110">
        <f t="shared" si="3"/>
        <v>0</v>
      </c>
      <c r="J92" s="40" t="str">
        <f t="shared" si="4"/>
        <v>OK</v>
      </c>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09"/>
      <c r="AM92" s="109"/>
      <c r="AN92" s="109"/>
      <c r="AO92" s="109"/>
      <c r="AP92" s="109"/>
    </row>
    <row r="93" spans="1:42" ht="60" customHeight="1" x14ac:dyDescent="0.25">
      <c r="A93" s="136"/>
      <c r="B93" s="68">
        <v>94</v>
      </c>
      <c r="C93" s="142"/>
      <c r="D93" s="66" t="s">
        <v>135</v>
      </c>
      <c r="E93" s="69" t="s">
        <v>40</v>
      </c>
      <c r="F93" s="69" t="s">
        <v>26</v>
      </c>
      <c r="G93" s="86">
        <v>15.72</v>
      </c>
      <c r="H93" s="72">
        <v>8</v>
      </c>
      <c r="I93" s="110">
        <f t="shared" si="3"/>
        <v>5</v>
      </c>
      <c r="J93" s="40" t="str">
        <f t="shared" si="4"/>
        <v>OK</v>
      </c>
      <c r="K93" s="115"/>
      <c r="L93" s="115"/>
      <c r="M93" s="115"/>
      <c r="N93" s="115"/>
      <c r="O93" s="115"/>
      <c r="P93" s="115"/>
      <c r="Q93" s="115"/>
      <c r="R93" s="115"/>
      <c r="S93" s="115"/>
      <c r="T93" s="115"/>
      <c r="U93" s="115"/>
      <c r="V93" s="115"/>
      <c r="W93" s="115"/>
      <c r="X93" s="115"/>
      <c r="Y93" s="115"/>
      <c r="Z93" s="115"/>
      <c r="AA93" s="115"/>
      <c r="AB93" s="115"/>
      <c r="AC93" s="115"/>
      <c r="AD93" s="115"/>
      <c r="AE93" s="115">
        <v>3</v>
      </c>
      <c r="AF93" s="115"/>
      <c r="AG93" s="115"/>
      <c r="AH93" s="115"/>
      <c r="AI93" s="115"/>
      <c r="AJ93" s="115"/>
      <c r="AK93" s="115"/>
      <c r="AL93" s="109"/>
      <c r="AM93" s="109"/>
      <c r="AN93" s="109"/>
      <c r="AO93" s="109"/>
      <c r="AP93" s="109"/>
    </row>
    <row r="94" spans="1:42" ht="60" customHeight="1" x14ac:dyDescent="0.25">
      <c r="A94" s="49">
        <v>27</v>
      </c>
      <c r="B94" s="68">
        <v>95</v>
      </c>
      <c r="C94" s="81" t="s">
        <v>181</v>
      </c>
      <c r="D94" s="46" t="s">
        <v>230</v>
      </c>
      <c r="E94" s="69" t="s">
        <v>66</v>
      </c>
      <c r="F94" s="69" t="s">
        <v>29</v>
      </c>
      <c r="G94" s="86">
        <v>59.65</v>
      </c>
      <c r="H94" s="72">
        <v>52</v>
      </c>
      <c r="I94" s="110">
        <f t="shared" si="3"/>
        <v>0</v>
      </c>
      <c r="J94" s="40" t="str">
        <f t="shared" si="4"/>
        <v>OK</v>
      </c>
      <c r="K94" s="115"/>
      <c r="L94" s="115"/>
      <c r="M94" s="115">
        <v>10</v>
      </c>
      <c r="N94" s="115"/>
      <c r="O94" s="115"/>
      <c r="P94" s="115"/>
      <c r="Q94" s="115"/>
      <c r="R94" s="115"/>
      <c r="S94" s="115"/>
      <c r="T94" s="115"/>
      <c r="U94" s="115">
        <v>22</v>
      </c>
      <c r="V94" s="115"/>
      <c r="W94" s="115"/>
      <c r="X94" s="115"/>
      <c r="Y94" s="115"/>
      <c r="Z94" s="115"/>
      <c r="AA94" s="115"/>
      <c r="AB94" s="115">
        <v>20</v>
      </c>
      <c r="AC94" s="115"/>
      <c r="AD94" s="115"/>
      <c r="AE94" s="115"/>
      <c r="AF94" s="115"/>
      <c r="AG94" s="115"/>
      <c r="AH94" s="115"/>
      <c r="AI94" s="115"/>
      <c r="AJ94" s="115"/>
      <c r="AK94" s="115"/>
      <c r="AL94" s="109"/>
      <c r="AM94" s="109"/>
      <c r="AN94" s="109"/>
      <c r="AO94" s="109"/>
      <c r="AP94" s="109"/>
    </row>
    <row r="95" spans="1:42" ht="60" customHeight="1" x14ac:dyDescent="0.25">
      <c r="A95" s="137">
        <v>28</v>
      </c>
      <c r="B95" s="68">
        <v>96</v>
      </c>
      <c r="C95" s="140" t="s">
        <v>231</v>
      </c>
      <c r="D95" s="66" t="s">
        <v>232</v>
      </c>
      <c r="E95" s="69" t="s">
        <v>66</v>
      </c>
      <c r="F95" s="69" t="s">
        <v>29</v>
      </c>
      <c r="G95" s="86">
        <v>13.45</v>
      </c>
      <c r="H95" s="72"/>
      <c r="I95" s="110">
        <f t="shared" si="3"/>
        <v>0</v>
      </c>
      <c r="J95" s="40" t="str">
        <f t="shared" si="4"/>
        <v>OK</v>
      </c>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09"/>
      <c r="AM95" s="109"/>
      <c r="AN95" s="109"/>
      <c r="AO95" s="109"/>
      <c r="AP95" s="109"/>
    </row>
    <row r="96" spans="1:42" ht="60" customHeight="1" x14ac:dyDescent="0.25">
      <c r="A96" s="138"/>
      <c r="B96" s="68">
        <v>97</v>
      </c>
      <c r="C96" s="141"/>
      <c r="D96" s="66" t="s">
        <v>233</v>
      </c>
      <c r="E96" s="20" t="s">
        <v>66</v>
      </c>
      <c r="F96" s="20" t="s">
        <v>29</v>
      </c>
      <c r="G96" s="86">
        <v>16.399999999999999</v>
      </c>
      <c r="H96" s="72"/>
      <c r="I96" s="110">
        <f t="shared" si="3"/>
        <v>0</v>
      </c>
      <c r="J96" s="40" t="str">
        <f t="shared" si="4"/>
        <v>OK</v>
      </c>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09"/>
      <c r="AM96" s="109"/>
      <c r="AN96" s="109"/>
      <c r="AO96" s="109"/>
      <c r="AP96" s="109"/>
    </row>
    <row r="97" spans="1:42" ht="60" customHeight="1" x14ac:dyDescent="0.25">
      <c r="A97" s="139"/>
      <c r="B97" s="68">
        <v>98</v>
      </c>
      <c r="C97" s="142"/>
      <c r="D97" s="66" t="s">
        <v>234</v>
      </c>
      <c r="E97" s="20" t="s">
        <v>66</v>
      </c>
      <c r="F97" s="20" t="s">
        <v>29</v>
      </c>
      <c r="G97" s="86">
        <v>18.09</v>
      </c>
      <c r="H97" s="72">
        <v>52</v>
      </c>
      <c r="I97" s="110">
        <f t="shared" si="3"/>
        <v>7</v>
      </c>
      <c r="J97" s="40" t="str">
        <f t="shared" si="4"/>
        <v>OK</v>
      </c>
      <c r="K97" s="115"/>
      <c r="L97" s="115"/>
      <c r="M97" s="115"/>
      <c r="N97" s="115"/>
      <c r="O97" s="115"/>
      <c r="P97" s="115"/>
      <c r="Q97" s="115"/>
      <c r="R97" s="115"/>
      <c r="S97" s="115"/>
      <c r="T97" s="115"/>
      <c r="U97" s="115"/>
      <c r="V97" s="115"/>
      <c r="W97" s="115">
        <v>25</v>
      </c>
      <c r="X97" s="115"/>
      <c r="Y97" s="115"/>
      <c r="Z97" s="115"/>
      <c r="AA97" s="115"/>
      <c r="AB97" s="115"/>
      <c r="AC97" s="115"/>
      <c r="AD97" s="115"/>
      <c r="AE97" s="115"/>
      <c r="AF97" s="115"/>
      <c r="AG97" s="115"/>
      <c r="AH97" s="115"/>
      <c r="AI97" s="115"/>
      <c r="AJ97" s="115">
        <v>20</v>
      </c>
      <c r="AK97" s="115"/>
      <c r="AL97" s="109"/>
      <c r="AM97" s="109"/>
      <c r="AN97" s="109"/>
      <c r="AO97" s="109"/>
      <c r="AP97" s="109"/>
    </row>
    <row r="98" spans="1:42" ht="60" customHeight="1" x14ac:dyDescent="0.25">
      <c r="A98" s="49">
        <v>29</v>
      </c>
      <c r="B98" s="68">
        <v>99</v>
      </c>
      <c r="C98" s="81" t="s">
        <v>181</v>
      </c>
      <c r="D98" s="66" t="s">
        <v>235</v>
      </c>
      <c r="E98" s="69" t="s">
        <v>66</v>
      </c>
      <c r="F98" s="69" t="s">
        <v>47</v>
      </c>
      <c r="G98" s="86">
        <v>113.95</v>
      </c>
      <c r="H98" s="72">
        <v>10</v>
      </c>
      <c r="I98" s="110">
        <f t="shared" si="3"/>
        <v>8</v>
      </c>
      <c r="J98" s="40" t="str">
        <f t="shared" si="4"/>
        <v>OK</v>
      </c>
      <c r="K98" s="115"/>
      <c r="L98" s="115"/>
      <c r="M98" s="115"/>
      <c r="N98" s="115"/>
      <c r="O98" s="115"/>
      <c r="P98" s="115"/>
      <c r="Q98" s="115"/>
      <c r="R98" s="115"/>
      <c r="S98" s="115"/>
      <c r="T98" s="115"/>
      <c r="U98" s="115"/>
      <c r="V98" s="115"/>
      <c r="W98" s="115"/>
      <c r="X98" s="115"/>
      <c r="Y98" s="115"/>
      <c r="Z98" s="115"/>
      <c r="AA98" s="115"/>
      <c r="AB98" s="115">
        <v>2</v>
      </c>
      <c r="AC98" s="115"/>
      <c r="AD98" s="115"/>
      <c r="AE98" s="115"/>
      <c r="AF98" s="115"/>
      <c r="AG98" s="115"/>
      <c r="AH98" s="115"/>
      <c r="AI98" s="115"/>
      <c r="AJ98" s="115"/>
      <c r="AK98" s="115"/>
      <c r="AL98" s="109"/>
      <c r="AM98" s="109"/>
      <c r="AN98" s="109"/>
      <c r="AO98" s="109"/>
      <c r="AP98" s="109"/>
    </row>
    <row r="99" spans="1:42" ht="60" customHeight="1" x14ac:dyDescent="0.25">
      <c r="A99" s="134">
        <v>30</v>
      </c>
      <c r="B99" s="68">
        <v>100</v>
      </c>
      <c r="C99" s="140" t="s">
        <v>173</v>
      </c>
      <c r="D99" s="66" t="s">
        <v>136</v>
      </c>
      <c r="E99" s="69" t="s">
        <v>37</v>
      </c>
      <c r="F99" s="69" t="s">
        <v>51</v>
      </c>
      <c r="G99" s="86">
        <v>2.56</v>
      </c>
      <c r="H99" s="72">
        <v>200</v>
      </c>
      <c r="I99" s="110">
        <f t="shared" si="3"/>
        <v>0</v>
      </c>
      <c r="J99" s="40" t="str">
        <f t="shared" si="4"/>
        <v>OK</v>
      </c>
      <c r="K99" s="115"/>
      <c r="L99" s="115">
        <v>72</v>
      </c>
      <c r="M99" s="115"/>
      <c r="N99" s="115"/>
      <c r="O99" s="115"/>
      <c r="P99" s="115"/>
      <c r="Q99" s="115"/>
      <c r="R99" s="115"/>
      <c r="S99" s="115"/>
      <c r="T99" s="115"/>
      <c r="U99" s="115"/>
      <c r="V99" s="115"/>
      <c r="W99" s="115"/>
      <c r="X99" s="115">
        <v>128</v>
      </c>
      <c r="Y99" s="115"/>
      <c r="Z99" s="115"/>
      <c r="AA99" s="115"/>
      <c r="AB99" s="115"/>
      <c r="AC99" s="115"/>
      <c r="AD99" s="115"/>
      <c r="AE99" s="115"/>
      <c r="AF99" s="115"/>
      <c r="AG99" s="115"/>
      <c r="AH99" s="115"/>
      <c r="AI99" s="115"/>
      <c r="AJ99" s="115"/>
      <c r="AK99" s="115"/>
      <c r="AL99" s="109"/>
      <c r="AM99" s="109"/>
      <c r="AN99" s="109"/>
      <c r="AO99" s="109"/>
      <c r="AP99" s="109"/>
    </row>
    <row r="100" spans="1:42" ht="60" customHeight="1" x14ac:dyDescent="0.25">
      <c r="A100" s="136"/>
      <c r="B100" s="68">
        <v>101</v>
      </c>
      <c r="C100" s="142"/>
      <c r="D100" s="84" t="s">
        <v>137</v>
      </c>
      <c r="E100" s="69" t="s">
        <v>60</v>
      </c>
      <c r="F100" s="69" t="s">
        <v>51</v>
      </c>
      <c r="G100" s="86">
        <v>1.39</v>
      </c>
      <c r="H100" s="72"/>
      <c r="I100" s="110">
        <f t="shared" ref="I100:I131" si="5">H100-(SUM(K100:AP100))</f>
        <v>0</v>
      </c>
      <c r="J100" s="40" t="str">
        <f t="shared" si="4"/>
        <v>OK</v>
      </c>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09"/>
      <c r="AM100" s="109"/>
      <c r="AN100" s="109"/>
      <c r="AO100" s="109"/>
      <c r="AP100" s="109"/>
    </row>
    <row r="101" spans="1:42" ht="60" customHeight="1" x14ac:dyDescent="0.25">
      <c r="A101" s="134">
        <v>31</v>
      </c>
      <c r="B101" s="68">
        <v>102</v>
      </c>
      <c r="C101" s="140" t="s">
        <v>207</v>
      </c>
      <c r="D101" s="66" t="s">
        <v>236</v>
      </c>
      <c r="E101" s="69" t="s">
        <v>237</v>
      </c>
      <c r="F101" s="69" t="s">
        <v>26</v>
      </c>
      <c r="G101" s="86">
        <v>7.71</v>
      </c>
      <c r="H101" s="72">
        <v>60</v>
      </c>
      <c r="I101" s="110">
        <f t="shared" si="5"/>
        <v>40</v>
      </c>
      <c r="J101" s="40" t="str">
        <f t="shared" si="4"/>
        <v>OK</v>
      </c>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v>20</v>
      </c>
      <c r="AJ101" s="115"/>
      <c r="AK101" s="115"/>
      <c r="AL101" s="109"/>
      <c r="AM101" s="109"/>
      <c r="AN101" s="109"/>
      <c r="AO101" s="109"/>
      <c r="AP101" s="109"/>
    </row>
    <row r="102" spans="1:42" ht="60" customHeight="1" x14ac:dyDescent="0.25">
      <c r="A102" s="136"/>
      <c r="B102" s="68">
        <v>103</v>
      </c>
      <c r="C102" s="142"/>
      <c r="D102" s="66" t="s">
        <v>138</v>
      </c>
      <c r="E102" s="69" t="s">
        <v>238</v>
      </c>
      <c r="F102" s="69" t="s">
        <v>26</v>
      </c>
      <c r="G102" s="86">
        <v>13.24</v>
      </c>
      <c r="H102" s="72"/>
      <c r="I102" s="110">
        <f t="shared" si="5"/>
        <v>0</v>
      </c>
      <c r="J102" s="40" t="str">
        <f t="shared" si="4"/>
        <v>OK</v>
      </c>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09"/>
      <c r="AM102" s="109"/>
      <c r="AN102" s="109"/>
      <c r="AO102" s="109"/>
      <c r="AP102" s="109"/>
    </row>
    <row r="103" spans="1:42" ht="60" customHeight="1" x14ac:dyDescent="0.25">
      <c r="A103" s="134">
        <v>32</v>
      </c>
      <c r="B103" s="68">
        <v>104</v>
      </c>
      <c r="C103" s="140" t="s">
        <v>239</v>
      </c>
      <c r="D103" s="46" t="s">
        <v>139</v>
      </c>
      <c r="E103" s="69" t="s">
        <v>64</v>
      </c>
      <c r="F103" s="69" t="s">
        <v>48</v>
      </c>
      <c r="G103" s="86">
        <v>28.34</v>
      </c>
      <c r="H103" s="72"/>
      <c r="I103" s="110">
        <f t="shared" si="5"/>
        <v>0</v>
      </c>
      <c r="J103" s="40" t="str">
        <f t="shared" si="4"/>
        <v>OK</v>
      </c>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09"/>
      <c r="AM103" s="109"/>
      <c r="AN103" s="109"/>
      <c r="AO103" s="109"/>
      <c r="AP103" s="109"/>
    </row>
    <row r="104" spans="1:42" ht="60" customHeight="1" x14ac:dyDescent="0.25">
      <c r="A104" s="135"/>
      <c r="B104" s="68">
        <v>105</v>
      </c>
      <c r="C104" s="141"/>
      <c r="D104" s="46" t="s">
        <v>140</v>
      </c>
      <c r="E104" s="69" t="s">
        <v>240</v>
      </c>
      <c r="F104" s="69" t="s">
        <v>48</v>
      </c>
      <c r="G104" s="86">
        <v>51.45</v>
      </c>
      <c r="H104" s="72">
        <v>3</v>
      </c>
      <c r="I104" s="110">
        <f t="shared" si="5"/>
        <v>1</v>
      </c>
      <c r="J104" s="40" t="str">
        <f t="shared" si="4"/>
        <v>OK</v>
      </c>
      <c r="K104" s="115"/>
      <c r="L104" s="115"/>
      <c r="M104" s="115"/>
      <c r="N104" s="115"/>
      <c r="O104" s="115"/>
      <c r="P104" s="115"/>
      <c r="Q104" s="115"/>
      <c r="R104" s="115"/>
      <c r="S104" s="115"/>
      <c r="T104" s="115"/>
      <c r="U104" s="115"/>
      <c r="V104" s="115"/>
      <c r="W104" s="115"/>
      <c r="X104" s="115"/>
      <c r="Y104" s="115"/>
      <c r="Z104" s="115"/>
      <c r="AA104" s="115"/>
      <c r="AB104" s="115"/>
      <c r="AC104" s="115">
        <v>2</v>
      </c>
      <c r="AD104" s="115"/>
      <c r="AE104" s="115"/>
      <c r="AF104" s="115"/>
      <c r="AG104" s="115"/>
      <c r="AH104" s="115"/>
      <c r="AI104" s="115"/>
      <c r="AJ104" s="115"/>
      <c r="AK104" s="115"/>
      <c r="AL104" s="109"/>
      <c r="AM104" s="109"/>
      <c r="AN104" s="109"/>
      <c r="AO104" s="109"/>
      <c r="AP104" s="109"/>
    </row>
    <row r="105" spans="1:42" ht="60" customHeight="1" x14ac:dyDescent="0.25">
      <c r="A105" s="135"/>
      <c r="B105" s="68">
        <v>106</v>
      </c>
      <c r="C105" s="141"/>
      <c r="D105" s="46" t="s">
        <v>141</v>
      </c>
      <c r="E105" s="69" t="s">
        <v>241</v>
      </c>
      <c r="F105" s="69" t="s">
        <v>26</v>
      </c>
      <c r="G105" s="86">
        <v>73.3</v>
      </c>
      <c r="H105" s="72">
        <v>5</v>
      </c>
      <c r="I105" s="110">
        <f t="shared" si="5"/>
        <v>4</v>
      </c>
      <c r="J105" s="40" t="str">
        <f t="shared" si="4"/>
        <v>OK</v>
      </c>
      <c r="K105" s="115"/>
      <c r="L105" s="115"/>
      <c r="M105" s="115"/>
      <c r="N105" s="115"/>
      <c r="O105" s="115"/>
      <c r="P105" s="115"/>
      <c r="Q105" s="115"/>
      <c r="R105" s="115"/>
      <c r="S105" s="115"/>
      <c r="T105" s="115"/>
      <c r="U105" s="115"/>
      <c r="V105" s="115"/>
      <c r="W105" s="115"/>
      <c r="X105" s="115"/>
      <c r="Y105" s="115"/>
      <c r="Z105" s="115"/>
      <c r="AA105" s="115"/>
      <c r="AB105" s="115"/>
      <c r="AC105" s="115">
        <v>1</v>
      </c>
      <c r="AD105" s="115"/>
      <c r="AE105" s="115"/>
      <c r="AF105" s="115"/>
      <c r="AG105" s="115"/>
      <c r="AH105" s="115"/>
      <c r="AI105" s="115"/>
      <c r="AJ105" s="115"/>
      <c r="AK105" s="115"/>
      <c r="AL105" s="109"/>
      <c r="AM105" s="109"/>
      <c r="AN105" s="109"/>
      <c r="AO105" s="109"/>
      <c r="AP105" s="109"/>
    </row>
    <row r="106" spans="1:42" ht="60" customHeight="1" x14ac:dyDescent="0.25">
      <c r="A106" s="135"/>
      <c r="B106" s="68">
        <v>107</v>
      </c>
      <c r="C106" s="141"/>
      <c r="D106" s="46" t="s">
        <v>242</v>
      </c>
      <c r="E106" s="69" t="s">
        <v>243</v>
      </c>
      <c r="F106" s="69" t="s">
        <v>26</v>
      </c>
      <c r="G106" s="86">
        <v>43.79</v>
      </c>
      <c r="H106" s="72">
        <v>5</v>
      </c>
      <c r="I106" s="110">
        <f t="shared" si="5"/>
        <v>5</v>
      </c>
      <c r="J106" s="40" t="str">
        <f t="shared" si="4"/>
        <v>OK</v>
      </c>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09"/>
      <c r="AM106" s="109"/>
      <c r="AN106" s="109"/>
      <c r="AO106" s="109"/>
      <c r="AP106" s="109"/>
    </row>
    <row r="107" spans="1:42" ht="60" customHeight="1" x14ac:dyDescent="0.25">
      <c r="A107" s="135"/>
      <c r="B107" s="68">
        <v>108</v>
      </c>
      <c r="C107" s="141"/>
      <c r="D107" s="46" t="s">
        <v>142</v>
      </c>
      <c r="E107" s="69" t="s">
        <v>244</v>
      </c>
      <c r="F107" s="69" t="s">
        <v>48</v>
      </c>
      <c r="G107" s="86">
        <v>3.72</v>
      </c>
      <c r="H107" s="72"/>
      <c r="I107" s="110">
        <f t="shared" si="5"/>
        <v>0</v>
      </c>
      <c r="J107" s="40" t="str">
        <f t="shared" si="4"/>
        <v>OK</v>
      </c>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09"/>
      <c r="AM107" s="109"/>
      <c r="AN107" s="109"/>
      <c r="AO107" s="109"/>
      <c r="AP107" s="109"/>
    </row>
    <row r="108" spans="1:42" ht="60" customHeight="1" x14ac:dyDescent="0.25">
      <c r="A108" s="136"/>
      <c r="B108" s="68">
        <v>109</v>
      </c>
      <c r="C108" s="142"/>
      <c r="D108" s="46" t="s">
        <v>245</v>
      </c>
      <c r="E108" s="69" t="s">
        <v>246</v>
      </c>
      <c r="F108" s="69" t="s">
        <v>247</v>
      </c>
      <c r="G108" s="86">
        <v>71.27</v>
      </c>
      <c r="H108" s="72"/>
      <c r="I108" s="110">
        <f t="shared" si="5"/>
        <v>0</v>
      </c>
      <c r="J108" s="40" t="str">
        <f t="shared" si="4"/>
        <v>OK</v>
      </c>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09"/>
      <c r="AM108" s="109"/>
      <c r="AN108" s="109"/>
      <c r="AO108" s="109"/>
      <c r="AP108" s="109"/>
    </row>
    <row r="109" spans="1:42" ht="60" customHeight="1" x14ac:dyDescent="0.25">
      <c r="A109" s="134">
        <v>33</v>
      </c>
      <c r="B109" s="68">
        <v>110</v>
      </c>
      <c r="C109" s="140" t="s">
        <v>207</v>
      </c>
      <c r="D109" s="46" t="s">
        <v>144</v>
      </c>
      <c r="E109" s="69" t="s">
        <v>68</v>
      </c>
      <c r="F109" s="69" t="s">
        <v>26</v>
      </c>
      <c r="G109" s="86">
        <v>28.44</v>
      </c>
      <c r="H109" s="72">
        <v>8</v>
      </c>
      <c r="I109" s="110">
        <f t="shared" si="5"/>
        <v>6</v>
      </c>
      <c r="J109" s="40" t="str">
        <f t="shared" si="4"/>
        <v>OK</v>
      </c>
      <c r="K109" s="115"/>
      <c r="L109" s="115"/>
      <c r="M109" s="115"/>
      <c r="N109" s="115"/>
      <c r="O109" s="115"/>
      <c r="P109" s="115"/>
      <c r="Q109" s="115"/>
      <c r="R109" s="115"/>
      <c r="S109" s="115"/>
      <c r="T109" s="115"/>
      <c r="U109" s="115"/>
      <c r="V109" s="115"/>
      <c r="W109" s="115"/>
      <c r="X109" s="115"/>
      <c r="Y109" s="115"/>
      <c r="Z109" s="115"/>
      <c r="AA109" s="115"/>
      <c r="AB109" s="115"/>
      <c r="AC109" s="115"/>
      <c r="AD109" s="115">
        <v>2</v>
      </c>
      <c r="AE109" s="115"/>
      <c r="AF109" s="115"/>
      <c r="AG109" s="115"/>
      <c r="AH109" s="115"/>
      <c r="AI109" s="115"/>
      <c r="AJ109" s="115"/>
      <c r="AK109" s="115"/>
      <c r="AL109" s="109"/>
      <c r="AM109" s="109"/>
      <c r="AN109" s="109"/>
      <c r="AO109" s="109"/>
      <c r="AP109" s="109"/>
    </row>
    <row r="110" spans="1:42" ht="60" customHeight="1" x14ac:dyDescent="0.25">
      <c r="A110" s="135"/>
      <c r="B110" s="68">
        <v>111</v>
      </c>
      <c r="C110" s="141"/>
      <c r="D110" s="84" t="s">
        <v>145</v>
      </c>
      <c r="E110" s="69" t="s">
        <v>68</v>
      </c>
      <c r="F110" s="69" t="s">
        <v>26</v>
      </c>
      <c r="G110" s="86">
        <v>59.7</v>
      </c>
      <c r="H110" s="72"/>
      <c r="I110" s="110">
        <f t="shared" si="5"/>
        <v>0</v>
      </c>
      <c r="J110" s="40" t="str">
        <f t="shared" si="4"/>
        <v>OK</v>
      </c>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09"/>
      <c r="AM110" s="109"/>
      <c r="AN110" s="109"/>
      <c r="AO110" s="109"/>
      <c r="AP110" s="109"/>
    </row>
    <row r="111" spans="1:42" ht="60" customHeight="1" x14ac:dyDescent="0.25">
      <c r="A111" s="136"/>
      <c r="B111" s="68">
        <v>112</v>
      </c>
      <c r="C111" s="142"/>
      <c r="D111" s="46" t="s">
        <v>146</v>
      </c>
      <c r="E111" s="69" t="s">
        <v>68</v>
      </c>
      <c r="F111" s="69" t="s">
        <v>26</v>
      </c>
      <c r="G111" s="86">
        <v>68.260000000000005</v>
      </c>
      <c r="H111" s="72">
        <v>6</v>
      </c>
      <c r="I111" s="110">
        <f t="shared" si="5"/>
        <v>4</v>
      </c>
      <c r="J111" s="40" t="str">
        <f t="shared" si="4"/>
        <v>OK</v>
      </c>
      <c r="K111" s="115"/>
      <c r="L111" s="115"/>
      <c r="M111" s="115"/>
      <c r="N111" s="115"/>
      <c r="O111" s="115"/>
      <c r="P111" s="115"/>
      <c r="Q111" s="115"/>
      <c r="R111" s="115"/>
      <c r="S111" s="115"/>
      <c r="T111" s="115"/>
      <c r="U111" s="115"/>
      <c r="V111" s="115"/>
      <c r="W111" s="115"/>
      <c r="X111" s="115"/>
      <c r="Y111" s="115"/>
      <c r="Z111" s="115"/>
      <c r="AA111" s="115"/>
      <c r="AB111" s="115"/>
      <c r="AC111" s="115"/>
      <c r="AD111" s="115">
        <v>2</v>
      </c>
      <c r="AE111" s="115"/>
      <c r="AF111" s="115"/>
      <c r="AG111" s="115"/>
      <c r="AH111" s="115"/>
      <c r="AI111" s="115"/>
      <c r="AJ111" s="115"/>
      <c r="AK111" s="115"/>
      <c r="AL111" s="109"/>
      <c r="AM111" s="109"/>
      <c r="AN111" s="109"/>
      <c r="AO111" s="109"/>
      <c r="AP111" s="109"/>
    </row>
    <row r="112" spans="1:42" ht="60" customHeight="1" x14ac:dyDescent="0.25">
      <c r="A112" s="134">
        <v>34</v>
      </c>
      <c r="B112" s="68">
        <v>113</v>
      </c>
      <c r="C112" s="140" t="s">
        <v>207</v>
      </c>
      <c r="D112" s="66" t="s">
        <v>147</v>
      </c>
      <c r="E112" s="20" t="s">
        <v>248</v>
      </c>
      <c r="F112" s="20" t="s">
        <v>46</v>
      </c>
      <c r="G112" s="86">
        <v>5.93</v>
      </c>
      <c r="H112" s="72"/>
      <c r="I112" s="110">
        <f t="shared" si="5"/>
        <v>0</v>
      </c>
      <c r="J112" s="40" t="str">
        <f t="shared" si="4"/>
        <v>OK</v>
      </c>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09"/>
      <c r="AM112" s="109"/>
      <c r="AN112" s="109"/>
      <c r="AO112" s="109"/>
      <c r="AP112" s="109"/>
    </row>
    <row r="113" spans="1:42" ht="60" customHeight="1" x14ac:dyDescent="0.25">
      <c r="A113" s="135"/>
      <c r="B113" s="68">
        <v>114</v>
      </c>
      <c r="C113" s="141"/>
      <c r="D113" s="46" t="s">
        <v>148</v>
      </c>
      <c r="E113" s="69" t="s">
        <v>249</v>
      </c>
      <c r="F113" s="69" t="s">
        <v>48</v>
      </c>
      <c r="G113" s="86">
        <v>3.13</v>
      </c>
      <c r="H113" s="72"/>
      <c r="I113" s="110">
        <f t="shared" si="5"/>
        <v>0</v>
      </c>
      <c r="J113" s="40" t="str">
        <f t="shared" si="4"/>
        <v>OK</v>
      </c>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09"/>
      <c r="AM113" s="109"/>
      <c r="AN113" s="109"/>
      <c r="AO113" s="109"/>
      <c r="AP113" s="109"/>
    </row>
    <row r="114" spans="1:42" ht="60" customHeight="1" x14ac:dyDescent="0.25">
      <c r="A114" s="135"/>
      <c r="B114" s="68">
        <v>115</v>
      </c>
      <c r="C114" s="141"/>
      <c r="D114" s="46" t="s">
        <v>149</v>
      </c>
      <c r="E114" s="69" t="s">
        <v>250</v>
      </c>
      <c r="F114" s="69" t="s">
        <v>48</v>
      </c>
      <c r="G114" s="86">
        <v>6.28</v>
      </c>
      <c r="H114" s="72"/>
      <c r="I114" s="110">
        <f t="shared" si="5"/>
        <v>0</v>
      </c>
      <c r="J114" s="40" t="str">
        <f t="shared" si="4"/>
        <v>OK</v>
      </c>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09"/>
      <c r="AM114" s="109"/>
      <c r="AN114" s="109"/>
      <c r="AO114" s="109"/>
      <c r="AP114" s="109"/>
    </row>
    <row r="115" spans="1:42" ht="60" customHeight="1" x14ac:dyDescent="0.25">
      <c r="A115" s="136"/>
      <c r="B115" s="68">
        <v>116</v>
      </c>
      <c r="C115" s="142"/>
      <c r="D115" s="46" t="s">
        <v>150</v>
      </c>
      <c r="E115" s="69" t="s">
        <v>251</v>
      </c>
      <c r="F115" s="69" t="s">
        <v>29</v>
      </c>
      <c r="G115" s="86">
        <v>2.68</v>
      </c>
      <c r="H115" s="72">
        <v>50</v>
      </c>
      <c r="I115" s="110">
        <f t="shared" si="5"/>
        <v>40</v>
      </c>
      <c r="J115" s="40" t="str">
        <f t="shared" si="4"/>
        <v>OK</v>
      </c>
      <c r="K115" s="115"/>
      <c r="L115" s="115"/>
      <c r="M115" s="115"/>
      <c r="N115" s="115"/>
      <c r="O115" s="115"/>
      <c r="P115" s="115"/>
      <c r="Q115" s="115"/>
      <c r="R115" s="115"/>
      <c r="S115" s="115"/>
      <c r="T115" s="115"/>
      <c r="U115" s="115"/>
      <c r="V115" s="115"/>
      <c r="W115" s="115"/>
      <c r="X115" s="115"/>
      <c r="Y115" s="115"/>
      <c r="Z115" s="115"/>
      <c r="AA115" s="115"/>
      <c r="AB115" s="115"/>
      <c r="AC115" s="115"/>
      <c r="AD115" s="115">
        <v>10</v>
      </c>
      <c r="AE115" s="115"/>
      <c r="AF115" s="115"/>
      <c r="AG115" s="115"/>
      <c r="AH115" s="115"/>
      <c r="AI115" s="115"/>
      <c r="AJ115" s="115"/>
      <c r="AK115" s="115"/>
      <c r="AL115" s="109"/>
      <c r="AM115" s="109"/>
      <c r="AN115" s="109"/>
      <c r="AO115" s="109"/>
      <c r="AP115" s="109"/>
    </row>
    <row r="116" spans="1:42" ht="60" customHeight="1" x14ac:dyDescent="0.25">
      <c r="A116" s="134">
        <v>35</v>
      </c>
      <c r="B116" s="68">
        <v>117</v>
      </c>
      <c r="C116" s="81" t="s">
        <v>207</v>
      </c>
      <c r="D116" s="46" t="s">
        <v>252</v>
      </c>
      <c r="E116" s="69" t="s">
        <v>253</v>
      </c>
      <c r="F116" s="69" t="s">
        <v>48</v>
      </c>
      <c r="G116" s="86">
        <v>25</v>
      </c>
      <c r="H116" s="72"/>
      <c r="I116" s="110">
        <f t="shared" si="5"/>
        <v>0</v>
      </c>
      <c r="J116" s="47" t="str">
        <f t="shared" si="4"/>
        <v>OK</v>
      </c>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09"/>
      <c r="AM116" s="109"/>
      <c r="AN116" s="109"/>
      <c r="AO116" s="109"/>
      <c r="AP116" s="109"/>
    </row>
    <row r="117" spans="1:42" ht="60" customHeight="1" x14ac:dyDescent="0.25">
      <c r="A117" s="135"/>
      <c r="B117" s="68">
        <v>118</v>
      </c>
      <c r="C117" s="81"/>
      <c r="D117" s="46" t="s">
        <v>151</v>
      </c>
      <c r="E117" s="69" t="s">
        <v>253</v>
      </c>
      <c r="F117" s="69" t="s">
        <v>48</v>
      </c>
      <c r="G117" s="86">
        <v>20.39</v>
      </c>
      <c r="H117" s="72"/>
      <c r="I117" s="110">
        <f t="shared" si="5"/>
        <v>0</v>
      </c>
      <c r="J117" s="40" t="str">
        <f t="shared" si="4"/>
        <v>OK</v>
      </c>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09"/>
      <c r="AM117" s="109"/>
      <c r="AN117" s="109"/>
      <c r="AO117" s="109"/>
      <c r="AP117" s="109"/>
    </row>
    <row r="118" spans="1:42" ht="60" customHeight="1" x14ac:dyDescent="0.25">
      <c r="A118" s="135"/>
      <c r="B118" s="68">
        <v>119</v>
      </c>
      <c r="C118" s="81"/>
      <c r="D118" s="71" t="s">
        <v>254</v>
      </c>
      <c r="E118" s="82" t="s">
        <v>253</v>
      </c>
      <c r="F118" s="82" t="s">
        <v>48</v>
      </c>
      <c r="G118" s="87">
        <v>20.309999999999999</v>
      </c>
      <c r="H118" s="72">
        <v>10</v>
      </c>
      <c r="I118" s="110">
        <f t="shared" si="5"/>
        <v>10</v>
      </c>
      <c r="J118" s="40" t="str">
        <f t="shared" si="4"/>
        <v>OK</v>
      </c>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09"/>
      <c r="AM118" s="109"/>
      <c r="AN118" s="109"/>
      <c r="AO118" s="109"/>
      <c r="AP118" s="109"/>
    </row>
    <row r="119" spans="1:42" ht="60" customHeight="1" x14ac:dyDescent="0.25">
      <c r="A119" s="136"/>
      <c r="B119" s="68">
        <v>120</v>
      </c>
      <c r="C119" s="81"/>
      <c r="D119" s="71" t="s">
        <v>255</v>
      </c>
      <c r="E119" s="82" t="s">
        <v>253</v>
      </c>
      <c r="F119" s="82" t="s">
        <v>48</v>
      </c>
      <c r="G119" s="87">
        <v>16.7</v>
      </c>
      <c r="H119" s="72"/>
      <c r="I119" s="110">
        <f t="shared" si="5"/>
        <v>0</v>
      </c>
      <c r="J119" s="40" t="str">
        <f t="shared" si="4"/>
        <v>OK</v>
      </c>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09"/>
      <c r="AM119" s="109"/>
      <c r="AN119" s="109"/>
      <c r="AO119" s="109"/>
      <c r="AP119" s="109"/>
    </row>
    <row r="120" spans="1:42" ht="60" customHeight="1" x14ac:dyDescent="0.25">
      <c r="A120" s="49">
        <v>36</v>
      </c>
      <c r="B120" s="68">
        <v>121</v>
      </c>
      <c r="C120" s="81" t="s">
        <v>187</v>
      </c>
      <c r="D120" s="71" t="s">
        <v>256</v>
      </c>
      <c r="E120" s="82" t="s">
        <v>257</v>
      </c>
      <c r="F120" s="82" t="s">
        <v>48</v>
      </c>
      <c r="G120" s="87">
        <v>125</v>
      </c>
      <c r="H120" s="72">
        <v>10</v>
      </c>
      <c r="I120" s="110">
        <f t="shared" si="5"/>
        <v>8</v>
      </c>
      <c r="J120" s="40" t="str">
        <f t="shared" si="4"/>
        <v>OK</v>
      </c>
      <c r="K120" s="115"/>
      <c r="L120" s="115"/>
      <c r="M120" s="115"/>
      <c r="N120" s="115"/>
      <c r="O120" s="115"/>
      <c r="P120" s="115"/>
      <c r="Q120" s="115"/>
      <c r="R120" s="115"/>
      <c r="S120" s="115"/>
      <c r="T120" s="115"/>
      <c r="U120" s="115"/>
      <c r="V120" s="115">
        <v>2</v>
      </c>
      <c r="W120" s="115"/>
      <c r="X120" s="115"/>
      <c r="Y120" s="115"/>
      <c r="Z120" s="115"/>
      <c r="AA120" s="115"/>
      <c r="AB120" s="115"/>
      <c r="AC120" s="115"/>
      <c r="AD120" s="115"/>
      <c r="AE120" s="115"/>
      <c r="AF120" s="115"/>
      <c r="AG120" s="115"/>
      <c r="AH120" s="115"/>
      <c r="AI120" s="115"/>
      <c r="AJ120" s="115"/>
      <c r="AK120" s="115"/>
      <c r="AL120" s="109"/>
      <c r="AM120" s="109"/>
      <c r="AN120" s="109"/>
      <c r="AO120" s="109"/>
      <c r="AP120" s="109"/>
    </row>
    <row r="121" spans="1:42" ht="60" customHeight="1" x14ac:dyDescent="0.25">
      <c r="A121" s="134">
        <v>41</v>
      </c>
      <c r="B121" s="68">
        <v>138</v>
      </c>
      <c r="C121" s="140" t="s">
        <v>187</v>
      </c>
      <c r="D121" s="71" t="s">
        <v>152</v>
      </c>
      <c r="E121" s="82" t="s">
        <v>61</v>
      </c>
      <c r="F121" s="82" t="s">
        <v>26</v>
      </c>
      <c r="G121" s="87">
        <v>29.82</v>
      </c>
      <c r="H121" s="72"/>
      <c r="I121" s="110">
        <f t="shared" si="5"/>
        <v>0</v>
      </c>
      <c r="J121" s="40" t="str">
        <f t="shared" si="4"/>
        <v>OK</v>
      </c>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09"/>
      <c r="AM121" s="109"/>
      <c r="AN121" s="109"/>
      <c r="AO121" s="109"/>
      <c r="AP121" s="109"/>
    </row>
    <row r="122" spans="1:42" ht="60" customHeight="1" x14ac:dyDescent="0.25">
      <c r="A122" s="135"/>
      <c r="B122" s="68">
        <v>139</v>
      </c>
      <c r="C122" s="141"/>
      <c r="D122" s="46" t="s">
        <v>153</v>
      </c>
      <c r="E122" s="69" t="s">
        <v>258</v>
      </c>
      <c r="F122" s="69" t="s">
        <v>26</v>
      </c>
      <c r="G122" s="86">
        <v>2.17</v>
      </c>
      <c r="H122" s="72"/>
      <c r="I122" s="110">
        <f t="shared" si="5"/>
        <v>0</v>
      </c>
      <c r="J122" s="48" t="str">
        <f>IF(I122&lt;0,"ATENÇÃO","OK")</f>
        <v>OK</v>
      </c>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09"/>
      <c r="AM122" s="109"/>
      <c r="AN122" s="109"/>
      <c r="AO122" s="109"/>
      <c r="AP122" s="109"/>
    </row>
    <row r="123" spans="1:42" ht="60" customHeight="1" x14ac:dyDescent="0.25">
      <c r="A123" s="135"/>
      <c r="B123" s="68">
        <v>140</v>
      </c>
      <c r="C123" s="141"/>
      <c r="D123" s="66" t="s">
        <v>154</v>
      </c>
      <c r="E123" s="20" t="s">
        <v>258</v>
      </c>
      <c r="F123" s="20" t="s">
        <v>26</v>
      </c>
      <c r="G123" s="86">
        <v>9.0500000000000007</v>
      </c>
      <c r="H123" s="72">
        <v>6</v>
      </c>
      <c r="I123" s="110">
        <f t="shared" si="5"/>
        <v>0</v>
      </c>
      <c r="J123" s="40" t="str">
        <f t="shared" si="4"/>
        <v>OK</v>
      </c>
      <c r="K123" s="115"/>
      <c r="L123" s="115"/>
      <c r="M123" s="115"/>
      <c r="N123" s="115"/>
      <c r="O123" s="115"/>
      <c r="P123" s="115"/>
      <c r="Q123" s="115"/>
      <c r="R123" s="115"/>
      <c r="S123" s="115"/>
      <c r="T123" s="115"/>
      <c r="U123" s="115"/>
      <c r="V123" s="115">
        <v>6</v>
      </c>
      <c r="W123" s="115"/>
      <c r="X123" s="115"/>
      <c r="Y123" s="115"/>
      <c r="Z123" s="115"/>
      <c r="AA123" s="115"/>
      <c r="AB123" s="115"/>
      <c r="AC123" s="115"/>
      <c r="AD123" s="115"/>
      <c r="AE123" s="115"/>
      <c r="AF123" s="115"/>
      <c r="AG123" s="115"/>
      <c r="AH123" s="115"/>
      <c r="AI123" s="115"/>
      <c r="AJ123" s="115"/>
      <c r="AK123" s="115"/>
      <c r="AL123" s="109"/>
      <c r="AM123" s="109"/>
      <c r="AN123" s="109"/>
      <c r="AO123" s="109"/>
      <c r="AP123" s="109"/>
    </row>
    <row r="124" spans="1:42" ht="60" customHeight="1" x14ac:dyDescent="0.25">
      <c r="A124" s="135"/>
      <c r="B124" s="68">
        <v>141</v>
      </c>
      <c r="C124" s="141"/>
      <c r="D124" s="66" t="s">
        <v>155</v>
      </c>
      <c r="E124" s="20" t="s">
        <v>258</v>
      </c>
      <c r="F124" s="20" t="s">
        <v>26</v>
      </c>
      <c r="G124" s="86">
        <v>8.3800000000000008</v>
      </c>
      <c r="H124" s="72"/>
      <c r="I124" s="110">
        <f t="shared" si="5"/>
        <v>0</v>
      </c>
      <c r="J124" s="40" t="str">
        <f t="shared" si="4"/>
        <v>OK</v>
      </c>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09"/>
      <c r="AM124" s="109"/>
      <c r="AN124" s="109"/>
      <c r="AO124" s="109"/>
      <c r="AP124" s="109"/>
    </row>
    <row r="125" spans="1:42" ht="60" customHeight="1" x14ac:dyDescent="0.25">
      <c r="A125" s="135"/>
      <c r="B125" s="68">
        <v>142</v>
      </c>
      <c r="C125" s="141"/>
      <c r="D125" s="66" t="s">
        <v>156</v>
      </c>
      <c r="E125" s="20" t="s">
        <v>258</v>
      </c>
      <c r="F125" s="20" t="s">
        <v>26</v>
      </c>
      <c r="G125" s="86">
        <v>22.56</v>
      </c>
      <c r="H125" s="72"/>
      <c r="I125" s="110">
        <f t="shared" si="5"/>
        <v>0</v>
      </c>
      <c r="J125" s="40" t="str">
        <f t="shared" si="4"/>
        <v>OK</v>
      </c>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09"/>
      <c r="AM125" s="109"/>
      <c r="AN125" s="109"/>
      <c r="AO125" s="109"/>
      <c r="AP125" s="109"/>
    </row>
    <row r="126" spans="1:42" ht="60" customHeight="1" x14ac:dyDescent="0.25">
      <c r="A126" s="136"/>
      <c r="B126" s="68">
        <v>143</v>
      </c>
      <c r="C126" s="142"/>
      <c r="D126" s="46" t="s">
        <v>259</v>
      </c>
      <c r="E126" s="69" t="s">
        <v>258</v>
      </c>
      <c r="F126" s="69" t="s">
        <v>26</v>
      </c>
      <c r="G126" s="86">
        <v>17.079999999999998</v>
      </c>
      <c r="H126" s="72"/>
      <c r="I126" s="110">
        <f t="shared" si="5"/>
        <v>0</v>
      </c>
      <c r="J126" s="40" t="str">
        <f t="shared" si="4"/>
        <v>OK</v>
      </c>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09"/>
      <c r="AM126" s="109"/>
      <c r="AN126" s="109"/>
      <c r="AO126" s="109"/>
      <c r="AP126" s="109"/>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90">
    <mergeCell ref="A137:C137"/>
    <mergeCell ref="A138:C138"/>
    <mergeCell ref="A139:C139"/>
    <mergeCell ref="A140:C140"/>
    <mergeCell ref="A141:C141"/>
    <mergeCell ref="A142:C142"/>
    <mergeCell ref="C109:C111"/>
    <mergeCell ref="A112:A115"/>
    <mergeCell ref="C112:C115"/>
    <mergeCell ref="A116:A119"/>
    <mergeCell ref="A121:A126"/>
    <mergeCell ref="C121:C126"/>
    <mergeCell ref="A131:C131"/>
    <mergeCell ref="A132:C132"/>
    <mergeCell ref="A133:C133"/>
    <mergeCell ref="A134:C134"/>
    <mergeCell ref="A135:C135"/>
    <mergeCell ref="A136:C136"/>
    <mergeCell ref="A99:A100"/>
    <mergeCell ref="C99:C100"/>
    <mergeCell ref="C78:C83"/>
    <mergeCell ref="A85:A88"/>
    <mergeCell ref="C85:C88"/>
    <mergeCell ref="A89:A91"/>
    <mergeCell ref="C89:C91"/>
    <mergeCell ref="A92:A93"/>
    <mergeCell ref="C58:C61"/>
    <mergeCell ref="A62:A65"/>
    <mergeCell ref="C62:C65"/>
    <mergeCell ref="C92:C93"/>
    <mergeCell ref="A95:A97"/>
    <mergeCell ref="C95:C97"/>
    <mergeCell ref="C66:C69"/>
    <mergeCell ref="A70:A74"/>
    <mergeCell ref="C70:C74"/>
    <mergeCell ref="A75:A77"/>
    <mergeCell ref="C75:C77"/>
    <mergeCell ref="A58:A61"/>
    <mergeCell ref="A66:A69"/>
    <mergeCell ref="A78:A83"/>
    <mergeCell ref="AO1:AO2"/>
    <mergeCell ref="AP1:AP2"/>
    <mergeCell ref="AL1:AL2"/>
    <mergeCell ref="AM1:AM2"/>
    <mergeCell ref="AN1:AN2"/>
    <mergeCell ref="C27:C34"/>
    <mergeCell ref="A35:A48"/>
    <mergeCell ref="C35:C48"/>
    <mergeCell ref="C21:C22"/>
    <mergeCell ref="A23:A24"/>
    <mergeCell ref="C23:C24"/>
    <mergeCell ref="A25:A26"/>
    <mergeCell ref="C25:C26"/>
    <mergeCell ref="D1:G1"/>
    <mergeCell ref="A101:A102"/>
    <mergeCell ref="C101:C102"/>
    <mergeCell ref="A103:A108"/>
    <mergeCell ref="C103:C108"/>
    <mergeCell ref="A109:A111"/>
    <mergeCell ref="A148:C148"/>
    <mergeCell ref="A149:C149"/>
    <mergeCell ref="A150:C150"/>
    <mergeCell ref="A151:C151"/>
    <mergeCell ref="A152:C152"/>
    <mergeCell ref="A143:C143"/>
    <mergeCell ref="A144:C144"/>
    <mergeCell ref="A145:C145"/>
    <mergeCell ref="A146:C146"/>
    <mergeCell ref="A147:C147"/>
    <mergeCell ref="A153:C153"/>
    <mergeCell ref="A154:C154"/>
    <mergeCell ref="A155:C155"/>
    <mergeCell ref="A156:C156"/>
    <mergeCell ref="A157:C157"/>
    <mergeCell ref="Q4:Q8"/>
    <mergeCell ref="A55:A57"/>
    <mergeCell ref="A1:C1"/>
    <mergeCell ref="A21:A22"/>
    <mergeCell ref="A27:A34"/>
    <mergeCell ref="A8:A10"/>
    <mergeCell ref="C8:C10"/>
    <mergeCell ref="A12:A16"/>
    <mergeCell ref="C12:C16"/>
    <mergeCell ref="A17:A20"/>
    <mergeCell ref="C17:C20"/>
    <mergeCell ref="C55:C57"/>
    <mergeCell ref="A2:J2"/>
    <mergeCell ref="A49:A54"/>
    <mergeCell ref="C49:C54"/>
    <mergeCell ref="H1:J1"/>
  </mergeCells>
  <conditionalFormatting sqref="AN4:AP126 Y4:AL126">
    <cfRule type="cellIs" dxfId="263" priority="40" stopIfTrue="1" operator="greaterThan">
      <formula>0</formula>
    </cfRule>
    <cfRule type="cellIs" dxfId="262" priority="41" stopIfTrue="1" operator="greaterThan">
      <formula>0</formula>
    </cfRule>
    <cfRule type="cellIs" dxfId="261" priority="42" stopIfTrue="1" operator="greaterThan">
      <formula>0</formula>
    </cfRule>
  </conditionalFormatting>
  <conditionalFormatting sqref="AM4:AM126">
    <cfRule type="cellIs" dxfId="260" priority="37" stopIfTrue="1" operator="greaterThan">
      <formula>0</formula>
    </cfRule>
    <cfRule type="cellIs" dxfId="259" priority="38" stopIfTrue="1" operator="greaterThan">
      <formula>0</formula>
    </cfRule>
    <cfRule type="cellIs" dxfId="258" priority="39" stopIfTrue="1" operator="greaterThan">
      <formula>0</formula>
    </cfRule>
  </conditionalFormatting>
  <conditionalFormatting sqref="K4:U4 K9:U126 K5:P8 R5:U8">
    <cfRule type="cellIs" dxfId="257" priority="10" stopIfTrue="1" operator="greaterThan">
      <formula>0</formula>
    </cfRule>
    <cfRule type="cellIs" dxfId="256" priority="11" stopIfTrue="1" operator="greaterThan">
      <formula>0</formula>
    </cfRule>
    <cfRule type="cellIs" dxfId="255" priority="12" stopIfTrue="1" operator="greaterThan">
      <formula>0</formula>
    </cfRule>
  </conditionalFormatting>
  <conditionalFormatting sqref="V4:V126">
    <cfRule type="cellIs" dxfId="254" priority="7" stopIfTrue="1" operator="greaterThan">
      <formula>0</formula>
    </cfRule>
    <cfRule type="cellIs" dxfId="253" priority="8" stopIfTrue="1" operator="greaterThan">
      <formula>0</formula>
    </cfRule>
    <cfRule type="cellIs" dxfId="252" priority="9" stopIfTrue="1" operator="greaterThan">
      <formula>0</formula>
    </cfRule>
  </conditionalFormatting>
  <conditionalFormatting sqref="W4:W126">
    <cfRule type="cellIs" dxfId="251" priority="4" stopIfTrue="1" operator="greaterThan">
      <formula>0</formula>
    </cfRule>
    <cfRule type="cellIs" dxfId="250" priority="5" stopIfTrue="1" operator="greaterThan">
      <formula>0</formula>
    </cfRule>
    <cfRule type="cellIs" dxfId="249" priority="6" stopIfTrue="1" operator="greaterThan">
      <formula>0</formula>
    </cfRule>
  </conditionalFormatting>
  <conditionalFormatting sqref="X4:X126">
    <cfRule type="cellIs" dxfId="248" priority="1" stopIfTrue="1" operator="greaterThan">
      <formula>0</formula>
    </cfRule>
    <cfRule type="cellIs" dxfId="247" priority="2" stopIfTrue="1" operator="greaterThan">
      <formula>0</formula>
    </cfRule>
    <cfRule type="cellIs" dxfId="246"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157"/>
  <sheetViews>
    <sheetView zoomScale="80" zoomScaleNormal="80" workbookViewId="0">
      <selection activeCell="I126"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19" customWidth="1"/>
    <col min="9" max="9" width="13.28515625" style="42" customWidth="1"/>
    <col min="10" max="10" width="12.5703125" style="16" customWidth="1"/>
    <col min="11" max="28" width="13.85546875" style="17" customWidth="1"/>
    <col min="29" max="29" width="14.7109375" style="17" customWidth="1"/>
    <col min="30" max="30" width="12.42578125" style="14" customWidth="1"/>
    <col min="31" max="31" width="13.28515625" style="14" customWidth="1"/>
    <col min="32" max="32" width="11.5703125" style="14" bestFit="1" customWidth="1"/>
    <col min="33" max="33" width="13.42578125" style="14" customWidth="1"/>
    <col min="34" max="35" width="11.5703125" style="14" bestFit="1" customWidth="1"/>
    <col min="36" max="36" width="12.42578125" style="14" customWidth="1"/>
    <col min="37" max="37" width="11.7109375" style="14" customWidth="1"/>
    <col min="38" max="38" width="12" style="14" customWidth="1"/>
    <col min="39" max="39" width="12.140625" style="14" customWidth="1"/>
    <col min="40" max="40" width="12.42578125" style="14" customWidth="1"/>
    <col min="41" max="42" width="18.28515625" style="14" customWidth="1"/>
    <col min="43" max="43" width="17" style="14" customWidth="1"/>
    <col min="44" max="44" width="16.85546875" style="14" customWidth="1"/>
    <col min="45" max="16384" width="9.7109375" style="14"/>
  </cols>
  <sheetData>
    <row r="1" spans="1:44" ht="33" customHeight="1" x14ac:dyDescent="0.25">
      <c r="A1" s="131" t="s">
        <v>158</v>
      </c>
      <c r="B1" s="131"/>
      <c r="C1" s="131"/>
      <c r="D1" s="132" t="s">
        <v>32</v>
      </c>
      <c r="E1" s="132"/>
      <c r="F1" s="132"/>
      <c r="G1" s="132"/>
      <c r="H1" s="132" t="s">
        <v>159</v>
      </c>
      <c r="I1" s="132"/>
      <c r="J1" s="132"/>
      <c r="K1" s="129" t="s">
        <v>316</v>
      </c>
      <c r="L1" s="129" t="s">
        <v>317</v>
      </c>
      <c r="M1" s="129" t="s">
        <v>318</v>
      </c>
      <c r="N1" s="129" t="s">
        <v>319</v>
      </c>
      <c r="O1" s="129" t="s">
        <v>320</v>
      </c>
      <c r="P1" s="129" t="s">
        <v>321</v>
      </c>
      <c r="Q1" s="129" t="s">
        <v>322</v>
      </c>
      <c r="R1" s="129" t="s">
        <v>323</v>
      </c>
      <c r="S1" s="129" t="s">
        <v>324</v>
      </c>
      <c r="T1" s="129" t="s">
        <v>325</v>
      </c>
      <c r="U1" s="129" t="s">
        <v>326</v>
      </c>
      <c r="V1" s="129" t="s">
        <v>327</v>
      </c>
      <c r="W1" s="129" t="s">
        <v>328</v>
      </c>
      <c r="X1" s="129" t="s">
        <v>329</v>
      </c>
      <c r="Y1" s="129" t="s">
        <v>330</v>
      </c>
      <c r="Z1" s="129" t="s">
        <v>491</v>
      </c>
      <c r="AA1" s="129" t="s">
        <v>492</v>
      </c>
      <c r="AB1" s="129" t="s">
        <v>493</v>
      </c>
      <c r="AC1" s="129" t="s">
        <v>494</v>
      </c>
      <c r="AD1" s="129" t="s">
        <v>495</v>
      </c>
      <c r="AE1" s="129" t="s">
        <v>496</v>
      </c>
      <c r="AF1" s="129" t="s">
        <v>497</v>
      </c>
      <c r="AG1" s="129" t="s">
        <v>498</v>
      </c>
      <c r="AH1" s="129" t="s">
        <v>499</v>
      </c>
      <c r="AI1" s="129" t="s">
        <v>500</v>
      </c>
      <c r="AJ1" s="129" t="s">
        <v>501</v>
      </c>
      <c r="AK1" s="129" t="s">
        <v>502</v>
      </c>
      <c r="AL1" s="129" t="s">
        <v>503</v>
      </c>
      <c r="AM1" s="129" t="s">
        <v>504</v>
      </c>
      <c r="AN1" s="129" t="s">
        <v>160</v>
      </c>
      <c r="AO1" s="129" t="s">
        <v>160</v>
      </c>
      <c r="AP1" s="129" t="s">
        <v>160</v>
      </c>
      <c r="AQ1" s="129" t="s">
        <v>160</v>
      </c>
      <c r="AR1" s="129" t="s">
        <v>160</v>
      </c>
    </row>
    <row r="2" spans="1:44"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row>
    <row r="3" spans="1:44" s="15" customFormat="1" ht="45" x14ac:dyDescent="0.2">
      <c r="A3" s="34" t="s">
        <v>1</v>
      </c>
      <c r="B3" s="34" t="s">
        <v>2</v>
      </c>
      <c r="C3" s="35" t="s">
        <v>162</v>
      </c>
      <c r="D3" s="35" t="s">
        <v>163</v>
      </c>
      <c r="E3" s="35" t="s">
        <v>164</v>
      </c>
      <c r="F3" s="35" t="s">
        <v>6</v>
      </c>
      <c r="G3" s="36" t="s">
        <v>3</v>
      </c>
      <c r="H3" s="37" t="s">
        <v>25</v>
      </c>
      <c r="I3" s="38" t="s">
        <v>0</v>
      </c>
      <c r="J3" s="34" t="s">
        <v>4</v>
      </c>
      <c r="K3" s="122">
        <v>43166</v>
      </c>
      <c r="L3" s="122">
        <v>43164</v>
      </c>
      <c r="M3" s="122">
        <v>43164</v>
      </c>
      <c r="N3" s="122">
        <v>43164</v>
      </c>
      <c r="O3" s="122">
        <v>43164</v>
      </c>
      <c r="P3" s="122">
        <v>43164</v>
      </c>
      <c r="Q3" s="122">
        <v>43166</v>
      </c>
      <c r="R3" s="122">
        <v>43164</v>
      </c>
      <c r="S3" s="122">
        <v>43164</v>
      </c>
      <c r="T3" s="122">
        <v>43277</v>
      </c>
      <c r="U3" s="122">
        <v>43277</v>
      </c>
      <c r="V3" s="122">
        <v>43300</v>
      </c>
      <c r="W3" s="122">
        <v>43315</v>
      </c>
      <c r="X3" s="122">
        <v>43315</v>
      </c>
      <c r="Y3" s="122">
        <v>43315</v>
      </c>
      <c r="Z3" s="122">
        <v>43325</v>
      </c>
      <c r="AA3" s="122">
        <v>43340</v>
      </c>
      <c r="AB3" s="122">
        <v>43341</v>
      </c>
      <c r="AC3" s="122">
        <v>43375</v>
      </c>
      <c r="AD3" s="122">
        <v>43395</v>
      </c>
      <c r="AE3" s="122">
        <v>43396</v>
      </c>
      <c r="AF3" s="122">
        <v>43409</v>
      </c>
      <c r="AG3" s="122">
        <v>43409</v>
      </c>
      <c r="AH3" s="122">
        <v>43410</v>
      </c>
      <c r="AI3" s="122">
        <v>43500</v>
      </c>
      <c r="AJ3" s="122">
        <v>43500</v>
      </c>
      <c r="AK3" s="122" t="s">
        <v>505</v>
      </c>
      <c r="AL3" s="122">
        <v>43500</v>
      </c>
      <c r="AM3" s="122">
        <v>43500</v>
      </c>
      <c r="AN3" s="33" t="s">
        <v>161</v>
      </c>
      <c r="AO3" s="33" t="s">
        <v>161</v>
      </c>
      <c r="AP3" s="33" t="s">
        <v>161</v>
      </c>
      <c r="AQ3" s="33" t="s">
        <v>161</v>
      </c>
      <c r="AR3" s="33" t="s">
        <v>161</v>
      </c>
    </row>
    <row r="4" spans="1:44" ht="60" customHeight="1" x14ac:dyDescent="0.25">
      <c r="A4" s="80">
        <v>1</v>
      </c>
      <c r="B4" s="68">
        <v>1</v>
      </c>
      <c r="C4" s="81" t="s">
        <v>165</v>
      </c>
      <c r="D4" s="66" t="s">
        <v>166</v>
      </c>
      <c r="E4" s="20" t="s">
        <v>167</v>
      </c>
      <c r="F4" s="20" t="s">
        <v>46</v>
      </c>
      <c r="G4" s="86">
        <v>40.229999999999997</v>
      </c>
      <c r="H4" s="64">
        <v>200</v>
      </c>
      <c r="I4" s="39">
        <f t="shared" ref="I4:I35" si="0">H4-(SUM(K4:AR4))</f>
        <v>60</v>
      </c>
      <c r="J4" s="40" t="str">
        <f>IF(I4&lt;0,"ATENÇÃO","OK")</f>
        <v>OK</v>
      </c>
      <c r="K4" s="121"/>
      <c r="L4" s="121"/>
      <c r="M4" s="121"/>
      <c r="N4" s="121"/>
      <c r="O4" s="121"/>
      <c r="P4" s="121"/>
      <c r="Q4" s="121"/>
      <c r="R4" s="121"/>
      <c r="S4" s="121"/>
      <c r="T4" s="121"/>
      <c r="U4" s="121"/>
      <c r="V4" s="121">
        <v>50</v>
      </c>
      <c r="W4" s="121"/>
      <c r="X4" s="121"/>
      <c r="Y4" s="121"/>
      <c r="Z4" s="121"/>
      <c r="AA4" s="121"/>
      <c r="AB4" s="121"/>
      <c r="AC4" s="121"/>
      <c r="AD4" s="121"/>
      <c r="AE4" s="121">
        <v>60</v>
      </c>
      <c r="AF4" s="121"/>
      <c r="AG4" s="121"/>
      <c r="AH4" s="121"/>
      <c r="AI4" s="121">
        <v>30</v>
      </c>
      <c r="AJ4" s="121"/>
      <c r="AK4" s="121"/>
      <c r="AL4" s="121"/>
      <c r="AM4" s="121"/>
      <c r="AN4" s="18"/>
      <c r="AO4" s="18"/>
      <c r="AP4" s="18"/>
      <c r="AQ4" s="18"/>
      <c r="AR4" s="18"/>
    </row>
    <row r="5" spans="1:44" ht="60" customHeight="1" x14ac:dyDescent="0.25">
      <c r="A5" s="49">
        <v>2</v>
      </c>
      <c r="B5" s="68">
        <v>2</v>
      </c>
      <c r="C5" s="81" t="s">
        <v>165</v>
      </c>
      <c r="D5" s="66" t="s">
        <v>168</v>
      </c>
      <c r="E5" s="20" t="s">
        <v>167</v>
      </c>
      <c r="F5" s="20" t="s">
        <v>47</v>
      </c>
      <c r="G5" s="86">
        <v>34.869999999999997</v>
      </c>
      <c r="H5" s="65"/>
      <c r="I5" s="39">
        <f t="shared" si="0"/>
        <v>0</v>
      </c>
      <c r="J5" s="40" t="str">
        <f t="shared" ref="J5:J68" si="1">IF(I5&lt;0,"ATENÇÃO","OK")</f>
        <v>OK</v>
      </c>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8"/>
      <c r="AO5" s="18"/>
      <c r="AP5" s="18"/>
      <c r="AQ5" s="18"/>
      <c r="AR5" s="18"/>
    </row>
    <row r="6" spans="1:44" ht="60" customHeight="1" x14ac:dyDescent="0.25">
      <c r="A6" s="49">
        <v>3</v>
      </c>
      <c r="B6" s="68">
        <v>3</v>
      </c>
      <c r="C6" s="81" t="s">
        <v>169</v>
      </c>
      <c r="D6" s="66" t="s">
        <v>170</v>
      </c>
      <c r="E6" s="20" t="s">
        <v>171</v>
      </c>
      <c r="F6" s="20" t="s">
        <v>48</v>
      </c>
      <c r="G6" s="86">
        <v>7.79</v>
      </c>
      <c r="H6" s="65">
        <v>1500</v>
      </c>
      <c r="I6" s="39">
        <f t="shared" si="0"/>
        <v>1000</v>
      </c>
      <c r="J6" s="40" t="str">
        <f t="shared" si="1"/>
        <v>OK</v>
      </c>
      <c r="K6" s="104">
        <v>500</v>
      </c>
      <c r="L6" s="104" t="s">
        <v>331</v>
      </c>
      <c r="M6" s="104"/>
      <c r="N6" s="104"/>
      <c r="O6" s="104"/>
      <c r="P6" s="104"/>
      <c r="Q6" s="104"/>
      <c r="R6" s="104"/>
      <c r="S6" s="104"/>
      <c r="T6" s="104"/>
      <c r="U6" s="104"/>
      <c r="V6" s="121"/>
      <c r="W6" s="121"/>
      <c r="X6" s="121"/>
      <c r="Y6" s="121"/>
      <c r="Z6" s="121"/>
      <c r="AA6" s="121"/>
      <c r="AB6" s="121"/>
      <c r="AC6" s="121"/>
      <c r="AD6" s="121"/>
      <c r="AE6" s="121"/>
      <c r="AF6" s="121"/>
      <c r="AG6" s="121"/>
      <c r="AH6" s="121"/>
      <c r="AI6" s="121"/>
      <c r="AJ6" s="121"/>
      <c r="AK6" s="121"/>
      <c r="AL6" s="121"/>
      <c r="AM6" s="121"/>
      <c r="AN6" s="18"/>
      <c r="AO6" s="18"/>
      <c r="AP6" s="18"/>
      <c r="AQ6" s="18"/>
      <c r="AR6" s="18"/>
    </row>
    <row r="7" spans="1:44" ht="60" customHeight="1" x14ac:dyDescent="0.25">
      <c r="A7" s="49">
        <v>4</v>
      </c>
      <c r="B7" s="68">
        <v>4</v>
      </c>
      <c r="C7" s="81" t="s">
        <v>172</v>
      </c>
      <c r="D7" s="66" t="s">
        <v>76</v>
      </c>
      <c r="E7" s="20" t="s">
        <v>54</v>
      </c>
      <c r="F7" s="20" t="s">
        <v>34</v>
      </c>
      <c r="G7" s="86">
        <v>1.47</v>
      </c>
      <c r="H7" s="65">
        <f>1500-200-60</f>
        <v>1240</v>
      </c>
      <c r="I7" s="39">
        <f t="shared" si="0"/>
        <v>166</v>
      </c>
      <c r="J7" s="40" t="str">
        <f t="shared" si="1"/>
        <v>OK</v>
      </c>
      <c r="K7" s="121"/>
      <c r="L7" s="121">
        <v>354</v>
      </c>
      <c r="M7" s="121"/>
      <c r="N7" s="121"/>
      <c r="O7" s="121"/>
      <c r="P7" s="121"/>
      <c r="Q7" s="121"/>
      <c r="R7" s="121"/>
      <c r="S7" s="121"/>
      <c r="T7" s="121">
        <v>720</v>
      </c>
      <c r="U7" s="121"/>
      <c r="V7" s="121"/>
      <c r="W7" s="121"/>
      <c r="X7" s="121"/>
      <c r="Y7" s="121"/>
      <c r="Z7" s="121"/>
      <c r="AA7" s="121"/>
      <c r="AB7" s="121"/>
      <c r="AC7" s="121"/>
      <c r="AD7" s="121"/>
      <c r="AE7" s="121"/>
      <c r="AF7" s="121"/>
      <c r="AG7" s="121"/>
      <c r="AH7" s="121"/>
      <c r="AI7" s="121"/>
      <c r="AJ7" s="121"/>
      <c r="AK7" s="121"/>
      <c r="AL7" s="121"/>
      <c r="AM7" s="121"/>
      <c r="AN7" s="18"/>
      <c r="AO7" s="18"/>
      <c r="AP7" s="18"/>
      <c r="AQ7" s="18"/>
      <c r="AR7" s="18"/>
    </row>
    <row r="8" spans="1:44" ht="60" customHeight="1" x14ac:dyDescent="0.25">
      <c r="A8" s="134">
        <v>5</v>
      </c>
      <c r="B8" s="68">
        <v>5</v>
      </c>
      <c r="C8" s="140" t="s">
        <v>173</v>
      </c>
      <c r="D8" s="66" t="s">
        <v>77</v>
      </c>
      <c r="E8" s="20" t="s">
        <v>37</v>
      </c>
      <c r="F8" s="20" t="s">
        <v>49</v>
      </c>
      <c r="G8" s="86">
        <v>3.71</v>
      </c>
      <c r="H8" s="65">
        <v>500</v>
      </c>
      <c r="I8" s="39">
        <f t="shared" si="0"/>
        <v>0</v>
      </c>
      <c r="J8" s="40" t="str">
        <f t="shared" si="1"/>
        <v>OK</v>
      </c>
      <c r="K8" s="121"/>
      <c r="L8" s="121"/>
      <c r="M8" s="121">
        <v>192</v>
      </c>
      <c r="N8" s="121"/>
      <c r="O8" s="121"/>
      <c r="P8" s="121"/>
      <c r="Q8" s="121"/>
      <c r="R8" s="121"/>
      <c r="S8" s="121"/>
      <c r="T8" s="121"/>
      <c r="U8" s="121"/>
      <c r="V8" s="121"/>
      <c r="W8" s="121">
        <v>240</v>
      </c>
      <c r="X8" s="121"/>
      <c r="Y8" s="121"/>
      <c r="Z8" s="121"/>
      <c r="AA8" s="121"/>
      <c r="AB8" s="121"/>
      <c r="AC8" s="121"/>
      <c r="AD8" s="121"/>
      <c r="AE8" s="121"/>
      <c r="AF8" s="121">
        <v>68</v>
      </c>
      <c r="AG8" s="121"/>
      <c r="AH8" s="121"/>
      <c r="AI8" s="121"/>
      <c r="AJ8" s="121"/>
      <c r="AK8" s="121"/>
      <c r="AL8" s="121"/>
      <c r="AM8" s="121"/>
      <c r="AN8" s="18"/>
      <c r="AO8" s="18"/>
      <c r="AP8" s="18"/>
      <c r="AQ8" s="18"/>
      <c r="AR8" s="18"/>
    </row>
    <row r="9" spans="1:44" ht="60" customHeight="1" x14ac:dyDescent="0.25">
      <c r="A9" s="135"/>
      <c r="B9" s="68">
        <v>6</v>
      </c>
      <c r="C9" s="141"/>
      <c r="D9" s="66" t="s">
        <v>78</v>
      </c>
      <c r="E9" s="20" t="s">
        <v>37</v>
      </c>
      <c r="F9" s="20" t="s">
        <v>48</v>
      </c>
      <c r="G9" s="86">
        <v>3.31</v>
      </c>
      <c r="H9" s="65">
        <v>240</v>
      </c>
      <c r="I9" s="39">
        <f t="shared" si="0"/>
        <v>60</v>
      </c>
      <c r="J9" s="40" t="str">
        <f t="shared" si="1"/>
        <v>OK</v>
      </c>
      <c r="K9" s="121"/>
      <c r="L9" s="121"/>
      <c r="M9" s="121">
        <v>60</v>
      </c>
      <c r="N9" s="121"/>
      <c r="O9" s="121"/>
      <c r="P9" s="121"/>
      <c r="Q9" s="121"/>
      <c r="R9" s="121"/>
      <c r="S9" s="121"/>
      <c r="T9" s="121"/>
      <c r="U9" s="121"/>
      <c r="V9" s="121"/>
      <c r="W9" s="121"/>
      <c r="X9" s="121"/>
      <c r="Y9" s="121"/>
      <c r="Z9" s="121"/>
      <c r="AA9" s="121"/>
      <c r="AB9" s="121"/>
      <c r="AC9" s="121"/>
      <c r="AD9" s="121"/>
      <c r="AE9" s="121"/>
      <c r="AF9" s="121"/>
      <c r="AG9" s="121"/>
      <c r="AH9" s="121"/>
      <c r="AI9" s="121"/>
      <c r="AJ9" s="121">
        <v>120</v>
      </c>
      <c r="AK9" s="121"/>
      <c r="AL9" s="121"/>
      <c r="AM9" s="121"/>
      <c r="AN9" s="18"/>
      <c r="AO9" s="18"/>
      <c r="AP9" s="18"/>
      <c r="AQ9" s="18"/>
      <c r="AR9" s="18"/>
    </row>
    <row r="10" spans="1:44" ht="60" customHeight="1" x14ac:dyDescent="0.25">
      <c r="A10" s="136"/>
      <c r="B10" s="68">
        <v>7</v>
      </c>
      <c r="C10" s="142"/>
      <c r="D10" s="83" t="s">
        <v>174</v>
      </c>
      <c r="E10" s="20" t="s">
        <v>37</v>
      </c>
      <c r="F10" s="20" t="s">
        <v>26</v>
      </c>
      <c r="G10" s="86">
        <v>8.75</v>
      </c>
      <c r="H10" s="65">
        <v>100</v>
      </c>
      <c r="I10" s="39">
        <f t="shared" si="0"/>
        <v>70</v>
      </c>
      <c r="J10" s="40" t="str">
        <f t="shared" si="1"/>
        <v>OK</v>
      </c>
      <c r="K10" s="121"/>
      <c r="L10" s="121"/>
      <c r="M10" s="121">
        <v>30</v>
      </c>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8"/>
      <c r="AO10" s="18"/>
      <c r="AP10" s="18"/>
      <c r="AQ10" s="18"/>
      <c r="AR10" s="18"/>
    </row>
    <row r="11" spans="1:44" ht="60" customHeight="1" x14ac:dyDescent="0.25">
      <c r="A11" s="49">
        <v>6</v>
      </c>
      <c r="B11" s="68">
        <v>8</v>
      </c>
      <c r="C11" s="81" t="s">
        <v>173</v>
      </c>
      <c r="D11" s="66" t="s">
        <v>79</v>
      </c>
      <c r="E11" s="69" t="s">
        <v>37</v>
      </c>
      <c r="F11" s="69" t="s">
        <v>26</v>
      </c>
      <c r="G11" s="86">
        <v>1</v>
      </c>
      <c r="H11" s="65">
        <f>1700-300</f>
        <v>1400</v>
      </c>
      <c r="I11" s="39">
        <f t="shared" si="0"/>
        <v>560</v>
      </c>
      <c r="J11" s="40" t="str">
        <f t="shared" si="1"/>
        <v>OK</v>
      </c>
      <c r="K11" s="121"/>
      <c r="L11" s="121"/>
      <c r="M11" s="121">
        <v>360</v>
      </c>
      <c r="N11" s="121"/>
      <c r="O11" s="121"/>
      <c r="P11" s="121"/>
      <c r="Q11" s="121"/>
      <c r="R11" s="121"/>
      <c r="S11" s="121"/>
      <c r="T11" s="121"/>
      <c r="U11" s="121"/>
      <c r="V11" s="121"/>
      <c r="W11" s="121"/>
      <c r="X11" s="121"/>
      <c r="Y11" s="121"/>
      <c r="Z11" s="121"/>
      <c r="AA11" s="121"/>
      <c r="AB11" s="121"/>
      <c r="AC11" s="121"/>
      <c r="AD11" s="121"/>
      <c r="AE11" s="121"/>
      <c r="AF11" s="121">
        <v>480</v>
      </c>
      <c r="AG11" s="121"/>
      <c r="AH11" s="121"/>
      <c r="AI11" s="121"/>
      <c r="AJ11" s="121"/>
      <c r="AK11" s="121"/>
      <c r="AL11" s="121"/>
      <c r="AM11" s="121"/>
      <c r="AN11" s="18"/>
      <c r="AO11" s="18"/>
      <c r="AP11" s="18"/>
      <c r="AQ11" s="18"/>
      <c r="AR11" s="18"/>
    </row>
    <row r="12" spans="1:44" ht="60" customHeight="1" x14ac:dyDescent="0.25">
      <c r="A12" s="134">
        <v>7</v>
      </c>
      <c r="B12" s="68">
        <v>9</v>
      </c>
      <c r="C12" s="140" t="s">
        <v>175</v>
      </c>
      <c r="D12" s="66" t="s">
        <v>80</v>
      </c>
      <c r="E12" s="69" t="s">
        <v>55</v>
      </c>
      <c r="F12" s="69" t="s">
        <v>50</v>
      </c>
      <c r="G12" s="86">
        <v>29.75</v>
      </c>
      <c r="H12" s="65">
        <v>10</v>
      </c>
      <c r="I12" s="39">
        <f t="shared" si="0"/>
        <v>6</v>
      </c>
      <c r="J12" s="40" t="str">
        <f t="shared" si="1"/>
        <v>OK</v>
      </c>
      <c r="K12" s="121"/>
      <c r="L12" s="121"/>
      <c r="M12" s="121"/>
      <c r="N12" s="121"/>
      <c r="O12" s="121"/>
      <c r="P12" s="121"/>
      <c r="Q12" s="121"/>
      <c r="R12" s="121"/>
      <c r="S12" s="121"/>
      <c r="T12" s="121"/>
      <c r="U12" s="121"/>
      <c r="V12" s="121"/>
      <c r="W12" s="121"/>
      <c r="X12" s="121"/>
      <c r="Y12" s="121"/>
      <c r="Z12" s="121"/>
      <c r="AA12" s="121"/>
      <c r="AB12" s="121">
        <v>4</v>
      </c>
      <c r="AC12" s="121"/>
      <c r="AD12" s="121"/>
      <c r="AE12" s="121"/>
      <c r="AF12" s="121"/>
      <c r="AG12" s="121"/>
      <c r="AH12" s="121"/>
      <c r="AI12" s="121"/>
      <c r="AJ12" s="121"/>
      <c r="AK12" s="121"/>
      <c r="AL12" s="121"/>
      <c r="AM12" s="121"/>
      <c r="AN12" s="18"/>
      <c r="AO12" s="18"/>
      <c r="AP12" s="18"/>
      <c r="AQ12" s="18"/>
      <c r="AR12" s="18"/>
    </row>
    <row r="13" spans="1:44" ht="60" customHeight="1" x14ac:dyDescent="0.25">
      <c r="A13" s="135"/>
      <c r="B13" s="68">
        <v>10</v>
      </c>
      <c r="C13" s="141"/>
      <c r="D13" s="70" t="s">
        <v>81</v>
      </c>
      <c r="E13" s="69" t="s">
        <v>55</v>
      </c>
      <c r="F13" s="69" t="s">
        <v>50</v>
      </c>
      <c r="G13" s="86">
        <v>49.38</v>
      </c>
      <c r="H13" s="65">
        <v>10</v>
      </c>
      <c r="I13" s="39">
        <f t="shared" si="0"/>
        <v>10</v>
      </c>
      <c r="J13" s="40" t="str">
        <f t="shared" si="1"/>
        <v>OK</v>
      </c>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8"/>
      <c r="AO13" s="18"/>
      <c r="AP13" s="18"/>
      <c r="AQ13" s="18"/>
      <c r="AR13" s="18"/>
    </row>
    <row r="14" spans="1:44" ht="60" customHeight="1" x14ac:dyDescent="0.25">
      <c r="A14" s="135"/>
      <c r="B14" s="68">
        <v>11</v>
      </c>
      <c r="C14" s="141"/>
      <c r="D14" s="66" t="s">
        <v>82</v>
      </c>
      <c r="E14" s="69" t="s">
        <v>55</v>
      </c>
      <c r="F14" s="69" t="s">
        <v>48</v>
      </c>
      <c r="G14" s="86">
        <v>38.86</v>
      </c>
      <c r="H14" s="65"/>
      <c r="I14" s="39">
        <f t="shared" si="0"/>
        <v>0</v>
      </c>
      <c r="J14" s="40" t="str">
        <f t="shared" si="1"/>
        <v>OK</v>
      </c>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8"/>
      <c r="AO14" s="18"/>
      <c r="AP14" s="18"/>
      <c r="AQ14" s="18"/>
      <c r="AR14" s="18"/>
    </row>
    <row r="15" spans="1:44" ht="60" customHeight="1" x14ac:dyDescent="0.25">
      <c r="A15" s="135"/>
      <c r="B15" s="68">
        <v>12</v>
      </c>
      <c r="C15" s="141"/>
      <c r="D15" s="66" t="s">
        <v>176</v>
      </c>
      <c r="E15" s="69" t="s">
        <v>177</v>
      </c>
      <c r="F15" s="69" t="s">
        <v>48</v>
      </c>
      <c r="G15" s="86">
        <v>95.39</v>
      </c>
      <c r="H15" s="65"/>
      <c r="I15" s="39">
        <f t="shared" si="0"/>
        <v>0</v>
      </c>
      <c r="J15" s="40" t="str">
        <f t="shared" si="1"/>
        <v>OK</v>
      </c>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8"/>
      <c r="AO15" s="18"/>
      <c r="AP15" s="18"/>
      <c r="AQ15" s="18"/>
      <c r="AR15" s="18"/>
    </row>
    <row r="16" spans="1:44" ht="60" customHeight="1" x14ac:dyDescent="0.25">
      <c r="A16" s="136"/>
      <c r="B16" s="68">
        <v>13</v>
      </c>
      <c r="C16" s="142"/>
      <c r="D16" s="66" t="s">
        <v>83</v>
      </c>
      <c r="E16" s="69" t="s">
        <v>177</v>
      </c>
      <c r="F16" s="69" t="s">
        <v>48</v>
      </c>
      <c r="G16" s="86">
        <v>16.7</v>
      </c>
      <c r="H16" s="65"/>
      <c r="I16" s="39">
        <f t="shared" si="0"/>
        <v>0</v>
      </c>
      <c r="J16" s="40" t="str">
        <f t="shared" si="1"/>
        <v>OK</v>
      </c>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8"/>
      <c r="AO16" s="18"/>
      <c r="AP16" s="18"/>
      <c r="AQ16" s="18"/>
      <c r="AR16" s="18"/>
    </row>
    <row r="17" spans="1:44" ht="60" customHeight="1" x14ac:dyDescent="0.25">
      <c r="A17" s="134">
        <v>8</v>
      </c>
      <c r="B17" s="68">
        <v>14</v>
      </c>
      <c r="C17" s="140" t="s">
        <v>175</v>
      </c>
      <c r="D17" s="66" t="s">
        <v>178</v>
      </c>
      <c r="E17" s="69" t="s">
        <v>179</v>
      </c>
      <c r="F17" s="69" t="s">
        <v>33</v>
      </c>
      <c r="G17" s="86">
        <v>16.100000000000001</v>
      </c>
      <c r="H17" s="72">
        <f>1</f>
        <v>1</v>
      </c>
      <c r="I17" s="39">
        <f t="shared" si="0"/>
        <v>0</v>
      </c>
      <c r="J17" s="40" t="str">
        <f t="shared" si="1"/>
        <v>OK</v>
      </c>
      <c r="K17" s="121"/>
      <c r="L17" s="121"/>
      <c r="M17" s="121"/>
      <c r="N17" s="121"/>
      <c r="O17" s="121"/>
      <c r="P17" s="121"/>
      <c r="Q17" s="121"/>
      <c r="R17" s="121"/>
      <c r="S17" s="121"/>
      <c r="T17" s="121"/>
      <c r="U17" s="121"/>
      <c r="V17" s="121"/>
      <c r="W17" s="121"/>
      <c r="X17" s="121"/>
      <c r="Y17" s="121"/>
      <c r="Z17" s="121"/>
      <c r="AA17" s="121"/>
      <c r="AB17" s="121">
        <v>1</v>
      </c>
      <c r="AC17" s="121"/>
      <c r="AD17" s="121"/>
      <c r="AE17" s="121"/>
      <c r="AF17" s="121"/>
      <c r="AG17" s="121"/>
      <c r="AH17" s="121"/>
      <c r="AI17" s="121"/>
      <c r="AJ17" s="121"/>
      <c r="AK17" s="121"/>
      <c r="AL17" s="121"/>
      <c r="AM17" s="121"/>
      <c r="AN17" s="18"/>
      <c r="AO17" s="18"/>
      <c r="AP17" s="18"/>
      <c r="AQ17" s="18"/>
      <c r="AR17" s="18"/>
    </row>
    <row r="18" spans="1:44" ht="60" customHeight="1" x14ac:dyDescent="0.25">
      <c r="A18" s="135"/>
      <c r="B18" s="68">
        <v>15</v>
      </c>
      <c r="C18" s="141"/>
      <c r="D18" s="66" t="s">
        <v>84</v>
      </c>
      <c r="E18" s="20" t="s">
        <v>56</v>
      </c>
      <c r="F18" s="20" t="s">
        <v>50</v>
      </c>
      <c r="G18" s="86">
        <v>26.5</v>
      </c>
      <c r="H18" s="65">
        <v>10</v>
      </c>
      <c r="I18" s="39">
        <f t="shared" si="0"/>
        <v>8</v>
      </c>
      <c r="J18" s="40" t="str">
        <f t="shared" si="1"/>
        <v>OK</v>
      </c>
      <c r="K18" s="121"/>
      <c r="L18" s="121"/>
      <c r="M18" s="121"/>
      <c r="N18" s="121">
        <v>2</v>
      </c>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8"/>
      <c r="AO18" s="18"/>
      <c r="AP18" s="18"/>
      <c r="AQ18" s="18"/>
      <c r="AR18" s="18"/>
    </row>
    <row r="19" spans="1:44" ht="60" customHeight="1" x14ac:dyDescent="0.25">
      <c r="A19" s="135"/>
      <c r="B19" s="68">
        <v>16</v>
      </c>
      <c r="C19" s="141"/>
      <c r="D19" s="66" t="s">
        <v>85</v>
      </c>
      <c r="E19" s="69" t="s">
        <v>57</v>
      </c>
      <c r="F19" s="69" t="s">
        <v>48</v>
      </c>
      <c r="G19" s="86">
        <v>9.6999999999999993</v>
      </c>
      <c r="H19" s="65">
        <v>5</v>
      </c>
      <c r="I19" s="39">
        <f t="shared" si="0"/>
        <v>5</v>
      </c>
      <c r="J19" s="40" t="str">
        <f t="shared" si="1"/>
        <v>OK</v>
      </c>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8"/>
      <c r="AO19" s="18"/>
      <c r="AP19" s="18"/>
      <c r="AQ19" s="18"/>
      <c r="AR19" s="18"/>
    </row>
    <row r="20" spans="1:44" ht="60" customHeight="1" x14ac:dyDescent="0.25">
      <c r="A20" s="136"/>
      <c r="B20" s="68">
        <v>17</v>
      </c>
      <c r="C20" s="142"/>
      <c r="D20" s="66" t="s">
        <v>86</v>
      </c>
      <c r="E20" s="20" t="s">
        <v>180</v>
      </c>
      <c r="F20" s="20" t="s">
        <v>48</v>
      </c>
      <c r="G20" s="86">
        <v>36.33</v>
      </c>
      <c r="H20" s="65"/>
      <c r="I20" s="39">
        <f t="shared" si="0"/>
        <v>0</v>
      </c>
      <c r="J20" s="40" t="str">
        <f t="shared" si="1"/>
        <v>OK</v>
      </c>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8"/>
      <c r="AO20" s="18"/>
      <c r="AP20" s="18"/>
      <c r="AQ20" s="18"/>
      <c r="AR20" s="18"/>
    </row>
    <row r="21" spans="1:44" ht="60" customHeight="1" x14ac:dyDescent="0.25">
      <c r="A21" s="134">
        <v>9</v>
      </c>
      <c r="B21" s="68">
        <v>18</v>
      </c>
      <c r="C21" s="140" t="s">
        <v>181</v>
      </c>
      <c r="D21" s="66" t="s">
        <v>182</v>
      </c>
      <c r="E21" s="20" t="s">
        <v>58</v>
      </c>
      <c r="F21" s="20" t="s">
        <v>35</v>
      </c>
      <c r="G21" s="86">
        <v>2.31</v>
      </c>
      <c r="H21" s="65">
        <v>1500</v>
      </c>
      <c r="I21" s="39">
        <f t="shared" si="0"/>
        <v>600</v>
      </c>
      <c r="J21" s="40" t="str">
        <f t="shared" si="1"/>
        <v>OK</v>
      </c>
      <c r="K21" s="121"/>
      <c r="L21" s="121"/>
      <c r="M21" s="121"/>
      <c r="N21" s="121"/>
      <c r="O21" s="121">
        <v>600</v>
      </c>
      <c r="P21" s="121"/>
      <c r="Q21" s="121"/>
      <c r="R21" s="121"/>
      <c r="S21" s="121"/>
      <c r="T21" s="121"/>
      <c r="U21" s="121"/>
      <c r="V21" s="121"/>
      <c r="W21" s="121"/>
      <c r="X21" s="121"/>
      <c r="Y21" s="121"/>
      <c r="Z21" s="121"/>
      <c r="AA21" s="121"/>
      <c r="AB21" s="121"/>
      <c r="AC21" s="121"/>
      <c r="AD21" s="121"/>
      <c r="AE21" s="121"/>
      <c r="AF21" s="121"/>
      <c r="AG21" s="121">
        <v>300</v>
      </c>
      <c r="AH21" s="121"/>
      <c r="AI21" s="121"/>
      <c r="AJ21" s="121"/>
      <c r="AK21" s="121"/>
      <c r="AL21" s="121"/>
      <c r="AM21" s="121"/>
      <c r="AN21" s="18"/>
      <c r="AO21" s="18"/>
      <c r="AP21" s="18"/>
      <c r="AQ21" s="18"/>
      <c r="AR21" s="18"/>
    </row>
    <row r="22" spans="1:44" ht="60" customHeight="1" x14ac:dyDescent="0.25">
      <c r="A22" s="136"/>
      <c r="B22" s="68">
        <v>19</v>
      </c>
      <c r="C22" s="142"/>
      <c r="D22" s="66" t="s">
        <v>183</v>
      </c>
      <c r="E22" s="20" t="s">
        <v>184</v>
      </c>
      <c r="F22" s="20" t="s">
        <v>35</v>
      </c>
      <c r="G22" s="86">
        <v>1.34</v>
      </c>
      <c r="H22" s="65"/>
      <c r="I22" s="39">
        <f t="shared" si="0"/>
        <v>0</v>
      </c>
      <c r="J22" s="40" t="str">
        <f t="shared" si="1"/>
        <v>OK</v>
      </c>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8"/>
      <c r="AO22" s="18"/>
      <c r="AP22" s="18"/>
      <c r="AQ22" s="18"/>
      <c r="AR22" s="18"/>
    </row>
    <row r="23" spans="1:44" ht="60" customHeight="1" x14ac:dyDescent="0.25">
      <c r="A23" s="134">
        <v>10</v>
      </c>
      <c r="B23" s="68">
        <v>20</v>
      </c>
      <c r="C23" s="140" t="s">
        <v>173</v>
      </c>
      <c r="D23" s="66" t="s">
        <v>87</v>
      </c>
      <c r="E23" s="20" t="s">
        <v>37</v>
      </c>
      <c r="F23" s="20" t="s">
        <v>50</v>
      </c>
      <c r="G23" s="86">
        <v>4.97</v>
      </c>
      <c r="H23" s="65"/>
      <c r="I23" s="39">
        <f t="shared" si="0"/>
        <v>0</v>
      </c>
      <c r="J23" s="40" t="str">
        <f t="shared" si="1"/>
        <v>OK</v>
      </c>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8"/>
      <c r="AO23" s="18"/>
      <c r="AP23" s="18"/>
      <c r="AQ23" s="18"/>
      <c r="AR23" s="18"/>
    </row>
    <row r="24" spans="1:44" ht="60" customHeight="1" x14ac:dyDescent="0.25">
      <c r="A24" s="136"/>
      <c r="B24" s="68">
        <v>21</v>
      </c>
      <c r="C24" s="142"/>
      <c r="D24" s="66" t="s">
        <v>88</v>
      </c>
      <c r="E24" s="69" t="s">
        <v>37</v>
      </c>
      <c r="F24" s="69" t="s">
        <v>48</v>
      </c>
      <c r="G24" s="86">
        <v>1.64</v>
      </c>
      <c r="H24" s="65">
        <v>1200</v>
      </c>
      <c r="I24" s="39">
        <f t="shared" si="0"/>
        <v>240</v>
      </c>
      <c r="J24" s="40" t="str">
        <f t="shared" si="1"/>
        <v>OK</v>
      </c>
      <c r="K24" s="121"/>
      <c r="L24" s="121"/>
      <c r="M24" s="121">
        <v>120</v>
      </c>
      <c r="N24" s="121"/>
      <c r="O24" s="121"/>
      <c r="P24" s="121"/>
      <c r="Q24" s="121"/>
      <c r="R24" s="121"/>
      <c r="S24" s="121"/>
      <c r="T24" s="121"/>
      <c r="U24" s="121"/>
      <c r="V24" s="121"/>
      <c r="W24" s="121">
        <v>288</v>
      </c>
      <c r="X24" s="121"/>
      <c r="Y24" s="121"/>
      <c r="Z24" s="121"/>
      <c r="AA24" s="121"/>
      <c r="AB24" s="121"/>
      <c r="AC24" s="121"/>
      <c r="AD24" s="121"/>
      <c r="AE24" s="121"/>
      <c r="AF24" s="121">
        <v>360</v>
      </c>
      <c r="AG24" s="121"/>
      <c r="AH24" s="121"/>
      <c r="AI24" s="121"/>
      <c r="AJ24" s="121">
        <v>192</v>
      </c>
      <c r="AK24" s="121"/>
      <c r="AL24" s="121"/>
      <c r="AM24" s="121"/>
      <c r="AN24" s="18"/>
      <c r="AO24" s="18"/>
      <c r="AP24" s="18"/>
      <c r="AQ24" s="18"/>
      <c r="AR24" s="18"/>
    </row>
    <row r="25" spans="1:44" ht="60" customHeight="1" x14ac:dyDescent="0.25">
      <c r="A25" s="134">
        <v>12</v>
      </c>
      <c r="B25" s="68">
        <v>26</v>
      </c>
      <c r="C25" s="140" t="s">
        <v>173</v>
      </c>
      <c r="D25" s="66" t="s">
        <v>185</v>
      </c>
      <c r="E25" s="20" t="s">
        <v>37</v>
      </c>
      <c r="F25" s="20" t="s">
        <v>51</v>
      </c>
      <c r="G25" s="86">
        <v>2.21</v>
      </c>
      <c r="H25" s="65">
        <v>576</v>
      </c>
      <c r="I25" s="39">
        <f t="shared" si="0"/>
        <v>576</v>
      </c>
      <c r="J25" s="40" t="str">
        <f t="shared" si="1"/>
        <v>OK</v>
      </c>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8"/>
      <c r="AO25" s="18"/>
      <c r="AP25" s="18"/>
      <c r="AQ25" s="18"/>
      <c r="AR25" s="18"/>
    </row>
    <row r="26" spans="1:44" ht="60" customHeight="1" x14ac:dyDescent="0.25">
      <c r="A26" s="136"/>
      <c r="B26" s="68">
        <v>27</v>
      </c>
      <c r="C26" s="142"/>
      <c r="D26" s="46" t="s">
        <v>186</v>
      </c>
      <c r="E26" s="20" t="s">
        <v>37</v>
      </c>
      <c r="F26" s="20" t="s">
        <v>28</v>
      </c>
      <c r="G26" s="86">
        <v>1.19</v>
      </c>
      <c r="H26" s="65">
        <v>1200</v>
      </c>
      <c r="I26" s="39">
        <f t="shared" si="0"/>
        <v>432</v>
      </c>
      <c r="J26" s="40" t="str">
        <f t="shared" si="1"/>
        <v>OK</v>
      </c>
      <c r="K26" s="121"/>
      <c r="L26" s="121"/>
      <c r="M26" s="121">
        <v>240</v>
      </c>
      <c r="N26" s="121"/>
      <c r="O26" s="121"/>
      <c r="P26" s="121"/>
      <c r="Q26" s="121"/>
      <c r="R26" s="121"/>
      <c r="S26" s="121"/>
      <c r="T26" s="121"/>
      <c r="U26" s="121"/>
      <c r="V26" s="121"/>
      <c r="W26" s="121"/>
      <c r="X26" s="121"/>
      <c r="Y26" s="121"/>
      <c r="Z26" s="121"/>
      <c r="AA26" s="121"/>
      <c r="AB26" s="121"/>
      <c r="AC26" s="121"/>
      <c r="AD26" s="121"/>
      <c r="AE26" s="121"/>
      <c r="AF26" s="121">
        <v>240</v>
      </c>
      <c r="AG26" s="121"/>
      <c r="AH26" s="121"/>
      <c r="AI26" s="121"/>
      <c r="AJ26" s="121">
        <v>288</v>
      </c>
      <c r="AK26" s="121"/>
      <c r="AL26" s="121"/>
      <c r="AM26" s="121"/>
      <c r="AN26" s="18"/>
      <c r="AO26" s="18"/>
      <c r="AP26" s="18"/>
      <c r="AQ26" s="18"/>
      <c r="AR26" s="18"/>
    </row>
    <row r="27" spans="1:44" ht="60" customHeight="1" x14ac:dyDescent="0.25">
      <c r="A27" s="134">
        <v>13</v>
      </c>
      <c r="B27" s="68">
        <v>28</v>
      </c>
      <c r="C27" s="140" t="s">
        <v>187</v>
      </c>
      <c r="D27" s="66" t="s">
        <v>89</v>
      </c>
      <c r="E27" s="20" t="s">
        <v>188</v>
      </c>
      <c r="F27" s="20" t="s">
        <v>26</v>
      </c>
      <c r="G27" s="86">
        <v>37.36</v>
      </c>
      <c r="H27" s="65">
        <v>5</v>
      </c>
      <c r="I27" s="39">
        <f t="shared" si="0"/>
        <v>5</v>
      </c>
      <c r="J27" s="40" t="str">
        <f t="shared" si="1"/>
        <v>OK</v>
      </c>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8"/>
      <c r="AO27" s="18"/>
      <c r="AP27" s="18"/>
      <c r="AQ27" s="18"/>
      <c r="AR27" s="18"/>
    </row>
    <row r="28" spans="1:44" ht="60" customHeight="1" x14ac:dyDescent="0.25">
      <c r="A28" s="135"/>
      <c r="B28" s="68">
        <v>29</v>
      </c>
      <c r="C28" s="141"/>
      <c r="D28" s="66" t="s">
        <v>90</v>
      </c>
      <c r="E28" s="20" t="s">
        <v>188</v>
      </c>
      <c r="F28" s="20" t="s">
        <v>26</v>
      </c>
      <c r="G28" s="86">
        <v>39.81</v>
      </c>
      <c r="H28" s="65"/>
      <c r="I28" s="39">
        <f t="shared" si="0"/>
        <v>0</v>
      </c>
      <c r="J28" s="40" t="str">
        <f t="shared" si="1"/>
        <v>OK</v>
      </c>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8"/>
      <c r="AO28" s="18"/>
      <c r="AP28" s="18"/>
      <c r="AQ28" s="18"/>
      <c r="AR28" s="18"/>
    </row>
    <row r="29" spans="1:44" ht="60" customHeight="1" x14ac:dyDescent="0.25">
      <c r="A29" s="135"/>
      <c r="B29" s="68">
        <v>30</v>
      </c>
      <c r="C29" s="141"/>
      <c r="D29" s="46" t="s">
        <v>91</v>
      </c>
      <c r="E29" s="20" t="s">
        <v>188</v>
      </c>
      <c r="F29" s="20" t="s">
        <v>26</v>
      </c>
      <c r="G29" s="86">
        <v>39.81</v>
      </c>
      <c r="H29" s="65"/>
      <c r="I29" s="39">
        <f t="shared" si="0"/>
        <v>0</v>
      </c>
      <c r="J29" s="40" t="str">
        <f t="shared" si="1"/>
        <v>OK</v>
      </c>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8"/>
      <c r="AO29" s="18"/>
      <c r="AP29" s="18"/>
      <c r="AQ29" s="18"/>
      <c r="AR29" s="18"/>
    </row>
    <row r="30" spans="1:44" ht="60" customHeight="1" x14ac:dyDescent="0.25">
      <c r="A30" s="135"/>
      <c r="B30" s="68">
        <v>31</v>
      </c>
      <c r="C30" s="141"/>
      <c r="D30" s="46" t="s">
        <v>92</v>
      </c>
      <c r="E30" s="20" t="s">
        <v>188</v>
      </c>
      <c r="F30" s="20" t="s">
        <v>26</v>
      </c>
      <c r="G30" s="86">
        <v>114.98</v>
      </c>
      <c r="H30" s="65">
        <v>3</v>
      </c>
      <c r="I30" s="39">
        <f t="shared" si="0"/>
        <v>3</v>
      </c>
      <c r="J30" s="40" t="str">
        <f t="shared" si="1"/>
        <v>OK</v>
      </c>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8"/>
      <c r="AO30" s="18"/>
      <c r="AP30" s="18"/>
      <c r="AQ30" s="18"/>
      <c r="AR30" s="18"/>
    </row>
    <row r="31" spans="1:44" ht="60" customHeight="1" x14ac:dyDescent="0.25">
      <c r="A31" s="135"/>
      <c r="B31" s="68">
        <v>32</v>
      </c>
      <c r="C31" s="141"/>
      <c r="D31" s="46" t="s">
        <v>189</v>
      </c>
      <c r="E31" s="20" t="s">
        <v>188</v>
      </c>
      <c r="F31" s="20" t="s">
        <v>26</v>
      </c>
      <c r="G31" s="86">
        <v>36.97</v>
      </c>
      <c r="H31" s="65"/>
      <c r="I31" s="39">
        <f t="shared" si="0"/>
        <v>0</v>
      </c>
      <c r="J31" s="40" t="str">
        <f t="shared" si="1"/>
        <v>OK</v>
      </c>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8"/>
      <c r="AO31" s="18"/>
      <c r="AP31" s="18"/>
      <c r="AQ31" s="18"/>
      <c r="AR31" s="18"/>
    </row>
    <row r="32" spans="1:44" ht="60" customHeight="1" x14ac:dyDescent="0.25">
      <c r="A32" s="135"/>
      <c r="B32" s="68">
        <v>33</v>
      </c>
      <c r="C32" s="141"/>
      <c r="D32" s="46" t="s">
        <v>190</v>
      </c>
      <c r="E32" s="20" t="s">
        <v>188</v>
      </c>
      <c r="F32" s="20" t="s">
        <v>26</v>
      </c>
      <c r="G32" s="86">
        <v>18.579999999999998</v>
      </c>
      <c r="H32" s="65"/>
      <c r="I32" s="39">
        <f t="shared" si="0"/>
        <v>0</v>
      </c>
      <c r="J32" s="40" t="str">
        <f t="shared" si="1"/>
        <v>OK</v>
      </c>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8"/>
      <c r="AO32" s="18"/>
      <c r="AP32" s="18"/>
      <c r="AQ32" s="18"/>
      <c r="AR32" s="18"/>
    </row>
    <row r="33" spans="1:44" ht="60" customHeight="1" x14ac:dyDescent="0.25">
      <c r="A33" s="135"/>
      <c r="B33" s="68">
        <v>34</v>
      </c>
      <c r="C33" s="141"/>
      <c r="D33" s="46" t="s">
        <v>191</v>
      </c>
      <c r="E33" s="20" t="s">
        <v>188</v>
      </c>
      <c r="F33" s="20" t="s">
        <v>26</v>
      </c>
      <c r="G33" s="86">
        <v>18.22</v>
      </c>
      <c r="H33" s="65"/>
      <c r="I33" s="39">
        <f t="shared" si="0"/>
        <v>0</v>
      </c>
      <c r="J33" s="40" t="str">
        <f t="shared" si="1"/>
        <v>OK</v>
      </c>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8"/>
      <c r="AO33" s="18"/>
      <c r="AP33" s="18"/>
      <c r="AQ33" s="18"/>
      <c r="AR33" s="18"/>
    </row>
    <row r="34" spans="1:44" ht="60" customHeight="1" x14ac:dyDescent="0.25">
      <c r="A34" s="136"/>
      <c r="B34" s="68">
        <v>35</v>
      </c>
      <c r="C34" s="142"/>
      <c r="D34" s="46" t="s">
        <v>192</v>
      </c>
      <c r="E34" s="20" t="s">
        <v>188</v>
      </c>
      <c r="F34" s="20" t="s">
        <v>26</v>
      </c>
      <c r="G34" s="86">
        <v>54.22</v>
      </c>
      <c r="H34" s="65"/>
      <c r="I34" s="39">
        <f t="shared" si="0"/>
        <v>0</v>
      </c>
      <c r="J34" s="40" t="str">
        <f t="shared" si="1"/>
        <v>OK</v>
      </c>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8"/>
      <c r="AO34" s="18"/>
      <c r="AP34" s="18"/>
      <c r="AQ34" s="18"/>
      <c r="AR34" s="18"/>
    </row>
    <row r="35" spans="1:44" ht="60" customHeight="1" x14ac:dyDescent="0.25">
      <c r="A35" s="134">
        <v>14</v>
      </c>
      <c r="B35" s="68">
        <v>36</v>
      </c>
      <c r="C35" s="140" t="s">
        <v>175</v>
      </c>
      <c r="D35" s="46" t="s">
        <v>93</v>
      </c>
      <c r="E35" s="20" t="s">
        <v>193</v>
      </c>
      <c r="F35" s="20" t="s">
        <v>26</v>
      </c>
      <c r="G35" s="86">
        <v>5.59</v>
      </c>
      <c r="H35" s="65">
        <v>100</v>
      </c>
      <c r="I35" s="39">
        <f t="shared" si="0"/>
        <v>80</v>
      </c>
      <c r="J35" s="40" t="str">
        <f t="shared" si="1"/>
        <v>OK</v>
      </c>
      <c r="K35" s="121"/>
      <c r="L35" s="121"/>
      <c r="M35" s="121"/>
      <c r="N35" s="121">
        <v>20</v>
      </c>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8"/>
      <c r="AO35" s="18"/>
      <c r="AP35" s="18"/>
      <c r="AQ35" s="18"/>
      <c r="AR35" s="18"/>
    </row>
    <row r="36" spans="1:44" ht="60" customHeight="1" x14ac:dyDescent="0.25">
      <c r="A36" s="135"/>
      <c r="B36" s="68">
        <v>37</v>
      </c>
      <c r="C36" s="141"/>
      <c r="D36" s="46" t="s">
        <v>94</v>
      </c>
      <c r="E36" s="20" t="s">
        <v>194</v>
      </c>
      <c r="F36" s="20" t="s">
        <v>26</v>
      </c>
      <c r="G36" s="86">
        <v>5.69</v>
      </c>
      <c r="H36" s="65">
        <v>48</v>
      </c>
      <c r="I36" s="39">
        <f t="shared" ref="I36:I67" si="2">H36-(SUM(K36:AR36))</f>
        <v>48</v>
      </c>
      <c r="J36" s="40" t="str">
        <f t="shared" si="1"/>
        <v>OK</v>
      </c>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8"/>
      <c r="AO36" s="18"/>
      <c r="AP36" s="18"/>
      <c r="AQ36" s="18"/>
      <c r="AR36" s="18"/>
    </row>
    <row r="37" spans="1:44" ht="60" customHeight="1" x14ac:dyDescent="0.25">
      <c r="A37" s="135"/>
      <c r="B37" s="68">
        <v>38</v>
      </c>
      <c r="C37" s="141"/>
      <c r="D37" s="66" t="s">
        <v>95</v>
      </c>
      <c r="E37" s="20" t="s">
        <v>194</v>
      </c>
      <c r="F37" s="20" t="s">
        <v>26</v>
      </c>
      <c r="G37" s="86">
        <v>12.6</v>
      </c>
      <c r="H37" s="65"/>
      <c r="I37" s="39">
        <f t="shared" si="2"/>
        <v>0</v>
      </c>
      <c r="J37" s="40" t="str">
        <f t="shared" si="1"/>
        <v>OK</v>
      </c>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8"/>
      <c r="AO37" s="18"/>
      <c r="AP37" s="18"/>
      <c r="AQ37" s="18"/>
      <c r="AR37" s="18"/>
    </row>
    <row r="38" spans="1:44" ht="60" customHeight="1" x14ac:dyDescent="0.25">
      <c r="A38" s="135"/>
      <c r="B38" s="68">
        <v>39</v>
      </c>
      <c r="C38" s="141"/>
      <c r="D38" s="66" t="s">
        <v>96</v>
      </c>
      <c r="E38" s="20" t="s">
        <v>62</v>
      </c>
      <c r="F38" s="20" t="s">
        <v>26</v>
      </c>
      <c r="G38" s="86">
        <v>23.37</v>
      </c>
      <c r="H38" s="65">
        <v>10</v>
      </c>
      <c r="I38" s="39">
        <f t="shared" si="2"/>
        <v>10</v>
      </c>
      <c r="J38" s="40" t="str">
        <f t="shared" si="1"/>
        <v>OK</v>
      </c>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8"/>
      <c r="AO38" s="18"/>
      <c r="AP38" s="18"/>
      <c r="AQ38" s="18"/>
      <c r="AR38" s="18"/>
    </row>
    <row r="39" spans="1:44" ht="60" customHeight="1" x14ac:dyDescent="0.25">
      <c r="A39" s="135"/>
      <c r="B39" s="68">
        <v>40</v>
      </c>
      <c r="C39" s="141"/>
      <c r="D39" s="46" t="s">
        <v>97</v>
      </c>
      <c r="E39" s="20" t="s">
        <v>59</v>
      </c>
      <c r="F39" s="20" t="s">
        <v>26</v>
      </c>
      <c r="G39" s="86">
        <v>1.3</v>
      </c>
      <c r="H39" s="65">
        <v>30</v>
      </c>
      <c r="I39" s="39">
        <f t="shared" si="2"/>
        <v>30</v>
      </c>
      <c r="J39" s="40" t="str">
        <f t="shared" si="1"/>
        <v>OK</v>
      </c>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8"/>
      <c r="AO39" s="18"/>
      <c r="AP39" s="18"/>
      <c r="AQ39" s="18"/>
      <c r="AR39" s="18"/>
    </row>
    <row r="40" spans="1:44" ht="60" customHeight="1" x14ac:dyDescent="0.25">
      <c r="A40" s="135"/>
      <c r="B40" s="68">
        <v>41</v>
      </c>
      <c r="C40" s="141"/>
      <c r="D40" s="46" t="s">
        <v>98</v>
      </c>
      <c r="E40" s="20" t="s">
        <v>61</v>
      </c>
      <c r="F40" s="20" t="s">
        <v>48</v>
      </c>
      <c r="G40" s="86">
        <v>0.78</v>
      </c>
      <c r="H40" s="65">
        <v>560</v>
      </c>
      <c r="I40" s="39">
        <f t="shared" si="2"/>
        <v>320</v>
      </c>
      <c r="J40" s="40" t="str">
        <f t="shared" si="1"/>
        <v>OK</v>
      </c>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v>240</v>
      </c>
      <c r="AL40" s="121"/>
      <c r="AM40" s="121"/>
      <c r="AN40" s="18"/>
      <c r="AO40" s="18"/>
      <c r="AP40" s="18"/>
      <c r="AQ40" s="18"/>
      <c r="AR40" s="18"/>
    </row>
    <row r="41" spans="1:44" ht="60" customHeight="1" x14ac:dyDescent="0.25">
      <c r="A41" s="135"/>
      <c r="B41" s="68">
        <v>42</v>
      </c>
      <c r="C41" s="141"/>
      <c r="D41" s="66" t="s">
        <v>99</v>
      </c>
      <c r="E41" s="20" t="s">
        <v>195</v>
      </c>
      <c r="F41" s="20" t="s">
        <v>29</v>
      </c>
      <c r="G41" s="86">
        <v>1.48</v>
      </c>
      <c r="H41" s="65">
        <v>50</v>
      </c>
      <c r="I41" s="39">
        <f t="shared" si="2"/>
        <v>50</v>
      </c>
      <c r="J41" s="40" t="str">
        <f t="shared" si="1"/>
        <v>OK</v>
      </c>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8"/>
      <c r="AO41" s="18"/>
      <c r="AP41" s="18"/>
      <c r="AQ41" s="18"/>
      <c r="AR41" s="18"/>
    </row>
    <row r="42" spans="1:44" ht="60" customHeight="1" x14ac:dyDescent="0.25">
      <c r="A42" s="135"/>
      <c r="B42" s="68">
        <v>43</v>
      </c>
      <c r="C42" s="141"/>
      <c r="D42" s="66" t="s">
        <v>100</v>
      </c>
      <c r="E42" s="20" t="s">
        <v>63</v>
      </c>
      <c r="F42" s="20" t="s">
        <v>27</v>
      </c>
      <c r="G42" s="86">
        <v>3.35</v>
      </c>
      <c r="H42" s="65">
        <v>100</v>
      </c>
      <c r="I42" s="39">
        <f t="shared" si="2"/>
        <v>52</v>
      </c>
      <c r="J42" s="40" t="str">
        <f t="shared" si="1"/>
        <v>OK</v>
      </c>
      <c r="K42" s="121"/>
      <c r="L42" s="121"/>
      <c r="M42" s="121"/>
      <c r="N42" s="121"/>
      <c r="O42" s="121"/>
      <c r="P42" s="121"/>
      <c r="Q42" s="121"/>
      <c r="R42" s="121"/>
      <c r="S42" s="121"/>
      <c r="T42" s="121"/>
      <c r="U42" s="121"/>
      <c r="V42" s="121"/>
      <c r="W42" s="121"/>
      <c r="X42" s="121"/>
      <c r="Y42" s="121"/>
      <c r="Z42" s="121"/>
      <c r="AA42" s="121"/>
      <c r="AB42" s="121">
        <v>48</v>
      </c>
      <c r="AC42" s="121"/>
      <c r="AD42" s="121"/>
      <c r="AE42" s="121"/>
      <c r="AF42" s="121"/>
      <c r="AG42" s="121"/>
      <c r="AH42" s="121"/>
      <c r="AI42" s="121"/>
      <c r="AJ42" s="121"/>
      <c r="AK42" s="121"/>
      <c r="AL42" s="121"/>
      <c r="AM42" s="121"/>
      <c r="AN42" s="18"/>
      <c r="AO42" s="18"/>
      <c r="AP42" s="18"/>
      <c r="AQ42" s="18"/>
      <c r="AR42" s="18"/>
    </row>
    <row r="43" spans="1:44" ht="60" customHeight="1" x14ac:dyDescent="0.25">
      <c r="A43" s="135"/>
      <c r="B43" s="68">
        <v>44</v>
      </c>
      <c r="C43" s="141"/>
      <c r="D43" s="66" t="s">
        <v>101</v>
      </c>
      <c r="E43" s="20" t="s">
        <v>196</v>
      </c>
      <c r="F43" s="20" t="s">
        <v>27</v>
      </c>
      <c r="G43" s="86">
        <v>2.62</v>
      </c>
      <c r="H43" s="65">
        <v>30</v>
      </c>
      <c r="I43" s="39">
        <f t="shared" si="2"/>
        <v>30</v>
      </c>
      <c r="J43" s="40" t="str">
        <f t="shared" si="1"/>
        <v>OK</v>
      </c>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8"/>
      <c r="AO43" s="18"/>
      <c r="AP43" s="18"/>
      <c r="AQ43" s="18"/>
      <c r="AR43" s="18"/>
    </row>
    <row r="44" spans="1:44" ht="60" customHeight="1" x14ac:dyDescent="0.25">
      <c r="A44" s="135"/>
      <c r="B44" s="68">
        <v>45</v>
      </c>
      <c r="C44" s="141"/>
      <c r="D44" s="66" t="s">
        <v>102</v>
      </c>
      <c r="E44" s="20" t="s">
        <v>194</v>
      </c>
      <c r="F44" s="20" t="s">
        <v>48</v>
      </c>
      <c r="G44" s="86">
        <v>7.26</v>
      </c>
      <c r="H44" s="65">
        <v>30</v>
      </c>
      <c r="I44" s="39">
        <f t="shared" si="2"/>
        <v>30</v>
      </c>
      <c r="J44" s="40" t="str">
        <f t="shared" si="1"/>
        <v>OK</v>
      </c>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8"/>
      <c r="AO44" s="18"/>
      <c r="AP44" s="18"/>
      <c r="AQ44" s="18"/>
      <c r="AR44" s="18"/>
    </row>
    <row r="45" spans="1:44" ht="60" customHeight="1" x14ac:dyDescent="0.25">
      <c r="A45" s="135"/>
      <c r="B45" s="68">
        <v>46</v>
      </c>
      <c r="C45" s="141"/>
      <c r="D45" s="66" t="s">
        <v>197</v>
      </c>
      <c r="E45" s="20" t="s">
        <v>198</v>
      </c>
      <c r="F45" s="20" t="s">
        <v>199</v>
      </c>
      <c r="G45" s="86">
        <v>4.83</v>
      </c>
      <c r="H45" s="65"/>
      <c r="I45" s="39">
        <f t="shared" si="2"/>
        <v>0</v>
      </c>
      <c r="J45" s="40" t="str">
        <f t="shared" si="1"/>
        <v>OK</v>
      </c>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8"/>
      <c r="AO45" s="18"/>
      <c r="AP45" s="18"/>
      <c r="AQ45" s="18"/>
      <c r="AR45" s="18"/>
    </row>
    <row r="46" spans="1:44" ht="60" customHeight="1" x14ac:dyDescent="0.25">
      <c r="A46" s="135"/>
      <c r="B46" s="68">
        <v>47</v>
      </c>
      <c r="C46" s="141"/>
      <c r="D46" s="66" t="s">
        <v>200</v>
      </c>
      <c r="E46" s="20" t="s">
        <v>201</v>
      </c>
      <c r="F46" s="20" t="s">
        <v>199</v>
      </c>
      <c r="G46" s="86">
        <v>3.78</v>
      </c>
      <c r="H46" s="65"/>
      <c r="I46" s="39">
        <f t="shared" si="2"/>
        <v>0</v>
      </c>
      <c r="J46" s="40" t="str">
        <f t="shared" si="1"/>
        <v>OK</v>
      </c>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8"/>
      <c r="AO46" s="18"/>
      <c r="AP46" s="18"/>
      <c r="AQ46" s="18"/>
      <c r="AR46" s="18"/>
    </row>
    <row r="47" spans="1:44" ht="60" customHeight="1" x14ac:dyDescent="0.25">
      <c r="A47" s="135"/>
      <c r="B47" s="81">
        <v>48</v>
      </c>
      <c r="C47" s="141"/>
      <c r="D47" s="66" t="s">
        <v>202</v>
      </c>
      <c r="E47" s="69" t="s">
        <v>203</v>
      </c>
      <c r="F47" s="69" t="s">
        <v>199</v>
      </c>
      <c r="G47" s="86">
        <v>8.81</v>
      </c>
      <c r="H47" s="65"/>
      <c r="I47" s="39">
        <f t="shared" si="2"/>
        <v>0</v>
      </c>
      <c r="J47" s="40" t="str">
        <f t="shared" si="1"/>
        <v>OK</v>
      </c>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8"/>
      <c r="AO47" s="18"/>
      <c r="AP47" s="18"/>
      <c r="AQ47" s="18"/>
      <c r="AR47" s="18"/>
    </row>
    <row r="48" spans="1:44" ht="60" customHeight="1" x14ac:dyDescent="0.25">
      <c r="A48" s="136"/>
      <c r="B48" s="81">
        <v>49</v>
      </c>
      <c r="C48" s="142"/>
      <c r="D48" s="66" t="s">
        <v>204</v>
      </c>
      <c r="E48" s="69" t="s">
        <v>203</v>
      </c>
      <c r="F48" s="20" t="s">
        <v>205</v>
      </c>
      <c r="G48" s="86">
        <v>7.02</v>
      </c>
      <c r="H48" s="65"/>
      <c r="I48" s="39">
        <f t="shared" si="2"/>
        <v>0</v>
      </c>
      <c r="J48" s="40" t="str">
        <f t="shared" si="1"/>
        <v>OK</v>
      </c>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8"/>
      <c r="AO48" s="18"/>
      <c r="AP48" s="18"/>
      <c r="AQ48" s="18"/>
      <c r="AR48" s="18"/>
    </row>
    <row r="49" spans="1:44" ht="60" customHeight="1" x14ac:dyDescent="0.25">
      <c r="A49" s="134">
        <v>15</v>
      </c>
      <c r="B49" s="81">
        <v>50</v>
      </c>
      <c r="C49" s="140" t="s">
        <v>187</v>
      </c>
      <c r="D49" s="66" t="s">
        <v>103</v>
      </c>
      <c r="E49" s="69" t="s">
        <v>206</v>
      </c>
      <c r="F49" s="20" t="s">
        <v>48</v>
      </c>
      <c r="G49" s="86">
        <v>27.39</v>
      </c>
      <c r="H49" s="65"/>
      <c r="I49" s="39">
        <f t="shared" si="2"/>
        <v>0</v>
      </c>
      <c r="J49" s="40" t="str">
        <f t="shared" si="1"/>
        <v>OK</v>
      </c>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8"/>
      <c r="AO49" s="18"/>
      <c r="AP49" s="18"/>
      <c r="AQ49" s="18"/>
      <c r="AR49" s="18"/>
    </row>
    <row r="50" spans="1:44" ht="60" customHeight="1" x14ac:dyDescent="0.25">
      <c r="A50" s="135"/>
      <c r="B50" s="81">
        <v>51</v>
      </c>
      <c r="C50" s="141"/>
      <c r="D50" s="46" t="s">
        <v>104</v>
      </c>
      <c r="E50" s="69" t="s">
        <v>206</v>
      </c>
      <c r="F50" s="20" t="s">
        <v>26</v>
      </c>
      <c r="G50" s="86">
        <v>1.77</v>
      </c>
      <c r="H50" s="65"/>
      <c r="I50" s="39">
        <f t="shared" si="2"/>
        <v>0</v>
      </c>
      <c r="J50" s="40" t="str">
        <f t="shared" si="1"/>
        <v>OK</v>
      </c>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8"/>
      <c r="AO50" s="18"/>
      <c r="AP50" s="18"/>
      <c r="AQ50" s="18"/>
      <c r="AR50" s="18"/>
    </row>
    <row r="51" spans="1:44" ht="60" customHeight="1" x14ac:dyDescent="0.25">
      <c r="A51" s="135"/>
      <c r="B51" s="81">
        <v>52</v>
      </c>
      <c r="C51" s="141"/>
      <c r="D51" s="66" t="s">
        <v>105</v>
      </c>
      <c r="E51" s="69" t="s">
        <v>206</v>
      </c>
      <c r="F51" s="69" t="s">
        <v>26</v>
      </c>
      <c r="G51" s="86">
        <v>2.89</v>
      </c>
      <c r="H51" s="65"/>
      <c r="I51" s="39">
        <f t="shared" si="2"/>
        <v>0</v>
      </c>
      <c r="J51" s="40" t="str">
        <f t="shared" si="1"/>
        <v>OK</v>
      </c>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8"/>
      <c r="AO51" s="18"/>
      <c r="AP51" s="18"/>
      <c r="AQ51" s="18"/>
      <c r="AR51" s="18"/>
    </row>
    <row r="52" spans="1:44" ht="60" customHeight="1" x14ac:dyDescent="0.25">
      <c r="A52" s="135"/>
      <c r="B52" s="81">
        <v>53</v>
      </c>
      <c r="C52" s="141"/>
      <c r="D52" s="46" t="s">
        <v>106</v>
      </c>
      <c r="E52" s="69" t="s">
        <v>206</v>
      </c>
      <c r="F52" s="69" t="s">
        <v>46</v>
      </c>
      <c r="G52" s="86">
        <v>2.73</v>
      </c>
      <c r="H52" s="65"/>
      <c r="I52" s="39">
        <f t="shared" si="2"/>
        <v>0</v>
      </c>
      <c r="J52" s="40" t="str">
        <f t="shared" si="1"/>
        <v>OK</v>
      </c>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8"/>
      <c r="AO52" s="18"/>
      <c r="AP52" s="18"/>
      <c r="AQ52" s="18"/>
      <c r="AR52" s="18"/>
    </row>
    <row r="53" spans="1:44" ht="60" customHeight="1" x14ac:dyDescent="0.25">
      <c r="A53" s="135"/>
      <c r="B53" s="68">
        <v>54</v>
      </c>
      <c r="C53" s="141"/>
      <c r="D53" s="66" t="s">
        <v>107</v>
      </c>
      <c r="E53" s="20" t="s">
        <v>206</v>
      </c>
      <c r="F53" s="20" t="s">
        <v>26</v>
      </c>
      <c r="G53" s="86">
        <v>3.62</v>
      </c>
      <c r="H53" s="65"/>
      <c r="I53" s="39">
        <f t="shared" si="2"/>
        <v>0</v>
      </c>
      <c r="J53" s="40" t="str">
        <f t="shared" si="1"/>
        <v>OK</v>
      </c>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8"/>
      <c r="AO53" s="18"/>
      <c r="AP53" s="18"/>
      <c r="AQ53" s="18"/>
      <c r="AR53" s="18"/>
    </row>
    <row r="54" spans="1:44" ht="60" customHeight="1" x14ac:dyDescent="0.25">
      <c r="A54" s="136"/>
      <c r="B54" s="68">
        <v>55</v>
      </c>
      <c r="C54" s="142"/>
      <c r="D54" s="66" t="s">
        <v>108</v>
      </c>
      <c r="E54" s="20" t="s">
        <v>206</v>
      </c>
      <c r="F54" s="20" t="s">
        <v>26</v>
      </c>
      <c r="G54" s="86">
        <v>6.77</v>
      </c>
      <c r="H54" s="65"/>
      <c r="I54" s="39">
        <f t="shared" si="2"/>
        <v>0</v>
      </c>
      <c r="J54" s="40" t="str">
        <f t="shared" si="1"/>
        <v>OK</v>
      </c>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8"/>
      <c r="AO54" s="18"/>
      <c r="AP54" s="18"/>
      <c r="AQ54" s="18"/>
      <c r="AR54" s="18"/>
    </row>
    <row r="55" spans="1:44" ht="60" customHeight="1" x14ac:dyDescent="0.25">
      <c r="A55" s="134">
        <v>16</v>
      </c>
      <c r="B55" s="68">
        <v>56</v>
      </c>
      <c r="C55" s="140" t="s">
        <v>207</v>
      </c>
      <c r="D55" s="66" t="s">
        <v>109</v>
      </c>
      <c r="E55" s="20" t="s">
        <v>208</v>
      </c>
      <c r="F55" s="20" t="s">
        <v>26</v>
      </c>
      <c r="G55" s="86">
        <v>35.65</v>
      </c>
      <c r="H55" s="65">
        <v>80</v>
      </c>
      <c r="I55" s="39">
        <f t="shared" si="2"/>
        <v>80</v>
      </c>
      <c r="J55" s="40" t="str">
        <f t="shared" si="1"/>
        <v>OK</v>
      </c>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8"/>
      <c r="AO55" s="18"/>
      <c r="AP55" s="18"/>
      <c r="AQ55" s="18"/>
      <c r="AR55" s="18"/>
    </row>
    <row r="56" spans="1:44" ht="60" customHeight="1" x14ac:dyDescent="0.25">
      <c r="A56" s="135"/>
      <c r="B56" s="68">
        <v>57</v>
      </c>
      <c r="C56" s="141"/>
      <c r="D56" s="66" t="s">
        <v>110</v>
      </c>
      <c r="E56" s="20" t="s">
        <v>208</v>
      </c>
      <c r="F56" s="20" t="s">
        <v>26</v>
      </c>
      <c r="G56" s="86">
        <v>45.35</v>
      </c>
      <c r="H56" s="65">
        <v>20</v>
      </c>
      <c r="I56" s="39">
        <f t="shared" si="2"/>
        <v>20</v>
      </c>
      <c r="J56" s="40" t="str">
        <f t="shared" si="1"/>
        <v>OK</v>
      </c>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8"/>
      <c r="AO56" s="18"/>
      <c r="AP56" s="18"/>
      <c r="AQ56" s="18"/>
      <c r="AR56" s="18"/>
    </row>
    <row r="57" spans="1:44" ht="60" customHeight="1" x14ac:dyDescent="0.25">
      <c r="A57" s="136"/>
      <c r="B57" s="68">
        <v>58</v>
      </c>
      <c r="C57" s="142"/>
      <c r="D57" s="66" t="s">
        <v>111</v>
      </c>
      <c r="E57" s="20" t="s">
        <v>209</v>
      </c>
      <c r="F57" s="20" t="s">
        <v>26</v>
      </c>
      <c r="G57" s="86">
        <v>72.709999999999994</v>
      </c>
      <c r="H57" s="65">
        <v>10</v>
      </c>
      <c r="I57" s="39">
        <f t="shared" si="2"/>
        <v>10</v>
      </c>
      <c r="J57" s="40" t="str">
        <f t="shared" si="1"/>
        <v>OK</v>
      </c>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8"/>
      <c r="AO57" s="18"/>
      <c r="AP57" s="18"/>
      <c r="AQ57" s="18"/>
      <c r="AR57" s="18"/>
    </row>
    <row r="58" spans="1:44" ht="60" customHeight="1" x14ac:dyDescent="0.25">
      <c r="A58" s="134">
        <v>17</v>
      </c>
      <c r="B58" s="68">
        <v>59</v>
      </c>
      <c r="C58" s="140" t="s">
        <v>173</v>
      </c>
      <c r="D58" s="66" t="s">
        <v>210</v>
      </c>
      <c r="E58" s="20" t="s">
        <v>37</v>
      </c>
      <c r="F58" s="20" t="s">
        <v>28</v>
      </c>
      <c r="G58" s="86">
        <v>2.83</v>
      </c>
      <c r="H58" s="65">
        <v>400</v>
      </c>
      <c r="I58" s="39">
        <f t="shared" si="2"/>
        <v>364</v>
      </c>
      <c r="J58" s="40" t="str">
        <f t="shared" si="1"/>
        <v>OK</v>
      </c>
      <c r="K58" s="121"/>
      <c r="L58" s="121"/>
      <c r="M58" s="121">
        <v>36</v>
      </c>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8"/>
      <c r="AO58" s="18"/>
      <c r="AP58" s="18"/>
      <c r="AQ58" s="18"/>
      <c r="AR58" s="18"/>
    </row>
    <row r="59" spans="1:44" ht="60" customHeight="1" x14ac:dyDescent="0.25">
      <c r="A59" s="135"/>
      <c r="B59" s="68">
        <v>60</v>
      </c>
      <c r="C59" s="141"/>
      <c r="D59" s="66" t="s">
        <v>112</v>
      </c>
      <c r="E59" s="69" t="s">
        <v>37</v>
      </c>
      <c r="F59" s="69" t="s">
        <v>28</v>
      </c>
      <c r="G59" s="86">
        <v>2.37</v>
      </c>
      <c r="H59" s="65">
        <v>460</v>
      </c>
      <c r="I59" s="39">
        <f t="shared" si="2"/>
        <v>364</v>
      </c>
      <c r="J59" s="40" t="str">
        <f t="shared" si="1"/>
        <v>OK</v>
      </c>
      <c r="K59" s="121"/>
      <c r="L59" s="121"/>
      <c r="M59" s="121">
        <v>96</v>
      </c>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8"/>
      <c r="AO59" s="18"/>
      <c r="AP59" s="18"/>
      <c r="AQ59" s="18"/>
      <c r="AR59" s="18"/>
    </row>
    <row r="60" spans="1:44" ht="60" customHeight="1" x14ac:dyDescent="0.25">
      <c r="A60" s="135"/>
      <c r="B60" s="68">
        <v>61</v>
      </c>
      <c r="C60" s="141"/>
      <c r="D60" s="46" t="s">
        <v>113</v>
      </c>
      <c r="E60" s="69" t="s">
        <v>211</v>
      </c>
      <c r="F60" s="69" t="s">
        <v>26</v>
      </c>
      <c r="G60" s="86">
        <v>3.14</v>
      </c>
      <c r="H60" s="65"/>
      <c r="I60" s="39">
        <f t="shared" si="2"/>
        <v>0</v>
      </c>
      <c r="J60" s="40" t="str">
        <f t="shared" si="1"/>
        <v>OK</v>
      </c>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8"/>
      <c r="AO60" s="18"/>
      <c r="AP60" s="18"/>
      <c r="AQ60" s="18"/>
      <c r="AR60" s="18"/>
    </row>
    <row r="61" spans="1:44" ht="60" customHeight="1" x14ac:dyDescent="0.25">
      <c r="A61" s="136"/>
      <c r="B61" s="68">
        <v>62</v>
      </c>
      <c r="C61" s="142"/>
      <c r="D61" s="46" t="s">
        <v>114</v>
      </c>
      <c r="E61" s="69" t="s">
        <v>212</v>
      </c>
      <c r="F61" s="69" t="s">
        <v>48</v>
      </c>
      <c r="G61" s="86">
        <v>5.29</v>
      </c>
      <c r="H61" s="65">
        <v>50</v>
      </c>
      <c r="I61" s="39">
        <f t="shared" si="2"/>
        <v>40</v>
      </c>
      <c r="J61" s="40" t="str">
        <f t="shared" si="1"/>
        <v>OK</v>
      </c>
      <c r="K61" s="121"/>
      <c r="L61" s="121"/>
      <c r="M61" s="121"/>
      <c r="N61" s="121"/>
      <c r="O61" s="121"/>
      <c r="P61" s="121"/>
      <c r="Q61" s="121"/>
      <c r="R61" s="121"/>
      <c r="S61" s="121"/>
      <c r="T61" s="121"/>
      <c r="U61" s="121"/>
      <c r="V61" s="121"/>
      <c r="W61" s="121"/>
      <c r="X61" s="121"/>
      <c r="Y61" s="121"/>
      <c r="Z61" s="121"/>
      <c r="AA61" s="121"/>
      <c r="AB61" s="121"/>
      <c r="AC61" s="121"/>
      <c r="AD61" s="121"/>
      <c r="AE61" s="121"/>
      <c r="AF61" s="121">
        <v>10</v>
      </c>
      <c r="AG61" s="121"/>
      <c r="AH61" s="121"/>
      <c r="AI61" s="121"/>
      <c r="AJ61" s="121"/>
      <c r="AK61" s="121"/>
      <c r="AL61" s="121"/>
      <c r="AM61" s="121"/>
      <c r="AN61" s="18"/>
      <c r="AO61" s="18"/>
      <c r="AP61" s="18"/>
      <c r="AQ61" s="18"/>
      <c r="AR61" s="18"/>
    </row>
    <row r="62" spans="1:44" ht="60" customHeight="1" x14ac:dyDescent="0.25">
      <c r="A62" s="134">
        <v>18</v>
      </c>
      <c r="B62" s="68">
        <v>63</v>
      </c>
      <c r="C62" s="140" t="s">
        <v>175</v>
      </c>
      <c r="D62" s="46" t="s">
        <v>213</v>
      </c>
      <c r="E62" s="69" t="s">
        <v>62</v>
      </c>
      <c r="F62" s="69" t="s">
        <v>48</v>
      </c>
      <c r="G62" s="86">
        <v>28.24</v>
      </c>
      <c r="H62" s="65">
        <v>15</v>
      </c>
      <c r="I62" s="39">
        <f t="shared" si="2"/>
        <v>5</v>
      </c>
      <c r="J62" s="40" t="str">
        <f t="shared" si="1"/>
        <v>OK</v>
      </c>
      <c r="K62" s="121"/>
      <c r="L62" s="121"/>
      <c r="M62" s="121"/>
      <c r="N62" s="121">
        <v>7</v>
      </c>
      <c r="O62" s="121"/>
      <c r="P62" s="121"/>
      <c r="Q62" s="121"/>
      <c r="R62" s="121"/>
      <c r="S62" s="121"/>
      <c r="T62" s="121"/>
      <c r="U62" s="121"/>
      <c r="V62" s="121"/>
      <c r="W62" s="121"/>
      <c r="X62" s="121"/>
      <c r="Y62" s="121"/>
      <c r="Z62" s="121"/>
      <c r="AA62" s="121"/>
      <c r="AB62" s="121">
        <v>3</v>
      </c>
      <c r="AC62" s="121"/>
      <c r="AD62" s="121"/>
      <c r="AE62" s="121"/>
      <c r="AF62" s="121"/>
      <c r="AG62" s="121"/>
      <c r="AH62" s="121"/>
      <c r="AI62" s="121"/>
      <c r="AJ62" s="121"/>
      <c r="AK62" s="121"/>
      <c r="AL62" s="121"/>
      <c r="AM62" s="121"/>
      <c r="AN62" s="18"/>
      <c r="AO62" s="18"/>
      <c r="AP62" s="18"/>
      <c r="AQ62" s="18"/>
      <c r="AR62" s="18"/>
    </row>
    <row r="63" spans="1:44" ht="60" customHeight="1" x14ac:dyDescent="0.25">
      <c r="A63" s="135"/>
      <c r="B63" s="68">
        <v>64</v>
      </c>
      <c r="C63" s="141"/>
      <c r="D63" s="46" t="s">
        <v>115</v>
      </c>
      <c r="E63" s="69" t="s">
        <v>64</v>
      </c>
      <c r="F63" s="69" t="s">
        <v>48</v>
      </c>
      <c r="G63" s="86">
        <v>46.09</v>
      </c>
      <c r="H63" s="65">
        <v>15</v>
      </c>
      <c r="I63" s="39">
        <f t="shared" si="2"/>
        <v>8</v>
      </c>
      <c r="J63" s="40" t="str">
        <f t="shared" si="1"/>
        <v>OK</v>
      </c>
      <c r="K63" s="121"/>
      <c r="L63" s="121"/>
      <c r="M63" s="121"/>
      <c r="N63" s="121">
        <v>7</v>
      </c>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8"/>
      <c r="AO63" s="18"/>
      <c r="AP63" s="18"/>
      <c r="AQ63" s="18"/>
      <c r="AR63" s="18"/>
    </row>
    <row r="64" spans="1:44" ht="60" customHeight="1" x14ac:dyDescent="0.25">
      <c r="A64" s="135"/>
      <c r="B64" s="68">
        <v>65</v>
      </c>
      <c r="C64" s="141"/>
      <c r="D64" s="46" t="s">
        <v>214</v>
      </c>
      <c r="E64" s="69" t="s">
        <v>62</v>
      </c>
      <c r="F64" s="69" t="s">
        <v>48</v>
      </c>
      <c r="G64" s="86">
        <v>18.739999999999998</v>
      </c>
      <c r="H64" s="65">
        <v>10</v>
      </c>
      <c r="I64" s="39">
        <f t="shared" si="2"/>
        <v>0</v>
      </c>
      <c r="J64" s="40" t="str">
        <f t="shared" si="1"/>
        <v>OK</v>
      </c>
      <c r="K64" s="121"/>
      <c r="L64" s="121"/>
      <c r="M64" s="121"/>
      <c r="N64" s="121">
        <v>7</v>
      </c>
      <c r="O64" s="121"/>
      <c r="P64" s="121"/>
      <c r="Q64" s="121"/>
      <c r="R64" s="121"/>
      <c r="S64" s="121"/>
      <c r="T64" s="121"/>
      <c r="U64" s="121"/>
      <c r="V64" s="121"/>
      <c r="W64" s="121"/>
      <c r="X64" s="121"/>
      <c r="Y64" s="121"/>
      <c r="Z64" s="121"/>
      <c r="AA64" s="121"/>
      <c r="AB64" s="121">
        <v>3</v>
      </c>
      <c r="AC64" s="121"/>
      <c r="AD64" s="121"/>
      <c r="AE64" s="121"/>
      <c r="AF64" s="121"/>
      <c r="AG64" s="121"/>
      <c r="AH64" s="121"/>
      <c r="AI64" s="121"/>
      <c r="AJ64" s="121"/>
      <c r="AK64" s="121"/>
      <c r="AL64" s="121"/>
      <c r="AM64" s="121"/>
      <c r="AN64" s="18"/>
      <c r="AO64" s="18"/>
      <c r="AP64" s="18"/>
      <c r="AQ64" s="18"/>
      <c r="AR64" s="18"/>
    </row>
    <row r="65" spans="1:44" ht="60" customHeight="1" x14ac:dyDescent="0.25">
      <c r="A65" s="136"/>
      <c r="B65" s="68">
        <v>66</v>
      </c>
      <c r="C65" s="142"/>
      <c r="D65" s="46" t="s">
        <v>116</v>
      </c>
      <c r="E65" s="69" t="s">
        <v>215</v>
      </c>
      <c r="F65" s="69" t="s">
        <v>48</v>
      </c>
      <c r="G65" s="86">
        <v>38.86</v>
      </c>
      <c r="H65" s="65"/>
      <c r="I65" s="39">
        <f t="shared" si="2"/>
        <v>0</v>
      </c>
      <c r="J65" s="40" t="str">
        <f t="shared" si="1"/>
        <v>OK</v>
      </c>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8"/>
      <c r="AO65" s="18"/>
      <c r="AP65" s="18"/>
      <c r="AQ65" s="18"/>
      <c r="AR65" s="18"/>
    </row>
    <row r="66" spans="1:44" ht="60" customHeight="1" x14ac:dyDescent="0.25">
      <c r="A66" s="134">
        <v>19</v>
      </c>
      <c r="B66" s="68">
        <v>67</v>
      </c>
      <c r="C66" s="140" t="s">
        <v>175</v>
      </c>
      <c r="D66" s="46" t="s">
        <v>117</v>
      </c>
      <c r="E66" s="69" t="s">
        <v>62</v>
      </c>
      <c r="F66" s="69" t="s">
        <v>48</v>
      </c>
      <c r="G66" s="86">
        <v>121.67</v>
      </c>
      <c r="H66" s="65">
        <v>10</v>
      </c>
      <c r="I66" s="39">
        <f t="shared" si="2"/>
        <v>10</v>
      </c>
      <c r="J66" s="40" t="str">
        <f t="shared" si="1"/>
        <v>OK</v>
      </c>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8"/>
      <c r="AO66" s="18"/>
      <c r="AP66" s="18"/>
      <c r="AQ66" s="18"/>
      <c r="AR66" s="18"/>
    </row>
    <row r="67" spans="1:44" ht="60" customHeight="1" x14ac:dyDescent="0.25">
      <c r="A67" s="135"/>
      <c r="B67" s="68">
        <v>68</v>
      </c>
      <c r="C67" s="141"/>
      <c r="D67" s="46" t="s">
        <v>118</v>
      </c>
      <c r="E67" s="69" t="s">
        <v>62</v>
      </c>
      <c r="F67" s="69" t="s">
        <v>48</v>
      </c>
      <c r="G67" s="86">
        <v>63.22</v>
      </c>
      <c r="H67" s="65"/>
      <c r="I67" s="39">
        <f t="shared" si="2"/>
        <v>0</v>
      </c>
      <c r="J67" s="40" t="str">
        <f t="shared" si="1"/>
        <v>OK</v>
      </c>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8"/>
      <c r="AO67" s="18"/>
      <c r="AP67" s="18"/>
      <c r="AQ67" s="18"/>
      <c r="AR67" s="18"/>
    </row>
    <row r="68" spans="1:44" ht="60" customHeight="1" x14ac:dyDescent="0.25">
      <c r="A68" s="135"/>
      <c r="B68" s="68">
        <v>69</v>
      </c>
      <c r="C68" s="141"/>
      <c r="D68" s="66" t="s">
        <v>119</v>
      </c>
      <c r="E68" s="20" t="s">
        <v>62</v>
      </c>
      <c r="F68" s="20" t="s">
        <v>48</v>
      </c>
      <c r="G68" s="86">
        <v>68.62</v>
      </c>
      <c r="H68" s="65">
        <v>10</v>
      </c>
      <c r="I68" s="39">
        <f t="shared" ref="I68:I99" si="3">H68-(SUM(K68:AR68))</f>
        <v>0</v>
      </c>
      <c r="J68" s="40" t="str">
        <f t="shared" si="1"/>
        <v>OK</v>
      </c>
      <c r="K68" s="121"/>
      <c r="L68" s="121"/>
      <c r="M68" s="121"/>
      <c r="N68" s="121">
        <v>5</v>
      </c>
      <c r="O68" s="121"/>
      <c r="P68" s="121"/>
      <c r="Q68" s="121"/>
      <c r="R68" s="121"/>
      <c r="S68" s="121"/>
      <c r="T68" s="121"/>
      <c r="U68" s="121"/>
      <c r="V68" s="121"/>
      <c r="W68" s="121"/>
      <c r="X68" s="121"/>
      <c r="Y68" s="121"/>
      <c r="Z68" s="121"/>
      <c r="AA68" s="121"/>
      <c r="AB68" s="121">
        <v>3</v>
      </c>
      <c r="AC68" s="121"/>
      <c r="AD68" s="121">
        <v>2</v>
      </c>
      <c r="AE68" s="121"/>
      <c r="AF68" s="121"/>
      <c r="AG68" s="121"/>
      <c r="AH68" s="121"/>
      <c r="AI68" s="121"/>
      <c r="AJ68" s="121"/>
      <c r="AK68" s="121"/>
      <c r="AL68" s="121"/>
      <c r="AM68" s="121"/>
      <c r="AN68" s="18"/>
      <c r="AO68" s="18"/>
      <c r="AP68" s="18"/>
      <c r="AQ68" s="18"/>
      <c r="AR68" s="18"/>
    </row>
    <row r="69" spans="1:44" ht="60" customHeight="1" x14ac:dyDescent="0.25">
      <c r="A69" s="136"/>
      <c r="B69" s="68">
        <v>70</v>
      </c>
      <c r="C69" s="142"/>
      <c r="D69" s="66" t="s">
        <v>216</v>
      </c>
      <c r="E69" s="20" t="s">
        <v>64</v>
      </c>
      <c r="F69" s="20" t="s">
        <v>48</v>
      </c>
      <c r="G69" s="86">
        <v>16.43</v>
      </c>
      <c r="H69" s="65"/>
      <c r="I69" s="39">
        <f t="shared" si="3"/>
        <v>0</v>
      </c>
      <c r="J69" s="40" t="str">
        <f t="shared" ref="J69:J126" si="4">IF(I69&lt;0,"ATENÇÃO","OK")</f>
        <v>OK</v>
      </c>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8"/>
      <c r="AO69" s="18"/>
      <c r="AP69" s="18"/>
      <c r="AQ69" s="18"/>
      <c r="AR69" s="18"/>
    </row>
    <row r="70" spans="1:44" ht="60" customHeight="1" x14ac:dyDescent="0.25">
      <c r="A70" s="134">
        <v>20</v>
      </c>
      <c r="B70" s="68">
        <v>71</v>
      </c>
      <c r="C70" s="140" t="s">
        <v>207</v>
      </c>
      <c r="D70" s="66" t="s">
        <v>120</v>
      </c>
      <c r="E70" s="20" t="s">
        <v>217</v>
      </c>
      <c r="F70" s="20" t="s">
        <v>36</v>
      </c>
      <c r="G70" s="86">
        <v>2.25</v>
      </c>
      <c r="H70" s="65">
        <v>30</v>
      </c>
      <c r="I70" s="39">
        <f t="shared" si="3"/>
        <v>0</v>
      </c>
      <c r="J70" s="40" t="str">
        <f t="shared" si="4"/>
        <v>OK</v>
      </c>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v>30</v>
      </c>
      <c r="AI70" s="121"/>
      <c r="AJ70" s="121"/>
      <c r="AK70" s="121"/>
      <c r="AL70" s="121"/>
      <c r="AM70" s="121"/>
      <c r="AN70" s="18"/>
      <c r="AO70" s="18"/>
      <c r="AP70" s="18"/>
      <c r="AQ70" s="18"/>
      <c r="AR70" s="18"/>
    </row>
    <row r="71" spans="1:44" ht="60" customHeight="1" x14ac:dyDescent="0.25">
      <c r="A71" s="135"/>
      <c r="B71" s="68">
        <v>72</v>
      </c>
      <c r="C71" s="141"/>
      <c r="D71" s="46" t="s">
        <v>121</v>
      </c>
      <c r="E71" s="69" t="s">
        <v>217</v>
      </c>
      <c r="F71" s="69" t="s">
        <v>36</v>
      </c>
      <c r="G71" s="86">
        <v>2.25</v>
      </c>
      <c r="H71" s="65">
        <v>50</v>
      </c>
      <c r="I71" s="39">
        <f t="shared" si="3"/>
        <v>0</v>
      </c>
      <c r="J71" s="40" t="str">
        <f t="shared" si="4"/>
        <v>OK</v>
      </c>
      <c r="K71" s="121"/>
      <c r="L71" s="121"/>
      <c r="M71" s="121"/>
      <c r="N71" s="121"/>
      <c r="O71" s="121"/>
      <c r="P71" s="121">
        <v>15</v>
      </c>
      <c r="Q71" s="121"/>
      <c r="R71" s="121"/>
      <c r="S71" s="121"/>
      <c r="T71" s="121"/>
      <c r="U71" s="121"/>
      <c r="V71" s="121"/>
      <c r="W71" s="121"/>
      <c r="X71" s="121"/>
      <c r="Y71" s="121"/>
      <c r="Z71" s="121"/>
      <c r="AA71" s="121"/>
      <c r="AB71" s="121"/>
      <c r="AC71" s="121"/>
      <c r="AD71" s="121"/>
      <c r="AE71" s="121"/>
      <c r="AF71" s="121"/>
      <c r="AG71" s="121"/>
      <c r="AH71" s="121">
        <v>35</v>
      </c>
      <c r="AI71" s="121"/>
      <c r="AJ71" s="121"/>
      <c r="AK71" s="121"/>
      <c r="AL71" s="121"/>
      <c r="AM71" s="121"/>
      <c r="AN71" s="18"/>
      <c r="AO71" s="18"/>
      <c r="AP71" s="18"/>
      <c r="AQ71" s="18"/>
      <c r="AR71" s="18"/>
    </row>
    <row r="72" spans="1:44" ht="60" customHeight="1" x14ac:dyDescent="0.25">
      <c r="A72" s="135"/>
      <c r="B72" s="68">
        <v>73</v>
      </c>
      <c r="C72" s="141"/>
      <c r="D72" s="46" t="s">
        <v>122</v>
      </c>
      <c r="E72" s="69" t="s">
        <v>217</v>
      </c>
      <c r="F72" s="69" t="s">
        <v>36</v>
      </c>
      <c r="G72" s="86">
        <v>2.25</v>
      </c>
      <c r="H72" s="65">
        <v>50</v>
      </c>
      <c r="I72" s="39">
        <f t="shared" si="3"/>
        <v>0</v>
      </c>
      <c r="J72" s="40" t="str">
        <f t="shared" si="4"/>
        <v>OK</v>
      </c>
      <c r="K72" s="121"/>
      <c r="L72" s="121"/>
      <c r="M72" s="121"/>
      <c r="N72" s="121"/>
      <c r="O72" s="121"/>
      <c r="P72" s="121">
        <v>15</v>
      </c>
      <c r="Q72" s="121"/>
      <c r="R72" s="121"/>
      <c r="S72" s="121"/>
      <c r="T72" s="121"/>
      <c r="U72" s="121"/>
      <c r="V72" s="121"/>
      <c r="W72" s="121"/>
      <c r="X72" s="121"/>
      <c r="Y72" s="121"/>
      <c r="Z72" s="121"/>
      <c r="AA72" s="121"/>
      <c r="AB72" s="121"/>
      <c r="AC72" s="121"/>
      <c r="AD72" s="121"/>
      <c r="AE72" s="121"/>
      <c r="AF72" s="121"/>
      <c r="AG72" s="121"/>
      <c r="AH72" s="121">
        <v>35</v>
      </c>
      <c r="AI72" s="121"/>
      <c r="AJ72" s="121"/>
      <c r="AK72" s="121"/>
      <c r="AL72" s="121"/>
      <c r="AM72" s="121"/>
      <c r="AN72" s="18"/>
      <c r="AO72" s="18"/>
      <c r="AP72" s="18"/>
      <c r="AQ72" s="18"/>
      <c r="AR72" s="18"/>
    </row>
    <row r="73" spans="1:44" ht="60" customHeight="1" x14ac:dyDescent="0.25">
      <c r="A73" s="135"/>
      <c r="B73" s="68">
        <v>74</v>
      </c>
      <c r="C73" s="141"/>
      <c r="D73" s="46" t="s">
        <v>123</v>
      </c>
      <c r="E73" s="69" t="s">
        <v>217</v>
      </c>
      <c r="F73" s="69" t="s">
        <v>48</v>
      </c>
      <c r="G73" s="86">
        <v>0.12</v>
      </c>
      <c r="H73" s="65"/>
      <c r="I73" s="39">
        <f t="shared" si="3"/>
        <v>0</v>
      </c>
      <c r="J73" s="40" t="str">
        <f t="shared" si="4"/>
        <v>OK</v>
      </c>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8"/>
      <c r="AO73" s="18"/>
      <c r="AP73" s="18"/>
      <c r="AQ73" s="18"/>
      <c r="AR73" s="18"/>
    </row>
    <row r="74" spans="1:44" ht="60" customHeight="1" x14ac:dyDescent="0.25">
      <c r="A74" s="136"/>
      <c r="B74" s="68">
        <v>75</v>
      </c>
      <c r="C74" s="142"/>
      <c r="D74" s="46" t="s">
        <v>143</v>
      </c>
      <c r="E74" s="69" t="s">
        <v>67</v>
      </c>
      <c r="F74" s="69" t="s">
        <v>53</v>
      </c>
      <c r="G74" s="86">
        <v>134.54</v>
      </c>
      <c r="H74" s="65">
        <v>8</v>
      </c>
      <c r="I74" s="39">
        <f t="shared" si="3"/>
        <v>6</v>
      </c>
      <c r="J74" s="40" t="str">
        <f t="shared" si="4"/>
        <v>OK</v>
      </c>
      <c r="K74" s="121"/>
      <c r="L74" s="121"/>
      <c r="M74" s="121"/>
      <c r="N74" s="121"/>
      <c r="O74" s="121"/>
      <c r="P74" s="121">
        <v>2</v>
      </c>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8"/>
      <c r="AO74" s="18"/>
      <c r="AP74" s="18"/>
      <c r="AQ74" s="18"/>
      <c r="AR74" s="18"/>
    </row>
    <row r="75" spans="1:44" ht="60" customHeight="1" x14ac:dyDescent="0.25">
      <c r="A75" s="134">
        <v>21</v>
      </c>
      <c r="B75" s="68">
        <v>76</v>
      </c>
      <c r="C75" s="140" t="s">
        <v>218</v>
      </c>
      <c r="D75" s="84" t="s">
        <v>219</v>
      </c>
      <c r="E75" s="20" t="s">
        <v>220</v>
      </c>
      <c r="F75" s="20" t="s">
        <v>46</v>
      </c>
      <c r="G75" s="86">
        <v>20.36</v>
      </c>
      <c r="H75" s="65">
        <v>50</v>
      </c>
      <c r="I75" s="39">
        <f t="shared" si="3"/>
        <v>50</v>
      </c>
      <c r="J75" s="40" t="str">
        <f t="shared" si="4"/>
        <v>OK</v>
      </c>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8"/>
      <c r="AO75" s="18"/>
      <c r="AP75" s="18"/>
      <c r="AQ75" s="18"/>
      <c r="AR75" s="18"/>
    </row>
    <row r="76" spans="1:44" ht="60" customHeight="1" x14ac:dyDescent="0.25">
      <c r="A76" s="135"/>
      <c r="B76" s="68">
        <v>77</v>
      </c>
      <c r="C76" s="141"/>
      <c r="D76" s="46" t="s">
        <v>221</v>
      </c>
      <c r="E76" s="20" t="s">
        <v>220</v>
      </c>
      <c r="F76" s="69" t="s">
        <v>46</v>
      </c>
      <c r="G76" s="86">
        <v>20.350000000000001</v>
      </c>
      <c r="H76" s="65">
        <v>100</v>
      </c>
      <c r="I76" s="39">
        <f t="shared" si="3"/>
        <v>100</v>
      </c>
      <c r="J76" s="40" t="str">
        <f t="shared" si="4"/>
        <v>OK</v>
      </c>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8"/>
      <c r="AO76" s="18"/>
      <c r="AP76" s="18"/>
      <c r="AQ76" s="18"/>
      <c r="AR76" s="18"/>
    </row>
    <row r="77" spans="1:44" ht="60" customHeight="1" x14ac:dyDescent="0.25">
      <c r="A77" s="136"/>
      <c r="B77" s="68">
        <v>78</v>
      </c>
      <c r="C77" s="142"/>
      <c r="D77" s="46" t="s">
        <v>222</v>
      </c>
      <c r="E77" s="20" t="s">
        <v>220</v>
      </c>
      <c r="F77" s="69" t="s">
        <v>52</v>
      </c>
      <c r="G77" s="86">
        <v>20.38</v>
      </c>
      <c r="H77" s="65">
        <v>100</v>
      </c>
      <c r="I77" s="39">
        <f t="shared" si="3"/>
        <v>100</v>
      </c>
      <c r="J77" s="40" t="str">
        <f t="shared" si="4"/>
        <v>OK</v>
      </c>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8"/>
      <c r="AO77" s="18"/>
      <c r="AP77" s="18"/>
      <c r="AQ77" s="18"/>
      <c r="AR77" s="18"/>
    </row>
    <row r="78" spans="1:44" ht="60" customHeight="1" x14ac:dyDescent="0.25">
      <c r="A78" s="134">
        <v>22</v>
      </c>
      <c r="B78" s="68">
        <v>79</v>
      </c>
      <c r="C78" s="140" t="s">
        <v>175</v>
      </c>
      <c r="D78" s="46" t="s">
        <v>124</v>
      </c>
      <c r="E78" s="20" t="s">
        <v>62</v>
      </c>
      <c r="F78" s="69" t="s">
        <v>26</v>
      </c>
      <c r="G78" s="86">
        <v>267.92</v>
      </c>
      <c r="H78" s="65">
        <v>4</v>
      </c>
      <c r="I78" s="39">
        <f t="shared" si="3"/>
        <v>4</v>
      </c>
      <c r="J78" s="40" t="str">
        <f t="shared" si="4"/>
        <v>OK</v>
      </c>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8"/>
      <c r="AO78" s="18"/>
      <c r="AP78" s="18"/>
      <c r="AQ78" s="18"/>
      <c r="AR78" s="18"/>
    </row>
    <row r="79" spans="1:44" ht="60" customHeight="1" x14ac:dyDescent="0.25">
      <c r="A79" s="135"/>
      <c r="B79" s="68">
        <v>80</v>
      </c>
      <c r="C79" s="141"/>
      <c r="D79" s="46" t="s">
        <v>125</v>
      </c>
      <c r="E79" s="20" t="s">
        <v>62</v>
      </c>
      <c r="F79" s="69" t="s">
        <v>48</v>
      </c>
      <c r="G79" s="86">
        <v>31.59</v>
      </c>
      <c r="H79" s="65">
        <v>5</v>
      </c>
      <c r="I79" s="39">
        <f t="shared" si="3"/>
        <v>5</v>
      </c>
      <c r="J79" s="40" t="str">
        <f t="shared" si="4"/>
        <v>OK</v>
      </c>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8"/>
      <c r="AO79" s="18"/>
      <c r="AP79" s="18"/>
      <c r="AQ79" s="18"/>
      <c r="AR79" s="18"/>
    </row>
    <row r="80" spans="1:44" ht="60" customHeight="1" x14ac:dyDescent="0.25">
      <c r="A80" s="135"/>
      <c r="B80" s="68">
        <v>81</v>
      </c>
      <c r="C80" s="141"/>
      <c r="D80" s="46" t="s">
        <v>126</v>
      </c>
      <c r="E80" s="20" t="s">
        <v>223</v>
      </c>
      <c r="F80" s="69" t="s">
        <v>48</v>
      </c>
      <c r="G80" s="86">
        <v>17.48</v>
      </c>
      <c r="H80" s="65">
        <v>10</v>
      </c>
      <c r="I80" s="39">
        <f t="shared" si="3"/>
        <v>10</v>
      </c>
      <c r="J80" s="40" t="str">
        <f t="shared" si="4"/>
        <v>OK</v>
      </c>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8"/>
      <c r="AO80" s="18"/>
      <c r="AP80" s="18"/>
      <c r="AQ80" s="18"/>
      <c r="AR80" s="18"/>
    </row>
    <row r="81" spans="1:44" ht="60" customHeight="1" x14ac:dyDescent="0.25">
      <c r="A81" s="135"/>
      <c r="B81" s="68">
        <v>82</v>
      </c>
      <c r="C81" s="141"/>
      <c r="D81" s="66" t="s">
        <v>127</v>
      </c>
      <c r="E81" s="20" t="s">
        <v>62</v>
      </c>
      <c r="F81" s="20" t="s">
        <v>48</v>
      </c>
      <c r="G81" s="86">
        <v>15.49</v>
      </c>
      <c r="H81" s="65">
        <v>5</v>
      </c>
      <c r="I81" s="39">
        <f t="shared" si="3"/>
        <v>5</v>
      </c>
      <c r="J81" s="40" t="str">
        <f t="shared" si="4"/>
        <v>OK</v>
      </c>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8"/>
      <c r="AO81" s="18"/>
      <c r="AP81" s="18"/>
      <c r="AQ81" s="18"/>
      <c r="AR81" s="18"/>
    </row>
    <row r="82" spans="1:44" ht="60" customHeight="1" x14ac:dyDescent="0.25">
      <c r="A82" s="135"/>
      <c r="B82" s="68">
        <v>83</v>
      </c>
      <c r="C82" s="141"/>
      <c r="D82" s="66" t="s">
        <v>128</v>
      </c>
      <c r="E82" s="20" t="s">
        <v>62</v>
      </c>
      <c r="F82" s="20" t="s">
        <v>48</v>
      </c>
      <c r="G82" s="86">
        <v>50.16</v>
      </c>
      <c r="H82" s="65"/>
      <c r="I82" s="39">
        <f t="shared" si="3"/>
        <v>0</v>
      </c>
      <c r="J82" s="40" t="str">
        <f t="shared" si="4"/>
        <v>OK</v>
      </c>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8"/>
      <c r="AO82" s="18"/>
      <c r="AP82" s="18"/>
      <c r="AQ82" s="18"/>
      <c r="AR82" s="18"/>
    </row>
    <row r="83" spans="1:44" ht="60" customHeight="1" x14ac:dyDescent="0.25">
      <c r="A83" s="136"/>
      <c r="B83" s="68">
        <v>84</v>
      </c>
      <c r="C83" s="142"/>
      <c r="D83" s="66" t="s">
        <v>224</v>
      </c>
      <c r="E83" s="20" t="s">
        <v>62</v>
      </c>
      <c r="F83" s="20" t="s">
        <v>48</v>
      </c>
      <c r="G83" s="86">
        <v>27.85</v>
      </c>
      <c r="H83" s="65"/>
      <c r="I83" s="39">
        <f t="shared" si="3"/>
        <v>0</v>
      </c>
      <c r="J83" s="40" t="str">
        <f t="shared" si="4"/>
        <v>OK</v>
      </c>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8"/>
      <c r="AO83" s="18"/>
      <c r="AP83" s="18"/>
      <c r="AQ83" s="18"/>
      <c r="AR83" s="18"/>
    </row>
    <row r="84" spans="1:44" ht="60" customHeight="1" x14ac:dyDescent="0.25">
      <c r="A84" s="49">
        <v>23</v>
      </c>
      <c r="B84" s="68">
        <v>85</v>
      </c>
      <c r="C84" s="81" t="s">
        <v>225</v>
      </c>
      <c r="D84" s="85" t="s">
        <v>226</v>
      </c>
      <c r="E84" s="20" t="s">
        <v>227</v>
      </c>
      <c r="F84" s="20" t="s">
        <v>46</v>
      </c>
      <c r="G84" s="86">
        <v>3.24</v>
      </c>
      <c r="H84" s="65">
        <v>300</v>
      </c>
      <c r="I84" s="39">
        <f t="shared" si="3"/>
        <v>200</v>
      </c>
      <c r="J84" s="40" t="str">
        <f t="shared" si="4"/>
        <v>OK</v>
      </c>
      <c r="K84" s="121"/>
      <c r="L84" s="121"/>
      <c r="M84" s="121"/>
      <c r="N84" s="121"/>
      <c r="O84" s="121"/>
      <c r="P84" s="121"/>
      <c r="Q84" s="121">
        <v>100</v>
      </c>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8"/>
      <c r="AO84" s="18"/>
      <c r="AP84" s="18"/>
      <c r="AQ84" s="18"/>
      <c r="AR84" s="18"/>
    </row>
    <row r="85" spans="1:44" ht="60" customHeight="1" x14ac:dyDescent="0.25">
      <c r="A85" s="134">
        <v>24</v>
      </c>
      <c r="B85" s="68">
        <v>86</v>
      </c>
      <c r="C85" s="140" t="s">
        <v>207</v>
      </c>
      <c r="D85" s="66" t="s">
        <v>129</v>
      </c>
      <c r="E85" s="20" t="s">
        <v>38</v>
      </c>
      <c r="F85" s="20" t="s">
        <v>26</v>
      </c>
      <c r="G85" s="86">
        <v>1.1399999999999999</v>
      </c>
      <c r="H85" s="65">
        <v>150</v>
      </c>
      <c r="I85" s="39">
        <f t="shared" si="3"/>
        <v>100</v>
      </c>
      <c r="J85" s="40" t="str">
        <f t="shared" si="4"/>
        <v>OK</v>
      </c>
      <c r="K85" s="121"/>
      <c r="L85" s="121"/>
      <c r="M85" s="121"/>
      <c r="N85" s="121"/>
      <c r="O85" s="121"/>
      <c r="P85" s="121">
        <v>50</v>
      </c>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8"/>
      <c r="AO85" s="18"/>
      <c r="AP85" s="18"/>
      <c r="AQ85" s="18"/>
      <c r="AR85" s="18"/>
    </row>
    <row r="86" spans="1:44" ht="60" customHeight="1" x14ac:dyDescent="0.25">
      <c r="A86" s="135"/>
      <c r="B86" s="68">
        <v>87</v>
      </c>
      <c r="C86" s="141"/>
      <c r="D86" s="66" t="s">
        <v>130</v>
      </c>
      <c r="E86" s="20" t="s">
        <v>38</v>
      </c>
      <c r="F86" s="20" t="s">
        <v>26</v>
      </c>
      <c r="G86" s="86">
        <v>1.57</v>
      </c>
      <c r="H86" s="65">
        <v>150</v>
      </c>
      <c r="I86" s="39">
        <f t="shared" si="3"/>
        <v>100</v>
      </c>
      <c r="J86" s="40" t="str">
        <f t="shared" si="4"/>
        <v>OK</v>
      </c>
      <c r="K86" s="121"/>
      <c r="L86" s="121"/>
      <c r="M86" s="121"/>
      <c r="N86" s="121"/>
      <c r="O86" s="121"/>
      <c r="P86" s="121">
        <v>50</v>
      </c>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8"/>
      <c r="AO86" s="18"/>
      <c r="AP86" s="18"/>
      <c r="AQ86" s="18"/>
      <c r="AR86" s="18"/>
    </row>
    <row r="87" spans="1:44" ht="60" customHeight="1" x14ac:dyDescent="0.25">
      <c r="A87" s="135"/>
      <c r="B87" s="68">
        <v>88</v>
      </c>
      <c r="C87" s="141"/>
      <c r="D87" s="66" t="s">
        <v>131</v>
      </c>
      <c r="E87" s="69" t="s">
        <v>39</v>
      </c>
      <c r="F87" s="67" t="s">
        <v>26</v>
      </c>
      <c r="G87" s="86">
        <v>5.2</v>
      </c>
      <c r="H87" s="65">
        <v>400</v>
      </c>
      <c r="I87" s="39">
        <f t="shared" si="3"/>
        <v>400</v>
      </c>
      <c r="J87" s="40" t="str">
        <f t="shared" si="4"/>
        <v>OK</v>
      </c>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8"/>
      <c r="AO87" s="18"/>
      <c r="AP87" s="18"/>
      <c r="AQ87" s="18"/>
      <c r="AR87" s="18"/>
    </row>
    <row r="88" spans="1:44" ht="60" customHeight="1" x14ac:dyDescent="0.25">
      <c r="A88" s="136"/>
      <c r="B88" s="68">
        <v>89</v>
      </c>
      <c r="C88" s="142"/>
      <c r="D88" s="66" t="s">
        <v>132</v>
      </c>
      <c r="E88" s="69" t="s">
        <v>65</v>
      </c>
      <c r="F88" s="67" t="s">
        <v>26</v>
      </c>
      <c r="G88" s="86">
        <v>1.5</v>
      </c>
      <c r="H88" s="65"/>
      <c r="I88" s="39">
        <f t="shared" si="3"/>
        <v>0</v>
      </c>
      <c r="J88" s="40" t="str">
        <f t="shared" si="4"/>
        <v>OK</v>
      </c>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8"/>
      <c r="AO88" s="18"/>
      <c r="AP88" s="18"/>
      <c r="AQ88" s="18"/>
      <c r="AR88" s="18"/>
    </row>
    <row r="89" spans="1:44" ht="60" customHeight="1" x14ac:dyDescent="0.25">
      <c r="A89" s="134">
        <v>25</v>
      </c>
      <c r="B89" s="68">
        <v>90</v>
      </c>
      <c r="C89" s="140" t="s">
        <v>173</v>
      </c>
      <c r="D89" s="66" t="s">
        <v>133</v>
      </c>
      <c r="E89" s="69" t="s">
        <v>37</v>
      </c>
      <c r="F89" s="20" t="s">
        <v>33</v>
      </c>
      <c r="G89" s="86">
        <v>19.02</v>
      </c>
      <c r="H89" s="65">
        <v>120</v>
      </c>
      <c r="I89" s="39">
        <f t="shared" si="3"/>
        <v>60</v>
      </c>
      <c r="J89" s="40" t="str">
        <f t="shared" si="4"/>
        <v>OK</v>
      </c>
      <c r="K89" s="121"/>
      <c r="L89" s="121"/>
      <c r="M89" s="121">
        <v>20</v>
      </c>
      <c r="N89" s="121"/>
      <c r="O89" s="121"/>
      <c r="P89" s="121"/>
      <c r="Q89" s="121"/>
      <c r="R89" s="121"/>
      <c r="S89" s="121"/>
      <c r="T89" s="121"/>
      <c r="U89" s="121"/>
      <c r="V89" s="121"/>
      <c r="W89" s="121"/>
      <c r="X89" s="121"/>
      <c r="Y89" s="121"/>
      <c r="Z89" s="121">
        <v>20</v>
      </c>
      <c r="AA89" s="121"/>
      <c r="AB89" s="121"/>
      <c r="AC89" s="121"/>
      <c r="AD89" s="121"/>
      <c r="AE89" s="121"/>
      <c r="AF89" s="121">
        <v>20</v>
      </c>
      <c r="AG89" s="121"/>
      <c r="AH89" s="121"/>
      <c r="AI89" s="121"/>
      <c r="AJ89" s="121"/>
      <c r="AK89" s="121"/>
      <c r="AL89" s="121"/>
      <c r="AM89" s="121"/>
      <c r="AN89" s="18"/>
      <c r="AO89" s="18"/>
      <c r="AP89" s="18"/>
      <c r="AQ89" s="18"/>
      <c r="AR89" s="18"/>
    </row>
    <row r="90" spans="1:44" ht="60" customHeight="1" x14ac:dyDescent="0.25">
      <c r="A90" s="135"/>
      <c r="B90" s="68">
        <v>91</v>
      </c>
      <c r="C90" s="141"/>
      <c r="D90" s="46" t="s">
        <v>228</v>
      </c>
      <c r="E90" s="69" t="s">
        <v>37</v>
      </c>
      <c r="F90" s="20" t="s">
        <v>26</v>
      </c>
      <c r="G90" s="86">
        <v>10.72</v>
      </c>
      <c r="H90" s="65"/>
      <c r="I90" s="39">
        <f t="shared" si="3"/>
        <v>0</v>
      </c>
      <c r="J90" s="40" t="str">
        <f t="shared" si="4"/>
        <v>OK</v>
      </c>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8"/>
      <c r="AO90" s="18"/>
      <c r="AP90" s="18"/>
      <c r="AQ90" s="18"/>
      <c r="AR90" s="18"/>
    </row>
    <row r="91" spans="1:44" ht="60" customHeight="1" x14ac:dyDescent="0.25">
      <c r="A91" s="136"/>
      <c r="B91" s="68">
        <v>92</v>
      </c>
      <c r="C91" s="142"/>
      <c r="D91" s="66" t="s">
        <v>229</v>
      </c>
      <c r="E91" s="69" t="s">
        <v>40</v>
      </c>
      <c r="F91" s="69" t="s">
        <v>26</v>
      </c>
      <c r="G91" s="86">
        <v>21.13</v>
      </c>
      <c r="H91" s="65"/>
      <c r="I91" s="39">
        <f t="shared" si="3"/>
        <v>0</v>
      </c>
      <c r="J91" s="40" t="str">
        <f t="shared" si="4"/>
        <v>OK</v>
      </c>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8"/>
      <c r="AO91" s="18"/>
      <c r="AP91" s="18"/>
      <c r="AQ91" s="18"/>
      <c r="AR91" s="18"/>
    </row>
    <row r="92" spans="1:44" ht="60" customHeight="1" x14ac:dyDescent="0.25">
      <c r="A92" s="134">
        <v>26</v>
      </c>
      <c r="B92" s="68">
        <v>93</v>
      </c>
      <c r="C92" s="140" t="s">
        <v>173</v>
      </c>
      <c r="D92" s="66" t="s">
        <v>134</v>
      </c>
      <c r="E92" s="69" t="s">
        <v>37</v>
      </c>
      <c r="F92" s="69" t="s">
        <v>26</v>
      </c>
      <c r="G92" s="86">
        <v>11.35</v>
      </c>
      <c r="H92" s="65"/>
      <c r="I92" s="39">
        <f t="shared" si="3"/>
        <v>0</v>
      </c>
      <c r="J92" s="40" t="str">
        <f t="shared" si="4"/>
        <v>OK</v>
      </c>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8"/>
      <c r="AO92" s="18"/>
      <c r="AP92" s="18"/>
      <c r="AQ92" s="18"/>
      <c r="AR92" s="18"/>
    </row>
    <row r="93" spans="1:44" ht="60" customHeight="1" x14ac:dyDescent="0.25">
      <c r="A93" s="136"/>
      <c r="B93" s="68">
        <v>94</v>
      </c>
      <c r="C93" s="142"/>
      <c r="D93" s="66" t="s">
        <v>135</v>
      </c>
      <c r="E93" s="69" t="s">
        <v>40</v>
      </c>
      <c r="F93" s="69" t="s">
        <v>26</v>
      </c>
      <c r="G93" s="86">
        <v>15.72</v>
      </c>
      <c r="H93" s="65">
        <v>90</v>
      </c>
      <c r="I93" s="39">
        <f t="shared" si="3"/>
        <v>66</v>
      </c>
      <c r="J93" s="40" t="str">
        <f t="shared" si="4"/>
        <v>OK</v>
      </c>
      <c r="K93" s="121"/>
      <c r="L93" s="121"/>
      <c r="M93" s="121">
        <v>24</v>
      </c>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8"/>
      <c r="AO93" s="18"/>
      <c r="AP93" s="18"/>
      <c r="AQ93" s="18"/>
      <c r="AR93" s="18"/>
    </row>
    <row r="94" spans="1:44" ht="60" customHeight="1" x14ac:dyDescent="0.25">
      <c r="A94" s="49">
        <v>27</v>
      </c>
      <c r="B94" s="68">
        <v>95</v>
      </c>
      <c r="C94" s="81" t="s">
        <v>181</v>
      </c>
      <c r="D94" s="46" t="s">
        <v>230</v>
      </c>
      <c r="E94" s="69" t="s">
        <v>66</v>
      </c>
      <c r="F94" s="69" t="s">
        <v>29</v>
      </c>
      <c r="G94" s="86">
        <v>59.65</v>
      </c>
      <c r="H94" s="72">
        <v>120</v>
      </c>
      <c r="I94" s="39">
        <f t="shared" si="3"/>
        <v>35</v>
      </c>
      <c r="J94" s="40" t="str">
        <f t="shared" si="4"/>
        <v>OK</v>
      </c>
      <c r="K94" s="121"/>
      <c r="L94" s="121"/>
      <c r="M94" s="121"/>
      <c r="N94" s="121"/>
      <c r="O94" s="121">
        <v>25</v>
      </c>
      <c r="P94" s="121"/>
      <c r="Q94" s="121"/>
      <c r="R94" s="121"/>
      <c r="S94" s="121"/>
      <c r="T94" s="121"/>
      <c r="U94" s="121"/>
      <c r="V94" s="121"/>
      <c r="W94" s="121"/>
      <c r="X94" s="121"/>
      <c r="Y94" s="121"/>
      <c r="Z94" s="121"/>
      <c r="AA94" s="121">
        <v>20</v>
      </c>
      <c r="AB94" s="121"/>
      <c r="AC94" s="121"/>
      <c r="AD94" s="121"/>
      <c r="AE94" s="121"/>
      <c r="AF94" s="121"/>
      <c r="AG94" s="121">
        <v>20</v>
      </c>
      <c r="AH94" s="121"/>
      <c r="AI94" s="121"/>
      <c r="AJ94" s="121"/>
      <c r="AK94" s="121"/>
      <c r="AL94" s="121">
        <v>20</v>
      </c>
      <c r="AM94" s="121"/>
      <c r="AN94" s="18"/>
      <c r="AO94" s="18"/>
      <c r="AP94" s="18"/>
      <c r="AQ94" s="18"/>
      <c r="AR94" s="18"/>
    </row>
    <row r="95" spans="1:44" ht="60" customHeight="1" x14ac:dyDescent="0.25">
      <c r="A95" s="137">
        <v>28</v>
      </c>
      <c r="B95" s="68">
        <v>96</v>
      </c>
      <c r="C95" s="140" t="s">
        <v>231</v>
      </c>
      <c r="D95" s="66" t="s">
        <v>232</v>
      </c>
      <c r="E95" s="69" t="s">
        <v>66</v>
      </c>
      <c r="F95" s="69" t="s">
        <v>29</v>
      </c>
      <c r="G95" s="86">
        <v>13.45</v>
      </c>
      <c r="H95" s="65"/>
      <c r="I95" s="39">
        <f t="shared" si="3"/>
        <v>0</v>
      </c>
      <c r="J95" s="40" t="str">
        <f t="shared" si="4"/>
        <v>OK</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8"/>
      <c r="AO95" s="18"/>
      <c r="AP95" s="18"/>
      <c r="AQ95" s="18"/>
      <c r="AR95" s="18"/>
    </row>
    <row r="96" spans="1:44" ht="60" customHeight="1" x14ac:dyDescent="0.25">
      <c r="A96" s="138"/>
      <c r="B96" s="68">
        <v>97</v>
      </c>
      <c r="C96" s="141"/>
      <c r="D96" s="66" t="s">
        <v>233</v>
      </c>
      <c r="E96" s="20" t="s">
        <v>66</v>
      </c>
      <c r="F96" s="20" t="s">
        <v>29</v>
      </c>
      <c r="G96" s="86">
        <v>16.399999999999999</v>
      </c>
      <c r="H96" s="65">
        <v>120</v>
      </c>
      <c r="I96" s="39">
        <f t="shared" si="3"/>
        <v>55</v>
      </c>
      <c r="J96" s="40" t="str">
        <f t="shared" si="4"/>
        <v>OK</v>
      </c>
      <c r="K96" s="121"/>
      <c r="L96" s="121"/>
      <c r="M96" s="121"/>
      <c r="N96" s="121"/>
      <c r="O96" s="121"/>
      <c r="P96" s="121"/>
      <c r="Q96" s="121"/>
      <c r="R96" s="121">
        <v>25</v>
      </c>
      <c r="S96" s="121"/>
      <c r="T96" s="121"/>
      <c r="U96" s="121"/>
      <c r="V96" s="121"/>
      <c r="W96" s="121"/>
      <c r="X96" s="121"/>
      <c r="Y96" s="121"/>
      <c r="Z96" s="121"/>
      <c r="AA96" s="121"/>
      <c r="AB96" s="121"/>
      <c r="AC96" s="121">
        <v>40</v>
      </c>
      <c r="AD96" s="121"/>
      <c r="AE96" s="121"/>
      <c r="AF96" s="121"/>
      <c r="AG96" s="121"/>
      <c r="AH96" s="121"/>
      <c r="AI96" s="121"/>
      <c r="AJ96" s="121"/>
      <c r="AK96" s="121"/>
      <c r="AL96" s="121"/>
      <c r="AM96" s="121"/>
      <c r="AN96" s="18"/>
      <c r="AO96" s="18"/>
      <c r="AP96" s="18"/>
      <c r="AQ96" s="18"/>
      <c r="AR96" s="18"/>
    </row>
    <row r="97" spans="1:44" ht="60" customHeight="1" x14ac:dyDescent="0.25">
      <c r="A97" s="139"/>
      <c r="B97" s="68">
        <v>98</v>
      </c>
      <c r="C97" s="142"/>
      <c r="D97" s="66" t="s">
        <v>234</v>
      </c>
      <c r="E97" s="20" t="s">
        <v>66</v>
      </c>
      <c r="F97" s="20" t="s">
        <v>29</v>
      </c>
      <c r="G97" s="86">
        <v>18.09</v>
      </c>
      <c r="H97" s="65">
        <v>120</v>
      </c>
      <c r="I97" s="39">
        <f t="shared" si="3"/>
        <v>55</v>
      </c>
      <c r="J97" s="40" t="str">
        <f t="shared" si="4"/>
        <v>OK</v>
      </c>
      <c r="K97" s="121"/>
      <c r="L97" s="121"/>
      <c r="M97" s="121"/>
      <c r="N97" s="121"/>
      <c r="O97" s="121"/>
      <c r="P97" s="121"/>
      <c r="Q97" s="121"/>
      <c r="R97" s="121">
        <v>25</v>
      </c>
      <c r="S97" s="121"/>
      <c r="T97" s="121"/>
      <c r="U97" s="121"/>
      <c r="V97" s="121"/>
      <c r="W97" s="121"/>
      <c r="X97" s="121"/>
      <c r="Y97" s="121"/>
      <c r="Z97" s="121"/>
      <c r="AA97" s="121"/>
      <c r="AB97" s="121"/>
      <c r="AC97" s="121">
        <v>40</v>
      </c>
      <c r="AD97" s="121"/>
      <c r="AE97" s="121"/>
      <c r="AF97" s="121"/>
      <c r="AG97" s="121"/>
      <c r="AH97" s="121"/>
      <c r="AI97" s="121"/>
      <c r="AJ97" s="121"/>
      <c r="AK97" s="121"/>
      <c r="AL97" s="121"/>
      <c r="AM97" s="121"/>
      <c r="AN97" s="18"/>
      <c r="AO97" s="18"/>
      <c r="AP97" s="18"/>
      <c r="AQ97" s="18"/>
      <c r="AR97" s="18"/>
    </row>
    <row r="98" spans="1:44" ht="60" customHeight="1" x14ac:dyDescent="0.25">
      <c r="A98" s="49">
        <v>29</v>
      </c>
      <c r="B98" s="68">
        <v>99</v>
      </c>
      <c r="C98" s="81" t="s">
        <v>181</v>
      </c>
      <c r="D98" s="66" t="s">
        <v>235</v>
      </c>
      <c r="E98" s="69" t="s">
        <v>66</v>
      </c>
      <c r="F98" s="69" t="s">
        <v>47</v>
      </c>
      <c r="G98" s="86">
        <v>113.95</v>
      </c>
      <c r="H98" s="65">
        <v>70</v>
      </c>
      <c r="I98" s="39">
        <f t="shared" si="3"/>
        <v>65</v>
      </c>
      <c r="J98" s="40" t="str">
        <f t="shared" si="4"/>
        <v>OK</v>
      </c>
      <c r="K98" s="121"/>
      <c r="L98" s="121"/>
      <c r="M98" s="121"/>
      <c r="N98" s="121"/>
      <c r="O98" s="121">
        <v>5</v>
      </c>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8"/>
      <c r="AO98" s="18"/>
      <c r="AP98" s="18"/>
      <c r="AQ98" s="18"/>
      <c r="AR98" s="18"/>
    </row>
    <row r="99" spans="1:44" ht="60" customHeight="1" x14ac:dyDescent="0.25">
      <c r="A99" s="134">
        <v>30</v>
      </c>
      <c r="B99" s="68">
        <v>100</v>
      </c>
      <c r="C99" s="140" t="s">
        <v>173</v>
      </c>
      <c r="D99" s="66" t="s">
        <v>136</v>
      </c>
      <c r="E99" s="69" t="s">
        <v>37</v>
      </c>
      <c r="F99" s="69" t="s">
        <v>51</v>
      </c>
      <c r="G99" s="86">
        <v>2.56</v>
      </c>
      <c r="H99" s="65">
        <v>350</v>
      </c>
      <c r="I99" s="39">
        <f t="shared" si="3"/>
        <v>0</v>
      </c>
      <c r="J99" s="40" t="str">
        <f t="shared" si="4"/>
        <v>OK</v>
      </c>
      <c r="K99" s="121"/>
      <c r="L99" s="121"/>
      <c r="M99" s="121">
        <v>120</v>
      </c>
      <c r="N99" s="121"/>
      <c r="O99" s="121"/>
      <c r="P99" s="121"/>
      <c r="Q99" s="121"/>
      <c r="R99" s="121"/>
      <c r="S99" s="121"/>
      <c r="T99" s="121"/>
      <c r="U99" s="121">
        <v>144</v>
      </c>
      <c r="V99" s="121"/>
      <c r="W99" s="121"/>
      <c r="X99" s="121"/>
      <c r="Y99" s="121"/>
      <c r="Z99" s="121"/>
      <c r="AA99" s="121"/>
      <c r="AB99" s="121"/>
      <c r="AC99" s="121"/>
      <c r="AD99" s="121"/>
      <c r="AE99" s="121"/>
      <c r="AF99" s="121">
        <v>86</v>
      </c>
      <c r="AG99" s="121"/>
      <c r="AH99" s="121"/>
      <c r="AI99" s="121"/>
      <c r="AJ99" s="121"/>
      <c r="AK99" s="121"/>
      <c r="AL99" s="121"/>
      <c r="AM99" s="121"/>
      <c r="AN99" s="18"/>
      <c r="AO99" s="18"/>
      <c r="AP99" s="18"/>
      <c r="AQ99" s="18"/>
      <c r="AR99" s="18"/>
    </row>
    <row r="100" spans="1:44" ht="60" customHeight="1" x14ac:dyDescent="0.25">
      <c r="A100" s="136"/>
      <c r="B100" s="68">
        <v>101</v>
      </c>
      <c r="C100" s="142"/>
      <c r="D100" s="84" t="s">
        <v>137</v>
      </c>
      <c r="E100" s="69" t="s">
        <v>60</v>
      </c>
      <c r="F100" s="69" t="s">
        <v>51</v>
      </c>
      <c r="G100" s="86">
        <v>1.39</v>
      </c>
      <c r="H100" s="65"/>
      <c r="I100" s="39">
        <f t="shared" ref="I100:I131" si="5">H100-(SUM(K100:AR100))</f>
        <v>0</v>
      </c>
      <c r="J100" s="40" t="str">
        <f t="shared" si="4"/>
        <v>OK</v>
      </c>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8"/>
      <c r="AO100" s="18"/>
      <c r="AP100" s="18"/>
      <c r="AQ100" s="18"/>
      <c r="AR100" s="18"/>
    </row>
    <row r="101" spans="1:44" ht="60" customHeight="1" x14ac:dyDescent="0.25">
      <c r="A101" s="134">
        <v>31</v>
      </c>
      <c r="B101" s="68">
        <v>102</v>
      </c>
      <c r="C101" s="140" t="s">
        <v>207</v>
      </c>
      <c r="D101" s="66" t="s">
        <v>236</v>
      </c>
      <c r="E101" s="69" t="s">
        <v>237</v>
      </c>
      <c r="F101" s="69" t="s">
        <v>26</v>
      </c>
      <c r="G101" s="86">
        <v>7.71</v>
      </c>
      <c r="H101" s="65">
        <v>140</v>
      </c>
      <c r="I101" s="39">
        <f t="shared" si="5"/>
        <v>116</v>
      </c>
      <c r="J101" s="40" t="str">
        <f t="shared" si="4"/>
        <v>OK</v>
      </c>
      <c r="K101" s="121"/>
      <c r="L101" s="121"/>
      <c r="M101" s="121"/>
      <c r="N101" s="121"/>
      <c r="O101" s="121"/>
      <c r="P101" s="121">
        <v>24</v>
      </c>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8"/>
      <c r="AO101" s="18"/>
      <c r="AP101" s="18"/>
      <c r="AQ101" s="18"/>
      <c r="AR101" s="18"/>
    </row>
    <row r="102" spans="1:44" ht="60" customHeight="1" x14ac:dyDescent="0.25">
      <c r="A102" s="136"/>
      <c r="B102" s="68">
        <v>103</v>
      </c>
      <c r="C102" s="142"/>
      <c r="D102" s="66" t="s">
        <v>138</v>
      </c>
      <c r="E102" s="69" t="s">
        <v>238</v>
      </c>
      <c r="F102" s="69" t="s">
        <v>26</v>
      </c>
      <c r="G102" s="86">
        <v>13.24</v>
      </c>
      <c r="H102" s="65"/>
      <c r="I102" s="39">
        <f t="shared" si="5"/>
        <v>0</v>
      </c>
      <c r="J102" s="40" t="str">
        <f t="shared" si="4"/>
        <v>OK</v>
      </c>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8"/>
      <c r="AO102" s="18"/>
      <c r="AP102" s="18"/>
      <c r="AQ102" s="18"/>
      <c r="AR102" s="18"/>
    </row>
    <row r="103" spans="1:44" ht="60" customHeight="1" x14ac:dyDescent="0.25">
      <c r="A103" s="134">
        <v>32</v>
      </c>
      <c r="B103" s="68">
        <v>104</v>
      </c>
      <c r="C103" s="140" t="s">
        <v>239</v>
      </c>
      <c r="D103" s="46" t="s">
        <v>139</v>
      </c>
      <c r="E103" s="69" t="s">
        <v>64</v>
      </c>
      <c r="F103" s="69" t="s">
        <v>48</v>
      </c>
      <c r="G103" s="86">
        <v>28.34</v>
      </c>
      <c r="H103" s="65"/>
      <c r="I103" s="39">
        <f t="shared" si="5"/>
        <v>0</v>
      </c>
      <c r="J103" s="40" t="str">
        <f t="shared" si="4"/>
        <v>OK</v>
      </c>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8"/>
      <c r="AO103" s="18"/>
      <c r="AP103" s="18"/>
      <c r="AQ103" s="18"/>
      <c r="AR103" s="18"/>
    </row>
    <row r="104" spans="1:44" ht="60" customHeight="1" x14ac:dyDescent="0.25">
      <c r="A104" s="135"/>
      <c r="B104" s="68">
        <v>105</v>
      </c>
      <c r="C104" s="141"/>
      <c r="D104" s="46" t="s">
        <v>140</v>
      </c>
      <c r="E104" s="69" t="s">
        <v>240</v>
      </c>
      <c r="F104" s="69" t="s">
        <v>48</v>
      </c>
      <c r="G104" s="86">
        <v>51.45</v>
      </c>
      <c r="H104" s="65"/>
      <c r="I104" s="39">
        <f t="shared" si="5"/>
        <v>0</v>
      </c>
      <c r="J104" s="40" t="str">
        <f t="shared" si="4"/>
        <v>OK</v>
      </c>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8"/>
      <c r="AO104" s="18"/>
      <c r="AP104" s="18"/>
      <c r="AQ104" s="18"/>
      <c r="AR104" s="18"/>
    </row>
    <row r="105" spans="1:44" ht="60" customHeight="1" x14ac:dyDescent="0.25">
      <c r="A105" s="135"/>
      <c r="B105" s="68">
        <v>106</v>
      </c>
      <c r="C105" s="141"/>
      <c r="D105" s="46" t="s">
        <v>141</v>
      </c>
      <c r="E105" s="69" t="s">
        <v>241</v>
      </c>
      <c r="F105" s="69" t="s">
        <v>26</v>
      </c>
      <c r="G105" s="86">
        <v>73.3</v>
      </c>
      <c r="H105" s="65"/>
      <c r="I105" s="39">
        <f t="shared" si="5"/>
        <v>0</v>
      </c>
      <c r="J105" s="40" t="str">
        <f t="shared" si="4"/>
        <v>OK</v>
      </c>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8"/>
      <c r="AO105" s="18"/>
      <c r="AP105" s="18"/>
      <c r="AQ105" s="18"/>
      <c r="AR105" s="18"/>
    </row>
    <row r="106" spans="1:44" ht="60" customHeight="1" x14ac:dyDescent="0.25">
      <c r="A106" s="135"/>
      <c r="B106" s="68">
        <v>107</v>
      </c>
      <c r="C106" s="141"/>
      <c r="D106" s="46" t="s">
        <v>242</v>
      </c>
      <c r="E106" s="69" t="s">
        <v>243</v>
      </c>
      <c r="F106" s="69" t="s">
        <v>26</v>
      </c>
      <c r="G106" s="86">
        <v>43.79</v>
      </c>
      <c r="H106" s="65"/>
      <c r="I106" s="39">
        <f t="shared" si="5"/>
        <v>0</v>
      </c>
      <c r="J106" s="40" t="str">
        <f t="shared" si="4"/>
        <v>OK</v>
      </c>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8"/>
      <c r="AO106" s="18"/>
      <c r="AP106" s="18"/>
      <c r="AQ106" s="18"/>
      <c r="AR106" s="18"/>
    </row>
    <row r="107" spans="1:44" ht="60" customHeight="1" x14ac:dyDescent="0.25">
      <c r="A107" s="135"/>
      <c r="B107" s="68">
        <v>108</v>
      </c>
      <c r="C107" s="141"/>
      <c r="D107" s="46" t="s">
        <v>142</v>
      </c>
      <c r="E107" s="69" t="s">
        <v>244</v>
      </c>
      <c r="F107" s="69" t="s">
        <v>48</v>
      </c>
      <c r="G107" s="86">
        <v>3.72</v>
      </c>
      <c r="H107" s="65">
        <v>36</v>
      </c>
      <c r="I107" s="39">
        <f t="shared" si="5"/>
        <v>0</v>
      </c>
      <c r="J107" s="40" t="str">
        <f t="shared" si="4"/>
        <v>OK</v>
      </c>
      <c r="K107" s="121"/>
      <c r="L107" s="121"/>
      <c r="M107" s="121"/>
      <c r="N107" s="121"/>
      <c r="O107" s="121"/>
      <c r="P107" s="121"/>
      <c r="Q107" s="121"/>
      <c r="R107" s="121"/>
      <c r="S107" s="121"/>
      <c r="T107" s="121"/>
      <c r="U107" s="121"/>
      <c r="V107" s="121"/>
      <c r="W107" s="121"/>
      <c r="X107" s="121">
        <v>36</v>
      </c>
      <c r="Y107" s="121"/>
      <c r="Z107" s="121"/>
      <c r="AA107" s="121"/>
      <c r="AB107" s="121"/>
      <c r="AC107" s="121"/>
      <c r="AD107" s="121"/>
      <c r="AE107" s="121"/>
      <c r="AF107" s="121"/>
      <c r="AG107" s="121"/>
      <c r="AH107" s="121"/>
      <c r="AI107" s="121"/>
      <c r="AJ107" s="121"/>
      <c r="AK107" s="121"/>
      <c r="AL107" s="121"/>
      <c r="AM107" s="121"/>
      <c r="AN107" s="18"/>
      <c r="AO107" s="18"/>
      <c r="AP107" s="18"/>
      <c r="AQ107" s="18"/>
      <c r="AR107" s="18"/>
    </row>
    <row r="108" spans="1:44" ht="60" customHeight="1" x14ac:dyDescent="0.25">
      <c r="A108" s="136"/>
      <c r="B108" s="68">
        <v>109</v>
      </c>
      <c r="C108" s="142"/>
      <c r="D108" s="46" t="s">
        <v>245</v>
      </c>
      <c r="E108" s="69" t="s">
        <v>246</v>
      </c>
      <c r="F108" s="69" t="s">
        <v>247</v>
      </c>
      <c r="G108" s="86">
        <v>71.27</v>
      </c>
      <c r="H108" s="65"/>
      <c r="I108" s="39">
        <f t="shared" si="5"/>
        <v>0</v>
      </c>
      <c r="J108" s="40" t="str">
        <f t="shared" si="4"/>
        <v>OK</v>
      </c>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8"/>
      <c r="AO108" s="18"/>
      <c r="AP108" s="18"/>
      <c r="AQ108" s="18"/>
      <c r="AR108" s="18"/>
    </row>
    <row r="109" spans="1:44" ht="60" customHeight="1" x14ac:dyDescent="0.25">
      <c r="A109" s="134">
        <v>33</v>
      </c>
      <c r="B109" s="68">
        <v>110</v>
      </c>
      <c r="C109" s="140" t="s">
        <v>207</v>
      </c>
      <c r="D109" s="46" t="s">
        <v>144</v>
      </c>
      <c r="E109" s="69" t="s">
        <v>68</v>
      </c>
      <c r="F109" s="69" t="s">
        <v>26</v>
      </c>
      <c r="G109" s="86">
        <v>28.44</v>
      </c>
      <c r="H109" s="65">
        <v>20</v>
      </c>
      <c r="I109" s="39">
        <f t="shared" si="5"/>
        <v>20</v>
      </c>
      <c r="J109" s="40" t="str">
        <f t="shared" si="4"/>
        <v>OK</v>
      </c>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8"/>
      <c r="AO109" s="18"/>
      <c r="AP109" s="18"/>
      <c r="AQ109" s="18"/>
      <c r="AR109" s="18"/>
    </row>
    <row r="110" spans="1:44" ht="60" customHeight="1" x14ac:dyDescent="0.25">
      <c r="A110" s="135"/>
      <c r="B110" s="68">
        <v>111</v>
      </c>
      <c r="C110" s="141"/>
      <c r="D110" s="84" t="s">
        <v>145</v>
      </c>
      <c r="E110" s="69" t="s">
        <v>68</v>
      </c>
      <c r="F110" s="69" t="s">
        <v>26</v>
      </c>
      <c r="G110" s="86">
        <v>59.7</v>
      </c>
      <c r="H110" s="65">
        <v>20</v>
      </c>
      <c r="I110" s="39">
        <f t="shared" si="5"/>
        <v>12</v>
      </c>
      <c r="J110" s="40" t="str">
        <f t="shared" si="4"/>
        <v>OK</v>
      </c>
      <c r="K110" s="121"/>
      <c r="L110" s="121"/>
      <c r="M110" s="121"/>
      <c r="N110" s="121"/>
      <c r="O110" s="121"/>
      <c r="P110" s="121">
        <v>8</v>
      </c>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8"/>
      <c r="AO110" s="18"/>
      <c r="AP110" s="18"/>
      <c r="AQ110" s="18"/>
      <c r="AR110" s="18"/>
    </row>
    <row r="111" spans="1:44" ht="60" customHeight="1" x14ac:dyDescent="0.25">
      <c r="A111" s="136"/>
      <c r="B111" s="68">
        <v>112</v>
      </c>
      <c r="C111" s="142"/>
      <c r="D111" s="46" t="s">
        <v>146</v>
      </c>
      <c r="E111" s="69" t="s">
        <v>68</v>
      </c>
      <c r="F111" s="69" t="s">
        <v>26</v>
      </c>
      <c r="G111" s="86">
        <v>68.260000000000005</v>
      </c>
      <c r="H111" s="65">
        <v>20</v>
      </c>
      <c r="I111" s="39">
        <f t="shared" si="5"/>
        <v>12</v>
      </c>
      <c r="J111" s="40" t="str">
        <f t="shared" si="4"/>
        <v>OK</v>
      </c>
      <c r="K111" s="121"/>
      <c r="L111" s="121"/>
      <c r="M111" s="121"/>
      <c r="N111" s="121"/>
      <c r="O111" s="121"/>
      <c r="P111" s="121">
        <v>8</v>
      </c>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8"/>
      <c r="AO111" s="18"/>
      <c r="AP111" s="18"/>
      <c r="AQ111" s="18"/>
      <c r="AR111" s="18"/>
    </row>
    <row r="112" spans="1:44" ht="60" customHeight="1" x14ac:dyDescent="0.25">
      <c r="A112" s="134">
        <v>34</v>
      </c>
      <c r="B112" s="68">
        <v>113</v>
      </c>
      <c r="C112" s="140" t="s">
        <v>207</v>
      </c>
      <c r="D112" s="66" t="s">
        <v>147</v>
      </c>
      <c r="E112" s="20" t="s">
        <v>248</v>
      </c>
      <c r="F112" s="20" t="s">
        <v>46</v>
      </c>
      <c r="G112" s="86">
        <v>5.93</v>
      </c>
      <c r="H112" s="65">
        <v>20</v>
      </c>
      <c r="I112" s="39">
        <f t="shared" si="5"/>
        <v>10</v>
      </c>
      <c r="J112" s="40" t="str">
        <f t="shared" si="4"/>
        <v>OK</v>
      </c>
      <c r="K112" s="121"/>
      <c r="L112" s="121"/>
      <c r="M112" s="121"/>
      <c r="N112" s="121"/>
      <c r="O112" s="121"/>
      <c r="P112" s="121">
        <v>10</v>
      </c>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8"/>
      <c r="AO112" s="18"/>
      <c r="AP112" s="18"/>
      <c r="AQ112" s="18"/>
      <c r="AR112" s="18"/>
    </row>
    <row r="113" spans="1:44" ht="60" customHeight="1" x14ac:dyDescent="0.25">
      <c r="A113" s="135"/>
      <c r="B113" s="68">
        <v>114</v>
      </c>
      <c r="C113" s="141"/>
      <c r="D113" s="46" t="s">
        <v>148</v>
      </c>
      <c r="E113" s="69" t="s">
        <v>249</v>
      </c>
      <c r="F113" s="69" t="s">
        <v>48</v>
      </c>
      <c r="G113" s="86">
        <v>3.13</v>
      </c>
      <c r="H113" s="65">
        <v>20</v>
      </c>
      <c r="I113" s="39">
        <f t="shared" si="5"/>
        <v>10</v>
      </c>
      <c r="J113" s="40" t="str">
        <f t="shared" si="4"/>
        <v>OK</v>
      </c>
      <c r="K113" s="121"/>
      <c r="L113" s="121"/>
      <c r="M113" s="121"/>
      <c r="N113" s="121"/>
      <c r="O113" s="121"/>
      <c r="P113" s="121">
        <v>10</v>
      </c>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8"/>
      <c r="AO113" s="18"/>
      <c r="AP113" s="18"/>
      <c r="AQ113" s="18"/>
      <c r="AR113" s="18"/>
    </row>
    <row r="114" spans="1:44" ht="60" customHeight="1" x14ac:dyDescent="0.25">
      <c r="A114" s="135"/>
      <c r="B114" s="68">
        <v>115</v>
      </c>
      <c r="C114" s="141"/>
      <c r="D114" s="46" t="s">
        <v>149</v>
      </c>
      <c r="E114" s="69" t="s">
        <v>250</v>
      </c>
      <c r="F114" s="69" t="s">
        <v>48</v>
      </c>
      <c r="G114" s="86">
        <v>6.28</v>
      </c>
      <c r="H114" s="65">
        <v>20</v>
      </c>
      <c r="I114" s="39">
        <f t="shared" si="5"/>
        <v>20</v>
      </c>
      <c r="J114" s="40" t="str">
        <f t="shared" si="4"/>
        <v>OK</v>
      </c>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8"/>
      <c r="AO114" s="18"/>
      <c r="AP114" s="18"/>
      <c r="AQ114" s="18"/>
      <c r="AR114" s="18"/>
    </row>
    <row r="115" spans="1:44" ht="60" customHeight="1" x14ac:dyDescent="0.25">
      <c r="A115" s="136"/>
      <c r="B115" s="68">
        <v>116</v>
      </c>
      <c r="C115" s="142"/>
      <c r="D115" s="46" t="s">
        <v>150</v>
      </c>
      <c r="E115" s="69" t="s">
        <v>251</v>
      </c>
      <c r="F115" s="69" t="s">
        <v>29</v>
      </c>
      <c r="G115" s="86">
        <v>2.68</v>
      </c>
      <c r="H115" s="65">
        <v>450</v>
      </c>
      <c r="I115" s="39">
        <f t="shared" si="5"/>
        <v>342</v>
      </c>
      <c r="J115" s="40" t="str">
        <f t="shared" si="4"/>
        <v>OK</v>
      </c>
      <c r="K115" s="121"/>
      <c r="L115" s="121"/>
      <c r="M115" s="121"/>
      <c r="N115" s="121"/>
      <c r="O115" s="121"/>
      <c r="P115" s="121">
        <v>72</v>
      </c>
      <c r="Q115" s="121"/>
      <c r="R115" s="121"/>
      <c r="S115" s="121"/>
      <c r="T115" s="121"/>
      <c r="U115" s="121"/>
      <c r="V115" s="121"/>
      <c r="W115" s="121"/>
      <c r="X115" s="121"/>
      <c r="Y115" s="121">
        <v>36</v>
      </c>
      <c r="Z115" s="121"/>
      <c r="AA115" s="121"/>
      <c r="AB115" s="121"/>
      <c r="AC115" s="121"/>
      <c r="AD115" s="121"/>
      <c r="AE115" s="121"/>
      <c r="AF115" s="121"/>
      <c r="AG115" s="121"/>
      <c r="AH115" s="121"/>
      <c r="AI115" s="121"/>
      <c r="AJ115" s="121"/>
      <c r="AK115" s="121"/>
      <c r="AL115" s="121"/>
      <c r="AM115" s="121"/>
      <c r="AN115" s="18"/>
      <c r="AO115" s="18"/>
      <c r="AP115" s="18"/>
      <c r="AQ115" s="18"/>
      <c r="AR115" s="18"/>
    </row>
    <row r="116" spans="1:44" ht="60" customHeight="1" x14ac:dyDescent="0.25">
      <c r="A116" s="134">
        <v>35</v>
      </c>
      <c r="B116" s="68">
        <v>117</v>
      </c>
      <c r="C116" s="81" t="s">
        <v>207</v>
      </c>
      <c r="D116" s="46" t="s">
        <v>252</v>
      </c>
      <c r="E116" s="69" t="s">
        <v>253</v>
      </c>
      <c r="F116" s="69" t="s">
        <v>48</v>
      </c>
      <c r="G116" s="86">
        <v>25</v>
      </c>
      <c r="H116" s="65">
        <v>20</v>
      </c>
      <c r="I116" s="39">
        <f t="shared" si="5"/>
        <v>20</v>
      </c>
      <c r="J116" s="47" t="str">
        <f t="shared" si="4"/>
        <v>OK</v>
      </c>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8"/>
      <c r="AO116" s="18"/>
      <c r="AP116" s="18"/>
      <c r="AQ116" s="18"/>
      <c r="AR116" s="18"/>
    </row>
    <row r="117" spans="1:44" ht="60" customHeight="1" x14ac:dyDescent="0.25">
      <c r="A117" s="135"/>
      <c r="B117" s="68">
        <v>118</v>
      </c>
      <c r="C117" s="81"/>
      <c r="D117" s="46" t="s">
        <v>151</v>
      </c>
      <c r="E117" s="69" t="s">
        <v>253</v>
      </c>
      <c r="F117" s="69" t="s">
        <v>48</v>
      </c>
      <c r="G117" s="86">
        <v>20.39</v>
      </c>
      <c r="H117" s="65"/>
      <c r="I117" s="39">
        <f t="shared" si="5"/>
        <v>0</v>
      </c>
      <c r="J117" s="40" t="str">
        <f t="shared" si="4"/>
        <v>OK</v>
      </c>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8"/>
      <c r="AO117" s="18"/>
      <c r="AP117" s="18"/>
      <c r="AQ117" s="18"/>
      <c r="AR117" s="18"/>
    </row>
    <row r="118" spans="1:44" ht="60" customHeight="1" x14ac:dyDescent="0.25">
      <c r="A118" s="135"/>
      <c r="B118" s="68">
        <v>119</v>
      </c>
      <c r="C118" s="81"/>
      <c r="D118" s="71" t="s">
        <v>254</v>
      </c>
      <c r="E118" s="82" t="s">
        <v>253</v>
      </c>
      <c r="F118" s="82" t="s">
        <v>48</v>
      </c>
      <c r="G118" s="87">
        <v>20.309999999999999</v>
      </c>
      <c r="H118" s="65">
        <v>50</v>
      </c>
      <c r="I118" s="39">
        <f t="shared" si="5"/>
        <v>18</v>
      </c>
      <c r="J118" s="40" t="str">
        <f t="shared" si="4"/>
        <v>OK</v>
      </c>
      <c r="K118" s="121"/>
      <c r="L118" s="121"/>
      <c r="M118" s="121"/>
      <c r="N118" s="121"/>
      <c r="O118" s="121"/>
      <c r="P118" s="121">
        <v>12</v>
      </c>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v>20</v>
      </c>
      <c r="AN118" s="18"/>
      <c r="AO118" s="18"/>
      <c r="AP118" s="18"/>
      <c r="AQ118" s="18"/>
      <c r="AR118" s="18"/>
    </row>
    <row r="119" spans="1:44" ht="60" customHeight="1" x14ac:dyDescent="0.25">
      <c r="A119" s="136"/>
      <c r="B119" s="68">
        <v>120</v>
      </c>
      <c r="C119" s="81"/>
      <c r="D119" s="71" t="s">
        <v>255</v>
      </c>
      <c r="E119" s="82" t="s">
        <v>253</v>
      </c>
      <c r="F119" s="82" t="s">
        <v>48</v>
      </c>
      <c r="G119" s="87">
        <v>16.7</v>
      </c>
      <c r="H119" s="65">
        <v>50</v>
      </c>
      <c r="I119" s="39">
        <f t="shared" si="5"/>
        <v>50</v>
      </c>
      <c r="J119" s="40" t="str">
        <f t="shared" si="4"/>
        <v>OK</v>
      </c>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8"/>
      <c r="AO119" s="18"/>
      <c r="AP119" s="18"/>
      <c r="AQ119" s="18"/>
      <c r="AR119" s="18"/>
    </row>
    <row r="120" spans="1:44" ht="60" customHeight="1" x14ac:dyDescent="0.25">
      <c r="A120" s="49">
        <v>36</v>
      </c>
      <c r="B120" s="68">
        <v>121</v>
      </c>
      <c r="C120" s="81" t="s">
        <v>187</v>
      </c>
      <c r="D120" s="71" t="s">
        <v>256</v>
      </c>
      <c r="E120" s="82" t="s">
        <v>257</v>
      </c>
      <c r="F120" s="82" t="s">
        <v>48</v>
      </c>
      <c r="G120" s="87">
        <v>125</v>
      </c>
      <c r="H120" s="65"/>
      <c r="I120" s="39">
        <f t="shared" si="5"/>
        <v>0</v>
      </c>
      <c r="J120" s="40" t="str">
        <f t="shared" si="4"/>
        <v>OK</v>
      </c>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8"/>
      <c r="AO120" s="18"/>
      <c r="AP120" s="18"/>
      <c r="AQ120" s="18"/>
      <c r="AR120" s="18"/>
    </row>
    <row r="121" spans="1:44" ht="60" customHeight="1" x14ac:dyDescent="0.25">
      <c r="A121" s="134">
        <v>41</v>
      </c>
      <c r="B121" s="68">
        <v>138</v>
      </c>
      <c r="C121" s="140" t="s">
        <v>187</v>
      </c>
      <c r="D121" s="71" t="s">
        <v>152</v>
      </c>
      <c r="E121" s="82" t="s">
        <v>61</v>
      </c>
      <c r="F121" s="82" t="s">
        <v>26</v>
      </c>
      <c r="G121" s="87">
        <v>29.82</v>
      </c>
      <c r="H121" s="65"/>
      <c r="I121" s="39">
        <f t="shared" si="5"/>
        <v>0</v>
      </c>
      <c r="J121" s="40" t="str">
        <f t="shared" si="4"/>
        <v>OK</v>
      </c>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8"/>
      <c r="AO121" s="18"/>
      <c r="AP121" s="18"/>
      <c r="AQ121" s="18"/>
      <c r="AR121" s="18"/>
    </row>
    <row r="122" spans="1:44" ht="60" customHeight="1" x14ac:dyDescent="0.25">
      <c r="A122" s="135"/>
      <c r="B122" s="68">
        <v>139</v>
      </c>
      <c r="C122" s="141"/>
      <c r="D122" s="46" t="s">
        <v>153</v>
      </c>
      <c r="E122" s="69" t="s">
        <v>258</v>
      </c>
      <c r="F122" s="69" t="s">
        <v>26</v>
      </c>
      <c r="G122" s="86">
        <v>2.17</v>
      </c>
      <c r="H122" s="65"/>
      <c r="I122" s="39">
        <f t="shared" si="5"/>
        <v>0</v>
      </c>
      <c r="J122" s="48" t="str">
        <f>IF(I122&lt;0,"ATENÇÃO","OK")</f>
        <v>OK</v>
      </c>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8"/>
      <c r="AO122" s="18"/>
      <c r="AP122" s="18"/>
      <c r="AQ122" s="18"/>
      <c r="AR122" s="18"/>
    </row>
    <row r="123" spans="1:44" ht="60" customHeight="1" x14ac:dyDescent="0.25">
      <c r="A123" s="135"/>
      <c r="B123" s="68">
        <v>140</v>
      </c>
      <c r="C123" s="141"/>
      <c r="D123" s="66" t="s">
        <v>154</v>
      </c>
      <c r="E123" s="20" t="s">
        <v>258</v>
      </c>
      <c r="F123" s="20" t="s">
        <v>26</v>
      </c>
      <c r="G123" s="86">
        <v>9.0500000000000007</v>
      </c>
      <c r="H123" s="65">
        <v>80</v>
      </c>
      <c r="I123" s="39">
        <f t="shared" si="5"/>
        <v>56</v>
      </c>
      <c r="J123" s="40" t="str">
        <f t="shared" si="4"/>
        <v>OK</v>
      </c>
      <c r="K123" s="121"/>
      <c r="L123" s="121"/>
      <c r="M123" s="121"/>
      <c r="N123" s="121"/>
      <c r="O123" s="121"/>
      <c r="P123" s="121"/>
      <c r="Q123" s="121"/>
      <c r="R123" s="121"/>
      <c r="S123" s="121">
        <v>24</v>
      </c>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8"/>
      <c r="AO123" s="18"/>
      <c r="AP123" s="18"/>
      <c r="AQ123" s="18"/>
      <c r="AR123" s="18"/>
    </row>
    <row r="124" spans="1:44" ht="60" customHeight="1" x14ac:dyDescent="0.25">
      <c r="A124" s="135"/>
      <c r="B124" s="68">
        <v>141</v>
      </c>
      <c r="C124" s="141"/>
      <c r="D124" s="66" t="s">
        <v>155</v>
      </c>
      <c r="E124" s="20" t="s">
        <v>258</v>
      </c>
      <c r="F124" s="20" t="s">
        <v>26</v>
      </c>
      <c r="G124" s="86">
        <v>8.3800000000000008</v>
      </c>
      <c r="H124" s="65">
        <v>80</v>
      </c>
      <c r="I124" s="39">
        <f t="shared" si="5"/>
        <v>80</v>
      </c>
      <c r="J124" s="40" t="str">
        <f t="shared" si="4"/>
        <v>OK</v>
      </c>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8"/>
      <c r="AO124" s="18"/>
      <c r="AP124" s="18"/>
      <c r="AQ124" s="18"/>
      <c r="AR124" s="18"/>
    </row>
    <row r="125" spans="1:44" ht="60" customHeight="1" x14ac:dyDescent="0.25">
      <c r="A125" s="135"/>
      <c r="B125" s="68">
        <v>142</v>
      </c>
      <c r="C125" s="141"/>
      <c r="D125" s="66" t="s">
        <v>156</v>
      </c>
      <c r="E125" s="20" t="s">
        <v>258</v>
      </c>
      <c r="F125" s="20" t="s">
        <v>26</v>
      </c>
      <c r="G125" s="86">
        <v>22.56</v>
      </c>
      <c r="H125" s="65">
        <v>20</v>
      </c>
      <c r="I125" s="39">
        <f t="shared" si="5"/>
        <v>10</v>
      </c>
      <c r="J125" s="40" t="str">
        <f t="shared" si="4"/>
        <v>OK</v>
      </c>
      <c r="K125" s="121"/>
      <c r="L125" s="121"/>
      <c r="M125" s="121"/>
      <c r="N125" s="121"/>
      <c r="O125" s="121"/>
      <c r="P125" s="121"/>
      <c r="Q125" s="121"/>
      <c r="R125" s="121"/>
      <c r="S125" s="121">
        <v>10</v>
      </c>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8"/>
      <c r="AO125" s="18"/>
      <c r="AP125" s="18"/>
      <c r="AQ125" s="18"/>
      <c r="AR125" s="18"/>
    </row>
    <row r="126" spans="1:44" ht="60" customHeight="1" x14ac:dyDescent="0.25">
      <c r="A126" s="136"/>
      <c r="B126" s="68">
        <v>143</v>
      </c>
      <c r="C126" s="142"/>
      <c r="D126" s="46" t="s">
        <v>259</v>
      </c>
      <c r="E126" s="69" t="s">
        <v>258</v>
      </c>
      <c r="F126" s="69" t="s">
        <v>26</v>
      </c>
      <c r="G126" s="86">
        <v>17.079999999999998</v>
      </c>
      <c r="H126" s="65"/>
      <c r="I126" s="39">
        <f t="shared" si="5"/>
        <v>0</v>
      </c>
      <c r="J126" s="40" t="str">
        <f t="shared" si="4"/>
        <v>OK</v>
      </c>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8"/>
      <c r="AO126" s="18"/>
      <c r="AP126" s="18"/>
      <c r="AQ126" s="18"/>
      <c r="AR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18">
    <mergeCell ref="A112:A115"/>
    <mergeCell ref="C112:C115"/>
    <mergeCell ref="A116:A119"/>
    <mergeCell ref="A95:A97"/>
    <mergeCell ref="C95:C97"/>
    <mergeCell ref="A99:A100"/>
    <mergeCell ref="C99:C100"/>
    <mergeCell ref="A101:A102"/>
    <mergeCell ref="C101:C102"/>
    <mergeCell ref="A103:A108"/>
    <mergeCell ref="C103:C108"/>
    <mergeCell ref="A109:A111"/>
    <mergeCell ref="C109:C111"/>
    <mergeCell ref="C75:C77"/>
    <mergeCell ref="A78:A83"/>
    <mergeCell ref="C78:C83"/>
    <mergeCell ref="A85:A88"/>
    <mergeCell ref="C85:C88"/>
    <mergeCell ref="A89:A91"/>
    <mergeCell ref="C89:C91"/>
    <mergeCell ref="A92:A93"/>
    <mergeCell ref="C92:C93"/>
    <mergeCell ref="AN1:AN2"/>
    <mergeCell ref="AO1:AO2"/>
    <mergeCell ref="AF1:AF2"/>
    <mergeCell ref="AG1:AG2"/>
    <mergeCell ref="AH1:AH2"/>
    <mergeCell ref="AI1:AI2"/>
    <mergeCell ref="AJ1:AJ2"/>
    <mergeCell ref="AK1:AK2"/>
    <mergeCell ref="AL1:AL2"/>
    <mergeCell ref="AM1:AM2"/>
    <mergeCell ref="A153:C153"/>
    <mergeCell ref="A154:C154"/>
    <mergeCell ref="A155:C155"/>
    <mergeCell ref="A156:C156"/>
    <mergeCell ref="A157:C157"/>
    <mergeCell ref="A148:C148"/>
    <mergeCell ref="A149:C149"/>
    <mergeCell ref="A150:C150"/>
    <mergeCell ref="A151:C151"/>
    <mergeCell ref="A152:C152"/>
    <mergeCell ref="A143:C143"/>
    <mergeCell ref="A144:C144"/>
    <mergeCell ref="A145:C145"/>
    <mergeCell ref="A146:C146"/>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A142:C142"/>
    <mergeCell ref="AE1:AE2"/>
    <mergeCell ref="X1:X2"/>
    <mergeCell ref="Y1:Y2"/>
    <mergeCell ref="Z1:Z2"/>
    <mergeCell ref="AA1:AA2"/>
    <mergeCell ref="AB1:AB2"/>
    <mergeCell ref="V1:V2"/>
    <mergeCell ref="W1:W2"/>
    <mergeCell ref="U1:U2"/>
    <mergeCell ref="C8:C10"/>
    <mergeCell ref="A12:A16"/>
    <mergeCell ref="C12:C16"/>
    <mergeCell ref="A49:A54"/>
    <mergeCell ref="A55:A57"/>
    <mergeCell ref="A75:A77"/>
    <mergeCell ref="AC1:AC2"/>
    <mergeCell ref="AD1:AD2"/>
    <mergeCell ref="Q1:Q2"/>
    <mergeCell ref="R1:R2"/>
    <mergeCell ref="S1:S2"/>
    <mergeCell ref="T1:T2"/>
    <mergeCell ref="O1:O2"/>
    <mergeCell ref="P1:P2"/>
    <mergeCell ref="A1:C1"/>
    <mergeCell ref="C55:C57"/>
    <mergeCell ref="A58:A61"/>
    <mergeCell ref="C58:C61"/>
    <mergeCell ref="A62:A65"/>
    <mergeCell ref="C62:C65"/>
    <mergeCell ref="A66:A69"/>
    <mergeCell ref="C66:C69"/>
    <mergeCell ref="A70:A74"/>
    <mergeCell ref="C70:C74"/>
    <mergeCell ref="A27:A34"/>
    <mergeCell ref="C27:C34"/>
    <mergeCell ref="A35:A48"/>
    <mergeCell ref="C35:C48"/>
    <mergeCell ref="C49:C54"/>
    <mergeCell ref="AP1:AP2"/>
    <mergeCell ref="AQ1:AQ2"/>
    <mergeCell ref="AR1:AR2"/>
    <mergeCell ref="A17:A20"/>
    <mergeCell ref="C17:C20"/>
    <mergeCell ref="M1:M2"/>
    <mergeCell ref="A21:A22"/>
    <mergeCell ref="C21:C22"/>
    <mergeCell ref="A23:A24"/>
    <mergeCell ref="C23:C24"/>
    <mergeCell ref="A25:A26"/>
    <mergeCell ref="C25:C26"/>
    <mergeCell ref="N1:N2"/>
    <mergeCell ref="D1:G1"/>
    <mergeCell ref="H1:J1"/>
    <mergeCell ref="K1:K2"/>
    <mergeCell ref="L1:L2"/>
    <mergeCell ref="A2:J2"/>
    <mergeCell ref="A8:A10"/>
  </mergeCells>
  <conditionalFormatting sqref="AP4:AR126 Y4:AN126">
    <cfRule type="cellIs" dxfId="245" priority="37" stopIfTrue="1" operator="greaterThan">
      <formula>0</formula>
    </cfRule>
    <cfRule type="cellIs" dxfId="244" priority="38" stopIfTrue="1" operator="greaterThan">
      <formula>0</formula>
    </cfRule>
    <cfRule type="cellIs" dxfId="243" priority="39" stopIfTrue="1" operator="greaterThan">
      <formula>0</formula>
    </cfRule>
  </conditionalFormatting>
  <conditionalFormatting sqref="AO4:AO126">
    <cfRule type="cellIs" dxfId="242" priority="34" stopIfTrue="1" operator="greaterThan">
      <formula>0</formula>
    </cfRule>
    <cfRule type="cellIs" dxfId="241" priority="35" stopIfTrue="1" operator="greaterThan">
      <formula>0</formula>
    </cfRule>
    <cfRule type="cellIs" dxfId="240" priority="36" stopIfTrue="1" operator="greaterThan">
      <formula>0</formula>
    </cfRule>
  </conditionalFormatting>
  <conditionalFormatting sqref="V4:V126">
    <cfRule type="cellIs" dxfId="239" priority="7" stopIfTrue="1" operator="greaterThan">
      <formula>0</formula>
    </cfRule>
    <cfRule type="cellIs" dxfId="238" priority="8" stopIfTrue="1" operator="greaterThan">
      <formula>0</formula>
    </cfRule>
    <cfRule type="cellIs" dxfId="237" priority="9" stopIfTrue="1" operator="greaterThan">
      <formula>0</formula>
    </cfRule>
  </conditionalFormatting>
  <conditionalFormatting sqref="W4:W126">
    <cfRule type="cellIs" dxfId="236" priority="4" stopIfTrue="1" operator="greaterThan">
      <formula>0</formula>
    </cfRule>
    <cfRule type="cellIs" dxfId="235" priority="5" stopIfTrue="1" operator="greaterThan">
      <formula>0</formula>
    </cfRule>
    <cfRule type="cellIs" dxfId="234" priority="6" stopIfTrue="1" operator="greaterThan">
      <formula>0</formula>
    </cfRule>
  </conditionalFormatting>
  <conditionalFormatting sqref="X4:X126">
    <cfRule type="cellIs" dxfId="233" priority="1" stopIfTrue="1" operator="greaterThan">
      <formula>0</formula>
    </cfRule>
    <cfRule type="cellIs" dxfId="232" priority="2" stopIfTrue="1" operator="greaterThan">
      <formula>0</formula>
    </cfRule>
    <cfRule type="cellIs" dxfId="231" priority="3" stopIfTrue="1" operator="greaterThan">
      <formula>0</formula>
    </cfRule>
  </conditionalFormatting>
  <conditionalFormatting sqref="K4:U126">
    <cfRule type="cellIs" dxfId="230" priority="13" stopIfTrue="1" operator="greaterThan">
      <formula>0</formula>
    </cfRule>
    <cfRule type="cellIs" dxfId="229" priority="14" stopIfTrue="1" operator="greaterThan">
      <formula>0</formula>
    </cfRule>
    <cfRule type="cellIs" dxfId="228" priority="1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57"/>
  <sheetViews>
    <sheetView topLeftCell="A116" zoomScale="80" zoomScaleNormal="80" workbookViewId="0">
      <selection activeCell="I4"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99" customWidth="1"/>
    <col min="9" max="9" width="13.28515625" style="42" customWidth="1"/>
    <col min="10" max="10" width="12.5703125" style="16" customWidth="1"/>
    <col min="11" max="27" width="13.85546875" style="17" customWidth="1"/>
    <col min="28" max="28" width="14.7109375" style="17" customWidth="1"/>
    <col min="29" max="29" width="12.42578125" style="14" customWidth="1"/>
    <col min="30" max="30" width="13.28515625" style="14" customWidth="1"/>
    <col min="31" max="32" width="11.5703125" style="14" bestFit="1" customWidth="1"/>
    <col min="33" max="33" width="13.42578125" style="14" customWidth="1"/>
    <col min="34" max="35" width="11.5703125" style="14" bestFit="1" customWidth="1"/>
    <col min="36" max="36" width="12.42578125" style="14" customWidth="1"/>
    <col min="37" max="37" width="11.7109375" style="14" customWidth="1"/>
    <col min="38" max="38" width="12" style="14" customWidth="1"/>
    <col min="39" max="39" width="12.140625" style="14" customWidth="1"/>
    <col min="40" max="40" width="18.28515625" style="14" customWidth="1"/>
    <col min="41" max="41" width="17" style="14" customWidth="1"/>
    <col min="42" max="42" width="16.85546875" style="14" customWidth="1"/>
    <col min="43" max="16384" width="9.7109375" style="14"/>
  </cols>
  <sheetData>
    <row r="1" spans="1:42" ht="33" customHeight="1" x14ac:dyDescent="0.25">
      <c r="A1" s="131" t="s">
        <v>158</v>
      </c>
      <c r="B1" s="131"/>
      <c r="C1" s="131"/>
      <c r="D1" s="132" t="s">
        <v>32</v>
      </c>
      <c r="E1" s="132"/>
      <c r="F1" s="132"/>
      <c r="G1" s="132"/>
      <c r="H1" s="132" t="s">
        <v>159</v>
      </c>
      <c r="I1" s="132"/>
      <c r="J1" s="132"/>
      <c r="K1" s="129" t="s">
        <v>296</v>
      </c>
      <c r="L1" s="129" t="s">
        <v>297</v>
      </c>
      <c r="M1" s="129" t="s">
        <v>298</v>
      </c>
      <c r="N1" s="129" t="s">
        <v>299</v>
      </c>
      <c r="O1" s="129" t="s">
        <v>300</v>
      </c>
      <c r="P1" s="129" t="s">
        <v>301</v>
      </c>
      <c r="Q1" s="129" t="s">
        <v>302</v>
      </c>
      <c r="R1" s="129" t="s">
        <v>303</v>
      </c>
      <c r="S1" s="129" t="s">
        <v>304</v>
      </c>
      <c r="T1" s="129" t="s">
        <v>305</v>
      </c>
      <c r="U1" s="129" t="s">
        <v>306</v>
      </c>
      <c r="V1" s="129" t="s">
        <v>307</v>
      </c>
      <c r="W1" s="129" t="s">
        <v>461</v>
      </c>
      <c r="X1" s="129" t="s">
        <v>462</v>
      </c>
      <c r="Y1" s="129" t="s">
        <v>463</v>
      </c>
      <c r="Z1" s="129" t="s">
        <v>464</v>
      </c>
      <c r="AA1" s="129" t="s">
        <v>465</v>
      </c>
      <c r="AB1" s="129" t="s">
        <v>466</v>
      </c>
      <c r="AC1" s="129" t="s">
        <v>467</v>
      </c>
      <c r="AD1" s="129" t="s">
        <v>468</v>
      </c>
      <c r="AE1" s="129" t="s">
        <v>469</v>
      </c>
      <c r="AF1" s="129" t="s">
        <v>470</v>
      </c>
      <c r="AG1" s="129" t="s">
        <v>471</v>
      </c>
      <c r="AH1" s="129" t="s">
        <v>472</v>
      </c>
      <c r="AI1" s="129" t="s">
        <v>473</v>
      </c>
      <c r="AJ1" s="129" t="s">
        <v>474</v>
      </c>
      <c r="AK1" s="129" t="s">
        <v>475</v>
      </c>
      <c r="AL1" s="129" t="s">
        <v>476</v>
      </c>
      <c r="AM1" s="129" t="s">
        <v>477</v>
      </c>
      <c r="AN1" s="129" t="s">
        <v>160</v>
      </c>
      <c r="AO1" s="129" t="s">
        <v>160</v>
      </c>
      <c r="AP1" s="129" t="s">
        <v>160</v>
      </c>
    </row>
    <row r="2" spans="1:42"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row>
    <row r="3" spans="1:42" s="15" customFormat="1" ht="45" x14ac:dyDescent="0.2">
      <c r="A3" s="34" t="s">
        <v>1</v>
      </c>
      <c r="B3" s="34" t="s">
        <v>2</v>
      </c>
      <c r="C3" s="35" t="s">
        <v>162</v>
      </c>
      <c r="D3" s="35" t="s">
        <v>163</v>
      </c>
      <c r="E3" s="35" t="s">
        <v>164</v>
      </c>
      <c r="F3" s="35" t="s">
        <v>6</v>
      </c>
      <c r="G3" s="36" t="s">
        <v>3</v>
      </c>
      <c r="H3" s="37" t="s">
        <v>25</v>
      </c>
      <c r="I3" s="38" t="s">
        <v>0</v>
      </c>
      <c r="J3" s="34" t="s">
        <v>4</v>
      </c>
      <c r="K3" s="122">
        <v>43161</v>
      </c>
      <c r="L3" s="122">
        <v>43165</v>
      </c>
      <c r="M3" s="122">
        <v>43166</v>
      </c>
      <c r="N3" s="122">
        <v>43166</v>
      </c>
      <c r="O3" s="122">
        <v>43166</v>
      </c>
      <c r="P3" s="122">
        <v>43167</v>
      </c>
      <c r="Q3" s="122">
        <v>43167</v>
      </c>
      <c r="R3" s="122">
        <v>43168</v>
      </c>
      <c r="S3" s="122">
        <v>43206</v>
      </c>
      <c r="T3" s="122">
        <v>43269</v>
      </c>
      <c r="U3" s="122">
        <v>43278</v>
      </c>
      <c r="V3" s="122">
        <v>43314</v>
      </c>
      <c r="W3" s="122">
        <v>43321</v>
      </c>
      <c r="X3" s="122" t="s">
        <v>478</v>
      </c>
      <c r="Y3" s="122">
        <v>43321</v>
      </c>
      <c r="Z3" s="122">
        <v>43322</v>
      </c>
      <c r="AA3" s="122">
        <v>43378</v>
      </c>
      <c r="AB3" s="122">
        <v>43403</v>
      </c>
      <c r="AC3" s="122">
        <v>43404</v>
      </c>
      <c r="AD3" s="122">
        <v>43404</v>
      </c>
      <c r="AE3" s="122">
        <v>43404</v>
      </c>
      <c r="AF3" s="122">
        <v>43404</v>
      </c>
      <c r="AG3" s="122">
        <v>43409</v>
      </c>
      <c r="AH3" s="122">
        <v>43409</v>
      </c>
      <c r="AI3" s="122">
        <v>43496</v>
      </c>
      <c r="AJ3" s="122">
        <v>43496</v>
      </c>
      <c r="AK3" s="122">
        <v>43497</v>
      </c>
      <c r="AL3" s="122">
        <v>43497</v>
      </c>
      <c r="AM3" s="122">
        <v>43497</v>
      </c>
      <c r="AN3" s="122" t="s">
        <v>161</v>
      </c>
      <c r="AO3" s="33" t="s">
        <v>161</v>
      </c>
      <c r="AP3" s="33" t="s">
        <v>161</v>
      </c>
    </row>
    <row r="4" spans="1:42" ht="60" customHeight="1" x14ac:dyDescent="0.25">
      <c r="A4" s="80">
        <v>1</v>
      </c>
      <c r="B4" s="68">
        <v>1</v>
      </c>
      <c r="C4" s="81" t="s">
        <v>165</v>
      </c>
      <c r="D4" s="66" t="s">
        <v>166</v>
      </c>
      <c r="E4" s="20" t="s">
        <v>167</v>
      </c>
      <c r="F4" s="20" t="s">
        <v>46</v>
      </c>
      <c r="G4" s="86">
        <v>40.229999999999997</v>
      </c>
      <c r="H4" s="100">
        <f>400-200</f>
        <v>200</v>
      </c>
      <c r="I4" s="39">
        <f t="shared" ref="I4:I35" si="0">H4-(SUM(K4:AP4))</f>
        <v>100</v>
      </c>
      <c r="J4" s="40" t="str">
        <f>IF(I4&lt;0,"ATENÇÃO","OK")</f>
        <v>OK</v>
      </c>
      <c r="K4" s="121"/>
      <c r="L4" s="121"/>
      <c r="M4" s="121"/>
      <c r="N4" s="121"/>
      <c r="O4" s="121"/>
      <c r="P4" s="121"/>
      <c r="Q4" s="121"/>
      <c r="R4" s="121"/>
      <c r="S4" s="121"/>
      <c r="T4" s="121"/>
      <c r="U4" s="121"/>
      <c r="V4" s="121"/>
      <c r="W4" s="121"/>
      <c r="X4" s="121"/>
      <c r="Y4" s="121"/>
      <c r="Z4" s="121"/>
      <c r="AA4" s="121">
        <v>60</v>
      </c>
      <c r="AB4" s="121"/>
      <c r="AC4" s="121"/>
      <c r="AD4" s="121"/>
      <c r="AE4" s="121"/>
      <c r="AF4" s="128"/>
      <c r="AG4" s="121"/>
      <c r="AH4" s="121"/>
      <c r="AI4" s="121">
        <v>40</v>
      </c>
      <c r="AJ4" s="121"/>
      <c r="AK4" s="121"/>
      <c r="AL4" s="121"/>
      <c r="AM4" s="121"/>
      <c r="AN4" s="121"/>
      <c r="AO4" s="18"/>
      <c r="AP4" s="18"/>
    </row>
    <row r="5" spans="1:42" ht="60" customHeight="1" x14ac:dyDescent="0.25">
      <c r="A5" s="49">
        <v>2</v>
      </c>
      <c r="B5" s="68">
        <v>2</v>
      </c>
      <c r="C5" s="81" t="s">
        <v>165</v>
      </c>
      <c r="D5" s="66" t="s">
        <v>168</v>
      </c>
      <c r="E5" s="20" t="s">
        <v>167</v>
      </c>
      <c r="F5" s="20" t="s">
        <v>47</v>
      </c>
      <c r="G5" s="86">
        <v>34.869999999999997</v>
      </c>
      <c r="H5" s="72">
        <f>500-30</f>
        <v>470</v>
      </c>
      <c r="I5" s="39">
        <f t="shared" si="0"/>
        <v>0</v>
      </c>
      <c r="J5" s="40" t="str">
        <f t="shared" ref="J5:J68" si="1">IF(I5&lt;0,"ATENÇÃO","OK")</f>
        <v>OK</v>
      </c>
      <c r="K5" s="121"/>
      <c r="L5" s="121"/>
      <c r="M5" s="121"/>
      <c r="N5" s="121"/>
      <c r="O5" s="121">
        <v>120</v>
      </c>
      <c r="P5" s="121"/>
      <c r="Q5" s="121"/>
      <c r="R5" s="121"/>
      <c r="S5" s="121"/>
      <c r="T5" s="121"/>
      <c r="U5" s="121">
        <v>100</v>
      </c>
      <c r="V5" s="121"/>
      <c r="W5" s="121"/>
      <c r="X5" s="121"/>
      <c r="Y5" s="121"/>
      <c r="Z5" s="121"/>
      <c r="AA5" s="121">
        <v>100</v>
      </c>
      <c r="AB5" s="121"/>
      <c r="AC5" s="121"/>
      <c r="AD5" s="121"/>
      <c r="AE5" s="121"/>
      <c r="AF5" s="128"/>
      <c r="AG5" s="121"/>
      <c r="AH5" s="121"/>
      <c r="AI5" s="121">
        <v>150</v>
      </c>
      <c r="AJ5" s="121"/>
      <c r="AK5" s="121"/>
      <c r="AL5" s="121"/>
      <c r="AM5" s="121"/>
      <c r="AN5" s="121"/>
      <c r="AO5" s="18"/>
      <c r="AP5" s="18"/>
    </row>
    <row r="6" spans="1:42" ht="60" customHeight="1" x14ac:dyDescent="0.25">
      <c r="A6" s="49">
        <v>3</v>
      </c>
      <c r="B6" s="68">
        <v>3</v>
      </c>
      <c r="C6" s="81" t="s">
        <v>169</v>
      </c>
      <c r="D6" s="66" t="s">
        <v>170</v>
      </c>
      <c r="E6" s="20" t="s">
        <v>171</v>
      </c>
      <c r="F6" s="20" t="s">
        <v>48</v>
      </c>
      <c r="G6" s="86">
        <v>7.79</v>
      </c>
      <c r="H6" s="72">
        <v>50</v>
      </c>
      <c r="I6" s="39">
        <f t="shared" si="0"/>
        <v>50</v>
      </c>
      <c r="J6" s="40" t="str">
        <f t="shared" si="1"/>
        <v>OK</v>
      </c>
      <c r="K6" s="127"/>
      <c r="L6" s="126"/>
      <c r="M6" s="126"/>
      <c r="N6" s="126"/>
      <c r="O6" s="126"/>
      <c r="P6" s="126"/>
      <c r="Q6" s="126"/>
      <c r="R6" s="126"/>
      <c r="S6" s="126"/>
      <c r="T6" s="126"/>
      <c r="U6" s="126"/>
      <c r="V6" s="126"/>
      <c r="W6" s="126"/>
      <c r="X6" s="126"/>
      <c r="Y6" s="126"/>
      <c r="Z6" s="126"/>
      <c r="AA6" s="126"/>
      <c r="AB6" s="126"/>
      <c r="AC6" s="126"/>
      <c r="AD6" s="121"/>
      <c r="AE6" s="126"/>
      <c r="AF6" s="128"/>
      <c r="AG6" s="126"/>
      <c r="AH6" s="126"/>
      <c r="AI6" s="126"/>
      <c r="AJ6" s="126"/>
      <c r="AK6" s="126"/>
      <c r="AL6" s="126"/>
      <c r="AM6" s="126"/>
      <c r="AN6" s="126"/>
      <c r="AO6" s="18"/>
      <c r="AP6" s="18"/>
    </row>
    <row r="7" spans="1:42" ht="60" customHeight="1" x14ac:dyDescent="0.25">
      <c r="A7" s="49">
        <v>4</v>
      </c>
      <c r="B7" s="68">
        <v>4</v>
      </c>
      <c r="C7" s="81" t="s">
        <v>172</v>
      </c>
      <c r="D7" s="66" t="s">
        <v>76</v>
      </c>
      <c r="E7" s="20" t="s">
        <v>54</v>
      </c>
      <c r="F7" s="20" t="s">
        <v>34</v>
      </c>
      <c r="G7" s="86">
        <v>1.47</v>
      </c>
      <c r="H7" s="72">
        <f>900-100</f>
        <v>800</v>
      </c>
      <c r="I7" s="39">
        <f t="shared" si="0"/>
        <v>200</v>
      </c>
      <c r="J7" s="40" t="str">
        <f t="shared" si="1"/>
        <v>OK</v>
      </c>
      <c r="K7" s="121">
        <v>240</v>
      </c>
      <c r="L7" s="121"/>
      <c r="M7" s="121"/>
      <c r="N7" s="121"/>
      <c r="O7" s="121"/>
      <c r="P7" s="121"/>
      <c r="Q7" s="121"/>
      <c r="R7" s="121"/>
      <c r="S7" s="121"/>
      <c r="T7" s="121"/>
      <c r="U7" s="121"/>
      <c r="V7" s="121"/>
      <c r="W7" s="121">
        <v>120</v>
      </c>
      <c r="X7" s="121"/>
      <c r="Y7" s="121"/>
      <c r="Z7" s="121"/>
      <c r="AA7" s="121"/>
      <c r="AB7" s="121">
        <v>240</v>
      </c>
      <c r="AC7" s="121"/>
      <c r="AD7" s="121"/>
      <c r="AE7" s="121"/>
      <c r="AF7" s="128"/>
      <c r="AG7" s="121"/>
      <c r="AH7" s="121"/>
      <c r="AI7" s="121"/>
      <c r="AJ7" s="121"/>
      <c r="AK7" s="121"/>
      <c r="AL7" s="121"/>
      <c r="AM7" s="121"/>
      <c r="AN7" s="121"/>
      <c r="AO7" s="18"/>
      <c r="AP7" s="18"/>
    </row>
    <row r="8" spans="1:42" ht="60" customHeight="1" x14ac:dyDescent="0.25">
      <c r="A8" s="134">
        <v>5</v>
      </c>
      <c r="B8" s="68">
        <v>5</v>
      </c>
      <c r="C8" s="140" t="s">
        <v>173</v>
      </c>
      <c r="D8" s="66" t="s">
        <v>77</v>
      </c>
      <c r="E8" s="20" t="s">
        <v>37</v>
      </c>
      <c r="F8" s="20" t="s">
        <v>49</v>
      </c>
      <c r="G8" s="86">
        <v>3.71</v>
      </c>
      <c r="H8" s="72">
        <v>500</v>
      </c>
      <c r="I8" s="39">
        <f t="shared" si="0"/>
        <v>116</v>
      </c>
      <c r="J8" s="40" t="str">
        <f t="shared" si="1"/>
        <v>OK</v>
      </c>
      <c r="K8" s="121"/>
      <c r="L8" s="121"/>
      <c r="M8" s="121"/>
      <c r="N8" s="121"/>
      <c r="O8" s="121"/>
      <c r="P8" s="121"/>
      <c r="Q8" s="121"/>
      <c r="R8" s="121">
        <v>144</v>
      </c>
      <c r="S8" s="121"/>
      <c r="T8" s="121"/>
      <c r="U8" s="121"/>
      <c r="V8" s="121"/>
      <c r="W8" s="121"/>
      <c r="X8" s="121"/>
      <c r="Y8" s="121"/>
      <c r="Z8" s="121"/>
      <c r="AA8" s="121"/>
      <c r="AB8" s="121"/>
      <c r="AC8" s="121"/>
      <c r="AD8" s="121"/>
      <c r="AE8" s="121"/>
      <c r="AF8" s="128"/>
      <c r="AG8" s="121">
        <v>120</v>
      </c>
      <c r="AH8" s="121"/>
      <c r="AI8" s="121"/>
      <c r="AJ8" s="121"/>
      <c r="AK8" s="121"/>
      <c r="AL8" s="121"/>
      <c r="AM8" s="121">
        <v>120</v>
      </c>
      <c r="AN8" s="121"/>
      <c r="AO8" s="18"/>
      <c r="AP8" s="18"/>
    </row>
    <row r="9" spans="1:42" ht="60" customHeight="1" x14ac:dyDescent="0.25">
      <c r="A9" s="135"/>
      <c r="B9" s="68">
        <v>6</v>
      </c>
      <c r="C9" s="141"/>
      <c r="D9" s="66" t="s">
        <v>78</v>
      </c>
      <c r="E9" s="20" t="s">
        <v>37</v>
      </c>
      <c r="F9" s="20" t="s">
        <v>48</v>
      </c>
      <c r="G9" s="86">
        <v>3.31</v>
      </c>
      <c r="H9" s="72">
        <v>120</v>
      </c>
      <c r="I9" s="39">
        <f t="shared" si="0"/>
        <v>108</v>
      </c>
      <c r="J9" s="40" t="str">
        <f t="shared" si="1"/>
        <v>OK</v>
      </c>
      <c r="K9" s="121"/>
      <c r="L9" s="121"/>
      <c r="M9" s="121"/>
      <c r="N9" s="121"/>
      <c r="O9" s="121"/>
      <c r="P9" s="121"/>
      <c r="Q9" s="121"/>
      <c r="R9" s="121">
        <v>12</v>
      </c>
      <c r="S9" s="121"/>
      <c r="T9" s="121"/>
      <c r="U9" s="121"/>
      <c r="V9" s="121"/>
      <c r="W9" s="121"/>
      <c r="X9" s="121"/>
      <c r="Y9" s="121"/>
      <c r="Z9" s="121"/>
      <c r="AA9" s="121"/>
      <c r="AB9" s="121"/>
      <c r="AC9" s="121"/>
      <c r="AD9" s="121"/>
      <c r="AE9" s="121"/>
      <c r="AF9" s="128"/>
      <c r="AG9" s="121"/>
      <c r="AH9" s="121"/>
      <c r="AI9" s="121"/>
      <c r="AJ9" s="121"/>
      <c r="AK9" s="121"/>
      <c r="AL9" s="121"/>
      <c r="AM9" s="121"/>
      <c r="AN9" s="121"/>
      <c r="AO9" s="18"/>
      <c r="AP9" s="18"/>
    </row>
    <row r="10" spans="1:42" ht="60" customHeight="1" x14ac:dyDescent="0.25">
      <c r="A10" s="136"/>
      <c r="B10" s="68">
        <v>7</v>
      </c>
      <c r="C10" s="142"/>
      <c r="D10" s="83" t="s">
        <v>174</v>
      </c>
      <c r="E10" s="20" t="s">
        <v>37</v>
      </c>
      <c r="F10" s="20" t="s">
        <v>26</v>
      </c>
      <c r="G10" s="86">
        <v>8.75</v>
      </c>
      <c r="H10" s="72"/>
      <c r="I10" s="39">
        <f t="shared" si="0"/>
        <v>0</v>
      </c>
      <c r="J10" s="40" t="str">
        <f t="shared" si="1"/>
        <v>OK</v>
      </c>
      <c r="K10" s="121"/>
      <c r="L10" s="121"/>
      <c r="M10" s="121"/>
      <c r="N10" s="121"/>
      <c r="O10" s="121"/>
      <c r="P10" s="121"/>
      <c r="Q10" s="121"/>
      <c r="R10" s="121"/>
      <c r="S10" s="121"/>
      <c r="T10" s="121"/>
      <c r="U10" s="121"/>
      <c r="V10" s="121"/>
      <c r="W10" s="121"/>
      <c r="X10" s="121"/>
      <c r="Y10" s="121"/>
      <c r="Z10" s="121"/>
      <c r="AA10" s="121"/>
      <c r="AB10" s="121"/>
      <c r="AC10" s="121"/>
      <c r="AD10" s="121"/>
      <c r="AE10" s="121"/>
      <c r="AF10" s="128"/>
      <c r="AG10" s="121"/>
      <c r="AH10" s="121"/>
      <c r="AI10" s="121"/>
      <c r="AJ10" s="121"/>
      <c r="AK10" s="121"/>
      <c r="AL10" s="121"/>
      <c r="AM10" s="121"/>
      <c r="AN10" s="121"/>
      <c r="AO10" s="18"/>
      <c r="AP10" s="18"/>
    </row>
    <row r="11" spans="1:42" ht="60" customHeight="1" x14ac:dyDescent="0.25">
      <c r="A11" s="49">
        <v>6</v>
      </c>
      <c r="B11" s="68">
        <v>8</v>
      </c>
      <c r="C11" s="81" t="s">
        <v>173</v>
      </c>
      <c r="D11" s="66" t="s">
        <v>79</v>
      </c>
      <c r="E11" s="69" t="s">
        <v>37</v>
      </c>
      <c r="F11" s="69" t="s">
        <v>26</v>
      </c>
      <c r="G11" s="86">
        <v>1</v>
      </c>
      <c r="H11" s="72">
        <v>200</v>
      </c>
      <c r="I11" s="39">
        <f t="shared" si="0"/>
        <v>84</v>
      </c>
      <c r="J11" s="40" t="str">
        <f t="shared" si="1"/>
        <v>OK</v>
      </c>
      <c r="K11" s="121"/>
      <c r="L11" s="121"/>
      <c r="M11" s="121"/>
      <c r="N11" s="121"/>
      <c r="O11" s="121"/>
      <c r="P11" s="121"/>
      <c r="Q11" s="121"/>
      <c r="R11" s="121">
        <v>36</v>
      </c>
      <c r="S11" s="121"/>
      <c r="T11" s="121"/>
      <c r="U11" s="121"/>
      <c r="V11" s="121"/>
      <c r="W11" s="121"/>
      <c r="X11" s="121"/>
      <c r="Y11" s="121"/>
      <c r="Z11" s="121"/>
      <c r="AA11" s="121"/>
      <c r="AB11" s="121"/>
      <c r="AC11" s="121"/>
      <c r="AD11" s="121"/>
      <c r="AE11" s="121"/>
      <c r="AF11" s="128"/>
      <c r="AG11" s="121">
        <v>80</v>
      </c>
      <c r="AH11" s="121"/>
      <c r="AI11" s="121"/>
      <c r="AJ11" s="121"/>
      <c r="AK11" s="121"/>
      <c r="AL11" s="121"/>
      <c r="AM11" s="121"/>
      <c r="AN11" s="121"/>
      <c r="AO11" s="18"/>
      <c r="AP11" s="18"/>
    </row>
    <row r="12" spans="1:42" ht="60" customHeight="1" x14ac:dyDescent="0.25">
      <c r="A12" s="134">
        <v>7</v>
      </c>
      <c r="B12" s="68">
        <v>9</v>
      </c>
      <c r="C12" s="140" t="s">
        <v>175</v>
      </c>
      <c r="D12" s="66" t="s">
        <v>80</v>
      </c>
      <c r="E12" s="69" t="s">
        <v>55</v>
      </c>
      <c r="F12" s="69" t="s">
        <v>50</v>
      </c>
      <c r="G12" s="86">
        <v>29.75</v>
      </c>
      <c r="H12" s="72">
        <v>20</v>
      </c>
      <c r="I12" s="39">
        <f t="shared" si="0"/>
        <v>12</v>
      </c>
      <c r="J12" s="40" t="str">
        <f t="shared" si="1"/>
        <v>OK</v>
      </c>
      <c r="K12" s="121"/>
      <c r="L12" s="121"/>
      <c r="M12" s="121"/>
      <c r="N12" s="121"/>
      <c r="O12" s="121"/>
      <c r="P12" s="121"/>
      <c r="Q12" s="121"/>
      <c r="R12" s="121"/>
      <c r="S12" s="121"/>
      <c r="T12" s="121"/>
      <c r="U12" s="121"/>
      <c r="V12" s="121"/>
      <c r="W12" s="121"/>
      <c r="X12" s="121"/>
      <c r="Y12" s="121"/>
      <c r="Z12" s="121">
        <v>4</v>
      </c>
      <c r="AA12" s="121"/>
      <c r="AB12" s="121"/>
      <c r="AC12" s="121"/>
      <c r="AD12" s="121"/>
      <c r="AE12" s="121"/>
      <c r="AF12" s="128"/>
      <c r="AG12" s="121"/>
      <c r="AH12" s="121"/>
      <c r="AI12" s="121"/>
      <c r="AJ12" s="121">
        <v>4</v>
      </c>
      <c r="AK12" s="121"/>
      <c r="AL12" s="121"/>
      <c r="AM12" s="121"/>
      <c r="AN12" s="121"/>
      <c r="AO12" s="18"/>
      <c r="AP12" s="18"/>
    </row>
    <row r="13" spans="1:42" ht="60" customHeight="1" x14ac:dyDescent="0.25">
      <c r="A13" s="135"/>
      <c r="B13" s="68">
        <v>10</v>
      </c>
      <c r="C13" s="141"/>
      <c r="D13" s="70" t="s">
        <v>81</v>
      </c>
      <c r="E13" s="69" t="s">
        <v>55</v>
      </c>
      <c r="F13" s="69" t="s">
        <v>50</v>
      </c>
      <c r="G13" s="86">
        <v>49.38</v>
      </c>
      <c r="H13" s="72"/>
      <c r="I13" s="39">
        <f t="shared" si="0"/>
        <v>0</v>
      </c>
      <c r="J13" s="40" t="str">
        <f t="shared" si="1"/>
        <v>OK</v>
      </c>
      <c r="K13" s="121"/>
      <c r="L13" s="121"/>
      <c r="M13" s="121"/>
      <c r="N13" s="121"/>
      <c r="O13" s="121"/>
      <c r="P13" s="121"/>
      <c r="Q13" s="121"/>
      <c r="R13" s="121"/>
      <c r="S13" s="121"/>
      <c r="T13" s="121"/>
      <c r="U13" s="121"/>
      <c r="V13" s="121"/>
      <c r="W13" s="121"/>
      <c r="X13" s="121"/>
      <c r="Y13" s="121"/>
      <c r="Z13" s="121"/>
      <c r="AA13" s="121"/>
      <c r="AB13" s="121"/>
      <c r="AC13" s="121"/>
      <c r="AD13" s="121"/>
      <c r="AE13" s="121"/>
      <c r="AF13" s="128"/>
      <c r="AG13" s="121"/>
      <c r="AH13" s="121"/>
      <c r="AI13" s="121"/>
      <c r="AJ13" s="121"/>
      <c r="AK13" s="121"/>
      <c r="AL13" s="121"/>
      <c r="AM13" s="121"/>
      <c r="AN13" s="121"/>
      <c r="AO13" s="18"/>
      <c r="AP13" s="18"/>
    </row>
    <row r="14" spans="1:42" ht="60" customHeight="1" x14ac:dyDescent="0.25">
      <c r="A14" s="135"/>
      <c r="B14" s="68">
        <v>11</v>
      </c>
      <c r="C14" s="141"/>
      <c r="D14" s="66" t="s">
        <v>82</v>
      </c>
      <c r="E14" s="69" t="s">
        <v>55</v>
      </c>
      <c r="F14" s="69" t="s">
        <v>48</v>
      </c>
      <c r="G14" s="86">
        <v>38.86</v>
      </c>
      <c r="H14" s="72"/>
      <c r="I14" s="39">
        <f t="shared" si="0"/>
        <v>0</v>
      </c>
      <c r="J14" s="40" t="str">
        <f t="shared" si="1"/>
        <v>OK</v>
      </c>
      <c r="K14" s="121"/>
      <c r="L14" s="121"/>
      <c r="M14" s="121"/>
      <c r="N14" s="121"/>
      <c r="O14" s="121"/>
      <c r="P14" s="121"/>
      <c r="Q14" s="121"/>
      <c r="R14" s="121"/>
      <c r="S14" s="121"/>
      <c r="T14" s="121"/>
      <c r="U14" s="121"/>
      <c r="V14" s="121"/>
      <c r="W14" s="121"/>
      <c r="X14" s="121"/>
      <c r="Y14" s="121"/>
      <c r="Z14" s="121"/>
      <c r="AA14" s="121"/>
      <c r="AB14" s="121"/>
      <c r="AC14" s="121"/>
      <c r="AD14" s="121"/>
      <c r="AE14" s="121"/>
      <c r="AF14" s="128"/>
      <c r="AG14" s="121"/>
      <c r="AH14" s="121"/>
      <c r="AI14" s="121"/>
      <c r="AJ14" s="121"/>
      <c r="AK14" s="121"/>
      <c r="AL14" s="121"/>
      <c r="AM14" s="121"/>
      <c r="AN14" s="121"/>
      <c r="AO14" s="18"/>
      <c r="AP14" s="18"/>
    </row>
    <row r="15" spans="1:42" ht="60" customHeight="1" x14ac:dyDescent="0.25">
      <c r="A15" s="135"/>
      <c r="B15" s="68">
        <v>12</v>
      </c>
      <c r="C15" s="141"/>
      <c r="D15" s="66" t="s">
        <v>176</v>
      </c>
      <c r="E15" s="69" t="s">
        <v>177</v>
      </c>
      <c r="F15" s="69" t="s">
        <v>48</v>
      </c>
      <c r="G15" s="86">
        <v>95.39</v>
      </c>
      <c r="H15" s="72"/>
      <c r="I15" s="39">
        <f t="shared" si="0"/>
        <v>0</v>
      </c>
      <c r="J15" s="40" t="str">
        <f t="shared" si="1"/>
        <v>OK</v>
      </c>
      <c r="K15" s="121"/>
      <c r="L15" s="121"/>
      <c r="M15" s="121"/>
      <c r="N15" s="121"/>
      <c r="O15" s="121"/>
      <c r="P15" s="121"/>
      <c r="Q15" s="121"/>
      <c r="R15" s="121"/>
      <c r="S15" s="121"/>
      <c r="T15" s="121"/>
      <c r="U15" s="121"/>
      <c r="V15" s="121"/>
      <c r="W15" s="121"/>
      <c r="X15" s="121"/>
      <c r="Y15" s="121"/>
      <c r="Z15" s="121"/>
      <c r="AA15" s="121"/>
      <c r="AB15" s="121"/>
      <c r="AC15" s="121"/>
      <c r="AD15" s="121"/>
      <c r="AE15" s="121"/>
      <c r="AF15" s="128"/>
      <c r="AG15" s="121"/>
      <c r="AH15" s="121"/>
      <c r="AI15" s="121"/>
      <c r="AJ15" s="121"/>
      <c r="AK15" s="121"/>
      <c r="AL15" s="121"/>
      <c r="AM15" s="121"/>
      <c r="AN15" s="121"/>
      <c r="AO15" s="18"/>
      <c r="AP15" s="18"/>
    </row>
    <row r="16" spans="1:42" ht="60" customHeight="1" x14ac:dyDescent="0.25">
      <c r="A16" s="136"/>
      <c r="B16" s="68">
        <v>13</v>
      </c>
      <c r="C16" s="142"/>
      <c r="D16" s="66" t="s">
        <v>83</v>
      </c>
      <c r="E16" s="69" t="s">
        <v>177</v>
      </c>
      <c r="F16" s="69" t="s">
        <v>48</v>
      </c>
      <c r="G16" s="86">
        <v>16.7</v>
      </c>
      <c r="H16" s="72"/>
      <c r="I16" s="39">
        <f t="shared" si="0"/>
        <v>0</v>
      </c>
      <c r="J16" s="40" t="str">
        <f t="shared" si="1"/>
        <v>OK</v>
      </c>
      <c r="K16" s="121"/>
      <c r="L16" s="121"/>
      <c r="M16" s="121"/>
      <c r="N16" s="121"/>
      <c r="O16" s="121"/>
      <c r="P16" s="121"/>
      <c r="Q16" s="121"/>
      <c r="R16" s="121"/>
      <c r="S16" s="121"/>
      <c r="T16" s="121"/>
      <c r="U16" s="121"/>
      <c r="V16" s="121"/>
      <c r="W16" s="121"/>
      <c r="X16" s="121"/>
      <c r="Y16" s="121"/>
      <c r="Z16" s="121"/>
      <c r="AA16" s="121"/>
      <c r="AB16" s="121"/>
      <c r="AC16" s="121"/>
      <c r="AD16" s="121"/>
      <c r="AE16" s="121"/>
      <c r="AF16" s="128"/>
      <c r="AG16" s="121"/>
      <c r="AH16" s="121"/>
      <c r="AI16" s="121"/>
      <c r="AJ16" s="121"/>
      <c r="AK16" s="121"/>
      <c r="AL16" s="121"/>
      <c r="AM16" s="121"/>
      <c r="AN16" s="121"/>
      <c r="AO16" s="18"/>
      <c r="AP16" s="18"/>
    </row>
    <row r="17" spans="1:42" ht="60" customHeight="1" x14ac:dyDescent="0.25">
      <c r="A17" s="134">
        <v>8</v>
      </c>
      <c r="B17" s="68">
        <v>14</v>
      </c>
      <c r="C17" s="140" t="s">
        <v>175</v>
      </c>
      <c r="D17" s="66" t="s">
        <v>178</v>
      </c>
      <c r="E17" s="69" t="s">
        <v>179</v>
      </c>
      <c r="F17" s="69" t="s">
        <v>33</v>
      </c>
      <c r="G17" s="86">
        <v>16.100000000000001</v>
      </c>
      <c r="H17" s="72">
        <v>12</v>
      </c>
      <c r="I17" s="39">
        <f t="shared" si="0"/>
        <v>0</v>
      </c>
      <c r="J17" s="40" t="str">
        <f t="shared" si="1"/>
        <v>OK</v>
      </c>
      <c r="K17" s="121"/>
      <c r="L17" s="121"/>
      <c r="M17" s="121"/>
      <c r="N17" s="121"/>
      <c r="O17" s="121"/>
      <c r="P17" s="121"/>
      <c r="Q17" s="121">
        <v>12</v>
      </c>
      <c r="R17" s="121"/>
      <c r="S17" s="121"/>
      <c r="T17" s="121"/>
      <c r="U17" s="121"/>
      <c r="V17" s="121"/>
      <c r="W17" s="121"/>
      <c r="X17" s="121"/>
      <c r="Y17" s="121"/>
      <c r="Z17" s="121"/>
      <c r="AA17" s="121"/>
      <c r="AB17" s="121"/>
      <c r="AC17" s="121"/>
      <c r="AD17" s="121"/>
      <c r="AE17" s="121"/>
      <c r="AF17" s="128"/>
      <c r="AG17" s="121"/>
      <c r="AH17" s="121"/>
      <c r="AI17" s="121"/>
      <c r="AJ17" s="121"/>
      <c r="AK17" s="121"/>
      <c r="AL17" s="121"/>
      <c r="AM17" s="121"/>
      <c r="AN17" s="121"/>
      <c r="AO17" s="18"/>
      <c r="AP17" s="18"/>
    </row>
    <row r="18" spans="1:42" ht="60" customHeight="1" x14ac:dyDescent="0.25">
      <c r="A18" s="135"/>
      <c r="B18" s="68">
        <v>15</v>
      </c>
      <c r="C18" s="141"/>
      <c r="D18" s="66" t="s">
        <v>84</v>
      </c>
      <c r="E18" s="20" t="s">
        <v>56</v>
      </c>
      <c r="F18" s="20" t="s">
        <v>50</v>
      </c>
      <c r="G18" s="86">
        <v>26.5</v>
      </c>
      <c r="H18" s="72">
        <v>8</v>
      </c>
      <c r="I18" s="39">
        <f t="shared" si="0"/>
        <v>4</v>
      </c>
      <c r="J18" s="40" t="str">
        <f t="shared" si="1"/>
        <v>OK</v>
      </c>
      <c r="K18" s="121"/>
      <c r="L18" s="121"/>
      <c r="M18" s="121"/>
      <c r="N18" s="121"/>
      <c r="O18" s="121"/>
      <c r="P18" s="121"/>
      <c r="Q18" s="121">
        <v>4</v>
      </c>
      <c r="R18" s="121"/>
      <c r="S18" s="121"/>
      <c r="T18" s="121"/>
      <c r="U18" s="121"/>
      <c r="V18" s="121"/>
      <c r="W18" s="121"/>
      <c r="X18" s="121"/>
      <c r="Y18" s="121"/>
      <c r="Z18" s="121"/>
      <c r="AA18" s="121"/>
      <c r="AB18" s="121"/>
      <c r="AC18" s="121"/>
      <c r="AD18" s="121"/>
      <c r="AE18" s="121"/>
      <c r="AF18" s="128"/>
      <c r="AG18" s="121"/>
      <c r="AH18" s="121"/>
      <c r="AI18" s="121"/>
      <c r="AJ18" s="121"/>
      <c r="AK18" s="121"/>
      <c r="AL18" s="121"/>
      <c r="AM18" s="121"/>
      <c r="AN18" s="121"/>
      <c r="AO18" s="18"/>
      <c r="AP18" s="18"/>
    </row>
    <row r="19" spans="1:42" ht="60" customHeight="1" x14ac:dyDescent="0.25">
      <c r="A19" s="135"/>
      <c r="B19" s="68">
        <v>16</v>
      </c>
      <c r="C19" s="141"/>
      <c r="D19" s="66" t="s">
        <v>85</v>
      </c>
      <c r="E19" s="69" t="s">
        <v>57</v>
      </c>
      <c r="F19" s="69" t="s">
        <v>48</v>
      </c>
      <c r="G19" s="86">
        <v>9.6999999999999993</v>
      </c>
      <c r="H19" s="72">
        <v>10</v>
      </c>
      <c r="I19" s="39">
        <f t="shared" si="0"/>
        <v>10</v>
      </c>
      <c r="J19" s="40" t="str">
        <f t="shared" si="1"/>
        <v>OK</v>
      </c>
      <c r="K19" s="121"/>
      <c r="L19" s="121"/>
      <c r="M19" s="121"/>
      <c r="N19" s="121"/>
      <c r="O19" s="121"/>
      <c r="P19" s="121"/>
      <c r="Q19" s="121"/>
      <c r="R19" s="121"/>
      <c r="S19" s="121"/>
      <c r="T19" s="121"/>
      <c r="U19" s="121"/>
      <c r="V19" s="121"/>
      <c r="W19" s="121"/>
      <c r="X19" s="121"/>
      <c r="Y19" s="121"/>
      <c r="Z19" s="121"/>
      <c r="AA19" s="121"/>
      <c r="AB19" s="121"/>
      <c r="AC19" s="121"/>
      <c r="AD19" s="121"/>
      <c r="AE19" s="121"/>
      <c r="AF19" s="128"/>
      <c r="AG19" s="121"/>
      <c r="AH19" s="121"/>
      <c r="AI19" s="121"/>
      <c r="AJ19" s="121"/>
      <c r="AK19" s="121"/>
      <c r="AL19" s="121"/>
      <c r="AM19" s="121"/>
      <c r="AN19" s="121"/>
      <c r="AO19" s="18"/>
      <c r="AP19" s="18"/>
    </row>
    <row r="20" spans="1:42" ht="60" customHeight="1" x14ac:dyDescent="0.25">
      <c r="A20" s="136"/>
      <c r="B20" s="68">
        <v>17</v>
      </c>
      <c r="C20" s="142"/>
      <c r="D20" s="66" t="s">
        <v>86</v>
      </c>
      <c r="E20" s="20" t="s">
        <v>180</v>
      </c>
      <c r="F20" s="20" t="s">
        <v>48</v>
      </c>
      <c r="G20" s="86">
        <v>36.33</v>
      </c>
      <c r="H20" s="72">
        <v>12</v>
      </c>
      <c r="I20" s="39">
        <f t="shared" si="0"/>
        <v>0</v>
      </c>
      <c r="J20" s="40" t="str">
        <f t="shared" si="1"/>
        <v>OK</v>
      </c>
      <c r="K20" s="121"/>
      <c r="L20" s="121"/>
      <c r="M20" s="121"/>
      <c r="N20" s="121"/>
      <c r="O20" s="121"/>
      <c r="P20" s="121"/>
      <c r="Q20" s="121">
        <v>4</v>
      </c>
      <c r="R20" s="121"/>
      <c r="S20" s="121"/>
      <c r="T20" s="121"/>
      <c r="U20" s="121"/>
      <c r="V20" s="121"/>
      <c r="W20" s="121"/>
      <c r="X20" s="121"/>
      <c r="Y20" s="121"/>
      <c r="Z20" s="121">
        <v>4</v>
      </c>
      <c r="AA20" s="121"/>
      <c r="AB20" s="121"/>
      <c r="AC20" s="121"/>
      <c r="AD20" s="121"/>
      <c r="AE20" s="121"/>
      <c r="AF20" s="128"/>
      <c r="AG20" s="121"/>
      <c r="AH20" s="121"/>
      <c r="AI20" s="121"/>
      <c r="AJ20" s="121">
        <v>4</v>
      </c>
      <c r="AK20" s="121"/>
      <c r="AL20" s="121"/>
      <c r="AM20" s="121"/>
      <c r="AN20" s="121"/>
      <c r="AO20" s="18"/>
      <c r="AP20" s="18"/>
    </row>
    <row r="21" spans="1:42" ht="60" customHeight="1" x14ac:dyDescent="0.25">
      <c r="A21" s="134">
        <v>9</v>
      </c>
      <c r="B21" s="68">
        <v>18</v>
      </c>
      <c r="C21" s="140" t="s">
        <v>181</v>
      </c>
      <c r="D21" s="66" t="s">
        <v>182</v>
      </c>
      <c r="E21" s="20" t="s">
        <v>58</v>
      </c>
      <c r="F21" s="20" t="s">
        <v>35</v>
      </c>
      <c r="G21" s="86">
        <v>2.31</v>
      </c>
      <c r="H21" s="72">
        <v>800</v>
      </c>
      <c r="I21" s="39">
        <f t="shared" si="0"/>
        <v>300</v>
      </c>
      <c r="J21" s="40" t="str">
        <f t="shared" si="1"/>
        <v>OK</v>
      </c>
      <c r="K21" s="121"/>
      <c r="L21" s="121"/>
      <c r="M21" s="121"/>
      <c r="N21" s="121"/>
      <c r="O21" s="121"/>
      <c r="P21" s="121"/>
      <c r="Q21" s="121"/>
      <c r="R21" s="121"/>
      <c r="S21" s="121"/>
      <c r="T21" s="121"/>
      <c r="U21" s="121"/>
      <c r="V21" s="121"/>
      <c r="W21" s="121"/>
      <c r="X21" s="121">
        <v>100</v>
      </c>
      <c r="Y21" s="121"/>
      <c r="Z21" s="121"/>
      <c r="AA21" s="121"/>
      <c r="AB21" s="121">
        <v>250</v>
      </c>
      <c r="AC21" s="121"/>
      <c r="AD21" s="121"/>
      <c r="AE21" s="121"/>
      <c r="AF21" s="128"/>
      <c r="AG21" s="121"/>
      <c r="AH21" s="121"/>
      <c r="AI21" s="121"/>
      <c r="AJ21" s="121"/>
      <c r="AK21" s="121"/>
      <c r="AL21" s="121">
        <v>150</v>
      </c>
      <c r="AM21" s="121"/>
      <c r="AN21" s="121"/>
      <c r="AO21" s="18"/>
      <c r="AP21" s="18"/>
    </row>
    <row r="22" spans="1:42" ht="60" customHeight="1" x14ac:dyDescent="0.25">
      <c r="A22" s="136"/>
      <c r="B22" s="68">
        <v>19</v>
      </c>
      <c r="C22" s="142"/>
      <c r="D22" s="66" t="s">
        <v>183</v>
      </c>
      <c r="E22" s="20" t="s">
        <v>184</v>
      </c>
      <c r="F22" s="20" t="s">
        <v>35</v>
      </c>
      <c r="G22" s="86">
        <v>1.34</v>
      </c>
      <c r="H22" s="72"/>
      <c r="I22" s="39">
        <f t="shared" si="0"/>
        <v>0</v>
      </c>
      <c r="J22" s="40" t="str">
        <f t="shared" si="1"/>
        <v>OK</v>
      </c>
      <c r="K22" s="121"/>
      <c r="L22" s="121"/>
      <c r="M22" s="121"/>
      <c r="N22" s="121"/>
      <c r="O22" s="121"/>
      <c r="P22" s="121"/>
      <c r="Q22" s="121"/>
      <c r="R22" s="121"/>
      <c r="S22" s="121"/>
      <c r="T22" s="121"/>
      <c r="U22" s="121"/>
      <c r="V22" s="121"/>
      <c r="W22" s="121"/>
      <c r="X22" s="121"/>
      <c r="Y22" s="121"/>
      <c r="Z22" s="121"/>
      <c r="AA22" s="121"/>
      <c r="AB22" s="121"/>
      <c r="AC22" s="121"/>
      <c r="AD22" s="121"/>
      <c r="AE22" s="121"/>
      <c r="AF22" s="128"/>
      <c r="AG22" s="121"/>
      <c r="AH22" s="121"/>
      <c r="AI22" s="121"/>
      <c r="AJ22" s="121"/>
      <c r="AK22" s="121"/>
      <c r="AL22" s="121"/>
      <c r="AM22" s="121"/>
      <c r="AN22" s="121"/>
      <c r="AO22" s="18"/>
      <c r="AP22" s="18"/>
    </row>
    <row r="23" spans="1:42" ht="60" customHeight="1" x14ac:dyDescent="0.25">
      <c r="A23" s="134">
        <v>10</v>
      </c>
      <c r="B23" s="68">
        <v>20</v>
      </c>
      <c r="C23" s="140" t="s">
        <v>173</v>
      </c>
      <c r="D23" s="66" t="s">
        <v>87</v>
      </c>
      <c r="E23" s="20" t="s">
        <v>37</v>
      </c>
      <c r="F23" s="20" t="s">
        <v>50</v>
      </c>
      <c r="G23" s="86">
        <v>4.97</v>
      </c>
      <c r="H23" s="72">
        <v>12</v>
      </c>
      <c r="I23" s="39">
        <f t="shared" si="0"/>
        <v>8</v>
      </c>
      <c r="J23" s="40" t="str">
        <f t="shared" si="1"/>
        <v>OK</v>
      </c>
      <c r="K23" s="121"/>
      <c r="L23" s="121"/>
      <c r="M23" s="121"/>
      <c r="N23" s="121"/>
      <c r="O23" s="121"/>
      <c r="P23" s="121"/>
      <c r="Q23" s="121"/>
      <c r="R23" s="121">
        <v>4</v>
      </c>
      <c r="S23" s="121"/>
      <c r="T23" s="121"/>
      <c r="U23" s="121"/>
      <c r="V23" s="121"/>
      <c r="W23" s="121"/>
      <c r="X23" s="121"/>
      <c r="Y23" s="121"/>
      <c r="Z23" s="121"/>
      <c r="AA23" s="121"/>
      <c r="AB23" s="121"/>
      <c r="AC23" s="121"/>
      <c r="AD23" s="121"/>
      <c r="AE23" s="121"/>
      <c r="AF23" s="128"/>
      <c r="AG23" s="121"/>
      <c r="AH23" s="121"/>
      <c r="AI23" s="121"/>
      <c r="AJ23" s="121"/>
      <c r="AK23" s="121"/>
      <c r="AL23" s="121"/>
      <c r="AM23" s="121"/>
      <c r="AN23" s="121"/>
      <c r="AO23" s="18"/>
      <c r="AP23" s="18"/>
    </row>
    <row r="24" spans="1:42" ht="60" customHeight="1" x14ac:dyDescent="0.25">
      <c r="A24" s="136"/>
      <c r="B24" s="68">
        <v>21</v>
      </c>
      <c r="C24" s="142"/>
      <c r="D24" s="66" t="s">
        <v>88</v>
      </c>
      <c r="E24" s="69" t="s">
        <v>37</v>
      </c>
      <c r="F24" s="69" t="s">
        <v>48</v>
      </c>
      <c r="G24" s="86">
        <v>1.64</v>
      </c>
      <c r="H24" s="72">
        <v>800</v>
      </c>
      <c r="I24" s="39">
        <f t="shared" si="0"/>
        <v>320</v>
      </c>
      <c r="J24" s="40" t="str">
        <f t="shared" si="1"/>
        <v>OK</v>
      </c>
      <c r="K24" s="121"/>
      <c r="L24" s="121"/>
      <c r="M24" s="121"/>
      <c r="N24" s="121"/>
      <c r="O24" s="121"/>
      <c r="P24" s="121"/>
      <c r="Q24" s="121"/>
      <c r="R24" s="121">
        <v>240</v>
      </c>
      <c r="S24" s="121"/>
      <c r="T24" s="121"/>
      <c r="U24" s="121"/>
      <c r="V24" s="121"/>
      <c r="W24" s="121"/>
      <c r="X24" s="121"/>
      <c r="Y24" s="121"/>
      <c r="Z24" s="121"/>
      <c r="AA24" s="121"/>
      <c r="AB24" s="121"/>
      <c r="AC24" s="121"/>
      <c r="AD24" s="121"/>
      <c r="AE24" s="121"/>
      <c r="AF24" s="128"/>
      <c r="AG24" s="121">
        <v>120</v>
      </c>
      <c r="AH24" s="121"/>
      <c r="AI24" s="121"/>
      <c r="AJ24" s="121"/>
      <c r="AK24" s="121"/>
      <c r="AL24" s="121"/>
      <c r="AM24" s="121">
        <v>120</v>
      </c>
      <c r="AN24" s="121"/>
      <c r="AO24" s="18"/>
      <c r="AP24" s="18"/>
    </row>
    <row r="25" spans="1:42" ht="60" customHeight="1" x14ac:dyDescent="0.25">
      <c r="A25" s="134">
        <v>12</v>
      </c>
      <c r="B25" s="68">
        <v>26</v>
      </c>
      <c r="C25" s="140" t="s">
        <v>173</v>
      </c>
      <c r="D25" s="66" t="s">
        <v>185</v>
      </c>
      <c r="E25" s="20" t="s">
        <v>37</v>
      </c>
      <c r="F25" s="20" t="s">
        <v>51</v>
      </c>
      <c r="G25" s="86">
        <v>2.21</v>
      </c>
      <c r="H25" s="72">
        <v>650</v>
      </c>
      <c r="I25" s="39">
        <f t="shared" si="0"/>
        <v>338</v>
      </c>
      <c r="J25" s="40" t="str">
        <f t="shared" si="1"/>
        <v>OK</v>
      </c>
      <c r="K25" s="121"/>
      <c r="L25" s="121"/>
      <c r="M25" s="121"/>
      <c r="N25" s="121"/>
      <c r="O25" s="121"/>
      <c r="P25" s="121"/>
      <c r="Q25" s="121"/>
      <c r="R25" s="121">
        <v>120</v>
      </c>
      <c r="S25" s="121"/>
      <c r="T25" s="121"/>
      <c r="U25" s="121"/>
      <c r="V25" s="121"/>
      <c r="W25" s="121"/>
      <c r="X25" s="121"/>
      <c r="Y25" s="121"/>
      <c r="Z25" s="121"/>
      <c r="AA25" s="121"/>
      <c r="AB25" s="121"/>
      <c r="AC25" s="121"/>
      <c r="AD25" s="121"/>
      <c r="AE25" s="121"/>
      <c r="AF25" s="128"/>
      <c r="AG25" s="121">
        <v>120</v>
      </c>
      <c r="AH25" s="121"/>
      <c r="AI25" s="121"/>
      <c r="AJ25" s="121"/>
      <c r="AK25" s="121"/>
      <c r="AL25" s="121"/>
      <c r="AM25" s="121">
        <v>72</v>
      </c>
      <c r="AN25" s="121"/>
      <c r="AO25" s="18"/>
      <c r="AP25" s="18"/>
    </row>
    <row r="26" spans="1:42" ht="60" customHeight="1" x14ac:dyDescent="0.25">
      <c r="A26" s="136"/>
      <c r="B26" s="68">
        <v>27</v>
      </c>
      <c r="C26" s="142"/>
      <c r="D26" s="46" t="s">
        <v>186</v>
      </c>
      <c r="E26" s="20" t="s">
        <v>37</v>
      </c>
      <c r="F26" s="20" t="s">
        <v>28</v>
      </c>
      <c r="G26" s="86">
        <v>1.19</v>
      </c>
      <c r="H26" s="72">
        <v>200</v>
      </c>
      <c r="I26" s="39">
        <f t="shared" si="0"/>
        <v>80</v>
      </c>
      <c r="J26" s="40" t="str">
        <f t="shared" si="1"/>
        <v>OK</v>
      </c>
      <c r="K26" s="121"/>
      <c r="L26" s="121"/>
      <c r="M26" s="121"/>
      <c r="N26" s="121"/>
      <c r="O26" s="121"/>
      <c r="P26" s="121"/>
      <c r="Q26" s="121"/>
      <c r="R26" s="121">
        <v>96</v>
      </c>
      <c r="S26" s="121"/>
      <c r="T26" s="121"/>
      <c r="U26" s="121"/>
      <c r="V26" s="121"/>
      <c r="W26" s="121"/>
      <c r="X26" s="121"/>
      <c r="Y26" s="121"/>
      <c r="Z26" s="121"/>
      <c r="AA26" s="121"/>
      <c r="AB26" s="121"/>
      <c r="AC26" s="121"/>
      <c r="AD26" s="121"/>
      <c r="AE26" s="121"/>
      <c r="AF26" s="128"/>
      <c r="AG26" s="121"/>
      <c r="AH26" s="121"/>
      <c r="AI26" s="121"/>
      <c r="AJ26" s="121"/>
      <c r="AK26" s="121"/>
      <c r="AL26" s="121"/>
      <c r="AM26" s="121">
        <v>24</v>
      </c>
      <c r="AN26" s="121"/>
      <c r="AO26" s="18"/>
      <c r="AP26" s="18"/>
    </row>
    <row r="27" spans="1:42" ht="60" customHeight="1" x14ac:dyDescent="0.25">
      <c r="A27" s="134">
        <v>13</v>
      </c>
      <c r="B27" s="68">
        <v>28</v>
      </c>
      <c r="C27" s="140" t="s">
        <v>187</v>
      </c>
      <c r="D27" s="66" t="s">
        <v>89</v>
      </c>
      <c r="E27" s="20" t="s">
        <v>188</v>
      </c>
      <c r="F27" s="20" t="s">
        <v>26</v>
      </c>
      <c r="G27" s="86">
        <v>37.36</v>
      </c>
      <c r="H27" s="72"/>
      <c r="I27" s="39">
        <f t="shared" si="0"/>
        <v>0</v>
      </c>
      <c r="J27" s="40" t="str">
        <f t="shared" si="1"/>
        <v>OK</v>
      </c>
      <c r="K27" s="121"/>
      <c r="L27" s="121"/>
      <c r="M27" s="121"/>
      <c r="N27" s="121"/>
      <c r="O27" s="121"/>
      <c r="P27" s="121"/>
      <c r="Q27" s="121"/>
      <c r="R27" s="121"/>
      <c r="S27" s="121"/>
      <c r="T27" s="121"/>
      <c r="U27" s="121"/>
      <c r="V27" s="121"/>
      <c r="W27" s="121"/>
      <c r="X27" s="121"/>
      <c r="Y27" s="121"/>
      <c r="Z27" s="121"/>
      <c r="AA27" s="121"/>
      <c r="AB27" s="121"/>
      <c r="AC27" s="121"/>
      <c r="AD27" s="121"/>
      <c r="AE27" s="121"/>
      <c r="AF27" s="128"/>
      <c r="AG27" s="121"/>
      <c r="AH27" s="121"/>
      <c r="AI27" s="121"/>
      <c r="AJ27" s="121"/>
      <c r="AK27" s="121"/>
      <c r="AL27" s="121"/>
      <c r="AM27" s="121"/>
      <c r="AN27" s="121"/>
      <c r="AO27" s="18"/>
      <c r="AP27" s="18"/>
    </row>
    <row r="28" spans="1:42" ht="60" customHeight="1" x14ac:dyDescent="0.25">
      <c r="A28" s="135"/>
      <c r="B28" s="68">
        <v>29</v>
      </c>
      <c r="C28" s="141"/>
      <c r="D28" s="66" t="s">
        <v>90</v>
      </c>
      <c r="E28" s="20" t="s">
        <v>188</v>
      </c>
      <c r="F28" s="20" t="s">
        <v>26</v>
      </c>
      <c r="G28" s="86">
        <v>39.81</v>
      </c>
      <c r="H28" s="72"/>
      <c r="I28" s="39">
        <f t="shared" si="0"/>
        <v>0</v>
      </c>
      <c r="J28" s="40" t="str">
        <f t="shared" si="1"/>
        <v>OK</v>
      </c>
      <c r="K28" s="121"/>
      <c r="L28" s="121"/>
      <c r="M28" s="121"/>
      <c r="N28" s="121"/>
      <c r="O28" s="121"/>
      <c r="P28" s="121"/>
      <c r="Q28" s="121"/>
      <c r="R28" s="121"/>
      <c r="S28" s="121"/>
      <c r="T28" s="121"/>
      <c r="U28" s="121"/>
      <c r="V28" s="121"/>
      <c r="W28" s="121"/>
      <c r="X28" s="121"/>
      <c r="Y28" s="121"/>
      <c r="Z28" s="121"/>
      <c r="AA28" s="121"/>
      <c r="AB28" s="121"/>
      <c r="AC28" s="121"/>
      <c r="AD28" s="121"/>
      <c r="AE28" s="121"/>
      <c r="AF28" s="128"/>
      <c r="AG28" s="121"/>
      <c r="AH28" s="121"/>
      <c r="AI28" s="121"/>
      <c r="AJ28" s="121"/>
      <c r="AK28" s="121"/>
      <c r="AL28" s="121"/>
      <c r="AM28" s="121"/>
      <c r="AN28" s="121"/>
      <c r="AO28" s="18"/>
      <c r="AP28" s="18"/>
    </row>
    <row r="29" spans="1:42" ht="60" customHeight="1" x14ac:dyDescent="0.25">
      <c r="A29" s="135"/>
      <c r="B29" s="68">
        <v>30</v>
      </c>
      <c r="C29" s="141"/>
      <c r="D29" s="46" t="s">
        <v>91</v>
      </c>
      <c r="E29" s="20" t="s">
        <v>188</v>
      </c>
      <c r="F29" s="20" t="s">
        <v>26</v>
      </c>
      <c r="G29" s="86">
        <v>39.81</v>
      </c>
      <c r="H29" s="72">
        <v>10</v>
      </c>
      <c r="I29" s="39">
        <f t="shared" si="0"/>
        <v>10</v>
      </c>
      <c r="J29" s="40" t="str">
        <f t="shared" si="1"/>
        <v>OK</v>
      </c>
      <c r="K29" s="121"/>
      <c r="L29" s="121"/>
      <c r="M29" s="121"/>
      <c r="N29" s="121"/>
      <c r="O29" s="121"/>
      <c r="P29" s="121"/>
      <c r="Q29" s="121"/>
      <c r="R29" s="121"/>
      <c r="S29" s="121"/>
      <c r="T29" s="121"/>
      <c r="U29" s="121"/>
      <c r="V29" s="121"/>
      <c r="W29" s="121"/>
      <c r="X29" s="121"/>
      <c r="Y29" s="121"/>
      <c r="Z29" s="121"/>
      <c r="AA29" s="121"/>
      <c r="AB29" s="121"/>
      <c r="AC29" s="121"/>
      <c r="AD29" s="121"/>
      <c r="AE29" s="121"/>
      <c r="AF29" s="128"/>
      <c r="AG29" s="121"/>
      <c r="AH29" s="121"/>
      <c r="AI29" s="121"/>
      <c r="AJ29" s="121"/>
      <c r="AK29" s="121"/>
      <c r="AL29" s="121"/>
      <c r="AM29" s="121"/>
      <c r="AN29" s="121"/>
      <c r="AO29" s="18"/>
      <c r="AP29" s="18"/>
    </row>
    <row r="30" spans="1:42" ht="60" customHeight="1" x14ac:dyDescent="0.25">
      <c r="A30" s="135"/>
      <c r="B30" s="68">
        <v>31</v>
      </c>
      <c r="C30" s="141"/>
      <c r="D30" s="46" t="s">
        <v>92</v>
      </c>
      <c r="E30" s="20" t="s">
        <v>188</v>
      </c>
      <c r="F30" s="20" t="s">
        <v>26</v>
      </c>
      <c r="G30" s="86">
        <v>114.98</v>
      </c>
      <c r="H30" s="72">
        <v>5</v>
      </c>
      <c r="I30" s="39">
        <f t="shared" si="0"/>
        <v>5</v>
      </c>
      <c r="J30" s="40" t="str">
        <f t="shared" si="1"/>
        <v>OK</v>
      </c>
      <c r="K30" s="121"/>
      <c r="L30" s="121"/>
      <c r="M30" s="121"/>
      <c r="N30" s="121"/>
      <c r="O30" s="121"/>
      <c r="P30" s="121"/>
      <c r="Q30" s="121"/>
      <c r="R30" s="121"/>
      <c r="S30" s="121"/>
      <c r="T30" s="121"/>
      <c r="U30" s="121"/>
      <c r="V30" s="121"/>
      <c r="W30" s="121"/>
      <c r="X30" s="121"/>
      <c r="Y30" s="121"/>
      <c r="Z30" s="121"/>
      <c r="AA30" s="121"/>
      <c r="AB30" s="121"/>
      <c r="AC30" s="121"/>
      <c r="AD30" s="121"/>
      <c r="AE30" s="121"/>
      <c r="AF30" s="128"/>
      <c r="AG30" s="121"/>
      <c r="AH30" s="121"/>
      <c r="AI30" s="121"/>
      <c r="AJ30" s="121"/>
      <c r="AK30" s="121"/>
      <c r="AL30" s="121"/>
      <c r="AM30" s="121"/>
      <c r="AN30" s="121"/>
      <c r="AO30" s="18"/>
      <c r="AP30" s="18"/>
    </row>
    <row r="31" spans="1:42" ht="60" customHeight="1" x14ac:dyDescent="0.25">
      <c r="A31" s="135"/>
      <c r="B31" s="68">
        <v>32</v>
      </c>
      <c r="C31" s="141"/>
      <c r="D31" s="46" t="s">
        <v>189</v>
      </c>
      <c r="E31" s="20" t="s">
        <v>188</v>
      </c>
      <c r="F31" s="20" t="s">
        <v>26</v>
      </c>
      <c r="G31" s="86">
        <v>36.97</v>
      </c>
      <c r="H31" s="72"/>
      <c r="I31" s="39">
        <f t="shared" si="0"/>
        <v>0</v>
      </c>
      <c r="J31" s="40" t="str">
        <f t="shared" si="1"/>
        <v>OK</v>
      </c>
      <c r="K31" s="121"/>
      <c r="L31" s="121"/>
      <c r="M31" s="121"/>
      <c r="N31" s="121"/>
      <c r="O31" s="121"/>
      <c r="P31" s="121"/>
      <c r="Q31" s="121"/>
      <c r="R31" s="121"/>
      <c r="S31" s="121"/>
      <c r="T31" s="121"/>
      <c r="U31" s="121"/>
      <c r="V31" s="121"/>
      <c r="W31" s="121"/>
      <c r="X31" s="121"/>
      <c r="Y31" s="121"/>
      <c r="Z31" s="121"/>
      <c r="AA31" s="121"/>
      <c r="AB31" s="121"/>
      <c r="AC31" s="121"/>
      <c r="AD31" s="121"/>
      <c r="AE31" s="121"/>
      <c r="AF31" s="128"/>
      <c r="AG31" s="121"/>
      <c r="AH31" s="121"/>
      <c r="AI31" s="121"/>
      <c r="AJ31" s="121"/>
      <c r="AK31" s="121"/>
      <c r="AL31" s="121"/>
      <c r="AM31" s="121"/>
      <c r="AN31" s="121"/>
      <c r="AO31" s="18"/>
      <c r="AP31" s="18"/>
    </row>
    <row r="32" spans="1:42" ht="60" customHeight="1" x14ac:dyDescent="0.25">
      <c r="A32" s="135"/>
      <c r="B32" s="68">
        <v>33</v>
      </c>
      <c r="C32" s="141"/>
      <c r="D32" s="46" t="s">
        <v>190</v>
      </c>
      <c r="E32" s="20" t="s">
        <v>188</v>
      </c>
      <c r="F32" s="20" t="s">
        <v>26</v>
      </c>
      <c r="G32" s="86">
        <v>18.579999999999998</v>
      </c>
      <c r="H32" s="72"/>
      <c r="I32" s="39">
        <f t="shared" si="0"/>
        <v>0</v>
      </c>
      <c r="J32" s="40" t="str">
        <f t="shared" si="1"/>
        <v>OK</v>
      </c>
      <c r="K32" s="121"/>
      <c r="L32" s="121"/>
      <c r="M32" s="121"/>
      <c r="N32" s="121"/>
      <c r="O32" s="121"/>
      <c r="P32" s="121"/>
      <c r="Q32" s="121"/>
      <c r="R32" s="121"/>
      <c r="S32" s="121"/>
      <c r="T32" s="121"/>
      <c r="U32" s="121"/>
      <c r="V32" s="121"/>
      <c r="W32" s="121"/>
      <c r="X32" s="121"/>
      <c r="Y32" s="121"/>
      <c r="Z32" s="121"/>
      <c r="AA32" s="121"/>
      <c r="AB32" s="121"/>
      <c r="AC32" s="121"/>
      <c r="AD32" s="121"/>
      <c r="AE32" s="121"/>
      <c r="AF32" s="128"/>
      <c r="AG32" s="121"/>
      <c r="AH32" s="121"/>
      <c r="AI32" s="121"/>
      <c r="AJ32" s="121"/>
      <c r="AK32" s="121"/>
      <c r="AL32" s="121"/>
      <c r="AM32" s="121"/>
      <c r="AN32" s="121"/>
      <c r="AO32" s="18"/>
      <c r="AP32" s="18"/>
    </row>
    <row r="33" spans="1:42" ht="60" customHeight="1" x14ac:dyDescent="0.25">
      <c r="A33" s="135"/>
      <c r="B33" s="68">
        <v>34</v>
      </c>
      <c r="C33" s="141"/>
      <c r="D33" s="46" t="s">
        <v>191</v>
      </c>
      <c r="E33" s="20" t="s">
        <v>188</v>
      </c>
      <c r="F33" s="20" t="s">
        <v>26</v>
      </c>
      <c r="G33" s="86">
        <v>18.22</v>
      </c>
      <c r="H33" s="72"/>
      <c r="I33" s="39">
        <f t="shared" si="0"/>
        <v>0</v>
      </c>
      <c r="J33" s="40" t="str">
        <f t="shared" si="1"/>
        <v>OK</v>
      </c>
      <c r="K33" s="121"/>
      <c r="L33" s="121"/>
      <c r="M33" s="121"/>
      <c r="N33" s="121"/>
      <c r="O33" s="121"/>
      <c r="P33" s="121"/>
      <c r="Q33" s="121"/>
      <c r="R33" s="121"/>
      <c r="S33" s="121"/>
      <c r="T33" s="121"/>
      <c r="U33" s="121"/>
      <c r="V33" s="121"/>
      <c r="W33" s="121"/>
      <c r="X33" s="121"/>
      <c r="Y33" s="121"/>
      <c r="Z33" s="121"/>
      <c r="AA33" s="121"/>
      <c r="AB33" s="121"/>
      <c r="AC33" s="121"/>
      <c r="AD33" s="121"/>
      <c r="AE33" s="121"/>
      <c r="AF33" s="128"/>
      <c r="AG33" s="121"/>
      <c r="AH33" s="121"/>
      <c r="AI33" s="121"/>
      <c r="AJ33" s="121"/>
      <c r="AK33" s="121"/>
      <c r="AL33" s="121"/>
      <c r="AM33" s="121"/>
      <c r="AN33" s="121"/>
      <c r="AO33" s="18"/>
      <c r="AP33" s="18"/>
    </row>
    <row r="34" spans="1:42" ht="60" customHeight="1" x14ac:dyDescent="0.25">
      <c r="A34" s="136"/>
      <c r="B34" s="68">
        <v>35</v>
      </c>
      <c r="C34" s="142"/>
      <c r="D34" s="46" t="s">
        <v>192</v>
      </c>
      <c r="E34" s="20" t="s">
        <v>188</v>
      </c>
      <c r="F34" s="20" t="s">
        <v>26</v>
      </c>
      <c r="G34" s="86">
        <v>54.22</v>
      </c>
      <c r="H34" s="72"/>
      <c r="I34" s="39">
        <f t="shared" si="0"/>
        <v>0</v>
      </c>
      <c r="J34" s="40" t="str">
        <f t="shared" si="1"/>
        <v>OK</v>
      </c>
      <c r="K34" s="121"/>
      <c r="L34" s="121"/>
      <c r="M34" s="121"/>
      <c r="N34" s="121"/>
      <c r="O34" s="121"/>
      <c r="P34" s="121"/>
      <c r="Q34" s="121"/>
      <c r="R34" s="121"/>
      <c r="S34" s="121"/>
      <c r="T34" s="121"/>
      <c r="U34" s="121"/>
      <c r="V34" s="121"/>
      <c r="W34" s="121"/>
      <c r="X34" s="121"/>
      <c r="Y34" s="121"/>
      <c r="Z34" s="121"/>
      <c r="AA34" s="121"/>
      <c r="AB34" s="121"/>
      <c r="AC34" s="121"/>
      <c r="AD34" s="121"/>
      <c r="AE34" s="121"/>
      <c r="AF34" s="128"/>
      <c r="AG34" s="121"/>
      <c r="AH34" s="121"/>
      <c r="AI34" s="121"/>
      <c r="AJ34" s="121"/>
      <c r="AK34" s="121"/>
      <c r="AL34" s="121"/>
      <c r="AM34" s="121"/>
      <c r="AN34" s="121"/>
      <c r="AO34" s="18"/>
      <c r="AP34" s="18"/>
    </row>
    <row r="35" spans="1:42" ht="60" customHeight="1" x14ac:dyDescent="0.25">
      <c r="A35" s="134">
        <v>14</v>
      </c>
      <c r="B35" s="68">
        <v>36</v>
      </c>
      <c r="C35" s="140" t="s">
        <v>175</v>
      </c>
      <c r="D35" s="46" t="s">
        <v>93</v>
      </c>
      <c r="E35" s="20" t="s">
        <v>193</v>
      </c>
      <c r="F35" s="20" t="s">
        <v>26</v>
      </c>
      <c r="G35" s="86">
        <v>5.59</v>
      </c>
      <c r="H35" s="72">
        <v>60</v>
      </c>
      <c r="I35" s="39">
        <f t="shared" si="0"/>
        <v>0</v>
      </c>
      <c r="J35" s="40" t="str">
        <f t="shared" si="1"/>
        <v>OK</v>
      </c>
      <c r="K35" s="121"/>
      <c r="L35" s="121"/>
      <c r="M35" s="121"/>
      <c r="N35" s="121"/>
      <c r="O35" s="121"/>
      <c r="P35" s="121"/>
      <c r="Q35" s="121">
        <v>20</v>
      </c>
      <c r="R35" s="121"/>
      <c r="S35" s="121"/>
      <c r="T35" s="121"/>
      <c r="U35" s="121"/>
      <c r="V35" s="121"/>
      <c r="W35" s="121"/>
      <c r="X35" s="121"/>
      <c r="Y35" s="121"/>
      <c r="Z35" s="121"/>
      <c r="AA35" s="121"/>
      <c r="AB35" s="121"/>
      <c r="AC35" s="121"/>
      <c r="AD35" s="121"/>
      <c r="AE35" s="121"/>
      <c r="AF35" s="128"/>
      <c r="AG35" s="121"/>
      <c r="AH35" s="121"/>
      <c r="AI35" s="121"/>
      <c r="AJ35" s="121">
        <v>40</v>
      </c>
      <c r="AK35" s="121"/>
      <c r="AL35" s="121"/>
      <c r="AM35" s="121"/>
      <c r="AN35" s="121"/>
      <c r="AO35" s="18"/>
      <c r="AP35" s="18"/>
    </row>
    <row r="36" spans="1:42" ht="60" customHeight="1" x14ac:dyDescent="0.25">
      <c r="A36" s="135"/>
      <c r="B36" s="68">
        <v>37</v>
      </c>
      <c r="C36" s="141"/>
      <c r="D36" s="46" t="s">
        <v>94</v>
      </c>
      <c r="E36" s="20" t="s">
        <v>194</v>
      </c>
      <c r="F36" s="20" t="s">
        <v>26</v>
      </c>
      <c r="G36" s="86">
        <v>5.69</v>
      </c>
      <c r="H36" s="72">
        <v>24</v>
      </c>
      <c r="I36" s="39">
        <f t="shared" ref="I36:I67" si="2">H36-(SUM(K36:AP36))</f>
        <v>12</v>
      </c>
      <c r="J36" s="40" t="str">
        <f t="shared" si="1"/>
        <v>OK</v>
      </c>
      <c r="K36" s="121"/>
      <c r="L36" s="121"/>
      <c r="M36" s="121"/>
      <c r="N36" s="121"/>
      <c r="O36" s="121"/>
      <c r="P36" s="121"/>
      <c r="Q36" s="121">
        <v>12</v>
      </c>
      <c r="R36" s="121"/>
      <c r="S36" s="121"/>
      <c r="T36" s="121"/>
      <c r="U36" s="121"/>
      <c r="V36" s="121"/>
      <c r="W36" s="121"/>
      <c r="X36" s="121"/>
      <c r="Y36" s="121"/>
      <c r="Z36" s="121"/>
      <c r="AA36" s="121"/>
      <c r="AB36" s="121"/>
      <c r="AC36" s="121"/>
      <c r="AD36" s="121"/>
      <c r="AE36" s="121"/>
      <c r="AF36" s="128"/>
      <c r="AG36" s="121"/>
      <c r="AH36" s="121"/>
      <c r="AI36" s="121"/>
      <c r="AJ36" s="121"/>
      <c r="AK36" s="121"/>
      <c r="AL36" s="121"/>
      <c r="AM36" s="121"/>
      <c r="AN36" s="121"/>
      <c r="AO36" s="18"/>
      <c r="AP36" s="18"/>
    </row>
    <row r="37" spans="1:42" ht="60" customHeight="1" x14ac:dyDescent="0.25">
      <c r="A37" s="135"/>
      <c r="B37" s="68">
        <v>38</v>
      </c>
      <c r="C37" s="141"/>
      <c r="D37" s="66" t="s">
        <v>95</v>
      </c>
      <c r="E37" s="20" t="s">
        <v>194</v>
      </c>
      <c r="F37" s="20" t="s">
        <v>26</v>
      </c>
      <c r="G37" s="86">
        <v>12.6</v>
      </c>
      <c r="H37" s="72">
        <v>10</v>
      </c>
      <c r="I37" s="39">
        <f t="shared" si="2"/>
        <v>5</v>
      </c>
      <c r="J37" s="40" t="str">
        <f t="shared" si="1"/>
        <v>OK</v>
      </c>
      <c r="K37" s="121"/>
      <c r="L37" s="121"/>
      <c r="M37" s="121"/>
      <c r="N37" s="121"/>
      <c r="O37" s="121"/>
      <c r="P37" s="121"/>
      <c r="Q37" s="121">
        <v>5</v>
      </c>
      <c r="R37" s="121"/>
      <c r="S37" s="121"/>
      <c r="T37" s="121"/>
      <c r="U37" s="121"/>
      <c r="V37" s="121"/>
      <c r="W37" s="121"/>
      <c r="X37" s="121"/>
      <c r="Y37" s="121"/>
      <c r="Z37" s="121"/>
      <c r="AA37" s="121"/>
      <c r="AB37" s="121"/>
      <c r="AC37" s="121"/>
      <c r="AD37" s="121"/>
      <c r="AE37" s="121"/>
      <c r="AF37" s="128"/>
      <c r="AG37" s="121"/>
      <c r="AH37" s="121"/>
      <c r="AI37" s="121"/>
      <c r="AJ37" s="121"/>
      <c r="AK37" s="121"/>
      <c r="AL37" s="121"/>
      <c r="AM37" s="121"/>
      <c r="AN37" s="121"/>
      <c r="AO37" s="18"/>
      <c r="AP37" s="18"/>
    </row>
    <row r="38" spans="1:42" ht="60" customHeight="1" x14ac:dyDescent="0.25">
      <c r="A38" s="135"/>
      <c r="B38" s="68">
        <v>39</v>
      </c>
      <c r="C38" s="141"/>
      <c r="D38" s="66" t="s">
        <v>96</v>
      </c>
      <c r="E38" s="20" t="s">
        <v>62</v>
      </c>
      <c r="F38" s="20" t="s">
        <v>26</v>
      </c>
      <c r="G38" s="86">
        <v>23.37</v>
      </c>
      <c r="H38" s="72">
        <v>5</v>
      </c>
      <c r="I38" s="39">
        <f t="shared" si="2"/>
        <v>0</v>
      </c>
      <c r="J38" s="40" t="str">
        <f t="shared" si="1"/>
        <v>OK</v>
      </c>
      <c r="K38" s="121"/>
      <c r="L38" s="121"/>
      <c r="M38" s="121"/>
      <c r="N38" s="121"/>
      <c r="O38" s="121"/>
      <c r="P38" s="121"/>
      <c r="Q38" s="121">
        <v>5</v>
      </c>
      <c r="R38" s="121"/>
      <c r="S38" s="121"/>
      <c r="T38" s="121"/>
      <c r="U38" s="121"/>
      <c r="V38" s="121"/>
      <c r="W38" s="121"/>
      <c r="X38" s="121"/>
      <c r="Y38" s="121"/>
      <c r="Z38" s="121"/>
      <c r="AA38" s="121"/>
      <c r="AB38" s="121"/>
      <c r="AC38" s="121"/>
      <c r="AD38" s="121"/>
      <c r="AE38" s="121"/>
      <c r="AF38" s="128"/>
      <c r="AG38" s="121"/>
      <c r="AH38" s="121"/>
      <c r="AI38" s="121"/>
      <c r="AJ38" s="121"/>
      <c r="AK38" s="121"/>
      <c r="AL38" s="121"/>
      <c r="AM38" s="121"/>
      <c r="AN38" s="121"/>
      <c r="AO38" s="18"/>
      <c r="AP38" s="18"/>
    </row>
    <row r="39" spans="1:42" ht="60" customHeight="1" x14ac:dyDescent="0.25">
      <c r="A39" s="135"/>
      <c r="B39" s="68">
        <v>40</v>
      </c>
      <c r="C39" s="141"/>
      <c r="D39" s="46" t="s">
        <v>97</v>
      </c>
      <c r="E39" s="20" t="s">
        <v>59</v>
      </c>
      <c r="F39" s="20" t="s">
        <v>26</v>
      </c>
      <c r="G39" s="86">
        <v>1.3</v>
      </c>
      <c r="H39" s="72">
        <v>30</v>
      </c>
      <c r="I39" s="39">
        <f t="shared" si="2"/>
        <v>0</v>
      </c>
      <c r="J39" s="40" t="str">
        <f t="shared" si="1"/>
        <v>OK</v>
      </c>
      <c r="K39" s="121"/>
      <c r="L39" s="121"/>
      <c r="M39" s="121"/>
      <c r="N39" s="121"/>
      <c r="O39" s="121"/>
      <c r="P39" s="121"/>
      <c r="Q39" s="121">
        <v>30</v>
      </c>
      <c r="R39" s="121"/>
      <c r="S39" s="121"/>
      <c r="T39" s="121"/>
      <c r="U39" s="121"/>
      <c r="V39" s="121"/>
      <c r="W39" s="121"/>
      <c r="X39" s="121"/>
      <c r="Y39" s="121"/>
      <c r="Z39" s="121"/>
      <c r="AA39" s="121"/>
      <c r="AB39" s="121"/>
      <c r="AC39" s="121"/>
      <c r="AD39" s="121"/>
      <c r="AE39" s="121"/>
      <c r="AF39" s="128"/>
      <c r="AG39" s="121"/>
      <c r="AH39" s="121"/>
      <c r="AI39" s="121"/>
      <c r="AJ39" s="121"/>
      <c r="AK39" s="121"/>
      <c r="AL39" s="121"/>
      <c r="AM39" s="121"/>
      <c r="AN39" s="121"/>
      <c r="AO39" s="18"/>
      <c r="AP39" s="18"/>
    </row>
    <row r="40" spans="1:42" ht="60" customHeight="1" x14ac:dyDescent="0.25">
      <c r="A40" s="135"/>
      <c r="B40" s="68">
        <v>41</v>
      </c>
      <c r="C40" s="141"/>
      <c r="D40" s="46" t="s">
        <v>98</v>
      </c>
      <c r="E40" s="20" t="s">
        <v>61</v>
      </c>
      <c r="F40" s="20" t="s">
        <v>48</v>
      </c>
      <c r="G40" s="86">
        <v>0.78</v>
      </c>
      <c r="H40" s="72">
        <v>600</v>
      </c>
      <c r="I40" s="39">
        <f t="shared" si="2"/>
        <v>0</v>
      </c>
      <c r="J40" s="40" t="str">
        <f t="shared" si="1"/>
        <v>OK</v>
      </c>
      <c r="K40" s="121"/>
      <c r="L40" s="121"/>
      <c r="M40" s="121"/>
      <c r="N40" s="121"/>
      <c r="O40" s="121"/>
      <c r="P40" s="121"/>
      <c r="Q40" s="121">
        <v>200</v>
      </c>
      <c r="R40" s="121"/>
      <c r="S40" s="121"/>
      <c r="T40" s="121"/>
      <c r="U40" s="121"/>
      <c r="V40" s="121"/>
      <c r="W40" s="121"/>
      <c r="X40" s="121"/>
      <c r="Y40" s="121"/>
      <c r="Z40" s="121"/>
      <c r="AA40" s="121"/>
      <c r="AB40" s="121"/>
      <c r="AC40" s="121"/>
      <c r="AD40" s="121"/>
      <c r="AE40" s="121"/>
      <c r="AF40" s="128"/>
      <c r="AG40" s="121"/>
      <c r="AH40" s="121"/>
      <c r="AI40" s="121"/>
      <c r="AJ40" s="121">
        <v>400</v>
      </c>
      <c r="AK40" s="121"/>
      <c r="AL40" s="121"/>
      <c r="AM40" s="121"/>
      <c r="AN40" s="121"/>
      <c r="AO40" s="18"/>
      <c r="AP40" s="18"/>
    </row>
    <row r="41" spans="1:42" ht="60" customHeight="1" x14ac:dyDescent="0.25">
      <c r="A41" s="135"/>
      <c r="B41" s="68">
        <v>42</v>
      </c>
      <c r="C41" s="141"/>
      <c r="D41" s="66" t="s">
        <v>99</v>
      </c>
      <c r="E41" s="20" t="s">
        <v>195</v>
      </c>
      <c r="F41" s="20" t="s">
        <v>29</v>
      </c>
      <c r="G41" s="86">
        <v>1.48</v>
      </c>
      <c r="H41" s="72">
        <v>20</v>
      </c>
      <c r="I41" s="39">
        <f t="shared" si="2"/>
        <v>0</v>
      </c>
      <c r="J41" s="40" t="str">
        <f t="shared" si="1"/>
        <v>OK</v>
      </c>
      <c r="K41" s="121"/>
      <c r="L41" s="121"/>
      <c r="M41" s="121"/>
      <c r="N41" s="121"/>
      <c r="O41" s="121"/>
      <c r="P41" s="121"/>
      <c r="Q41" s="121">
        <v>20</v>
      </c>
      <c r="R41" s="121"/>
      <c r="S41" s="121"/>
      <c r="T41" s="121"/>
      <c r="U41" s="121"/>
      <c r="V41" s="121"/>
      <c r="W41" s="121"/>
      <c r="X41" s="121"/>
      <c r="Y41" s="121"/>
      <c r="Z41" s="121"/>
      <c r="AA41" s="121"/>
      <c r="AB41" s="121"/>
      <c r="AC41" s="121"/>
      <c r="AD41" s="121"/>
      <c r="AE41" s="121"/>
      <c r="AF41" s="128"/>
      <c r="AG41" s="121"/>
      <c r="AH41" s="121"/>
      <c r="AI41" s="121"/>
      <c r="AJ41" s="121"/>
      <c r="AK41" s="121"/>
      <c r="AL41" s="121"/>
      <c r="AM41" s="121"/>
      <c r="AN41" s="121"/>
      <c r="AO41" s="18"/>
      <c r="AP41" s="18"/>
    </row>
    <row r="42" spans="1:42" ht="60" customHeight="1" x14ac:dyDescent="0.25">
      <c r="A42" s="135"/>
      <c r="B42" s="68">
        <v>43</v>
      </c>
      <c r="C42" s="141"/>
      <c r="D42" s="66" t="s">
        <v>100</v>
      </c>
      <c r="E42" s="20" t="s">
        <v>63</v>
      </c>
      <c r="F42" s="20" t="s">
        <v>27</v>
      </c>
      <c r="G42" s="86">
        <v>3.35</v>
      </c>
      <c r="H42" s="72">
        <v>300</v>
      </c>
      <c r="I42" s="39">
        <f t="shared" si="2"/>
        <v>220</v>
      </c>
      <c r="J42" s="40" t="str">
        <f t="shared" si="1"/>
        <v>OK</v>
      </c>
      <c r="K42" s="121"/>
      <c r="L42" s="121"/>
      <c r="M42" s="121"/>
      <c r="N42" s="121"/>
      <c r="O42" s="121"/>
      <c r="P42" s="121"/>
      <c r="Q42" s="121">
        <v>20</v>
      </c>
      <c r="R42" s="121"/>
      <c r="S42" s="121"/>
      <c r="T42" s="121"/>
      <c r="U42" s="121"/>
      <c r="V42" s="121"/>
      <c r="W42" s="121"/>
      <c r="X42" s="121"/>
      <c r="Y42" s="121"/>
      <c r="Z42" s="121"/>
      <c r="AA42" s="121"/>
      <c r="AB42" s="121"/>
      <c r="AC42" s="121"/>
      <c r="AD42" s="121"/>
      <c r="AE42" s="121"/>
      <c r="AF42" s="128"/>
      <c r="AG42" s="121"/>
      <c r="AH42" s="121"/>
      <c r="AI42" s="121"/>
      <c r="AJ42" s="121">
        <v>60</v>
      </c>
      <c r="AK42" s="121"/>
      <c r="AL42" s="121"/>
      <c r="AM42" s="121"/>
      <c r="AN42" s="121"/>
      <c r="AO42" s="18"/>
      <c r="AP42" s="18"/>
    </row>
    <row r="43" spans="1:42" ht="60" customHeight="1" x14ac:dyDescent="0.25">
      <c r="A43" s="135"/>
      <c r="B43" s="68">
        <v>44</v>
      </c>
      <c r="C43" s="141"/>
      <c r="D43" s="66" t="s">
        <v>101</v>
      </c>
      <c r="E43" s="20" t="s">
        <v>196</v>
      </c>
      <c r="F43" s="20" t="s">
        <v>27</v>
      </c>
      <c r="G43" s="86">
        <v>2.62</v>
      </c>
      <c r="H43" s="72">
        <v>20</v>
      </c>
      <c r="I43" s="39">
        <f t="shared" si="2"/>
        <v>0</v>
      </c>
      <c r="J43" s="40" t="str">
        <f t="shared" si="1"/>
        <v>OK</v>
      </c>
      <c r="K43" s="121"/>
      <c r="L43" s="121"/>
      <c r="M43" s="121"/>
      <c r="N43" s="121"/>
      <c r="O43" s="121"/>
      <c r="P43" s="121"/>
      <c r="Q43" s="121">
        <v>20</v>
      </c>
      <c r="R43" s="121"/>
      <c r="S43" s="121"/>
      <c r="T43" s="121"/>
      <c r="U43" s="121"/>
      <c r="V43" s="121"/>
      <c r="W43" s="121"/>
      <c r="X43" s="121"/>
      <c r="Y43" s="121"/>
      <c r="Z43" s="121"/>
      <c r="AA43" s="121"/>
      <c r="AB43" s="121"/>
      <c r="AC43" s="121"/>
      <c r="AD43" s="121"/>
      <c r="AE43" s="121"/>
      <c r="AF43" s="128"/>
      <c r="AG43" s="121"/>
      <c r="AH43" s="121"/>
      <c r="AI43" s="121"/>
      <c r="AJ43" s="121"/>
      <c r="AK43" s="121"/>
      <c r="AL43" s="121"/>
      <c r="AM43" s="121"/>
      <c r="AN43" s="121"/>
      <c r="AO43" s="18"/>
      <c r="AP43" s="18"/>
    </row>
    <row r="44" spans="1:42" ht="60" customHeight="1" x14ac:dyDescent="0.25">
      <c r="A44" s="135"/>
      <c r="B44" s="68">
        <v>45</v>
      </c>
      <c r="C44" s="141"/>
      <c r="D44" s="66" t="s">
        <v>102</v>
      </c>
      <c r="E44" s="20" t="s">
        <v>194</v>
      </c>
      <c r="F44" s="20" t="s">
        <v>48</v>
      </c>
      <c r="G44" s="86">
        <v>7.26</v>
      </c>
      <c r="H44" s="72">
        <v>10</v>
      </c>
      <c r="I44" s="39">
        <f t="shared" si="2"/>
        <v>10</v>
      </c>
      <c r="J44" s="40" t="str">
        <f t="shared" si="1"/>
        <v>OK</v>
      </c>
      <c r="K44" s="121"/>
      <c r="L44" s="121"/>
      <c r="M44" s="121"/>
      <c r="N44" s="121"/>
      <c r="O44" s="121"/>
      <c r="P44" s="121"/>
      <c r="Q44" s="121"/>
      <c r="R44" s="121"/>
      <c r="S44" s="121"/>
      <c r="T44" s="121"/>
      <c r="U44" s="121"/>
      <c r="V44" s="121"/>
      <c r="W44" s="121"/>
      <c r="X44" s="121"/>
      <c r="Y44" s="121"/>
      <c r="Z44" s="121"/>
      <c r="AA44" s="121"/>
      <c r="AB44" s="121"/>
      <c r="AC44" s="121"/>
      <c r="AD44" s="121"/>
      <c r="AE44" s="121"/>
      <c r="AF44" s="128"/>
      <c r="AG44" s="121"/>
      <c r="AH44" s="121"/>
      <c r="AI44" s="121"/>
      <c r="AJ44" s="121"/>
      <c r="AK44" s="121"/>
      <c r="AL44" s="121"/>
      <c r="AM44" s="121"/>
      <c r="AN44" s="121"/>
      <c r="AO44" s="18"/>
      <c r="AP44" s="18"/>
    </row>
    <row r="45" spans="1:42" ht="60" customHeight="1" x14ac:dyDescent="0.25">
      <c r="A45" s="135"/>
      <c r="B45" s="68">
        <v>46</v>
      </c>
      <c r="C45" s="141"/>
      <c r="D45" s="66" t="s">
        <v>197</v>
      </c>
      <c r="E45" s="20" t="s">
        <v>198</v>
      </c>
      <c r="F45" s="20" t="s">
        <v>199</v>
      </c>
      <c r="G45" s="86">
        <v>4.83</v>
      </c>
      <c r="H45" s="72">
        <v>5</v>
      </c>
      <c r="I45" s="39">
        <f t="shared" si="2"/>
        <v>3</v>
      </c>
      <c r="J45" s="40" t="str">
        <f t="shared" si="1"/>
        <v>OK</v>
      </c>
      <c r="K45" s="121"/>
      <c r="L45" s="121"/>
      <c r="M45" s="121"/>
      <c r="N45" s="121"/>
      <c r="O45" s="121"/>
      <c r="P45" s="121"/>
      <c r="Q45" s="121">
        <v>2</v>
      </c>
      <c r="R45" s="121"/>
      <c r="S45" s="121"/>
      <c r="T45" s="121"/>
      <c r="U45" s="121"/>
      <c r="V45" s="121"/>
      <c r="W45" s="121"/>
      <c r="X45" s="121"/>
      <c r="Y45" s="121"/>
      <c r="Z45" s="121"/>
      <c r="AA45" s="121"/>
      <c r="AB45" s="121"/>
      <c r="AC45" s="121"/>
      <c r="AD45" s="121"/>
      <c r="AE45" s="121"/>
      <c r="AF45" s="128"/>
      <c r="AG45" s="121"/>
      <c r="AH45" s="121"/>
      <c r="AI45" s="121"/>
      <c r="AJ45" s="121"/>
      <c r="AK45" s="121"/>
      <c r="AL45" s="121"/>
      <c r="AM45" s="121"/>
      <c r="AN45" s="121"/>
      <c r="AO45" s="18"/>
      <c r="AP45" s="18"/>
    </row>
    <row r="46" spans="1:42" ht="60" customHeight="1" x14ac:dyDescent="0.25">
      <c r="A46" s="135"/>
      <c r="B46" s="68">
        <v>47</v>
      </c>
      <c r="C46" s="141"/>
      <c r="D46" s="66" t="s">
        <v>200</v>
      </c>
      <c r="E46" s="20" t="s">
        <v>201</v>
      </c>
      <c r="F46" s="20" t="s">
        <v>199</v>
      </c>
      <c r="G46" s="86">
        <v>3.78</v>
      </c>
      <c r="H46" s="72">
        <v>5</v>
      </c>
      <c r="I46" s="39">
        <f t="shared" si="2"/>
        <v>3</v>
      </c>
      <c r="J46" s="40" t="str">
        <f t="shared" si="1"/>
        <v>OK</v>
      </c>
      <c r="K46" s="121"/>
      <c r="L46" s="121"/>
      <c r="M46" s="121"/>
      <c r="N46" s="121"/>
      <c r="O46" s="121"/>
      <c r="P46" s="121"/>
      <c r="Q46" s="121">
        <v>2</v>
      </c>
      <c r="R46" s="121"/>
      <c r="S46" s="121"/>
      <c r="T46" s="121"/>
      <c r="U46" s="121"/>
      <c r="V46" s="121"/>
      <c r="W46" s="121"/>
      <c r="X46" s="121"/>
      <c r="Y46" s="121"/>
      <c r="Z46" s="121"/>
      <c r="AA46" s="121"/>
      <c r="AB46" s="121"/>
      <c r="AC46" s="121"/>
      <c r="AD46" s="121"/>
      <c r="AE46" s="121"/>
      <c r="AF46" s="128"/>
      <c r="AG46" s="121"/>
      <c r="AH46" s="121"/>
      <c r="AI46" s="121"/>
      <c r="AJ46" s="121"/>
      <c r="AK46" s="121"/>
      <c r="AL46" s="121"/>
      <c r="AM46" s="121"/>
      <c r="AN46" s="121"/>
      <c r="AO46" s="18"/>
      <c r="AP46" s="18"/>
    </row>
    <row r="47" spans="1:42" ht="60" customHeight="1" x14ac:dyDescent="0.25">
      <c r="A47" s="135"/>
      <c r="B47" s="81">
        <v>48</v>
      </c>
      <c r="C47" s="141"/>
      <c r="D47" s="66" t="s">
        <v>202</v>
      </c>
      <c r="E47" s="69" t="s">
        <v>203</v>
      </c>
      <c r="F47" s="69" t="s">
        <v>199</v>
      </c>
      <c r="G47" s="86">
        <v>8.81</v>
      </c>
      <c r="H47" s="72"/>
      <c r="I47" s="39">
        <f t="shared" si="2"/>
        <v>0</v>
      </c>
      <c r="J47" s="40" t="str">
        <f t="shared" si="1"/>
        <v>OK</v>
      </c>
      <c r="K47" s="121"/>
      <c r="L47" s="121"/>
      <c r="M47" s="121"/>
      <c r="N47" s="121"/>
      <c r="O47" s="121"/>
      <c r="P47" s="121"/>
      <c r="Q47" s="121"/>
      <c r="R47" s="121"/>
      <c r="S47" s="121"/>
      <c r="T47" s="121"/>
      <c r="U47" s="121"/>
      <c r="V47" s="121"/>
      <c r="W47" s="121"/>
      <c r="X47" s="121"/>
      <c r="Y47" s="121"/>
      <c r="Z47" s="121"/>
      <c r="AA47" s="121"/>
      <c r="AB47" s="121"/>
      <c r="AC47" s="121"/>
      <c r="AD47" s="121"/>
      <c r="AE47" s="121"/>
      <c r="AF47" s="128"/>
      <c r="AG47" s="121"/>
      <c r="AH47" s="121"/>
      <c r="AI47" s="121"/>
      <c r="AJ47" s="121"/>
      <c r="AK47" s="121"/>
      <c r="AL47" s="121"/>
      <c r="AM47" s="121"/>
      <c r="AN47" s="121"/>
      <c r="AO47" s="18"/>
      <c r="AP47" s="18"/>
    </row>
    <row r="48" spans="1:42" ht="60" customHeight="1" x14ac:dyDescent="0.25">
      <c r="A48" s="136"/>
      <c r="B48" s="81">
        <v>49</v>
      </c>
      <c r="C48" s="142"/>
      <c r="D48" s="66" t="s">
        <v>204</v>
      </c>
      <c r="E48" s="69" t="s">
        <v>203</v>
      </c>
      <c r="F48" s="20" t="s">
        <v>205</v>
      </c>
      <c r="G48" s="86">
        <v>7.02</v>
      </c>
      <c r="H48" s="72"/>
      <c r="I48" s="39">
        <f t="shared" si="2"/>
        <v>0</v>
      </c>
      <c r="J48" s="40" t="str">
        <f t="shared" si="1"/>
        <v>OK</v>
      </c>
      <c r="K48" s="121"/>
      <c r="L48" s="121"/>
      <c r="M48" s="121"/>
      <c r="N48" s="121"/>
      <c r="O48" s="121"/>
      <c r="P48" s="121"/>
      <c r="Q48" s="121"/>
      <c r="R48" s="121"/>
      <c r="S48" s="121"/>
      <c r="T48" s="121"/>
      <c r="U48" s="121"/>
      <c r="V48" s="121"/>
      <c r="W48" s="121"/>
      <c r="X48" s="121"/>
      <c r="Y48" s="121"/>
      <c r="Z48" s="121"/>
      <c r="AA48" s="121"/>
      <c r="AB48" s="121"/>
      <c r="AC48" s="121"/>
      <c r="AD48" s="121"/>
      <c r="AE48" s="121"/>
      <c r="AF48" s="128"/>
      <c r="AG48" s="121"/>
      <c r="AH48" s="121"/>
      <c r="AI48" s="121"/>
      <c r="AJ48" s="121"/>
      <c r="AK48" s="121"/>
      <c r="AL48" s="121"/>
      <c r="AM48" s="121"/>
      <c r="AN48" s="121"/>
      <c r="AO48" s="18"/>
      <c r="AP48" s="18"/>
    </row>
    <row r="49" spans="1:42" ht="60" customHeight="1" x14ac:dyDescent="0.25">
      <c r="A49" s="134">
        <v>15</v>
      </c>
      <c r="B49" s="81">
        <v>50</v>
      </c>
      <c r="C49" s="140" t="s">
        <v>187</v>
      </c>
      <c r="D49" s="66" t="s">
        <v>103</v>
      </c>
      <c r="E49" s="69" t="s">
        <v>206</v>
      </c>
      <c r="F49" s="20" t="s">
        <v>48</v>
      </c>
      <c r="G49" s="86">
        <v>27.39</v>
      </c>
      <c r="H49" s="72"/>
      <c r="I49" s="39">
        <f t="shared" si="2"/>
        <v>0</v>
      </c>
      <c r="J49" s="40" t="str">
        <f t="shared" si="1"/>
        <v>OK</v>
      </c>
      <c r="K49" s="121"/>
      <c r="L49" s="121"/>
      <c r="M49" s="121"/>
      <c r="N49" s="121"/>
      <c r="O49" s="121"/>
      <c r="P49" s="121"/>
      <c r="Q49" s="121"/>
      <c r="R49" s="121"/>
      <c r="S49" s="121"/>
      <c r="T49" s="121"/>
      <c r="U49" s="121"/>
      <c r="V49" s="121"/>
      <c r="W49" s="121"/>
      <c r="X49" s="121"/>
      <c r="Y49" s="121"/>
      <c r="Z49" s="121"/>
      <c r="AA49" s="121"/>
      <c r="AB49" s="121"/>
      <c r="AC49" s="121"/>
      <c r="AD49" s="121"/>
      <c r="AE49" s="121"/>
      <c r="AF49" s="128"/>
      <c r="AG49" s="121"/>
      <c r="AH49" s="121"/>
      <c r="AI49" s="121"/>
      <c r="AJ49" s="121"/>
      <c r="AK49" s="121"/>
      <c r="AL49" s="121"/>
      <c r="AM49" s="121"/>
      <c r="AN49" s="121"/>
      <c r="AO49" s="18"/>
      <c r="AP49" s="18"/>
    </row>
    <row r="50" spans="1:42" ht="60" customHeight="1" x14ac:dyDescent="0.25">
      <c r="A50" s="135"/>
      <c r="B50" s="81">
        <v>51</v>
      </c>
      <c r="C50" s="141"/>
      <c r="D50" s="46" t="s">
        <v>104</v>
      </c>
      <c r="E50" s="69" t="s">
        <v>206</v>
      </c>
      <c r="F50" s="20" t="s">
        <v>26</v>
      </c>
      <c r="G50" s="86">
        <v>1.77</v>
      </c>
      <c r="H50" s="72"/>
      <c r="I50" s="39">
        <f t="shared" si="2"/>
        <v>0</v>
      </c>
      <c r="J50" s="40" t="str">
        <f t="shared" si="1"/>
        <v>OK</v>
      </c>
      <c r="K50" s="121"/>
      <c r="L50" s="121"/>
      <c r="M50" s="121"/>
      <c r="N50" s="121"/>
      <c r="O50" s="121"/>
      <c r="P50" s="121"/>
      <c r="Q50" s="121"/>
      <c r="R50" s="121"/>
      <c r="S50" s="121"/>
      <c r="T50" s="121"/>
      <c r="U50" s="121"/>
      <c r="V50" s="121"/>
      <c r="W50" s="121"/>
      <c r="X50" s="121"/>
      <c r="Y50" s="121"/>
      <c r="Z50" s="121"/>
      <c r="AA50" s="121"/>
      <c r="AB50" s="121"/>
      <c r="AC50" s="121"/>
      <c r="AD50" s="121"/>
      <c r="AE50" s="121"/>
      <c r="AF50" s="128"/>
      <c r="AG50" s="121"/>
      <c r="AH50" s="121"/>
      <c r="AI50" s="121"/>
      <c r="AJ50" s="121"/>
      <c r="AK50" s="121"/>
      <c r="AL50" s="121"/>
      <c r="AM50" s="121"/>
      <c r="AN50" s="121"/>
      <c r="AO50" s="18"/>
      <c r="AP50" s="18"/>
    </row>
    <row r="51" spans="1:42" ht="60" customHeight="1" x14ac:dyDescent="0.25">
      <c r="A51" s="135"/>
      <c r="B51" s="81">
        <v>52</v>
      </c>
      <c r="C51" s="141"/>
      <c r="D51" s="66" t="s">
        <v>105</v>
      </c>
      <c r="E51" s="69" t="s">
        <v>206</v>
      </c>
      <c r="F51" s="69" t="s">
        <v>26</v>
      </c>
      <c r="G51" s="86">
        <v>2.89</v>
      </c>
      <c r="H51" s="72"/>
      <c r="I51" s="39">
        <f t="shared" si="2"/>
        <v>0</v>
      </c>
      <c r="J51" s="40" t="str">
        <f t="shared" si="1"/>
        <v>OK</v>
      </c>
      <c r="K51" s="121"/>
      <c r="L51" s="121"/>
      <c r="M51" s="121"/>
      <c r="N51" s="121"/>
      <c r="O51" s="121"/>
      <c r="P51" s="121"/>
      <c r="Q51" s="121"/>
      <c r="R51" s="121"/>
      <c r="S51" s="121"/>
      <c r="T51" s="121"/>
      <c r="U51" s="121"/>
      <c r="V51" s="121"/>
      <c r="W51" s="121"/>
      <c r="X51" s="121"/>
      <c r="Y51" s="121"/>
      <c r="Z51" s="121"/>
      <c r="AA51" s="121"/>
      <c r="AB51" s="121"/>
      <c r="AC51" s="121"/>
      <c r="AD51" s="121"/>
      <c r="AE51" s="121"/>
      <c r="AF51" s="128"/>
      <c r="AG51" s="121"/>
      <c r="AH51" s="121"/>
      <c r="AI51" s="121"/>
      <c r="AJ51" s="121"/>
      <c r="AK51" s="121"/>
      <c r="AL51" s="121"/>
      <c r="AM51" s="121"/>
      <c r="AN51" s="121"/>
      <c r="AO51" s="18"/>
      <c r="AP51" s="18"/>
    </row>
    <row r="52" spans="1:42" ht="60" customHeight="1" x14ac:dyDescent="0.25">
      <c r="A52" s="135"/>
      <c r="B52" s="81">
        <v>53</v>
      </c>
      <c r="C52" s="141"/>
      <c r="D52" s="46" t="s">
        <v>106</v>
      </c>
      <c r="E52" s="69" t="s">
        <v>206</v>
      </c>
      <c r="F52" s="69" t="s">
        <v>46</v>
      </c>
      <c r="G52" s="86">
        <v>2.73</v>
      </c>
      <c r="H52" s="72"/>
      <c r="I52" s="39">
        <f t="shared" si="2"/>
        <v>0</v>
      </c>
      <c r="J52" s="40" t="str">
        <f t="shared" si="1"/>
        <v>OK</v>
      </c>
      <c r="K52" s="121"/>
      <c r="L52" s="121"/>
      <c r="M52" s="121"/>
      <c r="N52" s="121"/>
      <c r="O52" s="121"/>
      <c r="P52" s="121"/>
      <c r="Q52" s="121"/>
      <c r="R52" s="121"/>
      <c r="S52" s="121"/>
      <c r="T52" s="121"/>
      <c r="U52" s="121"/>
      <c r="V52" s="121"/>
      <c r="W52" s="121"/>
      <c r="X52" s="121"/>
      <c r="Y52" s="121"/>
      <c r="Z52" s="121"/>
      <c r="AA52" s="121"/>
      <c r="AB52" s="121"/>
      <c r="AC52" s="121"/>
      <c r="AD52" s="121"/>
      <c r="AE52" s="121"/>
      <c r="AF52" s="128"/>
      <c r="AG52" s="121"/>
      <c r="AH52" s="121"/>
      <c r="AI52" s="121"/>
      <c r="AJ52" s="121"/>
      <c r="AK52" s="121"/>
      <c r="AL52" s="121"/>
      <c r="AM52" s="121"/>
      <c r="AN52" s="121"/>
      <c r="AO52" s="18"/>
      <c r="AP52" s="18"/>
    </row>
    <row r="53" spans="1:42" ht="60" customHeight="1" x14ac:dyDescent="0.25">
      <c r="A53" s="135"/>
      <c r="B53" s="68">
        <v>54</v>
      </c>
      <c r="C53" s="141"/>
      <c r="D53" s="66" t="s">
        <v>107</v>
      </c>
      <c r="E53" s="20" t="s">
        <v>206</v>
      </c>
      <c r="F53" s="20" t="s">
        <v>26</v>
      </c>
      <c r="G53" s="86">
        <v>3.62</v>
      </c>
      <c r="H53" s="72"/>
      <c r="I53" s="39">
        <f t="shared" si="2"/>
        <v>0</v>
      </c>
      <c r="J53" s="40" t="str">
        <f t="shared" si="1"/>
        <v>OK</v>
      </c>
      <c r="K53" s="121"/>
      <c r="L53" s="121"/>
      <c r="M53" s="121"/>
      <c r="N53" s="121"/>
      <c r="O53" s="121"/>
      <c r="P53" s="121"/>
      <c r="Q53" s="121"/>
      <c r="R53" s="121"/>
      <c r="S53" s="121"/>
      <c r="T53" s="121"/>
      <c r="U53" s="121"/>
      <c r="V53" s="121"/>
      <c r="W53" s="121"/>
      <c r="X53" s="121"/>
      <c r="Y53" s="121"/>
      <c r="Z53" s="121"/>
      <c r="AA53" s="121"/>
      <c r="AB53" s="121"/>
      <c r="AC53" s="121"/>
      <c r="AD53" s="121"/>
      <c r="AE53" s="121"/>
      <c r="AF53" s="128"/>
      <c r="AG53" s="121"/>
      <c r="AH53" s="121"/>
      <c r="AI53" s="121"/>
      <c r="AJ53" s="121"/>
      <c r="AK53" s="121"/>
      <c r="AL53" s="121"/>
      <c r="AM53" s="121"/>
      <c r="AN53" s="121"/>
      <c r="AO53" s="18"/>
      <c r="AP53" s="18"/>
    </row>
    <row r="54" spans="1:42" ht="60" customHeight="1" x14ac:dyDescent="0.25">
      <c r="A54" s="136"/>
      <c r="B54" s="68">
        <v>55</v>
      </c>
      <c r="C54" s="142"/>
      <c r="D54" s="66" t="s">
        <v>108</v>
      </c>
      <c r="E54" s="20" t="s">
        <v>206</v>
      </c>
      <c r="F54" s="20" t="s">
        <v>26</v>
      </c>
      <c r="G54" s="86">
        <v>6.77</v>
      </c>
      <c r="H54" s="72"/>
      <c r="I54" s="39">
        <f t="shared" si="2"/>
        <v>0</v>
      </c>
      <c r="J54" s="40" t="str">
        <f t="shared" si="1"/>
        <v>OK</v>
      </c>
      <c r="K54" s="121"/>
      <c r="L54" s="121"/>
      <c r="M54" s="121"/>
      <c r="N54" s="121"/>
      <c r="O54" s="121"/>
      <c r="P54" s="121"/>
      <c r="Q54" s="121"/>
      <c r="R54" s="121"/>
      <c r="S54" s="121"/>
      <c r="T54" s="121"/>
      <c r="U54" s="121"/>
      <c r="V54" s="121"/>
      <c r="W54" s="121"/>
      <c r="X54" s="121"/>
      <c r="Y54" s="121"/>
      <c r="Z54" s="121"/>
      <c r="AA54" s="121"/>
      <c r="AB54" s="121"/>
      <c r="AC54" s="121"/>
      <c r="AD54" s="121"/>
      <c r="AE54" s="121"/>
      <c r="AF54" s="128"/>
      <c r="AG54" s="121"/>
      <c r="AH54" s="121"/>
      <c r="AI54" s="121"/>
      <c r="AJ54" s="121"/>
      <c r="AK54" s="121"/>
      <c r="AL54" s="121"/>
      <c r="AM54" s="121"/>
      <c r="AN54" s="121"/>
      <c r="AO54" s="18"/>
      <c r="AP54" s="18"/>
    </row>
    <row r="55" spans="1:42" ht="60" customHeight="1" x14ac:dyDescent="0.25">
      <c r="A55" s="134">
        <v>16</v>
      </c>
      <c r="B55" s="68">
        <v>56</v>
      </c>
      <c r="C55" s="140" t="s">
        <v>207</v>
      </c>
      <c r="D55" s="66" t="s">
        <v>109</v>
      </c>
      <c r="E55" s="20" t="s">
        <v>208</v>
      </c>
      <c r="F55" s="20" t="s">
        <v>26</v>
      </c>
      <c r="G55" s="86">
        <v>35.65</v>
      </c>
      <c r="H55" s="72">
        <v>15</v>
      </c>
      <c r="I55" s="39">
        <f t="shared" si="2"/>
        <v>0</v>
      </c>
      <c r="J55" s="40" t="str">
        <f t="shared" si="1"/>
        <v>OK</v>
      </c>
      <c r="K55" s="121"/>
      <c r="L55" s="121"/>
      <c r="M55" s="121"/>
      <c r="N55" s="121"/>
      <c r="O55" s="121"/>
      <c r="P55" s="121"/>
      <c r="Q55" s="121"/>
      <c r="R55" s="121"/>
      <c r="S55" s="121">
        <v>6</v>
      </c>
      <c r="T55" s="121">
        <v>6</v>
      </c>
      <c r="U55" s="121"/>
      <c r="V55" s="121"/>
      <c r="W55" s="121"/>
      <c r="X55" s="121"/>
      <c r="Y55" s="121"/>
      <c r="Z55" s="121"/>
      <c r="AA55" s="121"/>
      <c r="AB55" s="121"/>
      <c r="AC55" s="121"/>
      <c r="AD55" s="121"/>
      <c r="AE55" s="121"/>
      <c r="AF55" s="128">
        <v>3</v>
      </c>
      <c r="AG55" s="121"/>
      <c r="AH55" s="121"/>
      <c r="AI55" s="121"/>
      <c r="AJ55" s="121"/>
      <c r="AK55" s="121"/>
      <c r="AL55" s="121"/>
      <c r="AM55" s="121"/>
      <c r="AN55" s="121"/>
      <c r="AO55" s="18"/>
      <c r="AP55" s="18"/>
    </row>
    <row r="56" spans="1:42" ht="60" customHeight="1" x14ac:dyDescent="0.25">
      <c r="A56" s="135"/>
      <c r="B56" s="68">
        <v>57</v>
      </c>
      <c r="C56" s="141"/>
      <c r="D56" s="66" t="s">
        <v>110</v>
      </c>
      <c r="E56" s="20" t="s">
        <v>208</v>
      </c>
      <c r="F56" s="20" t="s">
        <v>26</v>
      </c>
      <c r="G56" s="86">
        <v>45.35</v>
      </c>
      <c r="H56" s="72">
        <v>15</v>
      </c>
      <c r="I56" s="39">
        <f t="shared" si="2"/>
        <v>0</v>
      </c>
      <c r="J56" s="40" t="str">
        <f t="shared" si="1"/>
        <v>OK</v>
      </c>
      <c r="K56" s="121"/>
      <c r="L56" s="121"/>
      <c r="M56" s="121"/>
      <c r="N56" s="121"/>
      <c r="O56" s="121"/>
      <c r="P56" s="121"/>
      <c r="Q56" s="121"/>
      <c r="R56" s="121"/>
      <c r="S56" s="121">
        <v>2</v>
      </c>
      <c r="T56" s="121">
        <v>6</v>
      </c>
      <c r="U56" s="121"/>
      <c r="V56" s="121"/>
      <c r="W56" s="121"/>
      <c r="X56" s="121"/>
      <c r="Y56" s="121"/>
      <c r="Z56" s="121"/>
      <c r="AA56" s="121"/>
      <c r="AB56" s="121"/>
      <c r="AC56" s="121"/>
      <c r="AD56" s="121"/>
      <c r="AE56" s="121"/>
      <c r="AF56" s="128">
        <v>7</v>
      </c>
      <c r="AG56" s="121"/>
      <c r="AH56" s="121"/>
      <c r="AI56" s="121"/>
      <c r="AJ56" s="121"/>
      <c r="AK56" s="121"/>
      <c r="AL56" s="121"/>
      <c r="AM56" s="121"/>
      <c r="AN56" s="121"/>
      <c r="AO56" s="18"/>
      <c r="AP56" s="18"/>
    </row>
    <row r="57" spans="1:42" ht="60" customHeight="1" x14ac:dyDescent="0.25">
      <c r="A57" s="136"/>
      <c r="B57" s="68">
        <v>58</v>
      </c>
      <c r="C57" s="142"/>
      <c r="D57" s="66" t="s">
        <v>111</v>
      </c>
      <c r="E57" s="20" t="s">
        <v>209</v>
      </c>
      <c r="F57" s="20" t="s">
        <v>26</v>
      </c>
      <c r="G57" s="86">
        <v>72.709999999999994</v>
      </c>
      <c r="H57" s="72">
        <v>5</v>
      </c>
      <c r="I57" s="39">
        <f t="shared" si="2"/>
        <v>0</v>
      </c>
      <c r="J57" s="40" t="str">
        <f t="shared" si="1"/>
        <v>OK</v>
      </c>
      <c r="K57" s="121"/>
      <c r="L57" s="121"/>
      <c r="M57" s="121"/>
      <c r="N57" s="121"/>
      <c r="O57" s="121"/>
      <c r="P57" s="121"/>
      <c r="Q57" s="121"/>
      <c r="R57" s="121"/>
      <c r="S57" s="121"/>
      <c r="T57" s="121"/>
      <c r="U57" s="121"/>
      <c r="V57" s="121"/>
      <c r="W57" s="121"/>
      <c r="X57" s="121"/>
      <c r="Y57" s="121"/>
      <c r="Z57" s="121"/>
      <c r="AA57" s="121"/>
      <c r="AB57" s="121"/>
      <c r="AC57" s="121"/>
      <c r="AD57" s="121"/>
      <c r="AE57" s="121"/>
      <c r="AF57" s="128">
        <v>5</v>
      </c>
      <c r="AG57" s="121"/>
      <c r="AH57" s="121"/>
      <c r="AI57" s="121"/>
      <c r="AJ57" s="121"/>
      <c r="AK57" s="121"/>
      <c r="AL57" s="121"/>
      <c r="AM57" s="121"/>
      <c r="AN57" s="121"/>
      <c r="AO57" s="18"/>
      <c r="AP57" s="18"/>
    </row>
    <row r="58" spans="1:42" ht="60" customHeight="1" x14ac:dyDescent="0.25">
      <c r="A58" s="134">
        <v>17</v>
      </c>
      <c r="B58" s="68">
        <v>59</v>
      </c>
      <c r="C58" s="140" t="s">
        <v>173</v>
      </c>
      <c r="D58" s="66" t="s">
        <v>210</v>
      </c>
      <c r="E58" s="20" t="s">
        <v>37</v>
      </c>
      <c r="F58" s="20" t="s">
        <v>28</v>
      </c>
      <c r="G58" s="86">
        <v>2.83</v>
      </c>
      <c r="H58" s="72">
        <v>120</v>
      </c>
      <c r="I58" s="39">
        <f t="shared" si="2"/>
        <v>72</v>
      </c>
      <c r="J58" s="40" t="str">
        <f t="shared" si="1"/>
        <v>OK</v>
      </c>
      <c r="K58" s="121"/>
      <c r="L58" s="121"/>
      <c r="M58" s="121"/>
      <c r="N58" s="121"/>
      <c r="O58" s="121"/>
      <c r="P58" s="121"/>
      <c r="Q58" s="121"/>
      <c r="R58" s="121">
        <v>24</v>
      </c>
      <c r="S58" s="121"/>
      <c r="T58" s="121"/>
      <c r="U58" s="121"/>
      <c r="V58" s="121"/>
      <c r="W58" s="121"/>
      <c r="X58" s="121"/>
      <c r="Y58" s="121"/>
      <c r="Z58" s="121"/>
      <c r="AA58" s="121"/>
      <c r="AB58" s="121"/>
      <c r="AC58" s="121"/>
      <c r="AD58" s="121"/>
      <c r="AE58" s="121"/>
      <c r="AF58" s="128"/>
      <c r="AG58" s="121">
        <v>24</v>
      </c>
      <c r="AH58" s="121"/>
      <c r="AI58" s="121"/>
      <c r="AJ58" s="121"/>
      <c r="AK58" s="121"/>
      <c r="AL58" s="121"/>
      <c r="AM58" s="121"/>
      <c r="AN58" s="121"/>
      <c r="AO58" s="18"/>
      <c r="AP58" s="18"/>
    </row>
    <row r="59" spans="1:42" ht="60" customHeight="1" x14ac:dyDescent="0.25">
      <c r="A59" s="135"/>
      <c r="B59" s="68">
        <v>60</v>
      </c>
      <c r="C59" s="141"/>
      <c r="D59" s="66" t="s">
        <v>112</v>
      </c>
      <c r="E59" s="69" t="s">
        <v>37</v>
      </c>
      <c r="F59" s="69" t="s">
        <v>28</v>
      </c>
      <c r="G59" s="86">
        <v>2.37</v>
      </c>
      <c r="H59" s="72">
        <v>300</v>
      </c>
      <c r="I59" s="39">
        <f t="shared" si="2"/>
        <v>68</v>
      </c>
      <c r="J59" s="40" t="str">
        <f t="shared" si="1"/>
        <v>OK</v>
      </c>
      <c r="K59" s="121"/>
      <c r="L59" s="121"/>
      <c r="M59" s="121"/>
      <c r="N59" s="121"/>
      <c r="O59" s="121"/>
      <c r="P59" s="121"/>
      <c r="Q59" s="121"/>
      <c r="R59" s="121">
        <v>120</v>
      </c>
      <c r="S59" s="121"/>
      <c r="T59" s="121"/>
      <c r="U59" s="121"/>
      <c r="V59" s="121"/>
      <c r="W59" s="121"/>
      <c r="X59" s="121"/>
      <c r="Y59" s="121"/>
      <c r="Z59" s="121"/>
      <c r="AA59" s="121"/>
      <c r="AB59" s="121"/>
      <c r="AC59" s="121"/>
      <c r="AD59" s="121"/>
      <c r="AE59" s="121"/>
      <c r="AF59" s="128"/>
      <c r="AG59" s="121">
        <v>64</v>
      </c>
      <c r="AH59" s="121"/>
      <c r="AI59" s="121"/>
      <c r="AJ59" s="121"/>
      <c r="AK59" s="121"/>
      <c r="AL59" s="121"/>
      <c r="AM59" s="121">
        <v>48</v>
      </c>
      <c r="AN59" s="121"/>
      <c r="AO59" s="18"/>
      <c r="AP59" s="18"/>
    </row>
    <row r="60" spans="1:42" ht="60" customHeight="1" x14ac:dyDescent="0.25">
      <c r="A60" s="135"/>
      <c r="B60" s="68">
        <v>61</v>
      </c>
      <c r="C60" s="141"/>
      <c r="D60" s="46" t="s">
        <v>113</v>
      </c>
      <c r="E60" s="69" t="s">
        <v>211</v>
      </c>
      <c r="F60" s="69" t="s">
        <v>26</v>
      </c>
      <c r="G60" s="86">
        <v>3.14</v>
      </c>
      <c r="H60" s="72">
        <v>100</v>
      </c>
      <c r="I60" s="39">
        <f t="shared" si="2"/>
        <v>80</v>
      </c>
      <c r="J60" s="40" t="str">
        <f t="shared" si="1"/>
        <v>OK</v>
      </c>
      <c r="K60" s="121"/>
      <c r="L60" s="121"/>
      <c r="M60" s="121"/>
      <c r="N60" s="121"/>
      <c r="O60" s="121"/>
      <c r="P60" s="121"/>
      <c r="Q60" s="121"/>
      <c r="R60" s="121">
        <v>20</v>
      </c>
      <c r="S60" s="121"/>
      <c r="T60" s="121"/>
      <c r="U60" s="121"/>
      <c r="V60" s="121"/>
      <c r="W60" s="121"/>
      <c r="X60" s="121"/>
      <c r="Y60" s="121"/>
      <c r="Z60" s="121"/>
      <c r="AA60" s="121"/>
      <c r="AB60" s="121"/>
      <c r="AC60" s="121"/>
      <c r="AD60" s="121"/>
      <c r="AE60" s="121"/>
      <c r="AF60" s="128"/>
      <c r="AG60" s="121"/>
      <c r="AH60" s="121"/>
      <c r="AI60" s="121"/>
      <c r="AJ60" s="121"/>
      <c r="AK60" s="121"/>
      <c r="AL60" s="121"/>
      <c r="AM60" s="121"/>
      <c r="AN60" s="121"/>
      <c r="AO60" s="18"/>
      <c r="AP60" s="18"/>
    </row>
    <row r="61" spans="1:42" ht="60" customHeight="1" x14ac:dyDescent="0.25">
      <c r="A61" s="136"/>
      <c r="B61" s="68">
        <v>62</v>
      </c>
      <c r="C61" s="142"/>
      <c r="D61" s="46" t="s">
        <v>114</v>
      </c>
      <c r="E61" s="69" t="s">
        <v>212</v>
      </c>
      <c r="F61" s="69" t="s">
        <v>48</v>
      </c>
      <c r="G61" s="86">
        <v>5.29</v>
      </c>
      <c r="H61" s="72">
        <v>250</v>
      </c>
      <c r="I61" s="39">
        <f t="shared" si="2"/>
        <v>0</v>
      </c>
      <c r="J61" s="40" t="str">
        <f t="shared" si="1"/>
        <v>OK</v>
      </c>
      <c r="K61" s="121"/>
      <c r="L61" s="121"/>
      <c r="M61" s="121"/>
      <c r="N61" s="121"/>
      <c r="O61" s="121"/>
      <c r="P61" s="121"/>
      <c r="Q61" s="121"/>
      <c r="R61" s="121">
        <v>120</v>
      </c>
      <c r="S61" s="121"/>
      <c r="T61" s="121"/>
      <c r="U61" s="121"/>
      <c r="V61" s="121"/>
      <c r="W61" s="121"/>
      <c r="X61" s="121"/>
      <c r="Y61" s="121"/>
      <c r="Z61" s="121"/>
      <c r="AA61" s="121"/>
      <c r="AB61" s="121"/>
      <c r="AC61" s="121"/>
      <c r="AD61" s="121"/>
      <c r="AE61" s="121"/>
      <c r="AF61" s="128"/>
      <c r="AG61" s="121">
        <v>50</v>
      </c>
      <c r="AH61" s="121"/>
      <c r="AI61" s="121"/>
      <c r="AJ61" s="121"/>
      <c r="AK61" s="121"/>
      <c r="AL61" s="121"/>
      <c r="AM61" s="121">
        <v>80</v>
      </c>
      <c r="AN61" s="121"/>
      <c r="AO61" s="18"/>
      <c r="AP61" s="18"/>
    </row>
    <row r="62" spans="1:42" ht="60" customHeight="1" x14ac:dyDescent="0.25">
      <c r="A62" s="134">
        <v>18</v>
      </c>
      <c r="B62" s="68">
        <v>63</v>
      </c>
      <c r="C62" s="140" t="s">
        <v>175</v>
      </c>
      <c r="D62" s="46" t="s">
        <v>213</v>
      </c>
      <c r="E62" s="69" t="s">
        <v>62</v>
      </c>
      <c r="F62" s="69" t="s">
        <v>48</v>
      </c>
      <c r="G62" s="86">
        <v>28.24</v>
      </c>
      <c r="H62" s="72">
        <v>10</v>
      </c>
      <c r="I62" s="39">
        <f t="shared" si="2"/>
        <v>10</v>
      </c>
      <c r="J62" s="40" t="str">
        <f t="shared" si="1"/>
        <v>OK</v>
      </c>
      <c r="K62" s="121"/>
      <c r="L62" s="121"/>
      <c r="M62" s="121"/>
      <c r="N62" s="121"/>
      <c r="O62" s="121"/>
      <c r="P62" s="121"/>
      <c r="Q62" s="121"/>
      <c r="R62" s="121"/>
      <c r="S62" s="121"/>
      <c r="T62" s="121"/>
      <c r="U62" s="121"/>
      <c r="V62" s="121"/>
      <c r="W62" s="121"/>
      <c r="X62" s="121"/>
      <c r="Y62" s="121"/>
      <c r="Z62" s="121"/>
      <c r="AA62" s="121"/>
      <c r="AB62" s="121"/>
      <c r="AC62" s="121"/>
      <c r="AD62" s="121"/>
      <c r="AE62" s="121"/>
      <c r="AF62" s="128"/>
      <c r="AG62" s="121"/>
      <c r="AH62" s="121"/>
      <c r="AI62" s="121"/>
      <c r="AJ62" s="121"/>
      <c r="AK62" s="121"/>
      <c r="AL62" s="121"/>
      <c r="AM62" s="121"/>
      <c r="AN62" s="121"/>
      <c r="AO62" s="18"/>
      <c r="AP62" s="18"/>
    </row>
    <row r="63" spans="1:42" ht="60" customHeight="1" x14ac:dyDescent="0.25">
      <c r="A63" s="135"/>
      <c r="B63" s="68">
        <v>64</v>
      </c>
      <c r="C63" s="141"/>
      <c r="D63" s="46" t="s">
        <v>115</v>
      </c>
      <c r="E63" s="69" t="s">
        <v>64</v>
      </c>
      <c r="F63" s="69" t="s">
        <v>48</v>
      </c>
      <c r="G63" s="86">
        <v>46.09</v>
      </c>
      <c r="H63" s="72">
        <v>10</v>
      </c>
      <c r="I63" s="39">
        <f t="shared" si="2"/>
        <v>10</v>
      </c>
      <c r="J63" s="40" t="str">
        <f t="shared" si="1"/>
        <v>OK</v>
      </c>
      <c r="K63" s="121"/>
      <c r="L63" s="121"/>
      <c r="M63" s="121"/>
      <c r="N63" s="121"/>
      <c r="O63" s="121"/>
      <c r="P63" s="121"/>
      <c r="Q63" s="121"/>
      <c r="R63" s="121"/>
      <c r="S63" s="121"/>
      <c r="T63" s="121"/>
      <c r="U63" s="121"/>
      <c r="V63" s="121"/>
      <c r="W63" s="121"/>
      <c r="X63" s="121"/>
      <c r="Y63" s="121"/>
      <c r="Z63" s="121"/>
      <c r="AA63" s="121"/>
      <c r="AB63" s="121"/>
      <c r="AC63" s="121"/>
      <c r="AD63" s="121"/>
      <c r="AE63" s="121"/>
      <c r="AF63" s="128"/>
      <c r="AG63" s="121"/>
      <c r="AH63" s="121"/>
      <c r="AI63" s="121"/>
      <c r="AJ63" s="121"/>
      <c r="AK63" s="121"/>
      <c r="AL63" s="121"/>
      <c r="AM63" s="121"/>
      <c r="AN63" s="121"/>
      <c r="AO63" s="18"/>
      <c r="AP63" s="18"/>
    </row>
    <row r="64" spans="1:42" ht="60" customHeight="1" x14ac:dyDescent="0.25">
      <c r="A64" s="135"/>
      <c r="B64" s="68">
        <v>65</v>
      </c>
      <c r="C64" s="141"/>
      <c r="D64" s="46" t="s">
        <v>214</v>
      </c>
      <c r="E64" s="69" t="s">
        <v>62</v>
      </c>
      <c r="F64" s="69" t="s">
        <v>48</v>
      </c>
      <c r="G64" s="86">
        <v>18.739999999999998</v>
      </c>
      <c r="H64" s="72">
        <v>15</v>
      </c>
      <c r="I64" s="39">
        <f t="shared" si="2"/>
        <v>15</v>
      </c>
      <c r="J64" s="40" t="str">
        <f t="shared" si="1"/>
        <v>OK</v>
      </c>
      <c r="K64" s="121"/>
      <c r="L64" s="121"/>
      <c r="M64" s="121"/>
      <c r="N64" s="121"/>
      <c r="O64" s="121"/>
      <c r="P64" s="121"/>
      <c r="Q64" s="121"/>
      <c r="R64" s="121"/>
      <c r="S64" s="121"/>
      <c r="T64" s="121"/>
      <c r="U64" s="121"/>
      <c r="V64" s="121"/>
      <c r="W64" s="121"/>
      <c r="X64" s="121"/>
      <c r="Y64" s="121"/>
      <c r="Z64" s="121"/>
      <c r="AA64" s="121"/>
      <c r="AB64" s="121"/>
      <c r="AC64" s="121"/>
      <c r="AD64" s="121"/>
      <c r="AE64" s="121"/>
      <c r="AF64" s="128"/>
      <c r="AG64" s="121"/>
      <c r="AH64" s="121"/>
      <c r="AI64" s="121"/>
      <c r="AJ64" s="121"/>
      <c r="AK64" s="121"/>
      <c r="AL64" s="121"/>
      <c r="AM64" s="121"/>
      <c r="AN64" s="121"/>
      <c r="AO64" s="18"/>
      <c r="AP64" s="18"/>
    </row>
    <row r="65" spans="1:42" ht="60" customHeight="1" x14ac:dyDescent="0.25">
      <c r="A65" s="136"/>
      <c r="B65" s="68">
        <v>66</v>
      </c>
      <c r="C65" s="142"/>
      <c r="D65" s="46" t="s">
        <v>116</v>
      </c>
      <c r="E65" s="69" t="s">
        <v>215</v>
      </c>
      <c r="F65" s="69" t="s">
        <v>48</v>
      </c>
      <c r="G65" s="86">
        <v>38.86</v>
      </c>
      <c r="H65" s="72">
        <v>5</v>
      </c>
      <c r="I65" s="39">
        <f t="shared" si="2"/>
        <v>5</v>
      </c>
      <c r="J65" s="40" t="str">
        <f t="shared" si="1"/>
        <v>OK</v>
      </c>
      <c r="K65" s="121"/>
      <c r="L65" s="121"/>
      <c r="M65" s="121"/>
      <c r="N65" s="121"/>
      <c r="O65" s="121"/>
      <c r="P65" s="121"/>
      <c r="Q65" s="121"/>
      <c r="R65" s="121"/>
      <c r="S65" s="121"/>
      <c r="T65" s="121"/>
      <c r="U65" s="121"/>
      <c r="V65" s="121"/>
      <c r="W65" s="121"/>
      <c r="X65" s="121"/>
      <c r="Y65" s="121"/>
      <c r="Z65" s="121"/>
      <c r="AA65" s="121"/>
      <c r="AB65" s="121"/>
      <c r="AC65" s="121"/>
      <c r="AD65" s="121"/>
      <c r="AE65" s="121"/>
      <c r="AF65" s="128"/>
      <c r="AG65" s="121"/>
      <c r="AH65" s="121"/>
      <c r="AI65" s="121"/>
      <c r="AJ65" s="121"/>
      <c r="AK65" s="121"/>
      <c r="AL65" s="121"/>
      <c r="AM65" s="121"/>
      <c r="AN65" s="121"/>
      <c r="AO65" s="18"/>
      <c r="AP65" s="18"/>
    </row>
    <row r="66" spans="1:42" ht="60" customHeight="1" x14ac:dyDescent="0.25">
      <c r="A66" s="134">
        <v>19</v>
      </c>
      <c r="B66" s="68">
        <v>67</v>
      </c>
      <c r="C66" s="140" t="s">
        <v>175</v>
      </c>
      <c r="D66" s="46" t="s">
        <v>117</v>
      </c>
      <c r="E66" s="69" t="s">
        <v>62</v>
      </c>
      <c r="F66" s="69" t="s">
        <v>48</v>
      </c>
      <c r="G66" s="86">
        <v>121.67</v>
      </c>
      <c r="H66" s="72">
        <v>1</v>
      </c>
      <c r="I66" s="39">
        <f t="shared" si="2"/>
        <v>1</v>
      </c>
      <c r="J66" s="40" t="str">
        <f t="shared" si="1"/>
        <v>OK</v>
      </c>
      <c r="K66" s="121"/>
      <c r="L66" s="121"/>
      <c r="M66" s="121"/>
      <c r="N66" s="121"/>
      <c r="O66" s="121"/>
      <c r="P66" s="121"/>
      <c r="Q66" s="121"/>
      <c r="R66" s="121"/>
      <c r="S66" s="121"/>
      <c r="T66" s="121"/>
      <c r="U66" s="121"/>
      <c r="V66" s="121"/>
      <c r="W66" s="121"/>
      <c r="X66" s="121"/>
      <c r="Y66" s="121"/>
      <c r="Z66" s="121"/>
      <c r="AA66" s="121"/>
      <c r="AB66" s="121"/>
      <c r="AC66" s="121"/>
      <c r="AD66" s="121"/>
      <c r="AE66" s="121"/>
      <c r="AF66" s="128"/>
      <c r="AG66" s="121"/>
      <c r="AH66" s="121"/>
      <c r="AI66" s="121"/>
      <c r="AJ66" s="121"/>
      <c r="AK66" s="121"/>
      <c r="AL66" s="121"/>
      <c r="AM66" s="121"/>
      <c r="AN66" s="121"/>
      <c r="AO66" s="18"/>
      <c r="AP66" s="18"/>
    </row>
    <row r="67" spans="1:42" ht="60" customHeight="1" x14ac:dyDescent="0.25">
      <c r="A67" s="135"/>
      <c r="B67" s="68">
        <v>68</v>
      </c>
      <c r="C67" s="141"/>
      <c r="D67" s="46" t="s">
        <v>118</v>
      </c>
      <c r="E67" s="69" t="s">
        <v>62</v>
      </c>
      <c r="F67" s="69" t="s">
        <v>48</v>
      </c>
      <c r="G67" s="86">
        <v>63.22</v>
      </c>
      <c r="H67" s="72">
        <v>2</v>
      </c>
      <c r="I67" s="39">
        <f t="shared" si="2"/>
        <v>2</v>
      </c>
      <c r="J67" s="40" t="str">
        <f t="shared" si="1"/>
        <v>OK</v>
      </c>
      <c r="K67" s="121"/>
      <c r="L67" s="121"/>
      <c r="M67" s="121"/>
      <c r="N67" s="121"/>
      <c r="O67" s="121"/>
      <c r="P67" s="121"/>
      <c r="Q67" s="121"/>
      <c r="R67" s="121"/>
      <c r="S67" s="121"/>
      <c r="T67" s="121"/>
      <c r="U67" s="121"/>
      <c r="V67" s="121"/>
      <c r="W67" s="121"/>
      <c r="X67" s="121"/>
      <c r="Y67" s="121"/>
      <c r="Z67" s="121"/>
      <c r="AA67" s="121"/>
      <c r="AB67" s="121"/>
      <c r="AC67" s="121"/>
      <c r="AD67" s="121"/>
      <c r="AE67" s="121"/>
      <c r="AF67" s="128"/>
      <c r="AG67" s="121"/>
      <c r="AH67" s="121"/>
      <c r="AI67" s="121"/>
      <c r="AJ67" s="121"/>
      <c r="AK67" s="121"/>
      <c r="AL67" s="121"/>
      <c r="AM67" s="121"/>
      <c r="AN67" s="121"/>
      <c r="AO67" s="18"/>
      <c r="AP67" s="18"/>
    </row>
    <row r="68" spans="1:42" ht="60" customHeight="1" x14ac:dyDescent="0.25">
      <c r="A68" s="135"/>
      <c r="B68" s="68">
        <v>69</v>
      </c>
      <c r="C68" s="141"/>
      <c r="D68" s="66" t="s">
        <v>119</v>
      </c>
      <c r="E68" s="20" t="s">
        <v>62</v>
      </c>
      <c r="F68" s="20" t="s">
        <v>48</v>
      </c>
      <c r="G68" s="86">
        <v>68.62</v>
      </c>
      <c r="H68" s="72">
        <v>2</v>
      </c>
      <c r="I68" s="39">
        <f t="shared" ref="I68:I99" si="3">H68-(SUM(K68:AP68))</f>
        <v>2</v>
      </c>
      <c r="J68" s="40" t="str">
        <f t="shared" si="1"/>
        <v>OK</v>
      </c>
      <c r="K68" s="121"/>
      <c r="L68" s="121"/>
      <c r="M68" s="121"/>
      <c r="N68" s="121"/>
      <c r="O68" s="121"/>
      <c r="P68" s="121"/>
      <c r="Q68" s="121"/>
      <c r="R68" s="121"/>
      <c r="S68" s="121"/>
      <c r="T68" s="121"/>
      <c r="U68" s="121"/>
      <c r="V68" s="121"/>
      <c r="W68" s="121"/>
      <c r="X68" s="121"/>
      <c r="Y68" s="121"/>
      <c r="Z68" s="121"/>
      <c r="AA68" s="121"/>
      <c r="AB68" s="121"/>
      <c r="AC68" s="121"/>
      <c r="AD68" s="121"/>
      <c r="AE68" s="121"/>
      <c r="AF68" s="128"/>
      <c r="AG68" s="121"/>
      <c r="AH68" s="121"/>
      <c r="AI68" s="121"/>
      <c r="AJ68" s="121"/>
      <c r="AK68" s="121"/>
      <c r="AL68" s="121"/>
      <c r="AM68" s="121"/>
      <c r="AN68" s="121"/>
      <c r="AO68" s="18"/>
      <c r="AP68" s="18"/>
    </row>
    <row r="69" spans="1:42" ht="60" customHeight="1" x14ac:dyDescent="0.25">
      <c r="A69" s="136"/>
      <c r="B69" s="68">
        <v>70</v>
      </c>
      <c r="C69" s="142"/>
      <c r="D69" s="66" t="s">
        <v>216</v>
      </c>
      <c r="E69" s="20" t="s">
        <v>64</v>
      </c>
      <c r="F69" s="20" t="s">
        <v>48</v>
      </c>
      <c r="G69" s="86">
        <v>16.43</v>
      </c>
      <c r="H69" s="72">
        <v>15</v>
      </c>
      <c r="I69" s="39">
        <f t="shared" si="3"/>
        <v>15</v>
      </c>
      <c r="J69" s="40" t="str">
        <f t="shared" ref="J69:J126" si="4">IF(I69&lt;0,"ATENÇÃO","OK")</f>
        <v>OK</v>
      </c>
      <c r="K69" s="121"/>
      <c r="L69" s="121"/>
      <c r="M69" s="121"/>
      <c r="N69" s="121"/>
      <c r="O69" s="121"/>
      <c r="P69" s="121"/>
      <c r="Q69" s="121"/>
      <c r="R69" s="121"/>
      <c r="S69" s="121"/>
      <c r="T69" s="121"/>
      <c r="U69" s="121"/>
      <c r="V69" s="121"/>
      <c r="W69" s="121"/>
      <c r="X69" s="121"/>
      <c r="Y69" s="121"/>
      <c r="Z69" s="121"/>
      <c r="AA69" s="121"/>
      <c r="AB69" s="121"/>
      <c r="AC69" s="121"/>
      <c r="AD69" s="121"/>
      <c r="AE69" s="121"/>
      <c r="AF69" s="128"/>
      <c r="AG69" s="121"/>
      <c r="AH69" s="121"/>
      <c r="AI69" s="121"/>
      <c r="AJ69" s="121"/>
      <c r="AK69" s="121"/>
      <c r="AL69" s="121"/>
      <c r="AM69" s="121"/>
      <c r="AN69" s="121"/>
      <c r="AO69" s="18"/>
      <c r="AP69" s="18"/>
    </row>
    <row r="70" spans="1:42" ht="60" customHeight="1" x14ac:dyDescent="0.25">
      <c r="A70" s="134">
        <v>20</v>
      </c>
      <c r="B70" s="68">
        <v>71</v>
      </c>
      <c r="C70" s="140" t="s">
        <v>207</v>
      </c>
      <c r="D70" s="66" t="s">
        <v>120</v>
      </c>
      <c r="E70" s="20" t="s">
        <v>217</v>
      </c>
      <c r="F70" s="20" t="s">
        <v>36</v>
      </c>
      <c r="G70" s="86">
        <v>2.25</v>
      </c>
      <c r="H70" s="72">
        <v>15</v>
      </c>
      <c r="I70" s="39">
        <f t="shared" si="3"/>
        <v>0</v>
      </c>
      <c r="J70" s="40" t="str">
        <f t="shared" si="4"/>
        <v>OK</v>
      </c>
      <c r="K70" s="121"/>
      <c r="L70" s="121"/>
      <c r="M70" s="121"/>
      <c r="N70" s="121"/>
      <c r="O70" s="121"/>
      <c r="P70" s="121"/>
      <c r="Q70" s="121"/>
      <c r="R70" s="121"/>
      <c r="S70" s="121"/>
      <c r="T70" s="121"/>
      <c r="U70" s="121"/>
      <c r="V70" s="121"/>
      <c r="W70" s="121"/>
      <c r="X70" s="121"/>
      <c r="Y70" s="121"/>
      <c r="Z70" s="121"/>
      <c r="AA70" s="121"/>
      <c r="AB70" s="121"/>
      <c r="AC70" s="121"/>
      <c r="AD70" s="121"/>
      <c r="AE70" s="121"/>
      <c r="AF70" s="128">
        <v>15</v>
      </c>
      <c r="AG70" s="121"/>
      <c r="AH70" s="121"/>
      <c r="AI70" s="121"/>
      <c r="AJ70" s="121"/>
      <c r="AK70" s="121"/>
      <c r="AL70" s="121"/>
      <c r="AM70" s="121"/>
      <c r="AN70" s="121"/>
      <c r="AO70" s="18"/>
      <c r="AP70" s="18"/>
    </row>
    <row r="71" spans="1:42" ht="60" customHeight="1" x14ac:dyDescent="0.25">
      <c r="A71" s="135"/>
      <c r="B71" s="68">
        <v>72</v>
      </c>
      <c r="C71" s="141"/>
      <c r="D71" s="46" t="s">
        <v>121</v>
      </c>
      <c r="E71" s="69" t="s">
        <v>217</v>
      </c>
      <c r="F71" s="69" t="s">
        <v>36</v>
      </c>
      <c r="G71" s="86">
        <v>2.25</v>
      </c>
      <c r="H71" s="72">
        <v>15</v>
      </c>
      <c r="I71" s="39">
        <f t="shared" si="3"/>
        <v>0</v>
      </c>
      <c r="J71" s="40" t="str">
        <f t="shared" si="4"/>
        <v>OK</v>
      </c>
      <c r="K71" s="121"/>
      <c r="L71" s="121"/>
      <c r="M71" s="121"/>
      <c r="N71" s="121"/>
      <c r="O71" s="121"/>
      <c r="P71" s="121"/>
      <c r="Q71" s="121"/>
      <c r="R71" s="121"/>
      <c r="S71" s="121"/>
      <c r="T71" s="121"/>
      <c r="U71" s="121"/>
      <c r="V71" s="121"/>
      <c r="W71" s="121"/>
      <c r="X71" s="121"/>
      <c r="Y71" s="121"/>
      <c r="Z71" s="121"/>
      <c r="AA71" s="121"/>
      <c r="AB71" s="121"/>
      <c r="AC71" s="121"/>
      <c r="AD71" s="121"/>
      <c r="AE71" s="121"/>
      <c r="AF71" s="128">
        <v>15</v>
      </c>
      <c r="AG71" s="121"/>
      <c r="AH71" s="121"/>
      <c r="AI71" s="121"/>
      <c r="AJ71" s="121"/>
      <c r="AK71" s="121"/>
      <c r="AL71" s="121"/>
      <c r="AM71" s="121"/>
      <c r="AN71" s="121"/>
      <c r="AO71" s="18"/>
      <c r="AP71" s="18"/>
    </row>
    <row r="72" spans="1:42" ht="60" customHeight="1" x14ac:dyDescent="0.25">
      <c r="A72" s="135"/>
      <c r="B72" s="68">
        <v>73</v>
      </c>
      <c r="C72" s="141"/>
      <c r="D72" s="46" t="s">
        <v>122</v>
      </c>
      <c r="E72" s="69" t="s">
        <v>217</v>
      </c>
      <c r="F72" s="69" t="s">
        <v>36</v>
      </c>
      <c r="G72" s="86">
        <v>2.25</v>
      </c>
      <c r="H72" s="72">
        <v>60</v>
      </c>
      <c r="I72" s="39">
        <f t="shared" si="3"/>
        <v>0</v>
      </c>
      <c r="J72" s="40" t="str">
        <f t="shared" si="4"/>
        <v>OK</v>
      </c>
      <c r="K72" s="121"/>
      <c r="L72" s="121">
        <v>20</v>
      </c>
      <c r="M72" s="121"/>
      <c r="N72" s="121"/>
      <c r="O72" s="121"/>
      <c r="P72" s="121"/>
      <c r="Q72" s="121"/>
      <c r="R72" s="121"/>
      <c r="S72" s="121"/>
      <c r="T72" s="121"/>
      <c r="U72" s="121"/>
      <c r="V72" s="121"/>
      <c r="W72" s="121"/>
      <c r="X72" s="121"/>
      <c r="Y72" s="121"/>
      <c r="Z72" s="121"/>
      <c r="AA72" s="121"/>
      <c r="AB72" s="121"/>
      <c r="AC72" s="121"/>
      <c r="AD72" s="121"/>
      <c r="AE72" s="121"/>
      <c r="AF72" s="128">
        <v>40</v>
      </c>
      <c r="AG72" s="121"/>
      <c r="AH72" s="121"/>
      <c r="AI72" s="121"/>
      <c r="AJ72" s="121"/>
      <c r="AK72" s="121"/>
      <c r="AL72" s="121"/>
      <c r="AM72" s="121"/>
      <c r="AN72" s="121"/>
      <c r="AO72" s="18"/>
      <c r="AP72" s="18"/>
    </row>
    <row r="73" spans="1:42" ht="60" customHeight="1" x14ac:dyDescent="0.25">
      <c r="A73" s="135"/>
      <c r="B73" s="68">
        <v>74</v>
      </c>
      <c r="C73" s="141"/>
      <c r="D73" s="46" t="s">
        <v>123</v>
      </c>
      <c r="E73" s="69" t="s">
        <v>217</v>
      </c>
      <c r="F73" s="69" t="s">
        <v>48</v>
      </c>
      <c r="G73" s="86">
        <v>0.12</v>
      </c>
      <c r="H73" s="72">
        <v>150</v>
      </c>
      <c r="I73" s="39">
        <f t="shared" si="3"/>
        <v>50</v>
      </c>
      <c r="J73" s="40" t="str">
        <f t="shared" si="4"/>
        <v>OK</v>
      </c>
      <c r="K73" s="121"/>
      <c r="L73" s="121"/>
      <c r="M73" s="121"/>
      <c r="N73" s="121"/>
      <c r="O73" s="121"/>
      <c r="P73" s="121"/>
      <c r="Q73" s="121"/>
      <c r="R73" s="121"/>
      <c r="S73" s="121"/>
      <c r="T73" s="121"/>
      <c r="U73" s="121"/>
      <c r="V73" s="121"/>
      <c r="W73" s="121"/>
      <c r="X73" s="121"/>
      <c r="Y73" s="121"/>
      <c r="Z73" s="121"/>
      <c r="AA73" s="121"/>
      <c r="AB73" s="121"/>
      <c r="AC73" s="121"/>
      <c r="AD73" s="121"/>
      <c r="AE73" s="121"/>
      <c r="AF73" s="128">
        <v>100</v>
      </c>
      <c r="AG73" s="121"/>
      <c r="AH73" s="121"/>
      <c r="AI73" s="121"/>
      <c r="AJ73" s="121"/>
      <c r="AK73" s="121"/>
      <c r="AL73" s="121"/>
      <c r="AM73" s="121"/>
      <c r="AN73" s="121"/>
      <c r="AO73" s="18"/>
      <c r="AP73" s="18"/>
    </row>
    <row r="74" spans="1:42" ht="60" customHeight="1" x14ac:dyDescent="0.25">
      <c r="A74" s="136"/>
      <c r="B74" s="68">
        <v>75</v>
      </c>
      <c r="C74" s="142"/>
      <c r="D74" s="46" t="s">
        <v>143</v>
      </c>
      <c r="E74" s="69" t="s">
        <v>67</v>
      </c>
      <c r="F74" s="69" t="s">
        <v>53</v>
      </c>
      <c r="G74" s="86">
        <v>134.54</v>
      </c>
      <c r="H74" s="72"/>
      <c r="I74" s="39">
        <f t="shared" si="3"/>
        <v>0</v>
      </c>
      <c r="J74" s="40" t="str">
        <f t="shared" si="4"/>
        <v>OK</v>
      </c>
      <c r="K74" s="121"/>
      <c r="L74" s="121"/>
      <c r="M74" s="121"/>
      <c r="N74" s="121"/>
      <c r="O74" s="121"/>
      <c r="P74" s="121"/>
      <c r="Q74" s="121"/>
      <c r="R74" s="121"/>
      <c r="S74" s="121"/>
      <c r="T74" s="121"/>
      <c r="U74" s="121"/>
      <c r="V74" s="121"/>
      <c r="W74" s="121"/>
      <c r="X74" s="121"/>
      <c r="Y74" s="121"/>
      <c r="Z74" s="121"/>
      <c r="AA74" s="121"/>
      <c r="AB74" s="121"/>
      <c r="AC74" s="121"/>
      <c r="AD74" s="121"/>
      <c r="AE74" s="121"/>
      <c r="AF74" s="128"/>
      <c r="AG74" s="121"/>
      <c r="AH74" s="121"/>
      <c r="AI74" s="121"/>
      <c r="AJ74" s="121"/>
      <c r="AK74" s="121"/>
      <c r="AL74" s="121"/>
      <c r="AM74" s="121"/>
      <c r="AN74" s="121"/>
      <c r="AO74" s="18"/>
      <c r="AP74" s="18"/>
    </row>
    <row r="75" spans="1:42" ht="60" customHeight="1" x14ac:dyDescent="0.25">
      <c r="A75" s="134">
        <v>21</v>
      </c>
      <c r="B75" s="68">
        <v>76</v>
      </c>
      <c r="C75" s="140" t="s">
        <v>218</v>
      </c>
      <c r="D75" s="84" t="s">
        <v>219</v>
      </c>
      <c r="E75" s="20" t="s">
        <v>220</v>
      </c>
      <c r="F75" s="20" t="s">
        <v>46</v>
      </c>
      <c r="G75" s="86">
        <v>20.36</v>
      </c>
      <c r="H75" s="72">
        <v>10</v>
      </c>
      <c r="I75" s="39">
        <f t="shared" si="3"/>
        <v>0</v>
      </c>
      <c r="J75" s="40" t="str">
        <f t="shared" si="4"/>
        <v>OK</v>
      </c>
      <c r="K75" s="121"/>
      <c r="L75" s="121"/>
      <c r="M75" s="121"/>
      <c r="N75" s="121"/>
      <c r="O75" s="121"/>
      <c r="P75" s="121"/>
      <c r="Q75" s="121"/>
      <c r="R75" s="121"/>
      <c r="S75" s="121"/>
      <c r="T75" s="121"/>
      <c r="U75" s="121"/>
      <c r="V75" s="121"/>
      <c r="W75" s="121"/>
      <c r="X75" s="121"/>
      <c r="Y75" s="121"/>
      <c r="Z75" s="121"/>
      <c r="AA75" s="121"/>
      <c r="AB75" s="121"/>
      <c r="AC75" s="121"/>
      <c r="AD75" s="121"/>
      <c r="AE75" s="121">
        <v>10</v>
      </c>
      <c r="AF75" s="128"/>
      <c r="AG75" s="121"/>
      <c r="AH75" s="121"/>
      <c r="AI75" s="121"/>
      <c r="AJ75" s="121"/>
      <c r="AK75" s="121"/>
      <c r="AL75" s="121"/>
      <c r="AM75" s="121"/>
      <c r="AN75" s="121"/>
      <c r="AO75" s="18"/>
      <c r="AP75" s="18"/>
    </row>
    <row r="76" spans="1:42" ht="60" customHeight="1" x14ac:dyDescent="0.25">
      <c r="A76" s="135"/>
      <c r="B76" s="68">
        <v>77</v>
      </c>
      <c r="C76" s="141"/>
      <c r="D76" s="46" t="s">
        <v>221</v>
      </c>
      <c r="E76" s="20" t="s">
        <v>220</v>
      </c>
      <c r="F76" s="69" t="s">
        <v>46</v>
      </c>
      <c r="G76" s="86">
        <v>20.350000000000001</v>
      </c>
      <c r="H76" s="72">
        <v>40</v>
      </c>
      <c r="I76" s="39">
        <f t="shared" si="3"/>
        <v>0</v>
      </c>
      <c r="J76" s="40" t="str">
        <f t="shared" si="4"/>
        <v>OK</v>
      </c>
      <c r="K76" s="121"/>
      <c r="L76" s="121"/>
      <c r="M76" s="121">
        <v>20</v>
      </c>
      <c r="N76" s="121"/>
      <c r="O76" s="121"/>
      <c r="P76" s="121"/>
      <c r="Q76" s="121"/>
      <c r="R76" s="121"/>
      <c r="S76" s="121"/>
      <c r="T76" s="121"/>
      <c r="U76" s="121"/>
      <c r="V76" s="121"/>
      <c r="W76" s="121"/>
      <c r="X76" s="121"/>
      <c r="Y76" s="121"/>
      <c r="Z76" s="121"/>
      <c r="AA76" s="121"/>
      <c r="AB76" s="121"/>
      <c r="AC76" s="121"/>
      <c r="AD76" s="121"/>
      <c r="AE76" s="121">
        <v>20</v>
      </c>
      <c r="AF76" s="128"/>
      <c r="AG76" s="121"/>
      <c r="AH76" s="121"/>
      <c r="AI76" s="121"/>
      <c r="AJ76" s="121"/>
      <c r="AK76" s="121"/>
      <c r="AL76" s="121"/>
      <c r="AM76" s="121"/>
      <c r="AN76" s="121"/>
      <c r="AO76" s="18"/>
      <c r="AP76" s="18"/>
    </row>
    <row r="77" spans="1:42" ht="60" customHeight="1" x14ac:dyDescent="0.25">
      <c r="A77" s="136"/>
      <c r="B77" s="68">
        <v>78</v>
      </c>
      <c r="C77" s="142"/>
      <c r="D77" s="46" t="s">
        <v>222</v>
      </c>
      <c r="E77" s="20" t="s">
        <v>220</v>
      </c>
      <c r="F77" s="69" t="s">
        <v>52</v>
      </c>
      <c r="G77" s="86">
        <v>20.38</v>
      </c>
      <c r="H77" s="72">
        <v>10</v>
      </c>
      <c r="I77" s="39">
        <f t="shared" si="3"/>
        <v>0</v>
      </c>
      <c r="J77" s="40" t="str">
        <f t="shared" si="4"/>
        <v>OK</v>
      </c>
      <c r="K77" s="121"/>
      <c r="L77" s="121"/>
      <c r="M77" s="121"/>
      <c r="N77" s="121"/>
      <c r="O77" s="121"/>
      <c r="P77" s="121"/>
      <c r="Q77" s="121"/>
      <c r="R77" s="121"/>
      <c r="S77" s="121"/>
      <c r="T77" s="121"/>
      <c r="U77" s="121"/>
      <c r="V77" s="121"/>
      <c r="W77" s="121"/>
      <c r="X77" s="121"/>
      <c r="Y77" s="121"/>
      <c r="Z77" s="121"/>
      <c r="AA77" s="121"/>
      <c r="AB77" s="121"/>
      <c r="AC77" s="121"/>
      <c r="AD77" s="121"/>
      <c r="AE77" s="121">
        <v>10</v>
      </c>
      <c r="AF77" s="128"/>
      <c r="AG77" s="121"/>
      <c r="AH77" s="121"/>
      <c r="AI77" s="121"/>
      <c r="AJ77" s="121"/>
      <c r="AK77" s="121"/>
      <c r="AL77" s="121"/>
      <c r="AM77" s="121"/>
      <c r="AN77" s="121"/>
      <c r="AO77" s="18"/>
      <c r="AP77" s="18"/>
    </row>
    <row r="78" spans="1:42" ht="60" customHeight="1" x14ac:dyDescent="0.25">
      <c r="A78" s="134">
        <v>22</v>
      </c>
      <c r="B78" s="68">
        <v>79</v>
      </c>
      <c r="C78" s="140" t="s">
        <v>175</v>
      </c>
      <c r="D78" s="46" t="s">
        <v>124</v>
      </c>
      <c r="E78" s="20" t="s">
        <v>62</v>
      </c>
      <c r="F78" s="69" t="s">
        <v>26</v>
      </c>
      <c r="G78" s="86">
        <v>267.92</v>
      </c>
      <c r="H78" s="72">
        <v>6</v>
      </c>
      <c r="I78" s="39">
        <f t="shared" si="3"/>
        <v>0</v>
      </c>
      <c r="J78" s="40" t="str">
        <f t="shared" si="4"/>
        <v>OK</v>
      </c>
      <c r="K78" s="121"/>
      <c r="L78" s="121"/>
      <c r="M78" s="121"/>
      <c r="N78" s="121"/>
      <c r="O78" s="121"/>
      <c r="P78" s="121"/>
      <c r="Q78" s="121"/>
      <c r="R78" s="121"/>
      <c r="S78" s="121"/>
      <c r="T78" s="121"/>
      <c r="U78" s="121"/>
      <c r="V78" s="121"/>
      <c r="W78" s="121"/>
      <c r="X78" s="121"/>
      <c r="Y78" s="121"/>
      <c r="Z78" s="121">
        <v>3</v>
      </c>
      <c r="AA78" s="121"/>
      <c r="AB78" s="121"/>
      <c r="AC78" s="121"/>
      <c r="AD78" s="121"/>
      <c r="AE78" s="121"/>
      <c r="AF78" s="128"/>
      <c r="AG78" s="121"/>
      <c r="AH78" s="121"/>
      <c r="AI78" s="121"/>
      <c r="AJ78" s="121">
        <v>3</v>
      </c>
      <c r="AK78" s="121"/>
      <c r="AL78" s="121"/>
      <c r="AM78" s="121"/>
      <c r="AN78" s="121"/>
      <c r="AO78" s="18"/>
      <c r="AP78" s="18"/>
    </row>
    <row r="79" spans="1:42" ht="60" customHeight="1" x14ac:dyDescent="0.25">
      <c r="A79" s="135"/>
      <c r="B79" s="68">
        <v>80</v>
      </c>
      <c r="C79" s="141"/>
      <c r="D79" s="46" t="s">
        <v>125</v>
      </c>
      <c r="E79" s="20" t="s">
        <v>62</v>
      </c>
      <c r="F79" s="69" t="s">
        <v>48</v>
      </c>
      <c r="G79" s="86">
        <v>31.59</v>
      </c>
      <c r="H79" s="72">
        <v>18</v>
      </c>
      <c r="I79" s="39">
        <f t="shared" si="3"/>
        <v>0</v>
      </c>
      <c r="J79" s="40" t="str">
        <f t="shared" si="4"/>
        <v>OK</v>
      </c>
      <c r="K79" s="121"/>
      <c r="L79" s="121"/>
      <c r="M79" s="121"/>
      <c r="N79" s="121"/>
      <c r="O79" s="121"/>
      <c r="P79" s="121"/>
      <c r="Q79" s="121"/>
      <c r="R79" s="121"/>
      <c r="S79" s="121"/>
      <c r="T79" s="121"/>
      <c r="U79" s="121"/>
      <c r="V79" s="121"/>
      <c r="W79" s="121"/>
      <c r="X79" s="121"/>
      <c r="Y79" s="121"/>
      <c r="Z79" s="121">
        <v>6</v>
      </c>
      <c r="AA79" s="121"/>
      <c r="AB79" s="121"/>
      <c r="AC79" s="121"/>
      <c r="AD79" s="121"/>
      <c r="AE79" s="121"/>
      <c r="AF79" s="128"/>
      <c r="AG79" s="121"/>
      <c r="AH79" s="121"/>
      <c r="AI79" s="121"/>
      <c r="AJ79" s="121">
        <v>12</v>
      </c>
      <c r="AK79" s="121"/>
      <c r="AL79" s="121"/>
      <c r="AM79" s="121"/>
      <c r="AN79" s="121"/>
      <c r="AO79" s="18"/>
      <c r="AP79" s="18"/>
    </row>
    <row r="80" spans="1:42" ht="60" customHeight="1" x14ac:dyDescent="0.25">
      <c r="A80" s="135"/>
      <c r="B80" s="68">
        <v>81</v>
      </c>
      <c r="C80" s="141"/>
      <c r="D80" s="46" t="s">
        <v>126</v>
      </c>
      <c r="E80" s="20" t="s">
        <v>223</v>
      </c>
      <c r="F80" s="69" t="s">
        <v>48</v>
      </c>
      <c r="G80" s="86">
        <v>17.48</v>
      </c>
      <c r="H80" s="72">
        <v>80</v>
      </c>
      <c r="I80" s="39">
        <f t="shared" si="3"/>
        <v>46</v>
      </c>
      <c r="J80" s="40" t="str">
        <f t="shared" si="4"/>
        <v>OK</v>
      </c>
      <c r="K80" s="121"/>
      <c r="L80" s="121"/>
      <c r="M80" s="121"/>
      <c r="N80" s="121"/>
      <c r="O80" s="121"/>
      <c r="P80" s="121"/>
      <c r="Q80" s="121"/>
      <c r="R80" s="121"/>
      <c r="S80" s="121"/>
      <c r="T80" s="121"/>
      <c r="U80" s="121"/>
      <c r="V80" s="121"/>
      <c r="W80" s="121"/>
      <c r="X80" s="121"/>
      <c r="Y80" s="121"/>
      <c r="Z80" s="121"/>
      <c r="AA80" s="121"/>
      <c r="AB80" s="121"/>
      <c r="AC80" s="121"/>
      <c r="AD80" s="121"/>
      <c r="AE80" s="121"/>
      <c r="AF80" s="128"/>
      <c r="AG80" s="121"/>
      <c r="AH80" s="121"/>
      <c r="AI80" s="121"/>
      <c r="AJ80" s="121">
        <v>34</v>
      </c>
      <c r="AK80" s="121"/>
      <c r="AL80" s="121"/>
      <c r="AM80" s="121"/>
      <c r="AN80" s="121"/>
      <c r="AO80" s="18"/>
      <c r="AP80" s="18"/>
    </row>
    <row r="81" spans="1:42" ht="60" customHeight="1" x14ac:dyDescent="0.25">
      <c r="A81" s="135"/>
      <c r="B81" s="68">
        <v>82</v>
      </c>
      <c r="C81" s="141"/>
      <c r="D81" s="66" t="s">
        <v>127</v>
      </c>
      <c r="E81" s="20" t="s">
        <v>62</v>
      </c>
      <c r="F81" s="20" t="s">
        <v>48</v>
      </c>
      <c r="G81" s="86">
        <v>15.49</v>
      </c>
      <c r="H81" s="72">
        <v>9</v>
      </c>
      <c r="I81" s="39">
        <f t="shared" si="3"/>
        <v>0</v>
      </c>
      <c r="J81" s="40" t="str">
        <f t="shared" si="4"/>
        <v>OK</v>
      </c>
      <c r="K81" s="121"/>
      <c r="L81" s="121"/>
      <c r="M81" s="121"/>
      <c r="N81" s="121"/>
      <c r="O81" s="121"/>
      <c r="P81" s="121"/>
      <c r="Q81" s="121"/>
      <c r="R81" s="121"/>
      <c r="S81" s="121"/>
      <c r="T81" s="121"/>
      <c r="U81" s="121"/>
      <c r="V81" s="121"/>
      <c r="W81" s="121"/>
      <c r="X81" s="121"/>
      <c r="Y81" s="121"/>
      <c r="Z81" s="121"/>
      <c r="AA81" s="121"/>
      <c r="AB81" s="121"/>
      <c r="AC81" s="121"/>
      <c r="AD81" s="121"/>
      <c r="AE81" s="121"/>
      <c r="AF81" s="128"/>
      <c r="AG81" s="121"/>
      <c r="AH81" s="121"/>
      <c r="AI81" s="121"/>
      <c r="AJ81" s="121">
        <v>9</v>
      </c>
      <c r="AK81" s="121"/>
      <c r="AL81" s="121"/>
      <c r="AM81" s="121"/>
      <c r="AN81" s="121"/>
      <c r="AO81" s="18"/>
      <c r="AP81" s="18"/>
    </row>
    <row r="82" spans="1:42" ht="60" customHeight="1" x14ac:dyDescent="0.25">
      <c r="A82" s="135"/>
      <c r="B82" s="68">
        <v>83</v>
      </c>
      <c r="C82" s="141"/>
      <c r="D82" s="66" t="s">
        <v>128</v>
      </c>
      <c r="E82" s="20" t="s">
        <v>62</v>
      </c>
      <c r="F82" s="20" t="s">
        <v>48</v>
      </c>
      <c r="G82" s="86">
        <v>50.16</v>
      </c>
      <c r="H82" s="72">
        <v>10</v>
      </c>
      <c r="I82" s="39">
        <f t="shared" si="3"/>
        <v>5</v>
      </c>
      <c r="J82" s="40" t="str">
        <f t="shared" si="4"/>
        <v>OK</v>
      </c>
      <c r="K82" s="121"/>
      <c r="L82" s="121"/>
      <c r="M82" s="121"/>
      <c r="N82" s="121"/>
      <c r="O82" s="121"/>
      <c r="P82" s="121"/>
      <c r="Q82" s="121"/>
      <c r="R82" s="121"/>
      <c r="S82" s="121"/>
      <c r="T82" s="121"/>
      <c r="U82" s="121"/>
      <c r="V82" s="121"/>
      <c r="W82" s="121"/>
      <c r="X82" s="121"/>
      <c r="Y82" s="121"/>
      <c r="Z82" s="121"/>
      <c r="AA82" s="121"/>
      <c r="AB82" s="121"/>
      <c r="AC82" s="121"/>
      <c r="AD82" s="121"/>
      <c r="AE82" s="121"/>
      <c r="AF82" s="128"/>
      <c r="AG82" s="121"/>
      <c r="AH82" s="121"/>
      <c r="AI82" s="121"/>
      <c r="AJ82" s="121">
        <v>5</v>
      </c>
      <c r="AK82" s="121"/>
      <c r="AL82" s="121"/>
      <c r="AM82" s="121"/>
      <c r="AN82" s="121"/>
      <c r="AO82" s="18"/>
      <c r="AP82" s="18"/>
    </row>
    <row r="83" spans="1:42" ht="60" customHeight="1" x14ac:dyDescent="0.25">
      <c r="A83" s="136"/>
      <c r="B83" s="68">
        <v>84</v>
      </c>
      <c r="C83" s="142"/>
      <c r="D83" s="66" t="s">
        <v>224</v>
      </c>
      <c r="E83" s="20" t="s">
        <v>62</v>
      </c>
      <c r="F83" s="20" t="s">
        <v>48</v>
      </c>
      <c r="G83" s="86">
        <v>27.85</v>
      </c>
      <c r="H83" s="72">
        <v>20</v>
      </c>
      <c r="I83" s="39">
        <f t="shared" si="3"/>
        <v>10</v>
      </c>
      <c r="J83" s="40" t="str">
        <f t="shared" si="4"/>
        <v>OK</v>
      </c>
      <c r="K83" s="121"/>
      <c r="L83" s="121"/>
      <c r="M83" s="121"/>
      <c r="N83" s="121"/>
      <c r="O83" s="121"/>
      <c r="P83" s="121"/>
      <c r="Q83" s="121"/>
      <c r="R83" s="121"/>
      <c r="S83" s="121"/>
      <c r="T83" s="121"/>
      <c r="U83" s="121"/>
      <c r="V83" s="121"/>
      <c r="W83" s="121"/>
      <c r="X83" s="121"/>
      <c r="Y83" s="121"/>
      <c r="Z83" s="121"/>
      <c r="AA83" s="121"/>
      <c r="AB83" s="121"/>
      <c r="AC83" s="121"/>
      <c r="AD83" s="121"/>
      <c r="AE83" s="121"/>
      <c r="AF83" s="128"/>
      <c r="AG83" s="121"/>
      <c r="AH83" s="121"/>
      <c r="AI83" s="121"/>
      <c r="AJ83" s="121">
        <v>10</v>
      </c>
      <c r="AK83" s="121"/>
      <c r="AL83" s="121"/>
      <c r="AM83" s="121"/>
      <c r="AN83" s="121"/>
      <c r="AO83" s="18"/>
      <c r="AP83" s="18"/>
    </row>
    <row r="84" spans="1:42" ht="60" customHeight="1" x14ac:dyDescent="0.25">
      <c r="A84" s="49">
        <v>23</v>
      </c>
      <c r="B84" s="68">
        <v>85</v>
      </c>
      <c r="C84" s="81" t="s">
        <v>225</v>
      </c>
      <c r="D84" s="85" t="s">
        <v>226</v>
      </c>
      <c r="E84" s="20" t="s">
        <v>227</v>
      </c>
      <c r="F84" s="20" t="s">
        <v>46</v>
      </c>
      <c r="G84" s="86">
        <v>3.24</v>
      </c>
      <c r="H84" s="72">
        <v>50</v>
      </c>
      <c r="I84" s="39">
        <f t="shared" si="3"/>
        <v>50</v>
      </c>
      <c r="J84" s="40" t="str">
        <f t="shared" si="4"/>
        <v>OK</v>
      </c>
      <c r="K84" s="121"/>
      <c r="L84" s="121"/>
      <c r="M84" s="121"/>
      <c r="N84" s="121"/>
      <c r="O84" s="121"/>
      <c r="P84" s="121"/>
      <c r="Q84" s="121"/>
      <c r="R84" s="121"/>
      <c r="S84" s="121"/>
      <c r="T84" s="121"/>
      <c r="U84" s="121"/>
      <c r="V84" s="121"/>
      <c r="W84" s="121"/>
      <c r="X84" s="121"/>
      <c r="Y84" s="121"/>
      <c r="Z84" s="121"/>
      <c r="AA84" s="121"/>
      <c r="AB84" s="121"/>
      <c r="AC84" s="121"/>
      <c r="AD84" s="121"/>
      <c r="AE84" s="121"/>
      <c r="AF84" s="128"/>
      <c r="AG84" s="121"/>
      <c r="AH84" s="121"/>
      <c r="AI84" s="121"/>
      <c r="AJ84" s="121"/>
      <c r="AK84" s="121"/>
      <c r="AL84" s="121"/>
      <c r="AM84" s="121"/>
      <c r="AN84" s="121"/>
      <c r="AO84" s="18"/>
      <c r="AP84" s="18"/>
    </row>
    <row r="85" spans="1:42" ht="60" customHeight="1" x14ac:dyDescent="0.25">
      <c r="A85" s="134">
        <v>24</v>
      </c>
      <c r="B85" s="68">
        <v>86</v>
      </c>
      <c r="C85" s="140" t="s">
        <v>207</v>
      </c>
      <c r="D85" s="66" t="s">
        <v>129</v>
      </c>
      <c r="E85" s="20" t="s">
        <v>38</v>
      </c>
      <c r="F85" s="20" t="s">
        <v>26</v>
      </c>
      <c r="G85" s="86">
        <v>1.1399999999999999</v>
      </c>
      <c r="H85" s="72">
        <v>150</v>
      </c>
      <c r="I85" s="39">
        <f t="shared" si="3"/>
        <v>0</v>
      </c>
      <c r="J85" s="40" t="str">
        <f t="shared" si="4"/>
        <v>OK</v>
      </c>
      <c r="K85" s="121"/>
      <c r="L85" s="121">
        <v>50</v>
      </c>
      <c r="M85" s="121"/>
      <c r="N85" s="121"/>
      <c r="O85" s="121"/>
      <c r="P85" s="121"/>
      <c r="Q85" s="121"/>
      <c r="R85" s="121"/>
      <c r="S85" s="121"/>
      <c r="T85" s="121"/>
      <c r="U85" s="121"/>
      <c r="V85" s="121"/>
      <c r="W85" s="121"/>
      <c r="X85" s="121"/>
      <c r="Y85" s="121"/>
      <c r="Z85" s="121"/>
      <c r="AA85" s="121"/>
      <c r="AB85" s="121"/>
      <c r="AC85" s="121"/>
      <c r="AD85" s="121"/>
      <c r="AE85" s="121"/>
      <c r="AF85" s="128">
        <v>50</v>
      </c>
      <c r="AG85" s="121"/>
      <c r="AH85" s="121"/>
      <c r="AI85" s="121"/>
      <c r="AJ85" s="121"/>
      <c r="AK85" s="121">
        <v>50</v>
      </c>
      <c r="AL85" s="121"/>
      <c r="AM85" s="121"/>
      <c r="AN85" s="121"/>
      <c r="AO85" s="18"/>
      <c r="AP85" s="18"/>
    </row>
    <row r="86" spans="1:42" ht="60" customHeight="1" x14ac:dyDescent="0.25">
      <c r="A86" s="135"/>
      <c r="B86" s="68">
        <v>87</v>
      </c>
      <c r="C86" s="141"/>
      <c r="D86" s="66" t="s">
        <v>130</v>
      </c>
      <c r="E86" s="20" t="s">
        <v>38</v>
      </c>
      <c r="F86" s="20" t="s">
        <v>26</v>
      </c>
      <c r="G86" s="86">
        <v>1.57</v>
      </c>
      <c r="H86" s="72"/>
      <c r="I86" s="39">
        <f t="shared" si="3"/>
        <v>0</v>
      </c>
      <c r="J86" s="40" t="str">
        <f t="shared" si="4"/>
        <v>OK</v>
      </c>
      <c r="K86" s="121"/>
      <c r="L86" s="121"/>
      <c r="M86" s="121"/>
      <c r="N86" s="121"/>
      <c r="O86" s="121"/>
      <c r="P86" s="121"/>
      <c r="Q86" s="121"/>
      <c r="R86" s="121"/>
      <c r="S86" s="121"/>
      <c r="T86" s="121"/>
      <c r="U86" s="121"/>
      <c r="V86" s="121"/>
      <c r="W86" s="121"/>
      <c r="X86" s="121"/>
      <c r="Y86" s="121"/>
      <c r="Z86" s="121"/>
      <c r="AA86" s="121"/>
      <c r="AB86" s="121"/>
      <c r="AC86" s="121"/>
      <c r="AD86" s="121"/>
      <c r="AE86" s="121"/>
      <c r="AF86" s="128"/>
      <c r="AG86" s="121"/>
      <c r="AH86" s="121"/>
      <c r="AI86" s="121"/>
      <c r="AJ86" s="121"/>
      <c r="AK86" s="121"/>
      <c r="AL86" s="121"/>
      <c r="AM86" s="121"/>
      <c r="AN86" s="121"/>
      <c r="AO86" s="18"/>
      <c r="AP86" s="18"/>
    </row>
    <row r="87" spans="1:42" ht="60" customHeight="1" x14ac:dyDescent="0.25">
      <c r="A87" s="135"/>
      <c r="B87" s="68">
        <v>88</v>
      </c>
      <c r="C87" s="141"/>
      <c r="D87" s="66" t="s">
        <v>131</v>
      </c>
      <c r="E87" s="69" t="s">
        <v>39</v>
      </c>
      <c r="F87" s="67" t="s">
        <v>26</v>
      </c>
      <c r="G87" s="86">
        <v>5.2</v>
      </c>
      <c r="H87" s="72">
        <v>250</v>
      </c>
      <c r="I87" s="39">
        <f t="shared" si="3"/>
        <v>226</v>
      </c>
      <c r="J87" s="40" t="str">
        <f t="shared" si="4"/>
        <v>OK</v>
      </c>
      <c r="K87" s="121"/>
      <c r="L87" s="121"/>
      <c r="M87" s="121"/>
      <c r="N87" s="121"/>
      <c r="O87" s="121"/>
      <c r="P87" s="121"/>
      <c r="Q87" s="121"/>
      <c r="R87" s="121"/>
      <c r="S87" s="121"/>
      <c r="T87" s="121"/>
      <c r="U87" s="121"/>
      <c r="V87" s="121"/>
      <c r="W87" s="121"/>
      <c r="X87" s="121"/>
      <c r="Y87" s="121"/>
      <c r="Z87" s="121"/>
      <c r="AA87" s="121"/>
      <c r="AB87" s="121"/>
      <c r="AC87" s="121"/>
      <c r="AD87" s="121"/>
      <c r="AE87" s="121"/>
      <c r="AF87" s="128">
        <v>24</v>
      </c>
      <c r="AG87" s="121"/>
      <c r="AH87" s="121"/>
      <c r="AI87" s="121"/>
      <c r="AJ87" s="121"/>
      <c r="AK87" s="121"/>
      <c r="AL87" s="121"/>
      <c r="AM87" s="121"/>
      <c r="AN87" s="121"/>
      <c r="AO87" s="18"/>
      <c r="AP87" s="18"/>
    </row>
    <row r="88" spans="1:42" ht="60" customHeight="1" x14ac:dyDescent="0.25">
      <c r="A88" s="136"/>
      <c r="B88" s="68">
        <v>89</v>
      </c>
      <c r="C88" s="142"/>
      <c r="D88" s="66" t="s">
        <v>132</v>
      </c>
      <c r="E88" s="69" t="s">
        <v>65</v>
      </c>
      <c r="F88" s="67" t="s">
        <v>26</v>
      </c>
      <c r="G88" s="86">
        <v>1.5</v>
      </c>
      <c r="H88" s="72"/>
      <c r="I88" s="39">
        <f t="shared" si="3"/>
        <v>0</v>
      </c>
      <c r="J88" s="40" t="str">
        <f t="shared" si="4"/>
        <v>OK</v>
      </c>
      <c r="K88" s="121"/>
      <c r="L88" s="121"/>
      <c r="M88" s="121"/>
      <c r="N88" s="121"/>
      <c r="O88" s="121"/>
      <c r="P88" s="121"/>
      <c r="Q88" s="121"/>
      <c r="R88" s="121"/>
      <c r="S88" s="121"/>
      <c r="T88" s="121"/>
      <c r="U88" s="121"/>
      <c r="V88" s="121"/>
      <c r="W88" s="121"/>
      <c r="X88" s="121"/>
      <c r="Y88" s="121"/>
      <c r="Z88" s="121"/>
      <c r="AA88" s="121"/>
      <c r="AB88" s="121"/>
      <c r="AC88" s="121"/>
      <c r="AD88" s="121"/>
      <c r="AE88" s="121"/>
      <c r="AF88" s="128"/>
      <c r="AG88" s="121"/>
      <c r="AH88" s="121"/>
      <c r="AI88" s="121"/>
      <c r="AJ88" s="121"/>
      <c r="AK88" s="121"/>
      <c r="AL88" s="121"/>
      <c r="AM88" s="121"/>
      <c r="AN88" s="121"/>
      <c r="AO88" s="18"/>
      <c r="AP88" s="18"/>
    </row>
    <row r="89" spans="1:42" ht="60" customHeight="1" x14ac:dyDescent="0.25">
      <c r="A89" s="134">
        <v>25</v>
      </c>
      <c r="B89" s="68">
        <v>90</v>
      </c>
      <c r="C89" s="140" t="s">
        <v>173</v>
      </c>
      <c r="D89" s="66" t="s">
        <v>133</v>
      </c>
      <c r="E89" s="69" t="s">
        <v>37</v>
      </c>
      <c r="F89" s="20" t="s">
        <v>33</v>
      </c>
      <c r="G89" s="86">
        <v>19.02</v>
      </c>
      <c r="H89" s="72">
        <f>80-5</f>
        <v>75</v>
      </c>
      <c r="I89" s="39">
        <f t="shared" si="3"/>
        <v>5</v>
      </c>
      <c r="J89" s="40" t="str">
        <f t="shared" si="4"/>
        <v>OK</v>
      </c>
      <c r="K89" s="121"/>
      <c r="L89" s="121"/>
      <c r="M89" s="121"/>
      <c r="N89" s="121"/>
      <c r="O89" s="121"/>
      <c r="P89" s="121"/>
      <c r="Q89" s="121"/>
      <c r="R89" s="121">
        <v>20</v>
      </c>
      <c r="S89" s="121"/>
      <c r="T89" s="121"/>
      <c r="U89" s="121"/>
      <c r="V89" s="121"/>
      <c r="W89" s="121"/>
      <c r="X89" s="121"/>
      <c r="Y89" s="121"/>
      <c r="Z89" s="121"/>
      <c r="AA89" s="121"/>
      <c r="AB89" s="121"/>
      <c r="AC89" s="121"/>
      <c r="AD89" s="121"/>
      <c r="AE89" s="121"/>
      <c r="AF89" s="128"/>
      <c r="AG89" s="121">
        <v>30</v>
      </c>
      <c r="AH89" s="121"/>
      <c r="AI89" s="121"/>
      <c r="AJ89" s="121"/>
      <c r="AK89" s="121"/>
      <c r="AL89" s="121"/>
      <c r="AM89" s="121">
        <v>20</v>
      </c>
      <c r="AN89" s="121"/>
      <c r="AO89" s="18"/>
      <c r="AP89" s="18"/>
    </row>
    <row r="90" spans="1:42" ht="60" customHeight="1" x14ac:dyDescent="0.25">
      <c r="A90" s="135"/>
      <c r="B90" s="68">
        <v>91</v>
      </c>
      <c r="C90" s="141"/>
      <c r="D90" s="46" t="s">
        <v>228</v>
      </c>
      <c r="E90" s="69" t="s">
        <v>37</v>
      </c>
      <c r="F90" s="20" t="s">
        <v>26</v>
      </c>
      <c r="G90" s="86">
        <v>10.72</v>
      </c>
      <c r="H90" s="72"/>
      <c r="I90" s="39">
        <f t="shared" si="3"/>
        <v>0</v>
      </c>
      <c r="J90" s="40" t="str">
        <f t="shared" si="4"/>
        <v>OK</v>
      </c>
      <c r="K90" s="121"/>
      <c r="L90" s="121"/>
      <c r="M90" s="121"/>
      <c r="N90" s="121"/>
      <c r="O90" s="121"/>
      <c r="P90" s="121"/>
      <c r="Q90" s="121"/>
      <c r="R90" s="121"/>
      <c r="S90" s="121"/>
      <c r="T90" s="121"/>
      <c r="U90" s="121"/>
      <c r="V90" s="121"/>
      <c r="W90" s="121"/>
      <c r="X90" s="121"/>
      <c r="Y90" s="121"/>
      <c r="Z90" s="121"/>
      <c r="AA90" s="121"/>
      <c r="AB90" s="121"/>
      <c r="AC90" s="121"/>
      <c r="AD90" s="121"/>
      <c r="AE90" s="121"/>
      <c r="AF90" s="128"/>
      <c r="AG90" s="121"/>
      <c r="AH90" s="121"/>
      <c r="AI90" s="121"/>
      <c r="AJ90" s="121"/>
      <c r="AK90" s="121"/>
      <c r="AL90" s="121"/>
      <c r="AM90" s="121"/>
      <c r="AN90" s="121"/>
      <c r="AO90" s="18"/>
      <c r="AP90" s="18"/>
    </row>
    <row r="91" spans="1:42" ht="60" customHeight="1" x14ac:dyDescent="0.25">
      <c r="A91" s="136"/>
      <c r="B91" s="68">
        <v>92</v>
      </c>
      <c r="C91" s="142"/>
      <c r="D91" s="66" t="s">
        <v>229</v>
      </c>
      <c r="E91" s="69" t="s">
        <v>40</v>
      </c>
      <c r="F91" s="69" t="s">
        <v>26</v>
      </c>
      <c r="G91" s="86">
        <v>21.13</v>
      </c>
      <c r="H91" s="72"/>
      <c r="I91" s="39">
        <f t="shared" si="3"/>
        <v>0</v>
      </c>
      <c r="J91" s="40" t="str">
        <f t="shared" si="4"/>
        <v>OK</v>
      </c>
      <c r="K91" s="121"/>
      <c r="L91" s="121"/>
      <c r="M91" s="121"/>
      <c r="N91" s="121"/>
      <c r="O91" s="121"/>
      <c r="P91" s="121"/>
      <c r="Q91" s="121"/>
      <c r="R91" s="121"/>
      <c r="S91" s="121"/>
      <c r="T91" s="121"/>
      <c r="U91" s="121"/>
      <c r="V91" s="121"/>
      <c r="W91" s="121"/>
      <c r="X91" s="121"/>
      <c r="Y91" s="121"/>
      <c r="Z91" s="121"/>
      <c r="AA91" s="121"/>
      <c r="AB91" s="121"/>
      <c r="AC91" s="121"/>
      <c r="AD91" s="121"/>
      <c r="AE91" s="121"/>
      <c r="AF91" s="128"/>
      <c r="AG91" s="121"/>
      <c r="AH91" s="121"/>
      <c r="AI91" s="121"/>
      <c r="AJ91" s="121"/>
      <c r="AK91" s="121"/>
      <c r="AL91" s="121"/>
      <c r="AM91" s="121"/>
      <c r="AN91" s="121"/>
      <c r="AO91" s="18"/>
      <c r="AP91" s="18"/>
    </row>
    <row r="92" spans="1:42" ht="60" customHeight="1" x14ac:dyDescent="0.25">
      <c r="A92" s="134">
        <v>26</v>
      </c>
      <c r="B92" s="68">
        <v>93</v>
      </c>
      <c r="C92" s="140" t="s">
        <v>173</v>
      </c>
      <c r="D92" s="66" t="s">
        <v>134</v>
      </c>
      <c r="E92" s="69" t="s">
        <v>37</v>
      </c>
      <c r="F92" s="69" t="s">
        <v>26</v>
      </c>
      <c r="G92" s="86">
        <v>11.35</v>
      </c>
      <c r="H92" s="72"/>
      <c r="I92" s="39">
        <f t="shared" si="3"/>
        <v>0</v>
      </c>
      <c r="J92" s="40" t="str">
        <f t="shared" si="4"/>
        <v>OK</v>
      </c>
      <c r="K92" s="121"/>
      <c r="L92" s="121"/>
      <c r="M92" s="121"/>
      <c r="N92" s="121"/>
      <c r="O92" s="121"/>
      <c r="P92" s="121"/>
      <c r="Q92" s="121"/>
      <c r="R92" s="121"/>
      <c r="S92" s="121"/>
      <c r="T92" s="121"/>
      <c r="U92" s="121"/>
      <c r="V92" s="121"/>
      <c r="W92" s="121"/>
      <c r="X92" s="121"/>
      <c r="Y92" s="121"/>
      <c r="Z92" s="121"/>
      <c r="AA92" s="121"/>
      <c r="AB92" s="121"/>
      <c r="AC92" s="121"/>
      <c r="AD92" s="121"/>
      <c r="AE92" s="121"/>
      <c r="AF92" s="128"/>
      <c r="AG92" s="121"/>
      <c r="AH92" s="121"/>
      <c r="AI92" s="121"/>
      <c r="AJ92" s="121"/>
      <c r="AK92" s="121"/>
      <c r="AL92" s="121"/>
      <c r="AM92" s="121"/>
      <c r="AN92" s="121"/>
      <c r="AO92" s="18"/>
      <c r="AP92" s="18"/>
    </row>
    <row r="93" spans="1:42" ht="60" customHeight="1" x14ac:dyDescent="0.25">
      <c r="A93" s="136"/>
      <c r="B93" s="68">
        <v>94</v>
      </c>
      <c r="C93" s="142"/>
      <c r="D93" s="66" t="s">
        <v>135</v>
      </c>
      <c r="E93" s="69" t="s">
        <v>40</v>
      </c>
      <c r="F93" s="69" t="s">
        <v>26</v>
      </c>
      <c r="G93" s="86">
        <v>15.72</v>
      </c>
      <c r="H93" s="72">
        <v>20</v>
      </c>
      <c r="I93" s="39">
        <f t="shared" si="3"/>
        <v>0</v>
      </c>
      <c r="J93" s="40" t="str">
        <f t="shared" si="4"/>
        <v>OK</v>
      </c>
      <c r="K93" s="121"/>
      <c r="L93" s="121"/>
      <c r="M93" s="121"/>
      <c r="N93" s="121"/>
      <c r="O93" s="121"/>
      <c r="P93" s="121"/>
      <c r="Q93" s="121"/>
      <c r="R93" s="121"/>
      <c r="S93" s="121"/>
      <c r="T93" s="121"/>
      <c r="U93" s="121"/>
      <c r="V93" s="121"/>
      <c r="W93" s="121"/>
      <c r="X93" s="121"/>
      <c r="Y93" s="121"/>
      <c r="Z93" s="121"/>
      <c r="AA93" s="121"/>
      <c r="AB93" s="121"/>
      <c r="AC93" s="121"/>
      <c r="AD93" s="121"/>
      <c r="AE93" s="121"/>
      <c r="AF93" s="128"/>
      <c r="AG93" s="121">
        <v>20</v>
      </c>
      <c r="AH93" s="121"/>
      <c r="AI93" s="121"/>
      <c r="AJ93" s="121"/>
      <c r="AK93" s="121"/>
      <c r="AL93" s="121"/>
      <c r="AM93" s="121"/>
      <c r="AN93" s="121"/>
      <c r="AO93" s="18"/>
      <c r="AP93" s="18"/>
    </row>
    <row r="94" spans="1:42" ht="60" customHeight="1" x14ac:dyDescent="0.25">
      <c r="A94" s="49">
        <v>27</v>
      </c>
      <c r="B94" s="68">
        <v>95</v>
      </c>
      <c r="C94" s="81" t="s">
        <v>181</v>
      </c>
      <c r="D94" s="46" t="s">
        <v>230</v>
      </c>
      <c r="E94" s="69" t="s">
        <v>66</v>
      </c>
      <c r="F94" s="69" t="s">
        <v>29</v>
      </c>
      <c r="G94" s="86">
        <v>59.65</v>
      </c>
      <c r="H94" s="72">
        <v>70</v>
      </c>
      <c r="I94" s="39">
        <f t="shared" si="3"/>
        <v>30</v>
      </c>
      <c r="J94" s="40" t="str">
        <f t="shared" si="4"/>
        <v>OK</v>
      </c>
      <c r="K94" s="121"/>
      <c r="L94" s="121"/>
      <c r="M94" s="121"/>
      <c r="N94" s="121">
        <v>20</v>
      </c>
      <c r="O94" s="121"/>
      <c r="P94" s="121"/>
      <c r="Q94" s="121"/>
      <c r="R94" s="121"/>
      <c r="S94" s="121"/>
      <c r="T94" s="121"/>
      <c r="U94" s="121"/>
      <c r="V94" s="121"/>
      <c r="W94" s="121"/>
      <c r="X94" s="121"/>
      <c r="Y94" s="121"/>
      <c r="Z94" s="121"/>
      <c r="AA94" s="121"/>
      <c r="AB94" s="121">
        <v>20</v>
      </c>
      <c r="AC94" s="121"/>
      <c r="AD94" s="121"/>
      <c r="AE94" s="121"/>
      <c r="AF94" s="128"/>
      <c r="AG94" s="121"/>
      <c r="AH94" s="121"/>
      <c r="AI94" s="121"/>
      <c r="AJ94" s="121"/>
      <c r="AK94" s="121"/>
      <c r="AL94" s="121"/>
      <c r="AM94" s="121"/>
      <c r="AN94" s="121"/>
      <c r="AO94" s="18"/>
      <c r="AP94" s="18"/>
    </row>
    <row r="95" spans="1:42" ht="60" customHeight="1" x14ac:dyDescent="0.25">
      <c r="A95" s="137">
        <v>28</v>
      </c>
      <c r="B95" s="68">
        <v>96</v>
      </c>
      <c r="C95" s="140" t="s">
        <v>231</v>
      </c>
      <c r="D95" s="66" t="s">
        <v>232</v>
      </c>
      <c r="E95" s="69" t="s">
        <v>66</v>
      </c>
      <c r="F95" s="69" t="s">
        <v>29</v>
      </c>
      <c r="G95" s="86">
        <v>13.45</v>
      </c>
      <c r="H95" s="72">
        <v>100</v>
      </c>
      <c r="I95" s="39">
        <f t="shared" si="3"/>
        <v>80</v>
      </c>
      <c r="J95" s="40" t="str">
        <f t="shared" si="4"/>
        <v>OK</v>
      </c>
      <c r="K95" s="121"/>
      <c r="L95" s="121"/>
      <c r="M95" s="121"/>
      <c r="N95" s="121"/>
      <c r="O95" s="121"/>
      <c r="P95" s="121">
        <v>20</v>
      </c>
      <c r="Q95" s="121"/>
      <c r="R95" s="121"/>
      <c r="S95" s="121"/>
      <c r="T95" s="121"/>
      <c r="U95" s="121"/>
      <c r="V95" s="121"/>
      <c r="W95" s="121"/>
      <c r="X95" s="121"/>
      <c r="Y95" s="121"/>
      <c r="Z95" s="121"/>
      <c r="AA95" s="121"/>
      <c r="AB95" s="121"/>
      <c r="AC95" s="121"/>
      <c r="AD95" s="121"/>
      <c r="AE95" s="121"/>
      <c r="AF95" s="128"/>
      <c r="AG95" s="121"/>
      <c r="AH95" s="121"/>
      <c r="AI95" s="121"/>
      <c r="AJ95" s="121"/>
      <c r="AK95" s="121"/>
      <c r="AL95" s="121"/>
      <c r="AM95" s="121"/>
      <c r="AN95" s="121"/>
      <c r="AO95" s="18"/>
      <c r="AP95" s="18"/>
    </row>
    <row r="96" spans="1:42" ht="60" customHeight="1" x14ac:dyDescent="0.25">
      <c r="A96" s="138"/>
      <c r="B96" s="68">
        <v>97</v>
      </c>
      <c r="C96" s="141"/>
      <c r="D96" s="66" t="s">
        <v>233</v>
      </c>
      <c r="E96" s="20" t="s">
        <v>66</v>
      </c>
      <c r="F96" s="20" t="s">
        <v>29</v>
      </c>
      <c r="G96" s="86">
        <v>16.399999999999999</v>
      </c>
      <c r="H96" s="72">
        <v>100</v>
      </c>
      <c r="I96" s="39">
        <f t="shared" si="3"/>
        <v>30</v>
      </c>
      <c r="J96" s="40" t="str">
        <f t="shared" si="4"/>
        <v>OK</v>
      </c>
      <c r="K96" s="121"/>
      <c r="L96" s="121"/>
      <c r="M96" s="121"/>
      <c r="N96" s="121"/>
      <c r="O96" s="121"/>
      <c r="P96" s="121">
        <v>20</v>
      </c>
      <c r="Q96" s="121"/>
      <c r="R96" s="121"/>
      <c r="S96" s="121"/>
      <c r="T96" s="121"/>
      <c r="U96" s="121"/>
      <c r="V96" s="121"/>
      <c r="W96" s="121"/>
      <c r="X96" s="121"/>
      <c r="Y96" s="121"/>
      <c r="Z96" s="121"/>
      <c r="AA96" s="121"/>
      <c r="AB96" s="121"/>
      <c r="AC96" s="121"/>
      <c r="AD96" s="121">
        <v>50</v>
      </c>
      <c r="AE96" s="121"/>
      <c r="AF96" s="128"/>
      <c r="AG96" s="121"/>
      <c r="AH96" s="121"/>
      <c r="AI96" s="121"/>
      <c r="AJ96" s="121"/>
      <c r="AK96" s="121"/>
      <c r="AL96" s="121"/>
      <c r="AM96" s="121"/>
      <c r="AN96" s="121"/>
      <c r="AO96" s="18"/>
      <c r="AP96" s="18"/>
    </row>
    <row r="97" spans="1:42" ht="60" customHeight="1" x14ac:dyDescent="0.25">
      <c r="A97" s="139"/>
      <c r="B97" s="68">
        <v>98</v>
      </c>
      <c r="C97" s="142"/>
      <c r="D97" s="66" t="s">
        <v>234</v>
      </c>
      <c r="E97" s="20" t="s">
        <v>66</v>
      </c>
      <c r="F97" s="20" t="s">
        <v>29</v>
      </c>
      <c r="G97" s="86">
        <v>18.09</v>
      </c>
      <c r="H97" s="72">
        <v>40</v>
      </c>
      <c r="I97" s="39">
        <f t="shared" si="3"/>
        <v>0</v>
      </c>
      <c r="J97" s="40" t="str">
        <f t="shared" si="4"/>
        <v>OK</v>
      </c>
      <c r="K97" s="121"/>
      <c r="L97" s="121"/>
      <c r="M97" s="121"/>
      <c r="N97" s="121"/>
      <c r="O97" s="121"/>
      <c r="P97" s="121">
        <v>20</v>
      </c>
      <c r="Q97" s="121"/>
      <c r="R97" s="121"/>
      <c r="S97" s="121"/>
      <c r="T97" s="121"/>
      <c r="U97" s="121"/>
      <c r="V97" s="121"/>
      <c r="W97" s="121"/>
      <c r="X97" s="121"/>
      <c r="Y97" s="121"/>
      <c r="Z97" s="121"/>
      <c r="AA97" s="121"/>
      <c r="AB97" s="121"/>
      <c r="AC97" s="121"/>
      <c r="AD97" s="121">
        <v>20</v>
      </c>
      <c r="AE97" s="121"/>
      <c r="AF97" s="128"/>
      <c r="AG97" s="121"/>
      <c r="AH97" s="121"/>
      <c r="AI97" s="121"/>
      <c r="AJ97" s="121"/>
      <c r="AK97" s="121"/>
      <c r="AL97" s="121"/>
      <c r="AM97" s="121"/>
      <c r="AN97" s="121"/>
      <c r="AO97" s="18"/>
      <c r="AP97" s="18"/>
    </row>
    <row r="98" spans="1:42" ht="60" customHeight="1" x14ac:dyDescent="0.25">
      <c r="A98" s="49">
        <v>29</v>
      </c>
      <c r="B98" s="68">
        <v>99</v>
      </c>
      <c r="C98" s="81" t="s">
        <v>181</v>
      </c>
      <c r="D98" s="66" t="s">
        <v>235</v>
      </c>
      <c r="E98" s="69" t="s">
        <v>66</v>
      </c>
      <c r="F98" s="69" t="s">
        <v>47</v>
      </c>
      <c r="G98" s="86">
        <v>113.95</v>
      </c>
      <c r="H98" s="72">
        <v>8</v>
      </c>
      <c r="I98" s="39">
        <f t="shared" si="3"/>
        <v>5</v>
      </c>
      <c r="J98" s="40" t="str">
        <f t="shared" si="4"/>
        <v>OK</v>
      </c>
      <c r="K98" s="121"/>
      <c r="L98" s="121"/>
      <c r="M98" s="121"/>
      <c r="N98" s="121">
        <v>3</v>
      </c>
      <c r="O98" s="121"/>
      <c r="P98" s="121"/>
      <c r="Q98" s="121"/>
      <c r="R98" s="121"/>
      <c r="S98" s="121"/>
      <c r="T98" s="121"/>
      <c r="U98" s="121"/>
      <c r="V98" s="121"/>
      <c r="W98" s="121"/>
      <c r="X98" s="121"/>
      <c r="Y98" s="121"/>
      <c r="Z98" s="121"/>
      <c r="AA98" s="121"/>
      <c r="AB98" s="121"/>
      <c r="AC98" s="121"/>
      <c r="AD98" s="121"/>
      <c r="AE98" s="121"/>
      <c r="AF98" s="128"/>
      <c r="AG98" s="121"/>
      <c r="AH98" s="121"/>
      <c r="AI98" s="121"/>
      <c r="AJ98" s="121"/>
      <c r="AK98" s="121"/>
      <c r="AL98" s="121"/>
      <c r="AM98" s="121"/>
      <c r="AN98" s="121"/>
      <c r="AO98" s="18"/>
      <c r="AP98" s="18"/>
    </row>
    <row r="99" spans="1:42" ht="60" customHeight="1" x14ac:dyDescent="0.25">
      <c r="A99" s="134">
        <v>30</v>
      </c>
      <c r="B99" s="68">
        <v>100</v>
      </c>
      <c r="C99" s="140" t="s">
        <v>173</v>
      </c>
      <c r="D99" s="66" t="s">
        <v>136</v>
      </c>
      <c r="E99" s="69" t="s">
        <v>37</v>
      </c>
      <c r="F99" s="69" t="s">
        <v>51</v>
      </c>
      <c r="G99" s="86">
        <v>2.56</v>
      </c>
      <c r="H99" s="72">
        <v>300</v>
      </c>
      <c r="I99" s="39">
        <f t="shared" si="3"/>
        <v>0</v>
      </c>
      <c r="J99" s="40" t="str">
        <f t="shared" si="4"/>
        <v>OK</v>
      </c>
      <c r="K99" s="121"/>
      <c r="L99" s="121"/>
      <c r="M99" s="121"/>
      <c r="N99" s="121"/>
      <c r="O99" s="121"/>
      <c r="P99" s="121"/>
      <c r="Q99" s="121"/>
      <c r="R99" s="121">
        <v>120</v>
      </c>
      <c r="S99" s="121"/>
      <c r="T99" s="121"/>
      <c r="U99" s="121"/>
      <c r="V99" s="121"/>
      <c r="W99" s="121"/>
      <c r="X99" s="121"/>
      <c r="Y99" s="121"/>
      <c r="Z99" s="121"/>
      <c r="AA99" s="121"/>
      <c r="AB99" s="121"/>
      <c r="AC99" s="121"/>
      <c r="AD99" s="121"/>
      <c r="AE99" s="121"/>
      <c r="AF99" s="128"/>
      <c r="AG99" s="121">
        <v>90</v>
      </c>
      <c r="AH99" s="121"/>
      <c r="AI99" s="121"/>
      <c r="AJ99" s="121"/>
      <c r="AK99" s="121"/>
      <c r="AL99" s="121"/>
      <c r="AM99" s="121">
        <v>90</v>
      </c>
      <c r="AN99" s="121"/>
      <c r="AO99" s="18"/>
      <c r="AP99" s="18"/>
    </row>
    <row r="100" spans="1:42" ht="60" customHeight="1" x14ac:dyDescent="0.25">
      <c r="A100" s="136"/>
      <c r="B100" s="68">
        <v>101</v>
      </c>
      <c r="C100" s="142"/>
      <c r="D100" s="84" t="s">
        <v>137</v>
      </c>
      <c r="E100" s="69" t="s">
        <v>60</v>
      </c>
      <c r="F100" s="69" t="s">
        <v>51</v>
      </c>
      <c r="G100" s="86">
        <v>1.39</v>
      </c>
      <c r="H100" s="72">
        <v>80</v>
      </c>
      <c r="I100" s="39">
        <f t="shared" ref="I100:I131" si="5">H100-(SUM(K100:AP100))</f>
        <v>80</v>
      </c>
      <c r="J100" s="40" t="str">
        <f t="shared" si="4"/>
        <v>OK</v>
      </c>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8"/>
      <c r="AG100" s="121"/>
      <c r="AH100" s="121"/>
      <c r="AI100" s="121"/>
      <c r="AJ100" s="121"/>
      <c r="AK100" s="121"/>
      <c r="AL100" s="121"/>
      <c r="AM100" s="121"/>
      <c r="AN100" s="121"/>
      <c r="AO100" s="18"/>
      <c r="AP100" s="18"/>
    </row>
    <row r="101" spans="1:42" ht="60" customHeight="1" x14ac:dyDescent="0.25">
      <c r="A101" s="134">
        <v>31</v>
      </c>
      <c r="B101" s="68">
        <v>102</v>
      </c>
      <c r="C101" s="140" t="s">
        <v>207</v>
      </c>
      <c r="D101" s="66" t="s">
        <v>236</v>
      </c>
      <c r="E101" s="69" t="s">
        <v>237</v>
      </c>
      <c r="F101" s="69" t="s">
        <v>26</v>
      </c>
      <c r="G101" s="86">
        <v>7.71</v>
      </c>
      <c r="H101" s="72">
        <f>120-36</f>
        <v>84</v>
      </c>
      <c r="I101" s="39">
        <f t="shared" si="5"/>
        <v>0</v>
      </c>
      <c r="J101" s="40" t="str">
        <f t="shared" si="4"/>
        <v>OK</v>
      </c>
      <c r="K101" s="121"/>
      <c r="L101" s="121"/>
      <c r="M101" s="121"/>
      <c r="N101" s="121"/>
      <c r="O101" s="121"/>
      <c r="P101" s="121"/>
      <c r="Q101" s="121"/>
      <c r="R101" s="121"/>
      <c r="S101" s="121"/>
      <c r="T101" s="121"/>
      <c r="U101" s="121"/>
      <c r="V101" s="121">
        <v>48</v>
      </c>
      <c r="W101" s="121"/>
      <c r="X101" s="121"/>
      <c r="Y101" s="121"/>
      <c r="Z101" s="121"/>
      <c r="AA101" s="121"/>
      <c r="AB101" s="121"/>
      <c r="AC101" s="121"/>
      <c r="AD101" s="121"/>
      <c r="AE101" s="121"/>
      <c r="AF101" s="128">
        <v>36</v>
      </c>
      <c r="AG101" s="121"/>
      <c r="AH101" s="121"/>
      <c r="AI101" s="121"/>
      <c r="AJ101" s="121"/>
      <c r="AK101" s="121"/>
      <c r="AL101" s="121"/>
      <c r="AM101" s="121"/>
      <c r="AN101" s="121"/>
      <c r="AO101" s="18"/>
      <c r="AP101" s="18"/>
    </row>
    <row r="102" spans="1:42" ht="60" customHeight="1" x14ac:dyDescent="0.25">
      <c r="A102" s="136"/>
      <c r="B102" s="68">
        <v>103</v>
      </c>
      <c r="C102" s="142"/>
      <c r="D102" s="66" t="s">
        <v>138</v>
      </c>
      <c r="E102" s="69" t="s">
        <v>238</v>
      </c>
      <c r="F102" s="69" t="s">
        <v>26</v>
      </c>
      <c r="G102" s="86">
        <v>13.24</v>
      </c>
      <c r="H102" s="72"/>
      <c r="I102" s="39">
        <f t="shared" si="5"/>
        <v>0</v>
      </c>
      <c r="J102" s="40" t="str">
        <f t="shared" si="4"/>
        <v>OK</v>
      </c>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8"/>
      <c r="AG102" s="121"/>
      <c r="AH102" s="121"/>
      <c r="AI102" s="121"/>
      <c r="AJ102" s="121"/>
      <c r="AK102" s="121"/>
      <c r="AL102" s="121"/>
      <c r="AM102" s="121"/>
      <c r="AN102" s="121"/>
      <c r="AO102" s="18"/>
      <c r="AP102" s="18"/>
    </row>
    <row r="103" spans="1:42" ht="60" customHeight="1" x14ac:dyDescent="0.25">
      <c r="A103" s="134">
        <v>32</v>
      </c>
      <c r="B103" s="68">
        <v>104</v>
      </c>
      <c r="C103" s="140" t="s">
        <v>239</v>
      </c>
      <c r="D103" s="46" t="s">
        <v>139</v>
      </c>
      <c r="E103" s="69" t="s">
        <v>64</v>
      </c>
      <c r="F103" s="69" t="s">
        <v>48</v>
      </c>
      <c r="G103" s="86">
        <v>28.34</v>
      </c>
      <c r="H103" s="72">
        <v>15</v>
      </c>
      <c r="I103" s="39">
        <f t="shared" si="5"/>
        <v>5</v>
      </c>
      <c r="J103" s="40" t="str">
        <f t="shared" si="4"/>
        <v>OK</v>
      </c>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8"/>
      <c r="AG103" s="121"/>
      <c r="AH103" s="121">
        <v>10</v>
      </c>
      <c r="AI103" s="121"/>
      <c r="AJ103" s="121"/>
      <c r="AK103" s="121"/>
      <c r="AL103" s="121"/>
      <c r="AM103" s="121"/>
      <c r="AN103" s="121"/>
      <c r="AO103" s="18"/>
      <c r="AP103" s="18"/>
    </row>
    <row r="104" spans="1:42" ht="60" customHeight="1" x14ac:dyDescent="0.25">
      <c r="A104" s="135"/>
      <c r="B104" s="68">
        <v>105</v>
      </c>
      <c r="C104" s="141"/>
      <c r="D104" s="46" t="s">
        <v>140</v>
      </c>
      <c r="E104" s="69" t="s">
        <v>240</v>
      </c>
      <c r="F104" s="69" t="s">
        <v>48</v>
      </c>
      <c r="G104" s="86">
        <v>51.45</v>
      </c>
      <c r="H104" s="72">
        <v>15</v>
      </c>
      <c r="I104" s="39">
        <f t="shared" si="5"/>
        <v>7</v>
      </c>
      <c r="J104" s="40" t="str">
        <f t="shared" si="4"/>
        <v>OK</v>
      </c>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8"/>
      <c r="AG104" s="121"/>
      <c r="AH104" s="121">
        <v>8</v>
      </c>
      <c r="AI104" s="121"/>
      <c r="AJ104" s="121"/>
      <c r="AK104" s="121"/>
      <c r="AL104" s="121"/>
      <c r="AM104" s="121"/>
      <c r="AN104" s="121"/>
      <c r="AO104" s="18"/>
      <c r="AP104" s="18"/>
    </row>
    <row r="105" spans="1:42" ht="60" customHeight="1" x14ac:dyDescent="0.25">
      <c r="A105" s="135"/>
      <c r="B105" s="68">
        <v>106</v>
      </c>
      <c r="C105" s="141"/>
      <c r="D105" s="46" t="s">
        <v>141</v>
      </c>
      <c r="E105" s="69" t="s">
        <v>241</v>
      </c>
      <c r="F105" s="69" t="s">
        <v>26</v>
      </c>
      <c r="G105" s="86">
        <v>73.3</v>
      </c>
      <c r="H105" s="72">
        <v>15</v>
      </c>
      <c r="I105" s="39">
        <f t="shared" si="5"/>
        <v>15</v>
      </c>
      <c r="J105" s="40" t="str">
        <f t="shared" si="4"/>
        <v>OK</v>
      </c>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8"/>
      <c r="AG105" s="121"/>
      <c r="AH105" s="121"/>
      <c r="AI105" s="121"/>
      <c r="AJ105" s="121"/>
      <c r="AK105" s="121"/>
      <c r="AL105" s="121"/>
      <c r="AM105" s="121"/>
      <c r="AN105" s="121"/>
      <c r="AO105" s="18"/>
      <c r="AP105" s="18"/>
    </row>
    <row r="106" spans="1:42" ht="60" customHeight="1" x14ac:dyDescent="0.25">
      <c r="A106" s="135"/>
      <c r="B106" s="68">
        <v>107</v>
      </c>
      <c r="C106" s="141"/>
      <c r="D106" s="46" t="s">
        <v>242</v>
      </c>
      <c r="E106" s="69" t="s">
        <v>243</v>
      </c>
      <c r="F106" s="69" t="s">
        <v>26</v>
      </c>
      <c r="G106" s="86">
        <v>43.79</v>
      </c>
      <c r="H106" s="72">
        <v>15</v>
      </c>
      <c r="I106" s="39">
        <f t="shared" si="5"/>
        <v>5</v>
      </c>
      <c r="J106" s="40" t="str">
        <f t="shared" si="4"/>
        <v>OK</v>
      </c>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8"/>
      <c r="AG106" s="121"/>
      <c r="AH106" s="121">
        <v>10</v>
      </c>
      <c r="AI106" s="121"/>
      <c r="AJ106" s="121"/>
      <c r="AK106" s="121"/>
      <c r="AL106" s="121"/>
      <c r="AM106" s="121"/>
      <c r="AN106" s="121"/>
      <c r="AO106" s="18"/>
      <c r="AP106" s="18"/>
    </row>
    <row r="107" spans="1:42" ht="60" customHeight="1" x14ac:dyDescent="0.25">
      <c r="A107" s="135"/>
      <c r="B107" s="68">
        <v>108</v>
      </c>
      <c r="C107" s="141"/>
      <c r="D107" s="46" t="s">
        <v>142</v>
      </c>
      <c r="E107" s="69" t="s">
        <v>244</v>
      </c>
      <c r="F107" s="69" t="s">
        <v>48</v>
      </c>
      <c r="G107" s="86">
        <v>3.72</v>
      </c>
      <c r="H107" s="72">
        <v>30</v>
      </c>
      <c r="I107" s="39">
        <f t="shared" si="5"/>
        <v>0</v>
      </c>
      <c r="J107" s="40" t="str">
        <f t="shared" si="4"/>
        <v>OK</v>
      </c>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8"/>
      <c r="AG107" s="121"/>
      <c r="AH107" s="121">
        <v>30</v>
      </c>
      <c r="AI107" s="121"/>
      <c r="AJ107" s="121"/>
      <c r="AK107" s="121"/>
      <c r="AL107" s="121"/>
      <c r="AM107" s="121"/>
      <c r="AN107" s="121"/>
      <c r="AO107" s="18"/>
      <c r="AP107" s="18"/>
    </row>
    <row r="108" spans="1:42" ht="60" customHeight="1" x14ac:dyDescent="0.25">
      <c r="A108" s="136"/>
      <c r="B108" s="68">
        <v>109</v>
      </c>
      <c r="C108" s="142"/>
      <c r="D108" s="46" t="s">
        <v>245</v>
      </c>
      <c r="E108" s="69" t="s">
        <v>246</v>
      </c>
      <c r="F108" s="69" t="s">
        <v>247</v>
      </c>
      <c r="G108" s="86">
        <v>71.27</v>
      </c>
      <c r="H108" s="72"/>
      <c r="I108" s="39">
        <f t="shared" si="5"/>
        <v>0</v>
      </c>
      <c r="J108" s="40" t="str">
        <f t="shared" si="4"/>
        <v>OK</v>
      </c>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8"/>
      <c r="AG108" s="121"/>
      <c r="AH108" s="121"/>
      <c r="AI108" s="121"/>
      <c r="AJ108" s="121"/>
      <c r="AK108" s="121"/>
      <c r="AL108" s="121"/>
      <c r="AM108" s="121"/>
      <c r="AN108" s="121"/>
      <c r="AO108" s="18"/>
      <c r="AP108" s="18"/>
    </row>
    <row r="109" spans="1:42" ht="60" customHeight="1" x14ac:dyDescent="0.25">
      <c r="A109" s="134">
        <v>33</v>
      </c>
      <c r="B109" s="68">
        <v>110</v>
      </c>
      <c r="C109" s="140" t="s">
        <v>207</v>
      </c>
      <c r="D109" s="46" t="s">
        <v>144</v>
      </c>
      <c r="E109" s="69" t="s">
        <v>68</v>
      </c>
      <c r="F109" s="69" t="s">
        <v>26</v>
      </c>
      <c r="G109" s="86">
        <v>28.44</v>
      </c>
      <c r="H109" s="72">
        <v>10</v>
      </c>
      <c r="I109" s="39">
        <f t="shared" si="5"/>
        <v>0</v>
      </c>
      <c r="J109" s="40" t="str">
        <f t="shared" si="4"/>
        <v>OK</v>
      </c>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8">
        <v>10</v>
      </c>
      <c r="AG109" s="121"/>
      <c r="AH109" s="121"/>
      <c r="AI109" s="121"/>
      <c r="AJ109" s="121"/>
      <c r="AK109" s="121"/>
      <c r="AL109" s="121"/>
      <c r="AM109" s="121"/>
      <c r="AN109" s="121"/>
      <c r="AO109" s="18"/>
      <c r="AP109" s="18"/>
    </row>
    <row r="110" spans="1:42" ht="60" customHeight="1" x14ac:dyDescent="0.25">
      <c r="A110" s="135"/>
      <c r="B110" s="68">
        <v>111</v>
      </c>
      <c r="C110" s="141"/>
      <c r="D110" s="84" t="s">
        <v>145</v>
      </c>
      <c r="E110" s="69" t="s">
        <v>68</v>
      </c>
      <c r="F110" s="69" t="s">
        <v>26</v>
      </c>
      <c r="G110" s="86">
        <v>59.7</v>
      </c>
      <c r="H110" s="72">
        <v>10</v>
      </c>
      <c r="I110" s="39">
        <f t="shared" si="5"/>
        <v>0</v>
      </c>
      <c r="J110" s="40" t="str">
        <f t="shared" si="4"/>
        <v>OK</v>
      </c>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8">
        <v>10</v>
      </c>
      <c r="AG110" s="121"/>
      <c r="AH110" s="121"/>
      <c r="AI110" s="121"/>
      <c r="AJ110" s="121"/>
      <c r="AK110" s="121"/>
      <c r="AL110" s="121"/>
      <c r="AM110" s="121"/>
      <c r="AN110" s="121"/>
      <c r="AO110" s="18"/>
      <c r="AP110" s="18"/>
    </row>
    <row r="111" spans="1:42" ht="60" customHeight="1" x14ac:dyDescent="0.25">
      <c r="A111" s="136"/>
      <c r="B111" s="68">
        <v>112</v>
      </c>
      <c r="C111" s="142"/>
      <c r="D111" s="46" t="s">
        <v>146</v>
      </c>
      <c r="E111" s="69" t="s">
        <v>68</v>
      </c>
      <c r="F111" s="69" t="s">
        <v>26</v>
      </c>
      <c r="G111" s="86">
        <v>68.260000000000005</v>
      </c>
      <c r="H111" s="72">
        <v>10</v>
      </c>
      <c r="I111" s="39">
        <f t="shared" si="5"/>
        <v>0</v>
      </c>
      <c r="J111" s="40" t="str">
        <f t="shared" si="4"/>
        <v>OK</v>
      </c>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8">
        <v>10</v>
      </c>
      <c r="AG111" s="121"/>
      <c r="AH111" s="121"/>
      <c r="AI111" s="121"/>
      <c r="AJ111" s="121"/>
      <c r="AK111" s="121"/>
      <c r="AL111" s="121"/>
      <c r="AM111" s="121"/>
      <c r="AN111" s="121"/>
      <c r="AO111" s="18"/>
      <c r="AP111" s="18"/>
    </row>
    <row r="112" spans="1:42" ht="60" customHeight="1" x14ac:dyDescent="0.25">
      <c r="A112" s="134">
        <v>34</v>
      </c>
      <c r="B112" s="68">
        <v>113</v>
      </c>
      <c r="C112" s="140" t="s">
        <v>207</v>
      </c>
      <c r="D112" s="66" t="s">
        <v>147</v>
      </c>
      <c r="E112" s="20" t="s">
        <v>248</v>
      </c>
      <c r="F112" s="20" t="s">
        <v>46</v>
      </c>
      <c r="G112" s="86">
        <v>5.93</v>
      </c>
      <c r="H112" s="72">
        <v>30</v>
      </c>
      <c r="I112" s="39">
        <f t="shared" si="5"/>
        <v>0</v>
      </c>
      <c r="J112" s="40" t="str">
        <f t="shared" si="4"/>
        <v>OK</v>
      </c>
      <c r="K112" s="121"/>
      <c r="L112" s="121">
        <v>30</v>
      </c>
      <c r="M112" s="121"/>
      <c r="N112" s="121"/>
      <c r="O112" s="121"/>
      <c r="P112" s="121"/>
      <c r="Q112" s="121"/>
      <c r="R112" s="121"/>
      <c r="S112" s="121"/>
      <c r="T112" s="121"/>
      <c r="U112" s="121"/>
      <c r="V112" s="121"/>
      <c r="W112" s="121"/>
      <c r="X112" s="121"/>
      <c r="Y112" s="121"/>
      <c r="Z112" s="121"/>
      <c r="AA112" s="121"/>
      <c r="AB112" s="121"/>
      <c r="AC112" s="121"/>
      <c r="AD112" s="121"/>
      <c r="AE112" s="121"/>
      <c r="AF112" s="128"/>
      <c r="AG112" s="121"/>
      <c r="AH112" s="121"/>
      <c r="AI112" s="121"/>
      <c r="AJ112" s="121"/>
      <c r="AK112" s="121"/>
      <c r="AL112" s="121"/>
      <c r="AM112" s="121"/>
      <c r="AN112" s="121"/>
      <c r="AO112" s="18"/>
      <c r="AP112" s="18"/>
    </row>
    <row r="113" spans="1:42" ht="60" customHeight="1" x14ac:dyDescent="0.25">
      <c r="A113" s="135"/>
      <c r="B113" s="68">
        <v>114</v>
      </c>
      <c r="C113" s="141"/>
      <c r="D113" s="46" t="s">
        <v>148</v>
      </c>
      <c r="E113" s="69" t="s">
        <v>249</v>
      </c>
      <c r="F113" s="69" t="s">
        <v>48</v>
      </c>
      <c r="G113" s="86">
        <v>3.13</v>
      </c>
      <c r="H113" s="72">
        <v>30</v>
      </c>
      <c r="I113" s="39">
        <f t="shared" si="5"/>
        <v>0</v>
      </c>
      <c r="J113" s="40" t="str">
        <f t="shared" si="4"/>
        <v>OK</v>
      </c>
      <c r="K113" s="121"/>
      <c r="L113" s="121">
        <v>30</v>
      </c>
      <c r="M113" s="121"/>
      <c r="N113" s="121"/>
      <c r="O113" s="121"/>
      <c r="P113" s="121"/>
      <c r="Q113" s="121"/>
      <c r="R113" s="121"/>
      <c r="S113" s="121"/>
      <c r="T113" s="121"/>
      <c r="U113" s="121"/>
      <c r="V113" s="121"/>
      <c r="W113" s="121"/>
      <c r="X113" s="121"/>
      <c r="Y113" s="121"/>
      <c r="Z113" s="121"/>
      <c r="AA113" s="121"/>
      <c r="AB113" s="121"/>
      <c r="AC113" s="121"/>
      <c r="AD113" s="121"/>
      <c r="AE113" s="121"/>
      <c r="AF113" s="128"/>
      <c r="AG113" s="121"/>
      <c r="AH113" s="121"/>
      <c r="AI113" s="121"/>
      <c r="AJ113" s="121"/>
      <c r="AK113" s="121"/>
      <c r="AL113" s="121"/>
      <c r="AM113" s="121"/>
      <c r="AN113" s="121"/>
      <c r="AO113" s="18"/>
      <c r="AP113" s="18"/>
    </row>
    <row r="114" spans="1:42" ht="60" customHeight="1" x14ac:dyDescent="0.25">
      <c r="A114" s="135"/>
      <c r="B114" s="68">
        <v>115</v>
      </c>
      <c r="C114" s="141"/>
      <c r="D114" s="46" t="s">
        <v>149</v>
      </c>
      <c r="E114" s="69" t="s">
        <v>250</v>
      </c>
      <c r="F114" s="69" t="s">
        <v>48</v>
      </c>
      <c r="G114" s="86">
        <v>6.28</v>
      </c>
      <c r="H114" s="72">
        <v>30</v>
      </c>
      <c r="I114" s="39">
        <f t="shared" si="5"/>
        <v>0</v>
      </c>
      <c r="J114" s="40" t="str">
        <f t="shared" si="4"/>
        <v>OK</v>
      </c>
      <c r="K114" s="121"/>
      <c r="L114" s="121">
        <v>15</v>
      </c>
      <c r="M114" s="121"/>
      <c r="N114" s="121"/>
      <c r="O114" s="121"/>
      <c r="P114" s="121"/>
      <c r="Q114" s="121"/>
      <c r="R114" s="121"/>
      <c r="S114" s="121"/>
      <c r="T114" s="121"/>
      <c r="U114" s="121"/>
      <c r="V114" s="121"/>
      <c r="W114" s="121"/>
      <c r="X114" s="121"/>
      <c r="Y114" s="121"/>
      <c r="Z114" s="121"/>
      <c r="AA114" s="121"/>
      <c r="AB114" s="121"/>
      <c r="AC114" s="121"/>
      <c r="AD114" s="121"/>
      <c r="AE114" s="121"/>
      <c r="AF114" s="128">
        <v>15</v>
      </c>
      <c r="AG114" s="121"/>
      <c r="AH114" s="121"/>
      <c r="AI114" s="121"/>
      <c r="AJ114" s="121"/>
      <c r="AK114" s="121"/>
      <c r="AL114" s="121"/>
      <c r="AM114" s="121"/>
      <c r="AN114" s="121"/>
      <c r="AO114" s="18"/>
      <c r="AP114" s="18"/>
    </row>
    <row r="115" spans="1:42" ht="60" customHeight="1" x14ac:dyDescent="0.25">
      <c r="A115" s="136"/>
      <c r="B115" s="68">
        <v>116</v>
      </c>
      <c r="C115" s="142"/>
      <c r="D115" s="46" t="s">
        <v>150</v>
      </c>
      <c r="E115" s="69" t="s">
        <v>251</v>
      </c>
      <c r="F115" s="69" t="s">
        <v>29</v>
      </c>
      <c r="G115" s="86">
        <v>2.68</v>
      </c>
      <c r="H115" s="72">
        <v>50</v>
      </c>
      <c r="I115" s="39">
        <f t="shared" si="5"/>
        <v>0</v>
      </c>
      <c r="J115" s="40" t="str">
        <f t="shared" si="4"/>
        <v>OK</v>
      </c>
      <c r="K115" s="121"/>
      <c r="L115" s="121">
        <v>50</v>
      </c>
      <c r="M115" s="121"/>
      <c r="N115" s="121"/>
      <c r="O115" s="121"/>
      <c r="P115" s="121"/>
      <c r="Q115" s="121"/>
      <c r="R115" s="121"/>
      <c r="S115" s="121"/>
      <c r="T115" s="121"/>
      <c r="U115" s="121"/>
      <c r="V115" s="121"/>
      <c r="W115" s="121"/>
      <c r="X115" s="121"/>
      <c r="Y115" s="121"/>
      <c r="Z115" s="121"/>
      <c r="AA115" s="121"/>
      <c r="AB115" s="121"/>
      <c r="AC115" s="121"/>
      <c r="AD115" s="121"/>
      <c r="AE115" s="121"/>
      <c r="AF115" s="128"/>
      <c r="AG115" s="121"/>
      <c r="AH115" s="121"/>
      <c r="AI115" s="121"/>
      <c r="AJ115" s="121"/>
      <c r="AK115" s="121"/>
      <c r="AL115" s="121"/>
      <c r="AM115" s="121"/>
      <c r="AN115" s="121"/>
      <c r="AO115" s="18"/>
      <c r="AP115" s="18"/>
    </row>
    <row r="116" spans="1:42" ht="60" customHeight="1" x14ac:dyDescent="0.25">
      <c r="A116" s="134">
        <v>35</v>
      </c>
      <c r="B116" s="68">
        <v>117</v>
      </c>
      <c r="C116" s="81" t="s">
        <v>207</v>
      </c>
      <c r="D116" s="46" t="s">
        <v>252</v>
      </c>
      <c r="E116" s="69" t="s">
        <v>253</v>
      </c>
      <c r="F116" s="69" t="s">
        <v>48</v>
      </c>
      <c r="G116" s="86">
        <v>25</v>
      </c>
      <c r="H116" s="72">
        <v>15</v>
      </c>
      <c r="I116" s="39">
        <f t="shared" si="5"/>
        <v>15</v>
      </c>
      <c r="J116" s="47" t="str">
        <f t="shared" si="4"/>
        <v>OK</v>
      </c>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8"/>
      <c r="AG116" s="121"/>
      <c r="AH116" s="121"/>
      <c r="AI116" s="121"/>
      <c r="AJ116" s="121"/>
      <c r="AK116" s="121"/>
      <c r="AL116" s="121"/>
      <c r="AM116" s="121"/>
      <c r="AN116" s="121"/>
      <c r="AO116" s="18"/>
      <c r="AP116" s="18"/>
    </row>
    <row r="117" spans="1:42" ht="60" customHeight="1" x14ac:dyDescent="0.25">
      <c r="A117" s="135"/>
      <c r="B117" s="68">
        <v>118</v>
      </c>
      <c r="C117" s="81"/>
      <c r="D117" s="46" t="s">
        <v>151</v>
      </c>
      <c r="E117" s="69" t="s">
        <v>253</v>
      </c>
      <c r="F117" s="69" t="s">
        <v>48</v>
      </c>
      <c r="G117" s="86">
        <v>20.39</v>
      </c>
      <c r="H117" s="72">
        <v>15</v>
      </c>
      <c r="I117" s="39">
        <f t="shared" si="5"/>
        <v>-5</v>
      </c>
      <c r="J117" s="40" t="str">
        <f t="shared" si="4"/>
        <v>ATENÇÃO</v>
      </c>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8">
        <v>20</v>
      </c>
      <c r="AG117" s="121"/>
      <c r="AH117" s="121"/>
      <c r="AI117" s="121"/>
      <c r="AJ117" s="121"/>
      <c r="AK117" s="121"/>
      <c r="AL117" s="121"/>
      <c r="AM117" s="121"/>
      <c r="AN117" s="121"/>
      <c r="AO117" s="18"/>
      <c r="AP117" s="18"/>
    </row>
    <row r="118" spans="1:42" ht="60" customHeight="1" x14ac:dyDescent="0.25">
      <c r="A118" s="135"/>
      <c r="B118" s="68">
        <v>119</v>
      </c>
      <c r="C118" s="81"/>
      <c r="D118" s="71" t="s">
        <v>254</v>
      </c>
      <c r="E118" s="82" t="s">
        <v>253</v>
      </c>
      <c r="F118" s="82" t="s">
        <v>48</v>
      </c>
      <c r="G118" s="87">
        <v>20.309999999999999</v>
      </c>
      <c r="H118" s="72">
        <v>30</v>
      </c>
      <c r="I118" s="39">
        <f t="shared" si="5"/>
        <v>20</v>
      </c>
      <c r="J118" s="40" t="str">
        <f t="shared" si="4"/>
        <v>OK</v>
      </c>
      <c r="K118" s="121"/>
      <c r="L118" s="121">
        <v>10</v>
      </c>
      <c r="M118" s="121"/>
      <c r="N118" s="121"/>
      <c r="O118" s="121"/>
      <c r="P118" s="121"/>
      <c r="Q118" s="121"/>
      <c r="R118" s="121"/>
      <c r="S118" s="121"/>
      <c r="T118" s="121"/>
      <c r="U118" s="121"/>
      <c r="V118" s="121"/>
      <c r="W118" s="121"/>
      <c r="X118" s="121"/>
      <c r="Y118" s="121"/>
      <c r="Z118" s="121"/>
      <c r="AA118" s="121"/>
      <c r="AB118" s="121"/>
      <c r="AC118" s="121"/>
      <c r="AD118" s="121"/>
      <c r="AE118" s="121"/>
      <c r="AF118" s="128"/>
      <c r="AG118" s="121"/>
      <c r="AH118" s="121"/>
      <c r="AI118" s="121"/>
      <c r="AJ118" s="121"/>
      <c r="AK118" s="121"/>
      <c r="AL118" s="121"/>
      <c r="AM118" s="121"/>
      <c r="AN118" s="121"/>
      <c r="AO118" s="18"/>
      <c r="AP118" s="18"/>
    </row>
    <row r="119" spans="1:42" ht="60" customHeight="1" x14ac:dyDescent="0.25">
      <c r="A119" s="136"/>
      <c r="B119" s="68">
        <v>120</v>
      </c>
      <c r="C119" s="81"/>
      <c r="D119" s="71" t="s">
        <v>255</v>
      </c>
      <c r="E119" s="82" t="s">
        <v>253</v>
      </c>
      <c r="F119" s="82" t="s">
        <v>48</v>
      </c>
      <c r="G119" s="87">
        <v>16.7</v>
      </c>
      <c r="H119" s="72"/>
      <c r="I119" s="39">
        <f t="shared" si="5"/>
        <v>0</v>
      </c>
      <c r="J119" s="40" t="str">
        <f t="shared" si="4"/>
        <v>OK</v>
      </c>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8"/>
      <c r="AG119" s="121"/>
      <c r="AH119" s="121"/>
      <c r="AI119" s="121"/>
      <c r="AJ119" s="121"/>
      <c r="AK119" s="121"/>
      <c r="AL119" s="121"/>
      <c r="AM119" s="121"/>
      <c r="AN119" s="121"/>
      <c r="AO119" s="18"/>
      <c r="AP119" s="18"/>
    </row>
    <row r="120" spans="1:42" ht="60" customHeight="1" x14ac:dyDescent="0.25">
      <c r="A120" s="49">
        <v>36</v>
      </c>
      <c r="B120" s="68">
        <v>121</v>
      </c>
      <c r="C120" s="81" t="s">
        <v>187</v>
      </c>
      <c r="D120" s="71" t="s">
        <v>256</v>
      </c>
      <c r="E120" s="82" t="s">
        <v>257</v>
      </c>
      <c r="F120" s="82" t="s">
        <v>48</v>
      </c>
      <c r="G120" s="87">
        <v>125</v>
      </c>
      <c r="H120" s="72">
        <f>20-12</f>
        <v>8</v>
      </c>
      <c r="I120" s="39">
        <f t="shared" si="5"/>
        <v>3</v>
      </c>
      <c r="J120" s="40" t="str">
        <f t="shared" si="4"/>
        <v>OK</v>
      </c>
      <c r="K120" s="121"/>
      <c r="L120" s="121"/>
      <c r="M120" s="121"/>
      <c r="N120" s="121"/>
      <c r="O120" s="121"/>
      <c r="P120" s="121"/>
      <c r="Q120" s="121"/>
      <c r="R120" s="121"/>
      <c r="S120" s="121"/>
      <c r="T120" s="121"/>
      <c r="U120" s="121"/>
      <c r="V120" s="121"/>
      <c r="W120" s="121"/>
      <c r="X120" s="121"/>
      <c r="Y120" s="121"/>
      <c r="Z120" s="121"/>
      <c r="AA120" s="121"/>
      <c r="AB120" s="121"/>
      <c r="AC120" s="121">
        <v>5</v>
      </c>
      <c r="AD120" s="121"/>
      <c r="AE120" s="121"/>
      <c r="AF120" s="128"/>
      <c r="AG120" s="121"/>
      <c r="AH120" s="121"/>
      <c r="AI120" s="121"/>
      <c r="AJ120" s="121"/>
      <c r="AK120" s="121"/>
      <c r="AL120" s="121"/>
      <c r="AM120" s="121"/>
      <c r="AN120" s="121"/>
      <c r="AO120" s="18"/>
      <c r="AP120" s="18"/>
    </row>
    <row r="121" spans="1:42" ht="60" customHeight="1" x14ac:dyDescent="0.25">
      <c r="A121" s="134">
        <v>41</v>
      </c>
      <c r="B121" s="68">
        <v>138</v>
      </c>
      <c r="C121" s="140" t="s">
        <v>187</v>
      </c>
      <c r="D121" s="71" t="s">
        <v>152</v>
      </c>
      <c r="E121" s="82" t="s">
        <v>61</v>
      </c>
      <c r="F121" s="82" t="s">
        <v>26</v>
      </c>
      <c r="G121" s="87">
        <v>29.82</v>
      </c>
      <c r="H121" s="72">
        <v>20</v>
      </c>
      <c r="I121" s="39">
        <f t="shared" si="5"/>
        <v>10</v>
      </c>
      <c r="J121" s="40" t="str">
        <f t="shared" si="4"/>
        <v>OK</v>
      </c>
      <c r="K121" s="121"/>
      <c r="L121" s="121"/>
      <c r="M121" s="121"/>
      <c r="N121" s="121"/>
      <c r="O121" s="121"/>
      <c r="P121" s="121"/>
      <c r="Q121" s="121"/>
      <c r="R121" s="121"/>
      <c r="S121" s="121"/>
      <c r="T121" s="121"/>
      <c r="U121" s="121"/>
      <c r="V121" s="121"/>
      <c r="W121" s="121"/>
      <c r="X121" s="121"/>
      <c r="Y121" s="121"/>
      <c r="Z121" s="121"/>
      <c r="AA121" s="121"/>
      <c r="AB121" s="121"/>
      <c r="AC121" s="121">
        <v>10</v>
      </c>
      <c r="AD121" s="121"/>
      <c r="AE121" s="121"/>
      <c r="AF121" s="128"/>
      <c r="AG121" s="121"/>
      <c r="AH121" s="121"/>
      <c r="AI121" s="121"/>
      <c r="AJ121" s="121"/>
      <c r="AK121" s="121"/>
      <c r="AL121" s="121"/>
      <c r="AM121" s="121"/>
      <c r="AN121" s="121"/>
      <c r="AO121" s="18"/>
      <c r="AP121" s="18"/>
    </row>
    <row r="122" spans="1:42" ht="60" customHeight="1" x14ac:dyDescent="0.25">
      <c r="A122" s="135"/>
      <c r="B122" s="68">
        <v>139</v>
      </c>
      <c r="C122" s="141"/>
      <c r="D122" s="46" t="s">
        <v>153</v>
      </c>
      <c r="E122" s="69" t="s">
        <v>258</v>
      </c>
      <c r="F122" s="69" t="s">
        <v>26</v>
      </c>
      <c r="G122" s="86">
        <v>2.17</v>
      </c>
      <c r="H122" s="72">
        <v>10</v>
      </c>
      <c r="I122" s="39">
        <f t="shared" si="5"/>
        <v>10</v>
      </c>
      <c r="J122" s="48" t="str">
        <f>IF(I122&lt;0,"ATENÇÃO","OK")</f>
        <v>OK</v>
      </c>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8"/>
      <c r="AG122" s="121"/>
      <c r="AH122" s="121"/>
      <c r="AI122" s="121"/>
      <c r="AJ122" s="121"/>
      <c r="AK122" s="121"/>
      <c r="AL122" s="121"/>
      <c r="AM122" s="121"/>
      <c r="AN122" s="121"/>
      <c r="AO122" s="18"/>
      <c r="AP122" s="18"/>
    </row>
    <row r="123" spans="1:42" ht="60" customHeight="1" x14ac:dyDescent="0.25">
      <c r="A123" s="135"/>
      <c r="B123" s="68">
        <v>140</v>
      </c>
      <c r="C123" s="141"/>
      <c r="D123" s="66" t="s">
        <v>154</v>
      </c>
      <c r="E123" s="20" t="s">
        <v>258</v>
      </c>
      <c r="F123" s="20" t="s">
        <v>26</v>
      </c>
      <c r="G123" s="86">
        <v>9.0500000000000007</v>
      </c>
      <c r="H123" s="72">
        <v>10</v>
      </c>
      <c r="I123" s="39">
        <f t="shared" si="5"/>
        <v>10</v>
      </c>
      <c r="J123" s="40" t="str">
        <f t="shared" si="4"/>
        <v>OK</v>
      </c>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8"/>
      <c r="AG123" s="121"/>
      <c r="AH123" s="121"/>
      <c r="AI123" s="121"/>
      <c r="AJ123" s="121"/>
      <c r="AK123" s="121"/>
      <c r="AL123" s="121"/>
      <c r="AM123" s="121"/>
      <c r="AN123" s="121"/>
      <c r="AO123" s="18"/>
      <c r="AP123" s="18"/>
    </row>
    <row r="124" spans="1:42" ht="60" customHeight="1" x14ac:dyDescent="0.25">
      <c r="A124" s="135"/>
      <c r="B124" s="68">
        <v>141</v>
      </c>
      <c r="C124" s="141"/>
      <c r="D124" s="66" t="s">
        <v>155</v>
      </c>
      <c r="E124" s="20" t="s">
        <v>258</v>
      </c>
      <c r="F124" s="20" t="s">
        <v>26</v>
      </c>
      <c r="G124" s="86">
        <v>8.3800000000000008</v>
      </c>
      <c r="H124" s="72">
        <v>50</v>
      </c>
      <c r="I124" s="39">
        <f t="shared" si="5"/>
        <v>50</v>
      </c>
      <c r="J124" s="40" t="str">
        <f t="shared" si="4"/>
        <v>OK</v>
      </c>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8"/>
      <c r="AG124" s="121"/>
      <c r="AH124" s="121"/>
      <c r="AI124" s="121"/>
      <c r="AJ124" s="121"/>
      <c r="AK124" s="121"/>
      <c r="AL124" s="121"/>
      <c r="AM124" s="121"/>
      <c r="AN124" s="121"/>
      <c r="AO124" s="18"/>
      <c r="AP124" s="18"/>
    </row>
    <row r="125" spans="1:42" ht="60" customHeight="1" x14ac:dyDescent="0.25">
      <c r="A125" s="135"/>
      <c r="B125" s="68">
        <v>142</v>
      </c>
      <c r="C125" s="141"/>
      <c r="D125" s="66" t="s">
        <v>156</v>
      </c>
      <c r="E125" s="20" t="s">
        <v>258</v>
      </c>
      <c r="F125" s="20" t="s">
        <v>26</v>
      </c>
      <c r="G125" s="86">
        <v>22.56</v>
      </c>
      <c r="H125" s="72">
        <v>20</v>
      </c>
      <c r="I125" s="39">
        <f t="shared" si="5"/>
        <v>20</v>
      </c>
      <c r="J125" s="40" t="str">
        <f t="shared" si="4"/>
        <v>OK</v>
      </c>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8"/>
      <c r="AG125" s="121"/>
      <c r="AH125" s="121"/>
      <c r="AI125" s="121"/>
      <c r="AJ125" s="121"/>
      <c r="AK125" s="121"/>
      <c r="AL125" s="121"/>
      <c r="AM125" s="121"/>
      <c r="AN125" s="121"/>
      <c r="AO125" s="18"/>
      <c r="AP125" s="18"/>
    </row>
    <row r="126" spans="1:42" ht="60" customHeight="1" x14ac:dyDescent="0.25">
      <c r="A126" s="136"/>
      <c r="B126" s="68">
        <v>143</v>
      </c>
      <c r="C126" s="142"/>
      <c r="D126" s="46" t="s">
        <v>259</v>
      </c>
      <c r="E126" s="69" t="s">
        <v>258</v>
      </c>
      <c r="F126" s="69" t="s">
        <v>26</v>
      </c>
      <c r="G126" s="86">
        <v>17.079999999999998</v>
      </c>
      <c r="H126" s="72">
        <v>20</v>
      </c>
      <c r="I126" s="39">
        <f t="shared" si="5"/>
        <v>0</v>
      </c>
      <c r="J126" s="40" t="str">
        <f t="shared" si="4"/>
        <v>OK</v>
      </c>
      <c r="K126" s="121"/>
      <c r="L126" s="121"/>
      <c r="M126" s="121"/>
      <c r="N126" s="121"/>
      <c r="O126" s="121"/>
      <c r="P126" s="121"/>
      <c r="Q126" s="121"/>
      <c r="R126" s="121"/>
      <c r="S126" s="121"/>
      <c r="T126" s="121"/>
      <c r="U126" s="121"/>
      <c r="V126" s="121"/>
      <c r="W126" s="121"/>
      <c r="X126" s="121"/>
      <c r="Y126" s="121">
        <v>10</v>
      </c>
      <c r="Z126" s="121"/>
      <c r="AA126" s="121"/>
      <c r="AB126" s="121"/>
      <c r="AC126" s="121">
        <v>10</v>
      </c>
      <c r="AD126" s="121"/>
      <c r="AE126" s="121"/>
      <c r="AF126" s="128"/>
      <c r="AG126" s="121"/>
      <c r="AH126" s="121"/>
      <c r="AI126" s="121"/>
      <c r="AJ126" s="121"/>
      <c r="AK126" s="121"/>
      <c r="AL126" s="121"/>
      <c r="AM126" s="121"/>
      <c r="AN126" s="121"/>
      <c r="AO126" s="18"/>
      <c r="AP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16">
    <mergeCell ref="A89:A91"/>
    <mergeCell ref="C89:C91"/>
    <mergeCell ref="A92:A93"/>
    <mergeCell ref="C92:C93"/>
    <mergeCell ref="A75:A77"/>
    <mergeCell ref="A112:A115"/>
    <mergeCell ref="C112:C115"/>
    <mergeCell ref="A116:A119"/>
    <mergeCell ref="A95:A97"/>
    <mergeCell ref="C95:C97"/>
    <mergeCell ref="A99:A100"/>
    <mergeCell ref="C99:C100"/>
    <mergeCell ref="A101:A102"/>
    <mergeCell ref="C101:C102"/>
    <mergeCell ref="A103:A108"/>
    <mergeCell ref="C103:C108"/>
    <mergeCell ref="A109:A111"/>
    <mergeCell ref="C109:C111"/>
    <mergeCell ref="A66:A69"/>
    <mergeCell ref="C66:C69"/>
    <mergeCell ref="A70:A74"/>
    <mergeCell ref="C70:C74"/>
    <mergeCell ref="A55:A57"/>
    <mergeCell ref="C75:C77"/>
    <mergeCell ref="A78:A83"/>
    <mergeCell ref="C78:C83"/>
    <mergeCell ref="A85:A88"/>
    <mergeCell ref="C85:C88"/>
    <mergeCell ref="AP1:AP2"/>
    <mergeCell ref="A2:J2"/>
    <mergeCell ref="A8:A10"/>
    <mergeCell ref="C8:C10"/>
    <mergeCell ref="A12:A16"/>
    <mergeCell ref="C12:C16"/>
    <mergeCell ref="A17:A20"/>
    <mergeCell ref="C17:C20"/>
    <mergeCell ref="A21:A22"/>
    <mergeCell ref="C21:C22"/>
    <mergeCell ref="A153:C153"/>
    <mergeCell ref="A154:C154"/>
    <mergeCell ref="A155:C155"/>
    <mergeCell ref="A156:C156"/>
    <mergeCell ref="A157:C157"/>
    <mergeCell ref="A148:C148"/>
    <mergeCell ref="A149:C149"/>
    <mergeCell ref="A150:C150"/>
    <mergeCell ref="A151:C151"/>
    <mergeCell ref="A152:C152"/>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C1"/>
    <mergeCell ref="D1:G1"/>
    <mergeCell ref="H1:J1"/>
    <mergeCell ref="K1:K2"/>
    <mergeCell ref="L1:L2"/>
    <mergeCell ref="A143:C143"/>
    <mergeCell ref="A144:C144"/>
    <mergeCell ref="A145:C145"/>
    <mergeCell ref="A146:C146"/>
    <mergeCell ref="C23:C24"/>
    <mergeCell ref="A25:A26"/>
    <mergeCell ref="C25:C26"/>
    <mergeCell ref="A27:A34"/>
    <mergeCell ref="C27:C34"/>
    <mergeCell ref="A35:A48"/>
    <mergeCell ref="C35:C48"/>
    <mergeCell ref="A49:A54"/>
    <mergeCell ref="C49:C54"/>
    <mergeCell ref="A23:A24"/>
    <mergeCell ref="C55:C57"/>
    <mergeCell ref="A58:A61"/>
    <mergeCell ref="C58:C61"/>
    <mergeCell ref="A62:A65"/>
    <mergeCell ref="C62:C65"/>
    <mergeCell ref="AO1:AO2"/>
    <mergeCell ref="AN1:AN2"/>
    <mergeCell ref="AE1:AE2"/>
    <mergeCell ref="AF1:AF2"/>
    <mergeCell ref="AG1:AG2"/>
    <mergeCell ref="AH1:AH2"/>
    <mergeCell ref="AI1:AI2"/>
    <mergeCell ref="AJ1:AJ2"/>
    <mergeCell ref="AK1:AK2"/>
    <mergeCell ref="AL1:AL2"/>
    <mergeCell ref="AM1:AM2"/>
    <mergeCell ref="Q1:Q2"/>
    <mergeCell ref="R1:R2"/>
    <mergeCell ref="S1:S2"/>
    <mergeCell ref="O1:O2"/>
    <mergeCell ref="P1:P2"/>
    <mergeCell ref="M1:M2"/>
    <mergeCell ref="N1:N2"/>
    <mergeCell ref="AA1:AA2"/>
    <mergeCell ref="AB1:AB2"/>
    <mergeCell ref="AC1:AC2"/>
    <mergeCell ref="AD1:AD2"/>
    <mergeCell ref="Z1:Z2"/>
    <mergeCell ref="V1:V2"/>
    <mergeCell ref="W1:W2"/>
    <mergeCell ref="X1:X2"/>
    <mergeCell ref="Y1:Y2"/>
    <mergeCell ref="T1:T2"/>
    <mergeCell ref="U1:U2"/>
  </mergeCells>
  <conditionalFormatting sqref="K4:S126 W4:AM126">
    <cfRule type="cellIs" dxfId="227" priority="16" stopIfTrue="1" operator="greaterThan">
      <formula>0</formula>
    </cfRule>
    <cfRule type="cellIs" dxfId="226" priority="17" stopIfTrue="1" operator="greaterThan">
      <formula>0</formula>
    </cfRule>
    <cfRule type="cellIs" dxfId="225" priority="18" stopIfTrue="1" operator="greaterThan">
      <formula>0</formula>
    </cfRule>
  </conditionalFormatting>
  <conditionalFormatting sqref="AN4:AP126">
    <cfRule type="cellIs" dxfId="224" priority="13" stopIfTrue="1" operator="greaterThan">
      <formula>0</formula>
    </cfRule>
    <cfRule type="cellIs" dxfId="223" priority="14" stopIfTrue="1" operator="greaterThan">
      <formula>0</formula>
    </cfRule>
    <cfRule type="cellIs" dxfId="222" priority="15" stopIfTrue="1" operator="greaterThan">
      <formula>0</formula>
    </cfRule>
  </conditionalFormatting>
  <conditionalFormatting sqref="V4:V126">
    <cfRule type="cellIs" dxfId="221" priority="19" stopIfTrue="1" operator="greaterThan">
      <formula>0</formula>
    </cfRule>
    <cfRule type="cellIs" dxfId="220" priority="20" stopIfTrue="1" operator="greaterThan">
      <formula>0</formula>
    </cfRule>
    <cfRule type="cellIs" dxfId="219" priority="21" stopIfTrue="1" operator="greaterThan">
      <formula>0</formula>
    </cfRule>
  </conditionalFormatting>
  <conditionalFormatting sqref="T4:T126">
    <cfRule type="cellIs" dxfId="218" priority="4" stopIfTrue="1" operator="greaterThan">
      <formula>0</formula>
    </cfRule>
    <cfRule type="cellIs" dxfId="217" priority="5" stopIfTrue="1" operator="greaterThan">
      <formula>0</formula>
    </cfRule>
    <cfRule type="cellIs" dxfId="216" priority="6" stopIfTrue="1" operator="greaterThan">
      <formula>0</formula>
    </cfRule>
  </conditionalFormatting>
  <conditionalFormatting sqref="U4:U126">
    <cfRule type="cellIs" dxfId="215" priority="1" stopIfTrue="1" operator="greaterThan">
      <formula>0</formula>
    </cfRule>
    <cfRule type="cellIs" dxfId="214" priority="2" stopIfTrue="1" operator="greaterThan">
      <formula>0</formula>
    </cfRule>
    <cfRule type="cellIs" dxfId="213"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57"/>
  <sheetViews>
    <sheetView topLeftCell="B116" zoomScale="80" zoomScaleNormal="80" workbookViewId="0">
      <selection activeCell="I4"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99" customWidth="1"/>
    <col min="9" max="9" width="13.28515625" style="42" customWidth="1"/>
    <col min="10" max="10" width="12.5703125" style="16" customWidth="1"/>
    <col min="11" max="30" width="13.85546875" style="17" customWidth="1"/>
    <col min="31" max="31" width="14.7109375" style="17" customWidth="1"/>
    <col min="32" max="32" width="11.28515625" style="14" customWidth="1"/>
    <col min="33" max="33" width="12.42578125" style="14" customWidth="1"/>
    <col min="34" max="34" width="13.28515625" style="14" customWidth="1"/>
    <col min="35" max="36" width="11.5703125" style="14" bestFit="1" customWidth="1"/>
    <col min="37" max="37" width="13.42578125" style="14" customWidth="1"/>
    <col min="38" max="39" width="11.5703125" style="14" bestFit="1" customWidth="1"/>
    <col min="40" max="40" width="12.42578125" style="14" customWidth="1"/>
    <col min="41" max="41" width="11.7109375" style="14" customWidth="1"/>
    <col min="42" max="42" width="12" style="14" customWidth="1"/>
    <col min="43" max="43" width="12.140625" style="14" customWidth="1"/>
    <col min="44" max="44" width="12.42578125" style="14" customWidth="1"/>
    <col min="45" max="46" width="18.28515625" style="14" customWidth="1"/>
    <col min="47" max="47" width="17" style="14" customWidth="1"/>
    <col min="48" max="48" width="16.85546875" style="14" customWidth="1"/>
    <col min="49" max="16384" width="9.7109375" style="14"/>
  </cols>
  <sheetData>
    <row r="1" spans="1:48" ht="33" customHeight="1" x14ac:dyDescent="0.25">
      <c r="A1" s="131" t="s">
        <v>158</v>
      </c>
      <c r="B1" s="131"/>
      <c r="C1" s="131"/>
      <c r="D1" s="132" t="s">
        <v>32</v>
      </c>
      <c r="E1" s="132"/>
      <c r="F1" s="132"/>
      <c r="G1" s="132"/>
      <c r="H1" s="132" t="s">
        <v>159</v>
      </c>
      <c r="I1" s="132"/>
      <c r="J1" s="132"/>
      <c r="K1" s="129" t="s">
        <v>287</v>
      </c>
      <c r="L1" s="129" t="s">
        <v>288</v>
      </c>
      <c r="M1" s="129" t="s">
        <v>289</v>
      </c>
      <c r="N1" s="129" t="s">
        <v>290</v>
      </c>
      <c r="O1" s="129" t="s">
        <v>291</v>
      </c>
      <c r="P1" s="129" t="s">
        <v>292</v>
      </c>
      <c r="Q1" s="129" t="s">
        <v>293</v>
      </c>
      <c r="R1" s="129" t="s">
        <v>294</v>
      </c>
      <c r="S1" s="129" t="s">
        <v>295</v>
      </c>
      <c r="T1" s="129" t="s">
        <v>453</v>
      </c>
      <c r="U1" s="129" t="s">
        <v>454</v>
      </c>
      <c r="V1" s="129" t="s">
        <v>455</v>
      </c>
      <c r="W1" s="129" t="s">
        <v>456</v>
      </c>
      <c r="X1" s="129" t="s">
        <v>457</v>
      </c>
      <c r="Y1" s="129" t="s">
        <v>458</v>
      </c>
      <c r="Z1" s="129" t="s">
        <v>459</v>
      </c>
      <c r="AA1" s="129" t="s">
        <v>160</v>
      </c>
      <c r="AB1" s="129" t="s">
        <v>160</v>
      </c>
      <c r="AC1" s="129" t="s">
        <v>160</v>
      </c>
      <c r="AD1" s="129" t="s">
        <v>160</v>
      </c>
      <c r="AE1" s="129" t="s">
        <v>160</v>
      </c>
      <c r="AF1" s="129" t="s">
        <v>160</v>
      </c>
      <c r="AG1" s="129" t="s">
        <v>160</v>
      </c>
      <c r="AH1" s="129" t="s">
        <v>160</v>
      </c>
      <c r="AI1" s="129" t="s">
        <v>160</v>
      </c>
      <c r="AJ1" s="129" t="s">
        <v>160</v>
      </c>
      <c r="AK1" s="129" t="s">
        <v>160</v>
      </c>
      <c r="AL1" s="129" t="s">
        <v>160</v>
      </c>
      <c r="AM1" s="129" t="s">
        <v>160</v>
      </c>
      <c r="AN1" s="129" t="s">
        <v>160</v>
      </c>
      <c r="AO1" s="129" t="s">
        <v>160</v>
      </c>
      <c r="AP1" s="129" t="s">
        <v>160</v>
      </c>
      <c r="AQ1" s="129" t="s">
        <v>160</v>
      </c>
      <c r="AR1" s="129" t="s">
        <v>160</v>
      </c>
      <c r="AS1" s="129" t="s">
        <v>160</v>
      </c>
      <c r="AT1" s="129" t="s">
        <v>160</v>
      </c>
      <c r="AU1" s="129" t="s">
        <v>160</v>
      </c>
      <c r="AV1" s="129" t="s">
        <v>160</v>
      </c>
    </row>
    <row r="2" spans="1:48"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row>
    <row r="3" spans="1:48" s="15" customFormat="1" ht="45" x14ac:dyDescent="0.2">
      <c r="A3" s="34" t="s">
        <v>1</v>
      </c>
      <c r="B3" s="34" t="s">
        <v>2</v>
      </c>
      <c r="C3" s="35" t="s">
        <v>162</v>
      </c>
      <c r="D3" s="35" t="s">
        <v>163</v>
      </c>
      <c r="E3" s="35" t="s">
        <v>164</v>
      </c>
      <c r="F3" s="35" t="s">
        <v>6</v>
      </c>
      <c r="G3" s="36" t="s">
        <v>3</v>
      </c>
      <c r="H3" s="37" t="s">
        <v>25</v>
      </c>
      <c r="I3" s="38" t="s">
        <v>0</v>
      </c>
      <c r="J3" s="34" t="s">
        <v>4</v>
      </c>
      <c r="K3" s="116">
        <v>43179</v>
      </c>
      <c r="L3" s="116">
        <v>43179</v>
      </c>
      <c r="M3" s="116">
        <v>43179</v>
      </c>
      <c r="N3" s="116">
        <v>43181</v>
      </c>
      <c r="O3" s="116">
        <v>43181</v>
      </c>
      <c r="P3" s="116">
        <v>43185</v>
      </c>
      <c r="Q3" s="116">
        <v>43185</v>
      </c>
      <c r="R3" s="116">
        <v>43185</v>
      </c>
      <c r="S3" s="116">
        <v>43187</v>
      </c>
      <c r="T3" s="116">
        <v>43411</v>
      </c>
      <c r="U3" s="116">
        <v>43413</v>
      </c>
      <c r="V3" s="116">
        <v>43413</v>
      </c>
      <c r="W3" s="116">
        <v>43413</v>
      </c>
      <c r="X3" s="116">
        <v>43413</v>
      </c>
      <c r="Y3" s="116">
        <v>43413</v>
      </c>
      <c r="Z3" s="116">
        <v>43515</v>
      </c>
      <c r="AA3" s="116" t="s">
        <v>161</v>
      </c>
      <c r="AB3" s="33" t="s">
        <v>161</v>
      </c>
      <c r="AC3" s="33" t="s">
        <v>161</v>
      </c>
      <c r="AD3" s="33" t="s">
        <v>161</v>
      </c>
      <c r="AE3" s="33" t="s">
        <v>161</v>
      </c>
      <c r="AF3" s="33" t="s">
        <v>161</v>
      </c>
      <c r="AG3" s="33" t="s">
        <v>161</v>
      </c>
      <c r="AH3" s="33" t="s">
        <v>161</v>
      </c>
      <c r="AI3" s="33" t="s">
        <v>161</v>
      </c>
      <c r="AJ3" s="33" t="s">
        <v>161</v>
      </c>
      <c r="AK3" s="33" t="s">
        <v>161</v>
      </c>
      <c r="AL3" s="33" t="s">
        <v>161</v>
      </c>
      <c r="AM3" s="33" t="s">
        <v>161</v>
      </c>
      <c r="AN3" s="33" t="s">
        <v>161</v>
      </c>
      <c r="AO3" s="33" t="s">
        <v>161</v>
      </c>
      <c r="AP3" s="33" t="s">
        <v>161</v>
      </c>
      <c r="AQ3" s="33" t="s">
        <v>161</v>
      </c>
      <c r="AR3" s="33" t="s">
        <v>161</v>
      </c>
      <c r="AS3" s="33" t="s">
        <v>161</v>
      </c>
      <c r="AT3" s="33" t="s">
        <v>161</v>
      </c>
      <c r="AU3" s="33" t="s">
        <v>161</v>
      </c>
      <c r="AV3" s="33" t="s">
        <v>161</v>
      </c>
    </row>
    <row r="4" spans="1:48" ht="60" customHeight="1" x14ac:dyDescent="0.25">
      <c r="A4" s="80">
        <v>1</v>
      </c>
      <c r="B4" s="68">
        <v>1</v>
      </c>
      <c r="C4" s="81" t="s">
        <v>165</v>
      </c>
      <c r="D4" s="66" t="s">
        <v>166</v>
      </c>
      <c r="E4" s="20" t="s">
        <v>167</v>
      </c>
      <c r="F4" s="20" t="s">
        <v>46</v>
      </c>
      <c r="G4" s="86">
        <v>40.229999999999997</v>
      </c>
      <c r="H4" s="64">
        <v>50</v>
      </c>
      <c r="I4" s="39">
        <f>H4-(SUM(K4:AV4))</f>
        <v>0</v>
      </c>
      <c r="J4" s="40" t="str">
        <f>IF(I4&lt;0,"ATENÇÃO","OK")</f>
        <v>OK</v>
      </c>
      <c r="K4" s="115">
        <v>15</v>
      </c>
      <c r="L4" s="115"/>
      <c r="M4" s="115"/>
      <c r="N4" s="115"/>
      <c r="O4" s="115"/>
      <c r="P4" s="115"/>
      <c r="Q4" s="115"/>
      <c r="R4" s="115"/>
      <c r="S4" s="115"/>
      <c r="T4" s="115"/>
      <c r="U4" s="115"/>
      <c r="V4" s="115"/>
      <c r="W4" s="115">
        <v>20</v>
      </c>
      <c r="X4" s="115"/>
      <c r="Y4" s="115"/>
      <c r="Z4" s="115"/>
      <c r="AA4" s="115">
        <v>15</v>
      </c>
      <c r="AB4" s="18"/>
      <c r="AC4" s="18"/>
      <c r="AD4" s="18"/>
      <c r="AE4" s="18"/>
      <c r="AF4" s="18"/>
      <c r="AG4" s="18"/>
      <c r="AH4" s="18"/>
      <c r="AI4" s="18"/>
      <c r="AJ4" s="18"/>
      <c r="AK4" s="18"/>
      <c r="AL4" s="18"/>
      <c r="AM4" s="18"/>
      <c r="AN4" s="18"/>
      <c r="AO4" s="18"/>
      <c r="AP4" s="18"/>
      <c r="AQ4" s="18"/>
      <c r="AR4" s="18"/>
      <c r="AS4" s="18"/>
      <c r="AT4" s="18"/>
      <c r="AU4" s="18"/>
      <c r="AV4" s="18"/>
    </row>
    <row r="5" spans="1:48" ht="60" customHeight="1" x14ac:dyDescent="0.25">
      <c r="A5" s="49">
        <v>2</v>
      </c>
      <c r="B5" s="68">
        <v>2</v>
      </c>
      <c r="C5" s="81" t="s">
        <v>165</v>
      </c>
      <c r="D5" s="66" t="s">
        <v>168</v>
      </c>
      <c r="E5" s="20" t="s">
        <v>167</v>
      </c>
      <c r="F5" s="20" t="s">
        <v>47</v>
      </c>
      <c r="G5" s="86">
        <v>34.869999999999997</v>
      </c>
      <c r="H5" s="72">
        <v>100</v>
      </c>
      <c r="I5" s="39">
        <f t="shared" ref="I5:I68" si="0">H5-(SUM(K5:AV5))</f>
        <v>25</v>
      </c>
      <c r="J5" s="40" t="str">
        <f t="shared" ref="J5:J68" si="1">IF(I5&lt;0,"ATENÇÃO","OK")</f>
        <v>OK</v>
      </c>
      <c r="K5" s="115">
        <v>25</v>
      </c>
      <c r="L5" s="115"/>
      <c r="M5" s="115"/>
      <c r="N5" s="115"/>
      <c r="O5" s="115"/>
      <c r="P5" s="115"/>
      <c r="Q5" s="115"/>
      <c r="R5" s="115"/>
      <c r="S5" s="115"/>
      <c r="T5" s="115"/>
      <c r="U5" s="115"/>
      <c r="V5" s="115"/>
      <c r="W5" s="115">
        <v>25</v>
      </c>
      <c r="X5" s="115"/>
      <c r="Y5" s="115"/>
      <c r="Z5" s="115"/>
      <c r="AA5" s="115">
        <v>25</v>
      </c>
      <c r="AB5" s="18"/>
      <c r="AC5" s="18"/>
      <c r="AD5" s="18"/>
      <c r="AE5" s="18"/>
      <c r="AF5" s="18"/>
      <c r="AG5" s="18"/>
      <c r="AH5" s="18"/>
      <c r="AI5" s="18"/>
      <c r="AJ5" s="18"/>
      <c r="AK5" s="18"/>
      <c r="AL5" s="18"/>
      <c r="AM5" s="18"/>
      <c r="AN5" s="18"/>
      <c r="AO5" s="18"/>
      <c r="AP5" s="18"/>
      <c r="AQ5" s="18"/>
      <c r="AR5" s="18"/>
      <c r="AS5" s="18"/>
      <c r="AT5" s="18"/>
      <c r="AU5" s="18"/>
      <c r="AV5" s="18"/>
    </row>
    <row r="6" spans="1:48" ht="60" customHeight="1" x14ac:dyDescent="0.25">
      <c r="A6" s="49">
        <v>3</v>
      </c>
      <c r="B6" s="68">
        <v>3</v>
      </c>
      <c r="C6" s="81" t="s">
        <v>169</v>
      </c>
      <c r="D6" s="66" t="s">
        <v>170</v>
      </c>
      <c r="E6" s="20" t="s">
        <v>171</v>
      </c>
      <c r="F6" s="20" t="s">
        <v>48</v>
      </c>
      <c r="G6" s="86">
        <v>7.79</v>
      </c>
      <c r="H6" s="72"/>
      <c r="I6" s="39">
        <f t="shared" si="0"/>
        <v>0</v>
      </c>
      <c r="J6" s="40" t="str">
        <f t="shared" si="1"/>
        <v>OK</v>
      </c>
      <c r="K6" s="115"/>
      <c r="L6" s="115"/>
      <c r="M6" s="115"/>
      <c r="N6" s="115"/>
      <c r="O6" s="115"/>
      <c r="P6" s="115"/>
      <c r="Q6" s="115"/>
      <c r="R6" s="115"/>
      <c r="S6" s="115"/>
      <c r="T6" s="115"/>
      <c r="U6" s="115"/>
      <c r="V6" s="115"/>
      <c r="W6" s="115"/>
      <c r="X6" s="115"/>
      <c r="Y6" s="115"/>
      <c r="Z6" s="115"/>
      <c r="AA6" s="115"/>
      <c r="AB6" s="18"/>
      <c r="AC6" s="18"/>
      <c r="AD6" s="18"/>
      <c r="AE6" s="18"/>
      <c r="AF6" s="18"/>
      <c r="AG6" s="18"/>
      <c r="AH6" s="18"/>
      <c r="AI6" s="18"/>
      <c r="AJ6" s="18"/>
      <c r="AK6" s="18"/>
      <c r="AL6" s="18"/>
      <c r="AM6" s="18"/>
      <c r="AN6" s="18"/>
      <c r="AO6" s="18"/>
      <c r="AP6" s="18"/>
      <c r="AQ6" s="18"/>
      <c r="AR6" s="18"/>
      <c r="AS6" s="18"/>
      <c r="AT6" s="18"/>
      <c r="AU6" s="18"/>
      <c r="AV6" s="18"/>
    </row>
    <row r="7" spans="1:48" ht="60" customHeight="1" x14ac:dyDescent="0.25">
      <c r="A7" s="49">
        <v>4</v>
      </c>
      <c r="B7" s="68">
        <v>4</v>
      </c>
      <c r="C7" s="81" t="s">
        <v>172</v>
      </c>
      <c r="D7" s="66" t="s">
        <v>76</v>
      </c>
      <c r="E7" s="20" t="s">
        <v>54</v>
      </c>
      <c r="F7" s="20" t="s">
        <v>34</v>
      </c>
      <c r="G7" s="86">
        <v>1.47</v>
      </c>
      <c r="H7" s="72">
        <f>200</f>
        <v>200</v>
      </c>
      <c r="I7" s="39">
        <f t="shared" si="0"/>
        <v>0</v>
      </c>
      <c r="J7" s="40" t="str">
        <f t="shared" si="1"/>
        <v>OK</v>
      </c>
      <c r="K7" s="115"/>
      <c r="L7" s="115">
        <v>100</v>
      </c>
      <c r="M7" s="115"/>
      <c r="N7" s="115"/>
      <c r="O7" s="115"/>
      <c r="P7" s="115"/>
      <c r="Q7" s="115"/>
      <c r="R7" s="115"/>
      <c r="S7" s="115"/>
      <c r="T7" s="115"/>
      <c r="U7" s="115">
        <v>100</v>
      </c>
      <c r="V7" s="115"/>
      <c r="W7" s="115"/>
      <c r="X7" s="115"/>
      <c r="Y7" s="115"/>
      <c r="Z7" s="115"/>
      <c r="AA7" s="115"/>
      <c r="AB7" s="18"/>
      <c r="AC7" s="18"/>
      <c r="AD7" s="18"/>
      <c r="AE7" s="18"/>
      <c r="AF7" s="18"/>
      <c r="AG7" s="18"/>
      <c r="AH7" s="18"/>
      <c r="AI7" s="18"/>
      <c r="AJ7" s="18"/>
      <c r="AK7" s="18"/>
      <c r="AL7" s="18"/>
      <c r="AM7" s="18"/>
      <c r="AN7" s="18"/>
      <c r="AO7" s="18"/>
      <c r="AP7" s="18"/>
      <c r="AQ7" s="18"/>
      <c r="AR7" s="18"/>
      <c r="AS7" s="18"/>
      <c r="AT7" s="18"/>
      <c r="AU7" s="18"/>
      <c r="AV7" s="18"/>
    </row>
    <row r="8" spans="1:48" ht="60" customHeight="1" x14ac:dyDescent="0.25">
      <c r="A8" s="134">
        <v>5</v>
      </c>
      <c r="B8" s="68">
        <v>5</v>
      </c>
      <c r="C8" s="140" t="s">
        <v>173</v>
      </c>
      <c r="D8" s="66" t="s">
        <v>77</v>
      </c>
      <c r="E8" s="20" t="s">
        <v>37</v>
      </c>
      <c r="F8" s="20" t="s">
        <v>49</v>
      </c>
      <c r="G8" s="86">
        <v>3.71</v>
      </c>
      <c r="H8" s="72">
        <v>200</v>
      </c>
      <c r="I8" s="39">
        <f t="shared" si="0"/>
        <v>0</v>
      </c>
      <c r="J8" s="40" t="str">
        <f t="shared" si="1"/>
        <v>OK</v>
      </c>
      <c r="K8" s="115"/>
      <c r="L8" s="115"/>
      <c r="M8" s="115"/>
      <c r="N8" s="115"/>
      <c r="O8" s="115"/>
      <c r="P8" s="115"/>
      <c r="Q8" s="115">
        <v>100</v>
      </c>
      <c r="R8" s="115"/>
      <c r="S8" s="115"/>
      <c r="T8" s="115"/>
      <c r="U8" s="115"/>
      <c r="V8" s="115"/>
      <c r="W8" s="115"/>
      <c r="X8" s="115"/>
      <c r="Y8" s="115">
        <v>100</v>
      </c>
      <c r="Z8" s="115"/>
      <c r="AA8" s="115"/>
      <c r="AB8" s="18"/>
      <c r="AC8" s="18"/>
      <c r="AD8" s="18"/>
      <c r="AE8" s="18"/>
      <c r="AF8" s="18"/>
      <c r="AG8" s="18"/>
      <c r="AH8" s="18"/>
      <c r="AI8" s="18"/>
      <c r="AJ8" s="18"/>
      <c r="AK8" s="18"/>
      <c r="AL8" s="18"/>
      <c r="AM8" s="18"/>
      <c r="AN8" s="18"/>
      <c r="AO8" s="18"/>
      <c r="AP8" s="18"/>
      <c r="AQ8" s="18"/>
      <c r="AR8" s="18"/>
      <c r="AS8" s="18"/>
      <c r="AT8" s="18"/>
      <c r="AU8" s="18"/>
      <c r="AV8" s="18"/>
    </row>
    <row r="9" spans="1:48" ht="60" customHeight="1" x14ac:dyDescent="0.25">
      <c r="A9" s="135"/>
      <c r="B9" s="68">
        <v>6</v>
      </c>
      <c r="C9" s="141"/>
      <c r="D9" s="66" t="s">
        <v>78</v>
      </c>
      <c r="E9" s="20" t="s">
        <v>37</v>
      </c>
      <c r="F9" s="20" t="s">
        <v>48</v>
      </c>
      <c r="G9" s="86">
        <v>3.31</v>
      </c>
      <c r="H9" s="72">
        <v>50</v>
      </c>
      <c r="I9" s="39">
        <f t="shared" si="0"/>
        <v>50</v>
      </c>
      <c r="J9" s="40" t="str">
        <f t="shared" si="1"/>
        <v>OK</v>
      </c>
      <c r="K9" s="115"/>
      <c r="L9" s="115"/>
      <c r="M9" s="115"/>
      <c r="N9" s="115"/>
      <c r="O9" s="115"/>
      <c r="P9" s="115"/>
      <c r="Q9" s="115"/>
      <c r="R9" s="115"/>
      <c r="S9" s="115"/>
      <c r="T9" s="115"/>
      <c r="U9" s="115"/>
      <c r="V9" s="115"/>
      <c r="W9" s="115"/>
      <c r="X9" s="115"/>
      <c r="Y9" s="115"/>
      <c r="Z9" s="115"/>
      <c r="AA9" s="115"/>
      <c r="AB9" s="18"/>
      <c r="AC9" s="18"/>
      <c r="AD9" s="18"/>
      <c r="AE9" s="18"/>
      <c r="AF9" s="18"/>
      <c r="AG9" s="18"/>
      <c r="AH9" s="18"/>
      <c r="AI9" s="18"/>
      <c r="AJ9" s="18"/>
      <c r="AK9" s="18"/>
      <c r="AL9" s="18"/>
      <c r="AM9" s="18"/>
      <c r="AN9" s="18"/>
      <c r="AO9" s="18"/>
      <c r="AP9" s="18"/>
      <c r="AQ9" s="18"/>
      <c r="AR9" s="18"/>
      <c r="AS9" s="18"/>
      <c r="AT9" s="18"/>
      <c r="AU9" s="18"/>
      <c r="AV9" s="18"/>
    </row>
    <row r="10" spans="1:48" ht="60" customHeight="1" x14ac:dyDescent="0.25">
      <c r="A10" s="136"/>
      <c r="B10" s="68">
        <v>7</v>
      </c>
      <c r="C10" s="142"/>
      <c r="D10" s="83" t="s">
        <v>174</v>
      </c>
      <c r="E10" s="20" t="s">
        <v>37</v>
      </c>
      <c r="F10" s="20" t="s">
        <v>26</v>
      </c>
      <c r="G10" s="86">
        <v>8.75</v>
      </c>
      <c r="H10" s="72"/>
      <c r="I10" s="39">
        <f t="shared" si="0"/>
        <v>0</v>
      </c>
      <c r="J10" s="40" t="str">
        <f t="shared" si="1"/>
        <v>OK</v>
      </c>
      <c r="K10" s="115"/>
      <c r="L10" s="115"/>
      <c r="M10" s="115"/>
      <c r="N10" s="115"/>
      <c r="O10" s="115"/>
      <c r="P10" s="115"/>
      <c r="Q10" s="115"/>
      <c r="R10" s="115"/>
      <c r="S10" s="115"/>
      <c r="T10" s="115"/>
      <c r="U10" s="115"/>
      <c r="V10" s="115"/>
      <c r="W10" s="115"/>
      <c r="X10" s="115"/>
      <c r="Y10" s="115"/>
      <c r="Z10" s="115"/>
      <c r="AA10" s="115"/>
      <c r="AB10" s="18"/>
      <c r="AC10" s="18"/>
      <c r="AD10" s="18"/>
      <c r="AE10" s="18"/>
      <c r="AF10" s="18"/>
      <c r="AG10" s="18"/>
      <c r="AH10" s="18"/>
      <c r="AI10" s="18"/>
      <c r="AJ10" s="18"/>
      <c r="AK10" s="18"/>
      <c r="AL10" s="18"/>
      <c r="AM10" s="18"/>
      <c r="AN10" s="18"/>
      <c r="AO10" s="18"/>
      <c r="AP10" s="18"/>
      <c r="AQ10" s="18"/>
      <c r="AR10" s="18"/>
      <c r="AS10" s="18"/>
      <c r="AT10" s="18"/>
      <c r="AU10" s="18"/>
      <c r="AV10" s="18"/>
    </row>
    <row r="11" spans="1:48" ht="60" customHeight="1" x14ac:dyDescent="0.25">
      <c r="A11" s="49">
        <v>6</v>
      </c>
      <c r="B11" s="68">
        <v>8</v>
      </c>
      <c r="C11" s="81" t="s">
        <v>173</v>
      </c>
      <c r="D11" s="66" t="s">
        <v>79</v>
      </c>
      <c r="E11" s="69" t="s">
        <v>37</v>
      </c>
      <c r="F11" s="69" t="s">
        <v>26</v>
      </c>
      <c r="G11" s="86">
        <v>1</v>
      </c>
      <c r="H11" s="72">
        <v>200</v>
      </c>
      <c r="I11" s="39">
        <f t="shared" si="0"/>
        <v>0</v>
      </c>
      <c r="J11" s="40" t="str">
        <f t="shared" si="1"/>
        <v>OK</v>
      </c>
      <c r="K11" s="115"/>
      <c r="L11" s="115"/>
      <c r="M11" s="115"/>
      <c r="N11" s="115"/>
      <c r="O11" s="115"/>
      <c r="P11" s="115"/>
      <c r="Q11" s="115">
        <v>100</v>
      </c>
      <c r="R11" s="115"/>
      <c r="S11" s="115"/>
      <c r="T11" s="115"/>
      <c r="U11" s="115"/>
      <c r="V11" s="115"/>
      <c r="W11" s="115"/>
      <c r="X11" s="115"/>
      <c r="Y11" s="115">
        <v>100</v>
      </c>
      <c r="Z11" s="115"/>
      <c r="AA11" s="115"/>
      <c r="AB11" s="18"/>
      <c r="AC11" s="18"/>
      <c r="AD11" s="18"/>
      <c r="AE11" s="18"/>
      <c r="AF11" s="18"/>
      <c r="AG11" s="18"/>
      <c r="AH11" s="18"/>
      <c r="AI11" s="18"/>
      <c r="AJ11" s="18"/>
      <c r="AK11" s="18"/>
      <c r="AL11" s="18"/>
      <c r="AM11" s="18"/>
      <c r="AN11" s="18"/>
      <c r="AO11" s="18"/>
      <c r="AP11" s="18"/>
      <c r="AQ11" s="18"/>
      <c r="AR11" s="18"/>
      <c r="AS11" s="18"/>
      <c r="AT11" s="18"/>
      <c r="AU11" s="18"/>
      <c r="AV11" s="18"/>
    </row>
    <row r="12" spans="1:48" ht="60" customHeight="1" x14ac:dyDescent="0.25">
      <c r="A12" s="134">
        <v>7</v>
      </c>
      <c r="B12" s="68">
        <v>9</v>
      </c>
      <c r="C12" s="140" t="s">
        <v>175</v>
      </c>
      <c r="D12" s="66" t="s">
        <v>80</v>
      </c>
      <c r="E12" s="69" t="s">
        <v>55</v>
      </c>
      <c r="F12" s="69" t="s">
        <v>50</v>
      </c>
      <c r="G12" s="86">
        <v>29.75</v>
      </c>
      <c r="H12" s="72"/>
      <c r="I12" s="39">
        <f t="shared" si="0"/>
        <v>0</v>
      </c>
      <c r="J12" s="40" t="str">
        <f t="shared" si="1"/>
        <v>OK</v>
      </c>
      <c r="K12" s="115"/>
      <c r="L12" s="115"/>
      <c r="M12" s="115"/>
      <c r="N12" s="115"/>
      <c r="O12" s="115"/>
      <c r="P12" s="115"/>
      <c r="Q12" s="115"/>
      <c r="R12" s="115"/>
      <c r="S12" s="115"/>
      <c r="T12" s="115"/>
      <c r="U12" s="115"/>
      <c r="V12" s="115"/>
      <c r="W12" s="115"/>
      <c r="X12" s="115"/>
      <c r="Y12" s="115"/>
      <c r="Z12" s="115"/>
      <c r="AA12" s="115"/>
      <c r="AB12" s="18"/>
      <c r="AC12" s="18"/>
      <c r="AD12" s="18"/>
      <c r="AE12" s="18"/>
      <c r="AF12" s="18"/>
      <c r="AG12" s="18"/>
      <c r="AH12" s="18"/>
      <c r="AI12" s="18"/>
      <c r="AJ12" s="18"/>
      <c r="AK12" s="18"/>
      <c r="AL12" s="18"/>
      <c r="AM12" s="18"/>
      <c r="AN12" s="18"/>
      <c r="AO12" s="18"/>
      <c r="AP12" s="18"/>
      <c r="AQ12" s="18"/>
      <c r="AR12" s="18"/>
      <c r="AS12" s="18"/>
      <c r="AT12" s="18"/>
      <c r="AU12" s="18"/>
      <c r="AV12" s="18"/>
    </row>
    <row r="13" spans="1:48" ht="60" customHeight="1" x14ac:dyDescent="0.25">
      <c r="A13" s="135"/>
      <c r="B13" s="68">
        <v>10</v>
      </c>
      <c r="C13" s="141"/>
      <c r="D13" s="70" t="s">
        <v>81</v>
      </c>
      <c r="E13" s="69" t="s">
        <v>55</v>
      </c>
      <c r="F13" s="69" t="s">
        <v>50</v>
      </c>
      <c r="G13" s="86">
        <v>49.38</v>
      </c>
      <c r="H13" s="72"/>
      <c r="I13" s="39">
        <f t="shared" si="0"/>
        <v>0</v>
      </c>
      <c r="J13" s="40" t="str">
        <f t="shared" si="1"/>
        <v>OK</v>
      </c>
      <c r="K13" s="115"/>
      <c r="L13" s="115"/>
      <c r="M13" s="115"/>
      <c r="N13" s="115"/>
      <c r="O13" s="115"/>
      <c r="P13" s="115"/>
      <c r="Q13" s="115"/>
      <c r="R13" s="115"/>
      <c r="S13" s="115"/>
      <c r="T13" s="115"/>
      <c r="U13" s="115"/>
      <c r="V13" s="115"/>
      <c r="W13" s="115"/>
      <c r="X13" s="115"/>
      <c r="Y13" s="115"/>
      <c r="Z13" s="115" t="s">
        <v>460</v>
      </c>
      <c r="AA13" s="115"/>
      <c r="AB13" s="18"/>
      <c r="AC13" s="18"/>
      <c r="AD13" s="18"/>
      <c r="AE13" s="18"/>
      <c r="AF13" s="18"/>
      <c r="AG13" s="18"/>
      <c r="AH13" s="18"/>
      <c r="AI13" s="18"/>
      <c r="AJ13" s="18"/>
      <c r="AK13" s="18"/>
      <c r="AL13" s="18"/>
      <c r="AM13" s="18"/>
      <c r="AN13" s="18"/>
      <c r="AO13" s="18"/>
      <c r="AP13" s="18"/>
      <c r="AQ13" s="18"/>
      <c r="AR13" s="18"/>
      <c r="AS13" s="18"/>
      <c r="AT13" s="18"/>
      <c r="AU13" s="18"/>
      <c r="AV13" s="18"/>
    </row>
    <row r="14" spans="1:48" ht="60" customHeight="1" x14ac:dyDescent="0.25">
      <c r="A14" s="135"/>
      <c r="B14" s="68">
        <v>11</v>
      </c>
      <c r="C14" s="141"/>
      <c r="D14" s="66" t="s">
        <v>82</v>
      </c>
      <c r="E14" s="69" t="s">
        <v>55</v>
      </c>
      <c r="F14" s="69" t="s">
        <v>48</v>
      </c>
      <c r="G14" s="86">
        <v>38.86</v>
      </c>
      <c r="H14" s="72"/>
      <c r="I14" s="39">
        <f t="shared" si="0"/>
        <v>0</v>
      </c>
      <c r="J14" s="40" t="str">
        <f t="shared" si="1"/>
        <v>OK</v>
      </c>
      <c r="K14" s="115"/>
      <c r="L14" s="115"/>
      <c r="M14" s="115"/>
      <c r="N14" s="115"/>
      <c r="O14" s="115"/>
      <c r="P14" s="115"/>
      <c r="Q14" s="115"/>
      <c r="R14" s="115"/>
      <c r="S14" s="115"/>
      <c r="T14" s="115"/>
      <c r="U14" s="115"/>
      <c r="V14" s="115"/>
      <c r="W14" s="115"/>
      <c r="X14" s="115"/>
      <c r="Y14" s="115"/>
      <c r="Z14" s="115"/>
      <c r="AA14" s="115"/>
      <c r="AB14" s="18"/>
      <c r="AC14" s="18"/>
      <c r="AD14" s="18"/>
      <c r="AE14" s="18"/>
      <c r="AF14" s="18"/>
      <c r="AG14" s="18"/>
      <c r="AH14" s="18"/>
      <c r="AI14" s="18"/>
      <c r="AJ14" s="18"/>
      <c r="AK14" s="18"/>
      <c r="AL14" s="18"/>
      <c r="AM14" s="18"/>
      <c r="AN14" s="18"/>
      <c r="AO14" s="18"/>
      <c r="AP14" s="18"/>
      <c r="AQ14" s="18"/>
      <c r="AR14" s="18"/>
      <c r="AS14" s="18"/>
      <c r="AT14" s="18"/>
      <c r="AU14" s="18"/>
      <c r="AV14" s="18"/>
    </row>
    <row r="15" spans="1:48" ht="60" customHeight="1" x14ac:dyDescent="0.25">
      <c r="A15" s="135"/>
      <c r="B15" s="68">
        <v>12</v>
      </c>
      <c r="C15" s="141"/>
      <c r="D15" s="66" t="s">
        <v>176</v>
      </c>
      <c r="E15" s="69" t="s">
        <v>177</v>
      </c>
      <c r="F15" s="69" t="s">
        <v>48</v>
      </c>
      <c r="G15" s="86">
        <v>95.39</v>
      </c>
      <c r="H15" s="72"/>
      <c r="I15" s="39">
        <f t="shared" si="0"/>
        <v>0</v>
      </c>
      <c r="J15" s="40" t="str">
        <f t="shared" si="1"/>
        <v>OK</v>
      </c>
      <c r="K15" s="115"/>
      <c r="L15" s="115"/>
      <c r="M15" s="115"/>
      <c r="N15" s="115"/>
      <c r="O15" s="115"/>
      <c r="P15" s="115"/>
      <c r="Q15" s="115"/>
      <c r="R15" s="115"/>
      <c r="S15" s="115"/>
      <c r="T15" s="115"/>
      <c r="U15" s="115"/>
      <c r="V15" s="115"/>
      <c r="W15" s="115"/>
      <c r="X15" s="115"/>
      <c r="Y15" s="115"/>
      <c r="Z15" s="115"/>
      <c r="AA15" s="115"/>
      <c r="AB15" s="18"/>
      <c r="AC15" s="18"/>
      <c r="AD15" s="18"/>
      <c r="AE15" s="18"/>
      <c r="AF15" s="18"/>
      <c r="AG15" s="18"/>
      <c r="AH15" s="18"/>
      <c r="AI15" s="18"/>
      <c r="AJ15" s="18"/>
      <c r="AK15" s="18"/>
      <c r="AL15" s="18"/>
      <c r="AM15" s="18"/>
      <c r="AN15" s="18"/>
      <c r="AO15" s="18"/>
      <c r="AP15" s="18"/>
      <c r="AQ15" s="18"/>
      <c r="AR15" s="18"/>
      <c r="AS15" s="18"/>
      <c r="AT15" s="18"/>
      <c r="AU15" s="18"/>
      <c r="AV15" s="18"/>
    </row>
    <row r="16" spans="1:48" ht="60" customHeight="1" x14ac:dyDescent="0.25">
      <c r="A16" s="136"/>
      <c r="B16" s="68">
        <v>13</v>
      </c>
      <c r="C16" s="142"/>
      <c r="D16" s="66" t="s">
        <v>83</v>
      </c>
      <c r="E16" s="69" t="s">
        <v>177</v>
      </c>
      <c r="F16" s="69" t="s">
        <v>48</v>
      </c>
      <c r="G16" s="86">
        <v>16.7</v>
      </c>
      <c r="H16" s="72"/>
      <c r="I16" s="39">
        <f t="shared" si="0"/>
        <v>0</v>
      </c>
      <c r="J16" s="40" t="str">
        <f t="shared" si="1"/>
        <v>OK</v>
      </c>
      <c r="K16" s="115"/>
      <c r="L16" s="115"/>
      <c r="M16" s="115"/>
      <c r="N16" s="115"/>
      <c r="O16" s="115"/>
      <c r="P16" s="115"/>
      <c r="Q16" s="115"/>
      <c r="R16" s="115"/>
      <c r="S16" s="115"/>
      <c r="T16" s="115"/>
      <c r="U16" s="115"/>
      <c r="V16" s="115"/>
      <c r="W16" s="115"/>
      <c r="X16" s="115"/>
      <c r="Y16" s="115"/>
      <c r="Z16" s="115"/>
      <c r="AA16" s="115"/>
      <c r="AB16" s="18"/>
      <c r="AC16" s="18"/>
      <c r="AD16" s="18"/>
      <c r="AE16" s="18"/>
      <c r="AF16" s="18"/>
      <c r="AG16" s="18"/>
      <c r="AH16" s="18"/>
      <c r="AI16" s="18"/>
      <c r="AJ16" s="18"/>
      <c r="AK16" s="18"/>
      <c r="AL16" s="18"/>
      <c r="AM16" s="18"/>
      <c r="AN16" s="18"/>
      <c r="AO16" s="18"/>
      <c r="AP16" s="18"/>
      <c r="AQ16" s="18"/>
      <c r="AR16" s="18"/>
      <c r="AS16" s="18"/>
      <c r="AT16" s="18"/>
      <c r="AU16" s="18"/>
      <c r="AV16" s="18"/>
    </row>
    <row r="17" spans="1:48" ht="60" customHeight="1" x14ac:dyDescent="0.25">
      <c r="A17" s="134">
        <v>8</v>
      </c>
      <c r="B17" s="68">
        <v>14</v>
      </c>
      <c r="C17" s="140" t="s">
        <v>175</v>
      </c>
      <c r="D17" s="66" t="s">
        <v>178</v>
      </c>
      <c r="E17" s="69" t="s">
        <v>179</v>
      </c>
      <c r="F17" s="69" t="s">
        <v>33</v>
      </c>
      <c r="G17" s="86">
        <v>16.100000000000001</v>
      </c>
      <c r="H17" s="72">
        <v>3</v>
      </c>
      <c r="I17" s="39">
        <f t="shared" si="0"/>
        <v>0</v>
      </c>
      <c r="J17" s="40" t="str">
        <f t="shared" si="1"/>
        <v>OK</v>
      </c>
      <c r="K17" s="115"/>
      <c r="L17" s="115"/>
      <c r="M17" s="115"/>
      <c r="N17" s="115">
        <v>3</v>
      </c>
      <c r="O17" s="115"/>
      <c r="P17" s="115"/>
      <c r="Q17" s="115"/>
      <c r="R17" s="115"/>
      <c r="S17" s="115"/>
      <c r="T17" s="115"/>
      <c r="U17" s="115"/>
      <c r="V17" s="115"/>
      <c r="W17" s="115"/>
      <c r="X17" s="115"/>
      <c r="Y17" s="115"/>
      <c r="Z17" s="115"/>
      <c r="AA17" s="115"/>
      <c r="AB17" s="18"/>
      <c r="AC17" s="18"/>
      <c r="AD17" s="18"/>
      <c r="AE17" s="18"/>
      <c r="AF17" s="18"/>
      <c r="AG17" s="18"/>
      <c r="AH17" s="18"/>
      <c r="AI17" s="18"/>
      <c r="AJ17" s="18"/>
      <c r="AK17" s="18"/>
      <c r="AL17" s="18"/>
      <c r="AM17" s="18"/>
      <c r="AN17" s="18"/>
      <c r="AO17" s="18"/>
      <c r="AP17" s="18"/>
      <c r="AQ17" s="18"/>
      <c r="AR17" s="18"/>
      <c r="AS17" s="18"/>
      <c r="AT17" s="18"/>
      <c r="AU17" s="18"/>
      <c r="AV17" s="18"/>
    </row>
    <row r="18" spans="1:48" ht="60" customHeight="1" x14ac:dyDescent="0.25">
      <c r="A18" s="135"/>
      <c r="B18" s="68">
        <v>15</v>
      </c>
      <c r="C18" s="141"/>
      <c r="D18" s="66" t="s">
        <v>84</v>
      </c>
      <c r="E18" s="20" t="s">
        <v>56</v>
      </c>
      <c r="F18" s="20" t="s">
        <v>50</v>
      </c>
      <c r="G18" s="86">
        <v>26.5</v>
      </c>
      <c r="H18" s="72">
        <v>3</v>
      </c>
      <c r="I18" s="39">
        <f t="shared" si="0"/>
        <v>0</v>
      </c>
      <c r="J18" s="40" t="str">
        <f t="shared" si="1"/>
        <v>OK</v>
      </c>
      <c r="K18" s="115"/>
      <c r="L18" s="115"/>
      <c r="M18" s="115"/>
      <c r="N18" s="115">
        <v>3</v>
      </c>
      <c r="O18" s="115"/>
      <c r="P18" s="115"/>
      <c r="Q18" s="115"/>
      <c r="R18" s="115"/>
      <c r="S18" s="115"/>
      <c r="T18" s="115"/>
      <c r="U18" s="115"/>
      <c r="V18" s="115"/>
      <c r="W18" s="115"/>
      <c r="X18" s="115"/>
      <c r="Y18" s="115"/>
      <c r="Z18" s="115"/>
      <c r="AA18" s="115"/>
      <c r="AB18" s="18"/>
      <c r="AC18" s="18"/>
      <c r="AD18" s="18"/>
      <c r="AE18" s="18"/>
      <c r="AF18" s="18"/>
      <c r="AG18" s="18"/>
      <c r="AH18" s="18"/>
      <c r="AI18" s="18"/>
      <c r="AJ18" s="18"/>
      <c r="AK18" s="18"/>
      <c r="AL18" s="18"/>
      <c r="AM18" s="18"/>
      <c r="AN18" s="18"/>
      <c r="AO18" s="18"/>
      <c r="AP18" s="18"/>
      <c r="AQ18" s="18"/>
      <c r="AR18" s="18"/>
      <c r="AS18" s="18"/>
      <c r="AT18" s="18"/>
      <c r="AU18" s="18"/>
      <c r="AV18" s="18"/>
    </row>
    <row r="19" spans="1:48" ht="60" customHeight="1" x14ac:dyDescent="0.25">
      <c r="A19" s="135"/>
      <c r="B19" s="68">
        <v>16</v>
      </c>
      <c r="C19" s="141"/>
      <c r="D19" s="66" t="s">
        <v>85</v>
      </c>
      <c r="E19" s="69" t="s">
        <v>57</v>
      </c>
      <c r="F19" s="69" t="s">
        <v>48</v>
      </c>
      <c r="G19" s="86">
        <v>9.6999999999999993</v>
      </c>
      <c r="H19" s="72"/>
      <c r="I19" s="39">
        <f t="shared" si="0"/>
        <v>0</v>
      </c>
      <c r="J19" s="40" t="str">
        <f t="shared" si="1"/>
        <v>OK</v>
      </c>
      <c r="K19" s="115"/>
      <c r="L19" s="115"/>
      <c r="M19" s="115"/>
      <c r="N19" s="115"/>
      <c r="O19" s="115"/>
      <c r="P19" s="115"/>
      <c r="Q19" s="115"/>
      <c r="R19" s="115"/>
      <c r="S19" s="115"/>
      <c r="T19" s="115"/>
      <c r="U19" s="115"/>
      <c r="V19" s="115"/>
      <c r="W19" s="115"/>
      <c r="X19" s="115"/>
      <c r="Y19" s="115"/>
      <c r="Z19" s="115"/>
      <c r="AA19" s="115"/>
      <c r="AB19" s="18"/>
      <c r="AC19" s="18"/>
      <c r="AD19" s="18"/>
      <c r="AE19" s="18"/>
      <c r="AF19" s="18"/>
      <c r="AG19" s="18"/>
      <c r="AH19" s="18"/>
      <c r="AI19" s="18"/>
      <c r="AJ19" s="18"/>
      <c r="AK19" s="18"/>
      <c r="AL19" s="18"/>
      <c r="AM19" s="18"/>
      <c r="AN19" s="18"/>
      <c r="AO19" s="18"/>
      <c r="AP19" s="18"/>
      <c r="AQ19" s="18"/>
      <c r="AR19" s="18"/>
      <c r="AS19" s="18"/>
      <c r="AT19" s="18"/>
      <c r="AU19" s="18"/>
      <c r="AV19" s="18"/>
    </row>
    <row r="20" spans="1:48" ht="60" customHeight="1" x14ac:dyDescent="0.25">
      <c r="A20" s="136"/>
      <c r="B20" s="68">
        <v>17</v>
      </c>
      <c r="C20" s="142"/>
      <c r="D20" s="66" t="s">
        <v>86</v>
      </c>
      <c r="E20" s="20" t="s">
        <v>180</v>
      </c>
      <c r="F20" s="20" t="s">
        <v>48</v>
      </c>
      <c r="G20" s="86">
        <v>36.33</v>
      </c>
      <c r="H20" s="72">
        <v>3</v>
      </c>
      <c r="I20" s="39">
        <f t="shared" si="0"/>
        <v>0</v>
      </c>
      <c r="J20" s="40" t="str">
        <f t="shared" si="1"/>
        <v>OK</v>
      </c>
      <c r="K20" s="115"/>
      <c r="L20" s="115"/>
      <c r="M20" s="115"/>
      <c r="N20" s="115">
        <v>3</v>
      </c>
      <c r="O20" s="115"/>
      <c r="P20" s="115"/>
      <c r="Q20" s="115"/>
      <c r="R20" s="115"/>
      <c r="S20" s="115"/>
      <c r="T20" s="115"/>
      <c r="U20" s="115"/>
      <c r="V20" s="115"/>
      <c r="W20" s="115"/>
      <c r="X20" s="115"/>
      <c r="Y20" s="115"/>
      <c r="Z20" s="115"/>
      <c r="AA20" s="115"/>
      <c r="AB20" s="18"/>
      <c r="AC20" s="18"/>
      <c r="AD20" s="18"/>
      <c r="AE20" s="18"/>
      <c r="AF20" s="18"/>
      <c r="AG20" s="18"/>
      <c r="AH20" s="18"/>
      <c r="AI20" s="18"/>
      <c r="AJ20" s="18"/>
      <c r="AK20" s="18"/>
      <c r="AL20" s="18"/>
      <c r="AM20" s="18"/>
      <c r="AN20" s="18"/>
      <c r="AO20" s="18"/>
      <c r="AP20" s="18"/>
      <c r="AQ20" s="18"/>
      <c r="AR20" s="18"/>
      <c r="AS20" s="18"/>
      <c r="AT20" s="18"/>
      <c r="AU20" s="18"/>
      <c r="AV20" s="18"/>
    </row>
    <row r="21" spans="1:48" ht="60" customHeight="1" x14ac:dyDescent="0.25">
      <c r="A21" s="134">
        <v>9</v>
      </c>
      <c r="B21" s="68">
        <v>18</v>
      </c>
      <c r="C21" s="140" t="s">
        <v>181</v>
      </c>
      <c r="D21" s="66" t="s">
        <v>182</v>
      </c>
      <c r="E21" s="20" t="s">
        <v>58</v>
      </c>
      <c r="F21" s="20" t="s">
        <v>35</v>
      </c>
      <c r="G21" s="86">
        <v>2.31</v>
      </c>
      <c r="H21" s="72">
        <v>600</v>
      </c>
      <c r="I21" s="39">
        <f t="shared" si="0"/>
        <v>0</v>
      </c>
      <c r="J21" s="40" t="str">
        <f t="shared" si="1"/>
        <v>OK</v>
      </c>
      <c r="K21" s="115"/>
      <c r="L21" s="115"/>
      <c r="M21" s="115"/>
      <c r="N21" s="115"/>
      <c r="O21" s="115">
        <v>200</v>
      </c>
      <c r="P21" s="115"/>
      <c r="Q21" s="115"/>
      <c r="R21" s="115"/>
      <c r="S21" s="115"/>
      <c r="T21" s="115"/>
      <c r="U21" s="115"/>
      <c r="V21" s="115">
        <v>400</v>
      </c>
      <c r="W21" s="115"/>
      <c r="X21" s="115"/>
      <c r="Y21" s="115"/>
      <c r="Z21" s="115"/>
      <c r="AA21" s="115"/>
      <c r="AB21" s="18"/>
      <c r="AC21" s="18"/>
      <c r="AD21" s="18"/>
      <c r="AE21" s="18"/>
      <c r="AF21" s="18"/>
      <c r="AG21" s="18"/>
      <c r="AH21" s="18"/>
      <c r="AI21" s="18"/>
      <c r="AJ21" s="18"/>
      <c r="AK21" s="18"/>
      <c r="AL21" s="18"/>
      <c r="AM21" s="18"/>
      <c r="AN21" s="18"/>
      <c r="AO21" s="18"/>
      <c r="AP21" s="18"/>
      <c r="AQ21" s="18"/>
      <c r="AR21" s="18"/>
      <c r="AS21" s="18"/>
      <c r="AT21" s="18"/>
      <c r="AU21" s="18"/>
      <c r="AV21" s="18"/>
    </row>
    <row r="22" spans="1:48" ht="60" customHeight="1" x14ac:dyDescent="0.25">
      <c r="A22" s="136"/>
      <c r="B22" s="68">
        <v>19</v>
      </c>
      <c r="C22" s="142"/>
      <c r="D22" s="66" t="s">
        <v>183</v>
      </c>
      <c r="E22" s="20" t="s">
        <v>184</v>
      </c>
      <c r="F22" s="20" t="s">
        <v>35</v>
      </c>
      <c r="G22" s="86">
        <v>1.34</v>
      </c>
      <c r="H22" s="72">
        <v>100</v>
      </c>
      <c r="I22" s="39">
        <f t="shared" si="0"/>
        <v>0</v>
      </c>
      <c r="J22" s="40" t="str">
        <f t="shared" si="1"/>
        <v>OK</v>
      </c>
      <c r="K22" s="115"/>
      <c r="L22" s="115"/>
      <c r="M22" s="115"/>
      <c r="N22" s="115"/>
      <c r="O22" s="115">
        <v>50</v>
      </c>
      <c r="P22" s="115"/>
      <c r="Q22" s="115"/>
      <c r="R22" s="115"/>
      <c r="S22" s="115"/>
      <c r="T22" s="115"/>
      <c r="U22" s="115"/>
      <c r="V22" s="115">
        <v>50</v>
      </c>
      <c r="W22" s="115"/>
      <c r="X22" s="115"/>
      <c r="Y22" s="115"/>
      <c r="Z22" s="115"/>
      <c r="AA22" s="115"/>
      <c r="AB22" s="18"/>
      <c r="AC22" s="18"/>
      <c r="AD22" s="18"/>
      <c r="AE22" s="18"/>
      <c r="AF22" s="18"/>
      <c r="AG22" s="18"/>
      <c r="AH22" s="18"/>
      <c r="AI22" s="18"/>
      <c r="AJ22" s="18"/>
      <c r="AK22" s="18"/>
      <c r="AL22" s="18"/>
      <c r="AM22" s="18"/>
      <c r="AN22" s="18"/>
      <c r="AO22" s="18"/>
      <c r="AP22" s="18"/>
      <c r="AQ22" s="18"/>
      <c r="AR22" s="18"/>
      <c r="AS22" s="18"/>
      <c r="AT22" s="18"/>
      <c r="AU22" s="18"/>
      <c r="AV22" s="18"/>
    </row>
    <row r="23" spans="1:48" ht="60" customHeight="1" x14ac:dyDescent="0.25">
      <c r="A23" s="134">
        <v>10</v>
      </c>
      <c r="B23" s="68">
        <v>20</v>
      </c>
      <c r="C23" s="140" t="s">
        <v>173</v>
      </c>
      <c r="D23" s="66" t="s">
        <v>87</v>
      </c>
      <c r="E23" s="20" t="s">
        <v>37</v>
      </c>
      <c r="F23" s="20" t="s">
        <v>50</v>
      </c>
      <c r="G23" s="86">
        <v>4.97</v>
      </c>
      <c r="H23" s="72"/>
      <c r="I23" s="39">
        <f t="shared" si="0"/>
        <v>0</v>
      </c>
      <c r="J23" s="40" t="str">
        <f t="shared" si="1"/>
        <v>OK</v>
      </c>
      <c r="K23" s="115"/>
      <c r="L23" s="115"/>
      <c r="M23" s="115"/>
      <c r="N23" s="115"/>
      <c r="O23" s="115"/>
      <c r="P23" s="115"/>
      <c r="Q23" s="115"/>
      <c r="R23" s="115"/>
      <c r="S23" s="115"/>
      <c r="T23" s="115"/>
      <c r="U23" s="115"/>
      <c r="V23" s="115"/>
      <c r="W23" s="115"/>
      <c r="X23" s="115"/>
      <c r="Y23" s="115"/>
      <c r="Z23" s="115"/>
      <c r="AA23" s="115"/>
      <c r="AB23" s="18"/>
      <c r="AC23" s="18"/>
      <c r="AD23" s="18"/>
      <c r="AE23" s="18"/>
      <c r="AF23" s="18"/>
      <c r="AG23" s="18"/>
      <c r="AH23" s="18"/>
      <c r="AI23" s="18"/>
      <c r="AJ23" s="18"/>
      <c r="AK23" s="18"/>
      <c r="AL23" s="18"/>
      <c r="AM23" s="18"/>
      <c r="AN23" s="18"/>
      <c r="AO23" s="18"/>
      <c r="AP23" s="18"/>
      <c r="AQ23" s="18"/>
      <c r="AR23" s="18"/>
      <c r="AS23" s="18"/>
      <c r="AT23" s="18"/>
      <c r="AU23" s="18"/>
      <c r="AV23" s="18"/>
    </row>
    <row r="24" spans="1:48" ht="60" customHeight="1" x14ac:dyDescent="0.25">
      <c r="A24" s="136"/>
      <c r="B24" s="68">
        <v>21</v>
      </c>
      <c r="C24" s="142"/>
      <c r="D24" s="66" t="s">
        <v>88</v>
      </c>
      <c r="E24" s="69" t="s">
        <v>37</v>
      </c>
      <c r="F24" s="69" t="s">
        <v>48</v>
      </c>
      <c r="G24" s="86">
        <v>1.64</v>
      </c>
      <c r="H24" s="72">
        <v>200</v>
      </c>
      <c r="I24" s="39">
        <f t="shared" si="0"/>
        <v>0</v>
      </c>
      <c r="J24" s="40" t="str">
        <f t="shared" si="1"/>
        <v>OK</v>
      </c>
      <c r="K24" s="115"/>
      <c r="L24" s="115"/>
      <c r="M24" s="115"/>
      <c r="N24" s="115"/>
      <c r="O24" s="115"/>
      <c r="P24" s="115"/>
      <c r="Q24" s="115">
        <v>100</v>
      </c>
      <c r="R24" s="115"/>
      <c r="S24" s="115"/>
      <c r="T24" s="115"/>
      <c r="U24" s="115"/>
      <c r="V24" s="115"/>
      <c r="W24" s="115"/>
      <c r="X24" s="115"/>
      <c r="Y24" s="115">
        <v>100</v>
      </c>
      <c r="Z24" s="115"/>
      <c r="AA24" s="115"/>
      <c r="AB24" s="18"/>
      <c r="AC24" s="18"/>
      <c r="AD24" s="18"/>
      <c r="AE24" s="18"/>
      <c r="AF24" s="18"/>
      <c r="AG24" s="18"/>
      <c r="AH24" s="18"/>
      <c r="AI24" s="18"/>
      <c r="AJ24" s="18"/>
      <c r="AK24" s="18"/>
      <c r="AL24" s="18"/>
      <c r="AM24" s="18"/>
      <c r="AN24" s="18"/>
      <c r="AO24" s="18"/>
      <c r="AP24" s="18"/>
      <c r="AQ24" s="18"/>
      <c r="AR24" s="18"/>
      <c r="AS24" s="18"/>
      <c r="AT24" s="18"/>
      <c r="AU24" s="18"/>
      <c r="AV24" s="18"/>
    </row>
    <row r="25" spans="1:48" ht="60" customHeight="1" x14ac:dyDescent="0.25">
      <c r="A25" s="134">
        <v>12</v>
      </c>
      <c r="B25" s="68">
        <v>26</v>
      </c>
      <c r="C25" s="140" t="s">
        <v>173</v>
      </c>
      <c r="D25" s="66" t="s">
        <v>185</v>
      </c>
      <c r="E25" s="20" t="s">
        <v>37</v>
      </c>
      <c r="F25" s="20" t="s">
        <v>51</v>
      </c>
      <c r="G25" s="86">
        <v>2.21</v>
      </c>
      <c r="H25" s="72"/>
      <c r="I25" s="39">
        <f t="shared" si="0"/>
        <v>0</v>
      </c>
      <c r="J25" s="40" t="str">
        <f t="shared" si="1"/>
        <v>OK</v>
      </c>
      <c r="K25" s="115"/>
      <c r="L25" s="115"/>
      <c r="M25" s="115"/>
      <c r="N25" s="115"/>
      <c r="O25" s="115"/>
      <c r="P25" s="115"/>
      <c r="Q25" s="115"/>
      <c r="R25" s="115"/>
      <c r="S25" s="115"/>
      <c r="T25" s="115"/>
      <c r="U25" s="115"/>
      <c r="V25" s="115"/>
      <c r="W25" s="115"/>
      <c r="X25" s="115"/>
      <c r="Y25" s="115"/>
      <c r="Z25" s="115"/>
      <c r="AA25" s="115"/>
      <c r="AB25" s="18"/>
      <c r="AC25" s="18"/>
      <c r="AD25" s="18"/>
      <c r="AE25" s="18"/>
      <c r="AF25" s="18"/>
      <c r="AG25" s="18"/>
      <c r="AH25" s="18"/>
      <c r="AI25" s="18"/>
      <c r="AJ25" s="18"/>
      <c r="AK25" s="18"/>
      <c r="AL25" s="18"/>
      <c r="AM25" s="18"/>
      <c r="AN25" s="18"/>
      <c r="AO25" s="18"/>
      <c r="AP25" s="18"/>
      <c r="AQ25" s="18"/>
      <c r="AR25" s="18"/>
      <c r="AS25" s="18"/>
      <c r="AT25" s="18"/>
      <c r="AU25" s="18"/>
      <c r="AV25" s="18"/>
    </row>
    <row r="26" spans="1:48" ht="60" customHeight="1" x14ac:dyDescent="0.25">
      <c r="A26" s="136"/>
      <c r="B26" s="68">
        <v>27</v>
      </c>
      <c r="C26" s="142"/>
      <c r="D26" s="46" t="s">
        <v>186</v>
      </c>
      <c r="E26" s="20" t="s">
        <v>37</v>
      </c>
      <c r="F26" s="20" t="s">
        <v>28</v>
      </c>
      <c r="G26" s="86">
        <v>1.19</v>
      </c>
      <c r="H26" s="72">
        <v>100</v>
      </c>
      <c r="I26" s="39">
        <f t="shared" si="0"/>
        <v>0</v>
      </c>
      <c r="J26" s="40" t="str">
        <f t="shared" si="1"/>
        <v>OK</v>
      </c>
      <c r="K26" s="115"/>
      <c r="L26" s="115"/>
      <c r="M26" s="115"/>
      <c r="N26" s="115"/>
      <c r="O26" s="115"/>
      <c r="P26" s="115"/>
      <c r="Q26" s="115">
        <v>50</v>
      </c>
      <c r="R26" s="115"/>
      <c r="S26" s="115"/>
      <c r="T26" s="115"/>
      <c r="U26" s="115"/>
      <c r="V26" s="115"/>
      <c r="W26" s="115"/>
      <c r="X26" s="115"/>
      <c r="Y26" s="115">
        <v>50</v>
      </c>
      <c r="Z26" s="115"/>
      <c r="AA26" s="115"/>
      <c r="AB26" s="18"/>
      <c r="AC26" s="18"/>
      <c r="AD26" s="18"/>
      <c r="AE26" s="18"/>
      <c r="AF26" s="18"/>
      <c r="AG26" s="18"/>
      <c r="AH26" s="18"/>
      <c r="AI26" s="18"/>
      <c r="AJ26" s="18"/>
      <c r="AK26" s="18"/>
      <c r="AL26" s="18"/>
      <c r="AM26" s="18"/>
      <c r="AN26" s="18"/>
      <c r="AO26" s="18"/>
      <c r="AP26" s="18"/>
      <c r="AQ26" s="18"/>
      <c r="AR26" s="18"/>
      <c r="AS26" s="18"/>
      <c r="AT26" s="18"/>
      <c r="AU26" s="18"/>
      <c r="AV26" s="18"/>
    </row>
    <row r="27" spans="1:48" ht="60" customHeight="1" x14ac:dyDescent="0.25">
      <c r="A27" s="134">
        <v>13</v>
      </c>
      <c r="B27" s="68">
        <v>28</v>
      </c>
      <c r="C27" s="140" t="s">
        <v>187</v>
      </c>
      <c r="D27" s="66" t="s">
        <v>89</v>
      </c>
      <c r="E27" s="20" t="s">
        <v>188</v>
      </c>
      <c r="F27" s="20" t="s">
        <v>26</v>
      </c>
      <c r="G27" s="86">
        <v>37.36</v>
      </c>
      <c r="H27" s="72"/>
      <c r="I27" s="39">
        <f t="shared" si="0"/>
        <v>0</v>
      </c>
      <c r="J27" s="40" t="str">
        <f t="shared" si="1"/>
        <v>OK</v>
      </c>
      <c r="K27" s="115"/>
      <c r="L27" s="115"/>
      <c r="M27" s="115"/>
      <c r="N27" s="115"/>
      <c r="O27" s="115"/>
      <c r="P27" s="115"/>
      <c r="Q27" s="115"/>
      <c r="R27" s="115"/>
      <c r="S27" s="115"/>
      <c r="T27" s="115"/>
      <c r="U27" s="115"/>
      <c r="V27" s="115"/>
      <c r="W27" s="115"/>
      <c r="X27" s="115"/>
      <c r="Y27" s="115"/>
      <c r="Z27" s="115"/>
      <c r="AA27" s="115"/>
      <c r="AB27" s="18"/>
      <c r="AC27" s="18"/>
      <c r="AD27" s="18"/>
      <c r="AE27" s="18"/>
      <c r="AF27" s="18"/>
      <c r="AG27" s="18"/>
      <c r="AH27" s="18"/>
      <c r="AI27" s="18"/>
      <c r="AJ27" s="18"/>
      <c r="AK27" s="18"/>
      <c r="AL27" s="18"/>
      <c r="AM27" s="18"/>
      <c r="AN27" s="18"/>
      <c r="AO27" s="18"/>
      <c r="AP27" s="18"/>
      <c r="AQ27" s="18"/>
      <c r="AR27" s="18"/>
      <c r="AS27" s="18"/>
      <c r="AT27" s="18"/>
      <c r="AU27" s="18"/>
      <c r="AV27" s="18"/>
    </row>
    <row r="28" spans="1:48" ht="60" customHeight="1" x14ac:dyDescent="0.25">
      <c r="A28" s="135"/>
      <c r="B28" s="68">
        <v>29</v>
      </c>
      <c r="C28" s="141"/>
      <c r="D28" s="66" t="s">
        <v>90</v>
      </c>
      <c r="E28" s="20" t="s">
        <v>188</v>
      </c>
      <c r="F28" s="20" t="s">
        <v>26</v>
      </c>
      <c r="G28" s="86">
        <v>39.81</v>
      </c>
      <c r="H28" s="72"/>
      <c r="I28" s="39">
        <f t="shared" si="0"/>
        <v>0</v>
      </c>
      <c r="J28" s="40" t="str">
        <f t="shared" si="1"/>
        <v>OK</v>
      </c>
      <c r="K28" s="115"/>
      <c r="L28" s="115"/>
      <c r="M28" s="115"/>
      <c r="N28" s="115"/>
      <c r="O28" s="115"/>
      <c r="P28" s="115"/>
      <c r="Q28" s="115"/>
      <c r="R28" s="115"/>
      <c r="S28" s="115"/>
      <c r="T28" s="115"/>
      <c r="U28" s="115"/>
      <c r="V28" s="115"/>
      <c r="W28" s="115"/>
      <c r="X28" s="115"/>
      <c r="Y28" s="115"/>
      <c r="Z28" s="115"/>
      <c r="AA28" s="115"/>
      <c r="AB28" s="18"/>
      <c r="AC28" s="18"/>
      <c r="AD28" s="18"/>
      <c r="AE28" s="18"/>
      <c r="AF28" s="18"/>
      <c r="AG28" s="18"/>
      <c r="AH28" s="18"/>
      <c r="AI28" s="18"/>
      <c r="AJ28" s="18"/>
      <c r="AK28" s="18"/>
      <c r="AL28" s="18"/>
      <c r="AM28" s="18"/>
      <c r="AN28" s="18"/>
      <c r="AO28" s="18"/>
      <c r="AP28" s="18"/>
      <c r="AQ28" s="18"/>
      <c r="AR28" s="18"/>
      <c r="AS28" s="18"/>
      <c r="AT28" s="18"/>
      <c r="AU28" s="18"/>
      <c r="AV28" s="18"/>
    </row>
    <row r="29" spans="1:48" ht="60" customHeight="1" x14ac:dyDescent="0.25">
      <c r="A29" s="135"/>
      <c r="B29" s="68">
        <v>30</v>
      </c>
      <c r="C29" s="141"/>
      <c r="D29" s="46" t="s">
        <v>91</v>
      </c>
      <c r="E29" s="20" t="s">
        <v>188</v>
      </c>
      <c r="F29" s="20" t="s">
        <v>26</v>
      </c>
      <c r="G29" s="86">
        <v>39.81</v>
      </c>
      <c r="H29" s="72"/>
      <c r="I29" s="39">
        <f t="shared" si="0"/>
        <v>0</v>
      </c>
      <c r="J29" s="40" t="str">
        <f t="shared" si="1"/>
        <v>OK</v>
      </c>
      <c r="K29" s="115"/>
      <c r="L29" s="115"/>
      <c r="M29" s="115"/>
      <c r="N29" s="115"/>
      <c r="O29" s="115"/>
      <c r="P29" s="115"/>
      <c r="Q29" s="115"/>
      <c r="R29" s="115"/>
      <c r="S29" s="115"/>
      <c r="T29" s="115"/>
      <c r="U29" s="115"/>
      <c r="V29" s="115"/>
      <c r="W29" s="115"/>
      <c r="X29" s="115"/>
      <c r="Y29" s="115"/>
      <c r="Z29" s="115"/>
      <c r="AA29" s="115"/>
      <c r="AB29" s="18"/>
      <c r="AC29" s="18"/>
      <c r="AD29" s="18"/>
      <c r="AE29" s="18"/>
      <c r="AF29" s="18"/>
      <c r="AG29" s="18"/>
      <c r="AH29" s="18"/>
      <c r="AI29" s="18"/>
      <c r="AJ29" s="18"/>
      <c r="AK29" s="18"/>
      <c r="AL29" s="18"/>
      <c r="AM29" s="18"/>
      <c r="AN29" s="18"/>
      <c r="AO29" s="18"/>
      <c r="AP29" s="18"/>
      <c r="AQ29" s="18"/>
      <c r="AR29" s="18"/>
      <c r="AS29" s="18"/>
      <c r="AT29" s="18"/>
      <c r="AU29" s="18"/>
      <c r="AV29" s="18"/>
    </row>
    <row r="30" spans="1:48" ht="60" customHeight="1" x14ac:dyDescent="0.25">
      <c r="A30" s="135"/>
      <c r="B30" s="68">
        <v>31</v>
      </c>
      <c r="C30" s="141"/>
      <c r="D30" s="46" t="s">
        <v>92</v>
      </c>
      <c r="E30" s="20" t="s">
        <v>188</v>
      </c>
      <c r="F30" s="20" t="s">
        <v>26</v>
      </c>
      <c r="G30" s="86">
        <v>114.98</v>
      </c>
      <c r="H30" s="72"/>
      <c r="I30" s="39">
        <f t="shared" si="0"/>
        <v>0</v>
      </c>
      <c r="J30" s="40" t="str">
        <f t="shared" si="1"/>
        <v>OK</v>
      </c>
      <c r="K30" s="115"/>
      <c r="L30" s="115"/>
      <c r="M30" s="115"/>
      <c r="N30" s="115"/>
      <c r="O30" s="115"/>
      <c r="P30" s="115"/>
      <c r="Q30" s="115"/>
      <c r="R30" s="115"/>
      <c r="S30" s="115"/>
      <c r="T30" s="115"/>
      <c r="U30" s="115"/>
      <c r="V30" s="115"/>
      <c r="W30" s="115"/>
      <c r="X30" s="115"/>
      <c r="Y30" s="115"/>
      <c r="Z30" s="115"/>
      <c r="AA30" s="115"/>
      <c r="AB30" s="18"/>
      <c r="AC30" s="18"/>
      <c r="AD30" s="18"/>
      <c r="AE30" s="18"/>
      <c r="AF30" s="18"/>
      <c r="AG30" s="18"/>
      <c r="AH30" s="18"/>
      <c r="AI30" s="18"/>
      <c r="AJ30" s="18"/>
      <c r="AK30" s="18"/>
      <c r="AL30" s="18"/>
      <c r="AM30" s="18"/>
      <c r="AN30" s="18"/>
      <c r="AO30" s="18"/>
      <c r="AP30" s="18"/>
      <c r="AQ30" s="18"/>
      <c r="AR30" s="18"/>
      <c r="AS30" s="18"/>
      <c r="AT30" s="18"/>
      <c r="AU30" s="18"/>
      <c r="AV30" s="18"/>
    </row>
    <row r="31" spans="1:48" ht="60" customHeight="1" x14ac:dyDescent="0.25">
      <c r="A31" s="135"/>
      <c r="B31" s="68">
        <v>32</v>
      </c>
      <c r="C31" s="141"/>
      <c r="D31" s="46" t="s">
        <v>189</v>
      </c>
      <c r="E31" s="20" t="s">
        <v>188</v>
      </c>
      <c r="F31" s="20" t="s">
        <v>26</v>
      </c>
      <c r="G31" s="86">
        <v>36.97</v>
      </c>
      <c r="H31" s="72"/>
      <c r="I31" s="39">
        <f t="shared" si="0"/>
        <v>0</v>
      </c>
      <c r="J31" s="40" t="str">
        <f t="shared" si="1"/>
        <v>OK</v>
      </c>
      <c r="K31" s="115"/>
      <c r="L31" s="115"/>
      <c r="M31" s="115"/>
      <c r="N31" s="115"/>
      <c r="O31" s="115"/>
      <c r="P31" s="115"/>
      <c r="Q31" s="115"/>
      <c r="R31" s="115"/>
      <c r="S31" s="115"/>
      <c r="T31" s="115"/>
      <c r="U31" s="115"/>
      <c r="V31" s="115"/>
      <c r="W31" s="115"/>
      <c r="X31" s="115"/>
      <c r="Y31" s="115"/>
      <c r="Z31" s="115"/>
      <c r="AA31" s="115"/>
      <c r="AB31" s="18"/>
      <c r="AC31" s="18"/>
      <c r="AD31" s="18"/>
      <c r="AE31" s="18"/>
      <c r="AF31" s="18"/>
      <c r="AG31" s="18"/>
      <c r="AH31" s="18"/>
      <c r="AI31" s="18"/>
      <c r="AJ31" s="18"/>
      <c r="AK31" s="18"/>
      <c r="AL31" s="18"/>
      <c r="AM31" s="18"/>
      <c r="AN31" s="18"/>
      <c r="AO31" s="18"/>
      <c r="AP31" s="18"/>
      <c r="AQ31" s="18"/>
      <c r="AR31" s="18"/>
      <c r="AS31" s="18"/>
      <c r="AT31" s="18"/>
      <c r="AU31" s="18"/>
      <c r="AV31" s="18"/>
    </row>
    <row r="32" spans="1:48" ht="60" customHeight="1" x14ac:dyDescent="0.25">
      <c r="A32" s="135"/>
      <c r="B32" s="68">
        <v>33</v>
      </c>
      <c r="C32" s="141"/>
      <c r="D32" s="46" t="s">
        <v>190</v>
      </c>
      <c r="E32" s="20" t="s">
        <v>188</v>
      </c>
      <c r="F32" s="20" t="s">
        <v>26</v>
      </c>
      <c r="G32" s="86">
        <v>18.579999999999998</v>
      </c>
      <c r="H32" s="72"/>
      <c r="I32" s="39">
        <f t="shared" si="0"/>
        <v>0</v>
      </c>
      <c r="J32" s="40" t="str">
        <f t="shared" si="1"/>
        <v>OK</v>
      </c>
      <c r="K32" s="115"/>
      <c r="L32" s="115"/>
      <c r="M32" s="115"/>
      <c r="N32" s="115"/>
      <c r="O32" s="115"/>
      <c r="P32" s="115"/>
      <c r="Q32" s="115"/>
      <c r="R32" s="115"/>
      <c r="S32" s="115"/>
      <c r="T32" s="115"/>
      <c r="U32" s="115"/>
      <c r="V32" s="115"/>
      <c r="W32" s="115"/>
      <c r="X32" s="115"/>
      <c r="Y32" s="115"/>
      <c r="Z32" s="115"/>
      <c r="AA32" s="115"/>
      <c r="AB32" s="18"/>
      <c r="AC32" s="18"/>
      <c r="AD32" s="18"/>
      <c r="AE32" s="18"/>
      <c r="AF32" s="18"/>
      <c r="AG32" s="18"/>
      <c r="AH32" s="18"/>
      <c r="AI32" s="18"/>
      <c r="AJ32" s="18"/>
      <c r="AK32" s="18"/>
      <c r="AL32" s="18"/>
      <c r="AM32" s="18"/>
      <c r="AN32" s="18"/>
      <c r="AO32" s="18"/>
      <c r="AP32" s="18"/>
      <c r="AQ32" s="18"/>
      <c r="AR32" s="18"/>
      <c r="AS32" s="18"/>
      <c r="AT32" s="18"/>
      <c r="AU32" s="18"/>
      <c r="AV32" s="18"/>
    </row>
    <row r="33" spans="1:48" ht="60" customHeight="1" x14ac:dyDescent="0.25">
      <c r="A33" s="135"/>
      <c r="B33" s="68">
        <v>34</v>
      </c>
      <c r="C33" s="141"/>
      <c r="D33" s="46" t="s">
        <v>191</v>
      </c>
      <c r="E33" s="20" t="s">
        <v>188</v>
      </c>
      <c r="F33" s="20" t="s">
        <v>26</v>
      </c>
      <c r="G33" s="86">
        <v>18.22</v>
      </c>
      <c r="H33" s="72"/>
      <c r="I33" s="39">
        <f t="shared" si="0"/>
        <v>0</v>
      </c>
      <c r="J33" s="40" t="str">
        <f t="shared" si="1"/>
        <v>OK</v>
      </c>
      <c r="K33" s="115"/>
      <c r="L33" s="115"/>
      <c r="M33" s="115"/>
      <c r="N33" s="115"/>
      <c r="O33" s="115"/>
      <c r="P33" s="115"/>
      <c r="Q33" s="115"/>
      <c r="R33" s="115"/>
      <c r="S33" s="115"/>
      <c r="T33" s="115"/>
      <c r="U33" s="115"/>
      <c r="V33" s="115"/>
      <c r="W33" s="115"/>
      <c r="X33" s="115"/>
      <c r="Y33" s="115"/>
      <c r="Z33" s="115"/>
      <c r="AA33" s="115"/>
      <c r="AB33" s="18"/>
      <c r="AC33" s="18"/>
      <c r="AD33" s="18"/>
      <c r="AE33" s="18"/>
      <c r="AF33" s="18"/>
      <c r="AG33" s="18"/>
      <c r="AH33" s="18"/>
      <c r="AI33" s="18"/>
      <c r="AJ33" s="18"/>
      <c r="AK33" s="18"/>
      <c r="AL33" s="18"/>
      <c r="AM33" s="18"/>
      <c r="AN33" s="18"/>
      <c r="AO33" s="18"/>
      <c r="AP33" s="18"/>
      <c r="AQ33" s="18"/>
      <c r="AR33" s="18"/>
      <c r="AS33" s="18"/>
      <c r="AT33" s="18"/>
      <c r="AU33" s="18"/>
      <c r="AV33" s="18"/>
    </row>
    <row r="34" spans="1:48" ht="60" customHeight="1" x14ac:dyDescent="0.25">
      <c r="A34" s="136"/>
      <c r="B34" s="68">
        <v>35</v>
      </c>
      <c r="C34" s="142"/>
      <c r="D34" s="46" t="s">
        <v>192</v>
      </c>
      <c r="E34" s="20" t="s">
        <v>188</v>
      </c>
      <c r="F34" s="20" t="s">
        <v>26</v>
      </c>
      <c r="G34" s="86">
        <v>54.22</v>
      </c>
      <c r="H34" s="72"/>
      <c r="I34" s="39">
        <f t="shared" si="0"/>
        <v>0</v>
      </c>
      <c r="J34" s="40" t="str">
        <f t="shared" si="1"/>
        <v>OK</v>
      </c>
      <c r="K34" s="115"/>
      <c r="L34" s="115"/>
      <c r="M34" s="115"/>
      <c r="N34" s="115"/>
      <c r="O34" s="115"/>
      <c r="P34" s="115"/>
      <c r="Q34" s="115"/>
      <c r="R34" s="115"/>
      <c r="S34" s="115"/>
      <c r="T34" s="115"/>
      <c r="U34" s="115"/>
      <c r="V34" s="115"/>
      <c r="W34" s="115"/>
      <c r="X34" s="115"/>
      <c r="Y34" s="115"/>
      <c r="Z34" s="115"/>
      <c r="AA34" s="115"/>
      <c r="AB34" s="18"/>
      <c r="AC34" s="18"/>
      <c r="AD34" s="18"/>
      <c r="AE34" s="18"/>
      <c r="AF34" s="18"/>
      <c r="AG34" s="18"/>
      <c r="AH34" s="18"/>
      <c r="AI34" s="18"/>
      <c r="AJ34" s="18"/>
      <c r="AK34" s="18"/>
      <c r="AL34" s="18"/>
      <c r="AM34" s="18"/>
      <c r="AN34" s="18"/>
      <c r="AO34" s="18"/>
      <c r="AP34" s="18"/>
      <c r="AQ34" s="18"/>
      <c r="AR34" s="18"/>
      <c r="AS34" s="18"/>
      <c r="AT34" s="18"/>
      <c r="AU34" s="18"/>
      <c r="AV34" s="18"/>
    </row>
    <row r="35" spans="1:48" ht="60" customHeight="1" x14ac:dyDescent="0.25">
      <c r="A35" s="134">
        <v>14</v>
      </c>
      <c r="B35" s="68">
        <v>36</v>
      </c>
      <c r="C35" s="140" t="s">
        <v>175</v>
      </c>
      <c r="D35" s="46" t="s">
        <v>93</v>
      </c>
      <c r="E35" s="20" t="s">
        <v>193</v>
      </c>
      <c r="F35" s="20" t="s">
        <v>26</v>
      </c>
      <c r="G35" s="86">
        <v>5.59</v>
      </c>
      <c r="H35" s="72">
        <v>10</v>
      </c>
      <c r="I35" s="39">
        <f t="shared" si="0"/>
        <v>10</v>
      </c>
      <c r="J35" s="40" t="str">
        <f t="shared" si="1"/>
        <v>OK</v>
      </c>
      <c r="K35" s="115"/>
      <c r="L35" s="115"/>
      <c r="M35" s="115"/>
      <c r="N35" s="115"/>
      <c r="O35" s="115"/>
      <c r="P35" s="115"/>
      <c r="Q35" s="115"/>
      <c r="R35" s="115"/>
      <c r="S35" s="115"/>
      <c r="T35" s="115"/>
      <c r="U35" s="115"/>
      <c r="V35" s="115"/>
      <c r="W35" s="115"/>
      <c r="X35" s="115"/>
      <c r="Y35" s="115"/>
      <c r="Z35" s="115"/>
      <c r="AA35" s="115"/>
      <c r="AB35" s="18"/>
      <c r="AC35" s="18"/>
      <c r="AD35" s="18"/>
      <c r="AE35" s="18"/>
      <c r="AF35" s="18"/>
      <c r="AG35" s="18"/>
      <c r="AH35" s="18"/>
      <c r="AI35" s="18"/>
      <c r="AJ35" s="18"/>
      <c r="AK35" s="18"/>
      <c r="AL35" s="18"/>
      <c r="AM35" s="18"/>
      <c r="AN35" s="18"/>
      <c r="AO35" s="18"/>
      <c r="AP35" s="18"/>
      <c r="AQ35" s="18"/>
      <c r="AR35" s="18"/>
      <c r="AS35" s="18"/>
      <c r="AT35" s="18"/>
      <c r="AU35" s="18"/>
      <c r="AV35" s="18"/>
    </row>
    <row r="36" spans="1:48" ht="60" customHeight="1" x14ac:dyDescent="0.25">
      <c r="A36" s="135"/>
      <c r="B36" s="68">
        <v>37</v>
      </c>
      <c r="C36" s="141"/>
      <c r="D36" s="46" t="s">
        <v>94</v>
      </c>
      <c r="E36" s="20" t="s">
        <v>194</v>
      </c>
      <c r="F36" s="20" t="s">
        <v>26</v>
      </c>
      <c r="G36" s="86">
        <v>5.69</v>
      </c>
      <c r="H36" s="72"/>
      <c r="I36" s="39">
        <f t="shared" si="0"/>
        <v>0</v>
      </c>
      <c r="J36" s="40" t="str">
        <f t="shared" si="1"/>
        <v>OK</v>
      </c>
      <c r="K36" s="115"/>
      <c r="L36" s="115"/>
      <c r="M36" s="115"/>
      <c r="N36" s="115"/>
      <c r="O36" s="115"/>
      <c r="P36" s="115"/>
      <c r="Q36" s="115"/>
      <c r="R36" s="115"/>
      <c r="S36" s="115"/>
      <c r="T36" s="115"/>
      <c r="U36" s="115"/>
      <c r="V36" s="115"/>
      <c r="W36" s="115"/>
      <c r="X36" s="115"/>
      <c r="Y36" s="115"/>
      <c r="Z36" s="115"/>
      <c r="AA36" s="115"/>
      <c r="AB36" s="18"/>
      <c r="AC36" s="18"/>
      <c r="AD36" s="18"/>
      <c r="AE36" s="18"/>
      <c r="AF36" s="18"/>
      <c r="AG36" s="18"/>
      <c r="AH36" s="18"/>
      <c r="AI36" s="18"/>
      <c r="AJ36" s="18"/>
      <c r="AK36" s="18"/>
      <c r="AL36" s="18"/>
      <c r="AM36" s="18"/>
      <c r="AN36" s="18"/>
      <c r="AO36" s="18"/>
      <c r="AP36" s="18"/>
      <c r="AQ36" s="18"/>
      <c r="AR36" s="18"/>
      <c r="AS36" s="18"/>
      <c r="AT36" s="18"/>
      <c r="AU36" s="18"/>
      <c r="AV36" s="18"/>
    </row>
    <row r="37" spans="1:48" ht="60" customHeight="1" x14ac:dyDescent="0.25">
      <c r="A37" s="135"/>
      <c r="B37" s="68">
        <v>38</v>
      </c>
      <c r="C37" s="141"/>
      <c r="D37" s="66" t="s">
        <v>95</v>
      </c>
      <c r="E37" s="20" t="s">
        <v>194</v>
      </c>
      <c r="F37" s="20" t="s">
        <v>26</v>
      </c>
      <c r="G37" s="86">
        <v>12.6</v>
      </c>
      <c r="H37" s="72"/>
      <c r="I37" s="39">
        <f t="shared" si="0"/>
        <v>0</v>
      </c>
      <c r="J37" s="40" t="str">
        <f t="shared" si="1"/>
        <v>OK</v>
      </c>
      <c r="K37" s="115"/>
      <c r="L37" s="115"/>
      <c r="M37" s="115"/>
      <c r="N37" s="115"/>
      <c r="O37" s="115"/>
      <c r="P37" s="115"/>
      <c r="Q37" s="115"/>
      <c r="R37" s="115"/>
      <c r="S37" s="115"/>
      <c r="T37" s="115"/>
      <c r="U37" s="115"/>
      <c r="V37" s="115"/>
      <c r="W37" s="115"/>
      <c r="X37" s="115"/>
      <c r="Y37" s="115"/>
      <c r="Z37" s="115"/>
      <c r="AA37" s="115"/>
      <c r="AB37" s="18"/>
      <c r="AC37" s="18"/>
      <c r="AD37" s="18"/>
      <c r="AE37" s="18"/>
      <c r="AF37" s="18"/>
      <c r="AG37" s="18"/>
      <c r="AH37" s="18"/>
      <c r="AI37" s="18"/>
      <c r="AJ37" s="18"/>
      <c r="AK37" s="18"/>
      <c r="AL37" s="18"/>
      <c r="AM37" s="18"/>
      <c r="AN37" s="18"/>
      <c r="AO37" s="18"/>
      <c r="AP37" s="18"/>
      <c r="AQ37" s="18"/>
      <c r="AR37" s="18"/>
      <c r="AS37" s="18"/>
      <c r="AT37" s="18"/>
      <c r="AU37" s="18"/>
      <c r="AV37" s="18"/>
    </row>
    <row r="38" spans="1:48" ht="60" customHeight="1" x14ac:dyDescent="0.25">
      <c r="A38" s="135"/>
      <c r="B38" s="68">
        <v>39</v>
      </c>
      <c r="C38" s="141"/>
      <c r="D38" s="66" t="s">
        <v>96</v>
      </c>
      <c r="E38" s="20" t="s">
        <v>62</v>
      </c>
      <c r="F38" s="20" t="s">
        <v>26</v>
      </c>
      <c r="G38" s="86">
        <v>23.37</v>
      </c>
      <c r="H38" s="72"/>
      <c r="I38" s="39">
        <f t="shared" si="0"/>
        <v>0</v>
      </c>
      <c r="J38" s="40" t="str">
        <f t="shared" si="1"/>
        <v>OK</v>
      </c>
      <c r="K38" s="115"/>
      <c r="L38" s="115"/>
      <c r="M38" s="115"/>
      <c r="N38" s="115"/>
      <c r="O38" s="115"/>
      <c r="P38" s="115"/>
      <c r="Q38" s="115"/>
      <c r="R38" s="115"/>
      <c r="S38" s="115"/>
      <c r="T38" s="115"/>
      <c r="U38" s="115"/>
      <c r="V38" s="115"/>
      <c r="W38" s="115"/>
      <c r="X38" s="115"/>
      <c r="Y38" s="115"/>
      <c r="Z38" s="115"/>
      <c r="AA38" s="115"/>
      <c r="AB38" s="18"/>
      <c r="AC38" s="18"/>
      <c r="AD38" s="18"/>
      <c r="AE38" s="18"/>
      <c r="AF38" s="18"/>
      <c r="AG38" s="18"/>
      <c r="AH38" s="18"/>
      <c r="AI38" s="18"/>
      <c r="AJ38" s="18"/>
      <c r="AK38" s="18"/>
      <c r="AL38" s="18"/>
      <c r="AM38" s="18"/>
      <c r="AN38" s="18"/>
      <c r="AO38" s="18"/>
      <c r="AP38" s="18"/>
      <c r="AQ38" s="18"/>
      <c r="AR38" s="18"/>
      <c r="AS38" s="18"/>
      <c r="AT38" s="18"/>
      <c r="AU38" s="18"/>
      <c r="AV38" s="18"/>
    </row>
    <row r="39" spans="1:48" ht="60" customHeight="1" x14ac:dyDescent="0.25">
      <c r="A39" s="135"/>
      <c r="B39" s="68">
        <v>40</v>
      </c>
      <c r="C39" s="141"/>
      <c r="D39" s="46" t="s">
        <v>97</v>
      </c>
      <c r="E39" s="20" t="s">
        <v>59</v>
      </c>
      <c r="F39" s="20" t="s">
        <v>26</v>
      </c>
      <c r="G39" s="86">
        <v>1.3</v>
      </c>
      <c r="H39" s="72"/>
      <c r="I39" s="39">
        <f t="shared" si="0"/>
        <v>0</v>
      </c>
      <c r="J39" s="40" t="str">
        <f t="shared" si="1"/>
        <v>OK</v>
      </c>
      <c r="K39" s="115"/>
      <c r="L39" s="115"/>
      <c r="M39" s="115"/>
      <c r="N39" s="115"/>
      <c r="O39" s="115"/>
      <c r="P39" s="115"/>
      <c r="Q39" s="115"/>
      <c r="R39" s="115"/>
      <c r="S39" s="115"/>
      <c r="T39" s="115"/>
      <c r="U39" s="115"/>
      <c r="V39" s="115"/>
      <c r="W39" s="115"/>
      <c r="X39" s="115"/>
      <c r="Y39" s="115"/>
      <c r="Z39" s="115"/>
      <c r="AA39" s="115"/>
      <c r="AB39" s="18"/>
      <c r="AC39" s="18"/>
      <c r="AD39" s="18"/>
      <c r="AE39" s="18"/>
      <c r="AF39" s="18"/>
      <c r="AG39" s="18"/>
      <c r="AH39" s="18"/>
      <c r="AI39" s="18"/>
      <c r="AJ39" s="18"/>
      <c r="AK39" s="18"/>
      <c r="AL39" s="18"/>
      <c r="AM39" s="18"/>
      <c r="AN39" s="18"/>
      <c r="AO39" s="18"/>
      <c r="AP39" s="18"/>
      <c r="AQ39" s="18"/>
      <c r="AR39" s="18"/>
      <c r="AS39" s="18"/>
      <c r="AT39" s="18"/>
      <c r="AU39" s="18"/>
      <c r="AV39" s="18"/>
    </row>
    <row r="40" spans="1:48" ht="60" customHeight="1" x14ac:dyDescent="0.25">
      <c r="A40" s="135"/>
      <c r="B40" s="68">
        <v>41</v>
      </c>
      <c r="C40" s="141"/>
      <c r="D40" s="46" t="s">
        <v>98</v>
      </c>
      <c r="E40" s="20" t="s">
        <v>61</v>
      </c>
      <c r="F40" s="20" t="s">
        <v>48</v>
      </c>
      <c r="G40" s="86">
        <v>0.78</v>
      </c>
      <c r="H40" s="72">
        <v>50</v>
      </c>
      <c r="I40" s="39">
        <f t="shared" si="0"/>
        <v>50</v>
      </c>
      <c r="J40" s="40" t="str">
        <f t="shared" si="1"/>
        <v>OK</v>
      </c>
      <c r="K40" s="115"/>
      <c r="L40" s="115"/>
      <c r="M40" s="115"/>
      <c r="N40" s="115"/>
      <c r="O40" s="115"/>
      <c r="P40" s="115"/>
      <c r="Q40" s="115"/>
      <c r="R40" s="115"/>
      <c r="S40" s="115"/>
      <c r="T40" s="115"/>
      <c r="U40" s="115"/>
      <c r="V40" s="115"/>
      <c r="W40" s="115"/>
      <c r="X40" s="115"/>
      <c r="Y40" s="115"/>
      <c r="Z40" s="115"/>
      <c r="AA40" s="115"/>
      <c r="AB40" s="18"/>
      <c r="AC40" s="18"/>
      <c r="AD40" s="18"/>
      <c r="AE40" s="18"/>
      <c r="AF40" s="18"/>
      <c r="AG40" s="18"/>
      <c r="AH40" s="18"/>
      <c r="AI40" s="18"/>
      <c r="AJ40" s="18"/>
      <c r="AK40" s="18"/>
      <c r="AL40" s="18"/>
      <c r="AM40" s="18"/>
      <c r="AN40" s="18"/>
      <c r="AO40" s="18"/>
      <c r="AP40" s="18"/>
      <c r="AQ40" s="18"/>
      <c r="AR40" s="18"/>
      <c r="AS40" s="18"/>
      <c r="AT40" s="18"/>
      <c r="AU40" s="18"/>
      <c r="AV40" s="18"/>
    </row>
    <row r="41" spans="1:48" ht="60" customHeight="1" x14ac:dyDescent="0.25">
      <c r="A41" s="135"/>
      <c r="B41" s="68">
        <v>42</v>
      </c>
      <c r="C41" s="141"/>
      <c r="D41" s="66" t="s">
        <v>99</v>
      </c>
      <c r="E41" s="20" t="s">
        <v>195</v>
      </c>
      <c r="F41" s="20" t="s">
        <v>29</v>
      </c>
      <c r="G41" s="86">
        <v>1.48</v>
      </c>
      <c r="H41" s="72">
        <v>20</v>
      </c>
      <c r="I41" s="39">
        <f t="shared" si="0"/>
        <v>20</v>
      </c>
      <c r="J41" s="40" t="str">
        <f t="shared" si="1"/>
        <v>OK</v>
      </c>
      <c r="K41" s="115"/>
      <c r="L41" s="115"/>
      <c r="M41" s="115"/>
      <c r="N41" s="115"/>
      <c r="O41" s="115"/>
      <c r="P41" s="115"/>
      <c r="Q41" s="115"/>
      <c r="R41" s="115"/>
      <c r="S41" s="115"/>
      <c r="T41" s="115"/>
      <c r="U41" s="115"/>
      <c r="V41" s="115"/>
      <c r="W41" s="115"/>
      <c r="X41" s="115"/>
      <c r="Y41" s="115"/>
      <c r="Z41" s="115"/>
      <c r="AA41" s="115"/>
      <c r="AB41" s="18"/>
      <c r="AC41" s="18"/>
      <c r="AD41" s="18"/>
      <c r="AE41" s="18"/>
      <c r="AF41" s="18"/>
      <c r="AG41" s="18"/>
      <c r="AH41" s="18"/>
      <c r="AI41" s="18"/>
      <c r="AJ41" s="18"/>
      <c r="AK41" s="18"/>
      <c r="AL41" s="18"/>
      <c r="AM41" s="18"/>
      <c r="AN41" s="18"/>
      <c r="AO41" s="18"/>
      <c r="AP41" s="18"/>
      <c r="AQ41" s="18"/>
      <c r="AR41" s="18"/>
      <c r="AS41" s="18"/>
      <c r="AT41" s="18"/>
      <c r="AU41" s="18"/>
      <c r="AV41" s="18"/>
    </row>
    <row r="42" spans="1:48" ht="60" customHeight="1" x14ac:dyDescent="0.25">
      <c r="A42" s="135"/>
      <c r="B42" s="68">
        <v>43</v>
      </c>
      <c r="C42" s="141"/>
      <c r="D42" s="66" t="s">
        <v>100</v>
      </c>
      <c r="E42" s="20" t="s">
        <v>63</v>
      </c>
      <c r="F42" s="20" t="s">
        <v>27</v>
      </c>
      <c r="G42" s="86">
        <v>3.35</v>
      </c>
      <c r="H42" s="72"/>
      <c r="I42" s="39">
        <f t="shared" si="0"/>
        <v>0</v>
      </c>
      <c r="J42" s="40" t="str">
        <f t="shared" si="1"/>
        <v>OK</v>
      </c>
      <c r="K42" s="115"/>
      <c r="L42" s="115"/>
      <c r="M42" s="115"/>
      <c r="N42" s="115"/>
      <c r="O42" s="115"/>
      <c r="P42" s="115"/>
      <c r="Q42" s="115"/>
      <c r="R42" s="115"/>
      <c r="S42" s="115"/>
      <c r="T42" s="115"/>
      <c r="U42" s="115"/>
      <c r="V42" s="115"/>
      <c r="W42" s="115"/>
      <c r="X42" s="115"/>
      <c r="Y42" s="115"/>
      <c r="Z42" s="115"/>
      <c r="AA42" s="115"/>
      <c r="AB42" s="18"/>
      <c r="AC42" s="18"/>
      <c r="AD42" s="18"/>
      <c r="AE42" s="18"/>
      <c r="AF42" s="18"/>
      <c r="AG42" s="18"/>
      <c r="AH42" s="18"/>
      <c r="AI42" s="18"/>
      <c r="AJ42" s="18"/>
      <c r="AK42" s="18"/>
      <c r="AL42" s="18"/>
      <c r="AM42" s="18"/>
      <c r="AN42" s="18"/>
      <c r="AO42" s="18"/>
      <c r="AP42" s="18"/>
      <c r="AQ42" s="18"/>
      <c r="AR42" s="18"/>
      <c r="AS42" s="18"/>
      <c r="AT42" s="18"/>
      <c r="AU42" s="18"/>
      <c r="AV42" s="18"/>
    </row>
    <row r="43" spans="1:48" ht="60" customHeight="1" x14ac:dyDescent="0.25">
      <c r="A43" s="135"/>
      <c r="B43" s="68">
        <v>44</v>
      </c>
      <c r="C43" s="141"/>
      <c r="D43" s="66" t="s">
        <v>101</v>
      </c>
      <c r="E43" s="20" t="s">
        <v>196</v>
      </c>
      <c r="F43" s="20" t="s">
        <v>27</v>
      </c>
      <c r="G43" s="86">
        <v>2.62</v>
      </c>
      <c r="H43" s="72">
        <v>20</v>
      </c>
      <c r="I43" s="39">
        <f t="shared" si="0"/>
        <v>0</v>
      </c>
      <c r="J43" s="40" t="str">
        <f t="shared" si="1"/>
        <v>OK</v>
      </c>
      <c r="K43" s="115"/>
      <c r="L43" s="115"/>
      <c r="M43" s="115"/>
      <c r="N43" s="115">
        <v>20</v>
      </c>
      <c r="O43" s="115"/>
      <c r="P43" s="115"/>
      <c r="Q43" s="115"/>
      <c r="R43" s="115"/>
      <c r="S43" s="115"/>
      <c r="T43" s="115"/>
      <c r="U43" s="115"/>
      <c r="V43" s="115"/>
      <c r="W43" s="115"/>
      <c r="X43" s="115"/>
      <c r="Y43" s="115"/>
      <c r="Z43" s="115"/>
      <c r="AA43" s="115"/>
      <c r="AB43" s="18"/>
      <c r="AC43" s="18"/>
      <c r="AD43" s="18"/>
      <c r="AE43" s="18"/>
      <c r="AF43" s="18"/>
      <c r="AG43" s="18"/>
      <c r="AH43" s="18"/>
      <c r="AI43" s="18"/>
      <c r="AJ43" s="18"/>
      <c r="AK43" s="18"/>
      <c r="AL43" s="18"/>
      <c r="AM43" s="18"/>
      <c r="AN43" s="18"/>
      <c r="AO43" s="18"/>
      <c r="AP43" s="18"/>
      <c r="AQ43" s="18"/>
      <c r="AR43" s="18"/>
      <c r="AS43" s="18"/>
      <c r="AT43" s="18"/>
      <c r="AU43" s="18"/>
      <c r="AV43" s="18"/>
    </row>
    <row r="44" spans="1:48" ht="60" customHeight="1" x14ac:dyDescent="0.25">
      <c r="A44" s="135"/>
      <c r="B44" s="68">
        <v>45</v>
      </c>
      <c r="C44" s="141"/>
      <c r="D44" s="66" t="s">
        <v>102</v>
      </c>
      <c r="E44" s="20" t="s">
        <v>194</v>
      </c>
      <c r="F44" s="20" t="s">
        <v>48</v>
      </c>
      <c r="G44" s="86">
        <v>7.26</v>
      </c>
      <c r="H44" s="72"/>
      <c r="I44" s="39">
        <f t="shared" si="0"/>
        <v>0</v>
      </c>
      <c r="J44" s="40" t="str">
        <f t="shared" si="1"/>
        <v>OK</v>
      </c>
      <c r="K44" s="115"/>
      <c r="L44" s="115"/>
      <c r="M44" s="115"/>
      <c r="N44" s="115"/>
      <c r="O44" s="115"/>
      <c r="P44" s="115"/>
      <c r="Q44" s="115"/>
      <c r="R44" s="115"/>
      <c r="S44" s="115"/>
      <c r="T44" s="115"/>
      <c r="U44" s="115"/>
      <c r="V44" s="115"/>
      <c r="W44" s="115"/>
      <c r="X44" s="115"/>
      <c r="Y44" s="115"/>
      <c r="Z44" s="115"/>
      <c r="AA44" s="115"/>
      <c r="AB44" s="18"/>
      <c r="AC44" s="18"/>
      <c r="AD44" s="18"/>
      <c r="AE44" s="18"/>
      <c r="AF44" s="18"/>
      <c r="AG44" s="18"/>
      <c r="AH44" s="18"/>
      <c r="AI44" s="18"/>
      <c r="AJ44" s="18"/>
      <c r="AK44" s="18"/>
      <c r="AL44" s="18"/>
      <c r="AM44" s="18"/>
      <c r="AN44" s="18"/>
      <c r="AO44" s="18"/>
      <c r="AP44" s="18"/>
      <c r="AQ44" s="18"/>
      <c r="AR44" s="18"/>
      <c r="AS44" s="18"/>
      <c r="AT44" s="18"/>
      <c r="AU44" s="18"/>
      <c r="AV44" s="18"/>
    </row>
    <row r="45" spans="1:48" ht="60" customHeight="1" x14ac:dyDescent="0.25">
      <c r="A45" s="135"/>
      <c r="B45" s="68">
        <v>46</v>
      </c>
      <c r="C45" s="141"/>
      <c r="D45" s="66" t="s">
        <v>197</v>
      </c>
      <c r="E45" s="20" t="s">
        <v>198</v>
      </c>
      <c r="F45" s="20" t="s">
        <v>199</v>
      </c>
      <c r="G45" s="86">
        <v>4.83</v>
      </c>
      <c r="H45" s="72"/>
      <c r="I45" s="39">
        <f t="shared" si="0"/>
        <v>0</v>
      </c>
      <c r="J45" s="40" t="str">
        <f t="shared" si="1"/>
        <v>OK</v>
      </c>
      <c r="K45" s="115"/>
      <c r="L45" s="115"/>
      <c r="M45" s="115"/>
      <c r="N45" s="115"/>
      <c r="O45" s="115"/>
      <c r="P45" s="115"/>
      <c r="Q45" s="115"/>
      <c r="R45" s="115"/>
      <c r="S45" s="115"/>
      <c r="T45" s="115"/>
      <c r="U45" s="115"/>
      <c r="V45" s="115"/>
      <c r="W45" s="115"/>
      <c r="X45" s="115"/>
      <c r="Y45" s="115"/>
      <c r="Z45" s="115"/>
      <c r="AA45" s="115"/>
      <c r="AB45" s="18"/>
      <c r="AC45" s="18"/>
      <c r="AD45" s="18"/>
      <c r="AE45" s="18"/>
      <c r="AF45" s="18"/>
      <c r="AG45" s="18"/>
      <c r="AH45" s="18"/>
      <c r="AI45" s="18"/>
      <c r="AJ45" s="18"/>
      <c r="AK45" s="18"/>
      <c r="AL45" s="18"/>
      <c r="AM45" s="18"/>
      <c r="AN45" s="18"/>
      <c r="AO45" s="18"/>
      <c r="AP45" s="18"/>
      <c r="AQ45" s="18"/>
      <c r="AR45" s="18"/>
      <c r="AS45" s="18"/>
      <c r="AT45" s="18"/>
      <c r="AU45" s="18"/>
      <c r="AV45" s="18"/>
    </row>
    <row r="46" spans="1:48" ht="60" customHeight="1" x14ac:dyDescent="0.25">
      <c r="A46" s="135"/>
      <c r="B46" s="68">
        <v>47</v>
      </c>
      <c r="C46" s="141"/>
      <c r="D46" s="66" t="s">
        <v>200</v>
      </c>
      <c r="E46" s="20" t="s">
        <v>201</v>
      </c>
      <c r="F46" s="20" t="s">
        <v>199</v>
      </c>
      <c r="G46" s="86">
        <v>3.78</v>
      </c>
      <c r="H46" s="72"/>
      <c r="I46" s="39">
        <f t="shared" si="0"/>
        <v>0</v>
      </c>
      <c r="J46" s="40" t="str">
        <f t="shared" si="1"/>
        <v>OK</v>
      </c>
      <c r="K46" s="115"/>
      <c r="L46" s="115"/>
      <c r="M46" s="115"/>
      <c r="N46" s="115"/>
      <c r="O46" s="115"/>
      <c r="P46" s="115"/>
      <c r="Q46" s="115"/>
      <c r="R46" s="115"/>
      <c r="S46" s="115"/>
      <c r="T46" s="115"/>
      <c r="U46" s="115"/>
      <c r="V46" s="115"/>
      <c r="W46" s="115"/>
      <c r="X46" s="115"/>
      <c r="Y46" s="115"/>
      <c r="Z46" s="115"/>
      <c r="AA46" s="115"/>
      <c r="AB46" s="18"/>
      <c r="AC46" s="18"/>
      <c r="AD46" s="18"/>
      <c r="AE46" s="18"/>
      <c r="AF46" s="18"/>
      <c r="AG46" s="18"/>
      <c r="AH46" s="18"/>
      <c r="AI46" s="18"/>
      <c r="AJ46" s="18"/>
      <c r="AK46" s="18"/>
      <c r="AL46" s="18"/>
      <c r="AM46" s="18"/>
      <c r="AN46" s="18"/>
      <c r="AO46" s="18"/>
      <c r="AP46" s="18"/>
      <c r="AQ46" s="18"/>
      <c r="AR46" s="18"/>
      <c r="AS46" s="18"/>
      <c r="AT46" s="18"/>
      <c r="AU46" s="18"/>
      <c r="AV46" s="18"/>
    </row>
    <row r="47" spans="1:48" ht="60" customHeight="1" x14ac:dyDescent="0.25">
      <c r="A47" s="135"/>
      <c r="B47" s="81">
        <v>48</v>
      </c>
      <c r="C47" s="141"/>
      <c r="D47" s="66" t="s">
        <v>202</v>
      </c>
      <c r="E47" s="69" t="s">
        <v>203</v>
      </c>
      <c r="F47" s="69" t="s">
        <v>199</v>
      </c>
      <c r="G47" s="86">
        <v>8.81</v>
      </c>
      <c r="H47" s="72"/>
      <c r="I47" s="39">
        <f t="shared" si="0"/>
        <v>0</v>
      </c>
      <c r="J47" s="40" t="str">
        <f t="shared" si="1"/>
        <v>OK</v>
      </c>
      <c r="K47" s="115"/>
      <c r="L47" s="115"/>
      <c r="M47" s="115"/>
      <c r="N47" s="115"/>
      <c r="O47" s="115"/>
      <c r="P47" s="115"/>
      <c r="Q47" s="115"/>
      <c r="R47" s="115"/>
      <c r="S47" s="115"/>
      <c r="T47" s="115"/>
      <c r="U47" s="115"/>
      <c r="V47" s="115"/>
      <c r="W47" s="115"/>
      <c r="X47" s="115"/>
      <c r="Y47" s="115"/>
      <c r="Z47" s="115"/>
      <c r="AA47" s="115"/>
      <c r="AB47" s="18"/>
      <c r="AC47" s="18"/>
      <c r="AD47" s="18"/>
      <c r="AE47" s="18"/>
      <c r="AF47" s="18"/>
      <c r="AG47" s="18"/>
      <c r="AH47" s="18"/>
      <c r="AI47" s="18"/>
      <c r="AJ47" s="18"/>
      <c r="AK47" s="18"/>
      <c r="AL47" s="18"/>
      <c r="AM47" s="18"/>
      <c r="AN47" s="18"/>
      <c r="AO47" s="18"/>
      <c r="AP47" s="18"/>
      <c r="AQ47" s="18"/>
      <c r="AR47" s="18"/>
      <c r="AS47" s="18"/>
      <c r="AT47" s="18"/>
      <c r="AU47" s="18"/>
      <c r="AV47" s="18"/>
    </row>
    <row r="48" spans="1:48" ht="60" customHeight="1" x14ac:dyDescent="0.25">
      <c r="A48" s="136"/>
      <c r="B48" s="81">
        <v>49</v>
      </c>
      <c r="C48" s="142"/>
      <c r="D48" s="66" t="s">
        <v>204</v>
      </c>
      <c r="E48" s="69" t="s">
        <v>203</v>
      </c>
      <c r="F48" s="20" t="s">
        <v>205</v>
      </c>
      <c r="G48" s="86">
        <v>7.02</v>
      </c>
      <c r="H48" s="72"/>
      <c r="I48" s="39">
        <f t="shared" si="0"/>
        <v>0</v>
      </c>
      <c r="J48" s="40" t="str">
        <f t="shared" si="1"/>
        <v>OK</v>
      </c>
      <c r="K48" s="115"/>
      <c r="L48" s="115"/>
      <c r="M48" s="115"/>
      <c r="N48" s="115"/>
      <c r="O48" s="115"/>
      <c r="P48" s="115"/>
      <c r="Q48" s="115"/>
      <c r="R48" s="115"/>
      <c r="S48" s="115"/>
      <c r="T48" s="115"/>
      <c r="U48" s="115"/>
      <c r="V48" s="115"/>
      <c r="W48" s="115"/>
      <c r="X48" s="115"/>
      <c r="Y48" s="115"/>
      <c r="Z48" s="115"/>
      <c r="AA48" s="115"/>
      <c r="AB48" s="18"/>
      <c r="AC48" s="18"/>
      <c r="AD48" s="18"/>
      <c r="AE48" s="18"/>
      <c r="AF48" s="18"/>
      <c r="AG48" s="18"/>
      <c r="AH48" s="18"/>
      <c r="AI48" s="18"/>
      <c r="AJ48" s="18"/>
      <c r="AK48" s="18"/>
      <c r="AL48" s="18"/>
      <c r="AM48" s="18"/>
      <c r="AN48" s="18"/>
      <c r="AO48" s="18"/>
      <c r="AP48" s="18"/>
      <c r="AQ48" s="18"/>
      <c r="AR48" s="18"/>
      <c r="AS48" s="18"/>
      <c r="AT48" s="18"/>
      <c r="AU48" s="18"/>
      <c r="AV48" s="18"/>
    </row>
    <row r="49" spans="1:48" ht="60" customHeight="1" x14ac:dyDescent="0.25">
      <c r="A49" s="134">
        <v>15</v>
      </c>
      <c r="B49" s="81">
        <v>50</v>
      </c>
      <c r="C49" s="140" t="s">
        <v>187</v>
      </c>
      <c r="D49" s="66" t="s">
        <v>103</v>
      </c>
      <c r="E49" s="69" t="s">
        <v>206</v>
      </c>
      <c r="F49" s="20" t="s">
        <v>48</v>
      </c>
      <c r="G49" s="86">
        <v>27.39</v>
      </c>
      <c r="H49" s="72"/>
      <c r="I49" s="39">
        <f t="shared" si="0"/>
        <v>0</v>
      </c>
      <c r="J49" s="40" t="str">
        <f t="shared" si="1"/>
        <v>OK</v>
      </c>
      <c r="K49" s="115"/>
      <c r="L49" s="115"/>
      <c r="M49" s="115"/>
      <c r="N49" s="115"/>
      <c r="O49" s="115"/>
      <c r="P49" s="115"/>
      <c r="Q49" s="115"/>
      <c r="R49" s="115"/>
      <c r="S49" s="115"/>
      <c r="T49" s="115"/>
      <c r="U49" s="115"/>
      <c r="V49" s="115"/>
      <c r="W49" s="115"/>
      <c r="X49" s="115"/>
      <c r="Y49" s="115"/>
      <c r="Z49" s="115"/>
      <c r="AA49" s="115"/>
      <c r="AB49" s="18"/>
      <c r="AC49" s="18"/>
      <c r="AD49" s="18"/>
      <c r="AE49" s="18"/>
      <c r="AF49" s="18"/>
      <c r="AG49" s="18"/>
      <c r="AH49" s="18"/>
      <c r="AI49" s="18"/>
      <c r="AJ49" s="18"/>
      <c r="AK49" s="18"/>
      <c r="AL49" s="18"/>
      <c r="AM49" s="18"/>
      <c r="AN49" s="18"/>
      <c r="AO49" s="18"/>
      <c r="AP49" s="18"/>
      <c r="AQ49" s="18"/>
      <c r="AR49" s="18"/>
      <c r="AS49" s="18"/>
      <c r="AT49" s="18"/>
      <c r="AU49" s="18"/>
      <c r="AV49" s="18"/>
    </row>
    <row r="50" spans="1:48" ht="60" customHeight="1" x14ac:dyDescent="0.25">
      <c r="A50" s="135"/>
      <c r="B50" s="81">
        <v>51</v>
      </c>
      <c r="C50" s="141"/>
      <c r="D50" s="46" t="s">
        <v>104</v>
      </c>
      <c r="E50" s="69" t="s">
        <v>206</v>
      </c>
      <c r="F50" s="20" t="s">
        <v>26</v>
      </c>
      <c r="G50" s="86">
        <v>1.77</v>
      </c>
      <c r="H50" s="72">
        <v>60</v>
      </c>
      <c r="I50" s="39">
        <f t="shared" si="0"/>
        <v>0</v>
      </c>
      <c r="J50" s="40" t="str">
        <f t="shared" si="1"/>
        <v>OK</v>
      </c>
      <c r="K50" s="115"/>
      <c r="L50" s="115"/>
      <c r="M50" s="115"/>
      <c r="N50" s="115"/>
      <c r="O50" s="115"/>
      <c r="P50" s="115"/>
      <c r="Q50" s="115"/>
      <c r="R50" s="115">
        <v>20</v>
      </c>
      <c r="S50" s="115"/>
      <c r="T50" s="115"/>
      <c r="U50" s="115"/>
      <c r="V50" s="115"/>
      <c r="W50" s="115"/>
      <c r="X50" s="115">
        <v>40</v>
      </c>
      <c r="Y50" s="115"/>
      <c r="Z50" s="115"/>
      <c r="AA50" s="115"/>
      <c r="AB50" s="18"/>
      <c r="AC50" s="18"/>
      <c r="AD50" s="18"/>
      <c r="AE50" s="18"/>
      <c r="AF50" s="18"/>
      <c r="AG50" s="18"/>
      <c r="AH50" s="18"/>
      <c r="AI50" s="18"/>
      <c r="AJ50" s="18"/>
      <c r="AK50" s="18"/>
      <c r="AL50" s="18"/>
      <c r="AM50" s="18"/>
      <c r="AN50" s="18"/>
      <c r="AO50" s="18"/>
      <c r="AP50" s="18"/>
      <c r="AQ50" s="18"/>
      <c r="AR50" s="18"/>
      <c r="AS50" s="18"/>
      <c r="AT50" s="18"/>
      <c r="AU50" s="18"/>
      <c r="AV50" s="18"/>
    </row>
    <row r="51" spans="1:48" ht="60" customHeight="1" x14ac:dyDescent="0.25">
      <c r="A51" s="135"/>
      <c r="B51" s="81">
        <v>52</v>
      </c>
      <c r="C51" s="141"/>
      <c r="D51" s="66" t="s">
        <v>105</v>
      </c>
      <c r="E51" s="69" t="s">
        <v>206</v>
      </c>
      <c r="F51" s="69" t="s">
        <v>26</v>
      </c>
      <c r="G51" s="86">
        <v>2.89</v>
      </c>
      <c r="H51" s="72">
        <v>50</v>
      </c>
      <c r="I51" s="39">
        <f t="shared" si="0"/>
        <v>0</v>
      </c>
      <c r="J51" s="40" t="str">
        <f t="shared" si="1"/>
        <v>OK</v>
      </c>
      <c r="K51" s="115"/>
      <c r="L51" s="115"/>
      <c r="M51" s="115"/>
      <c r="N51" s="115"/>
      <c r="O51" s="115"/>
      <c r="P51" s="115"/>
      <c r="Q51" s="115"/>
      <c r="R51" s="115">
        <v>30</v>
      </c>
      <c r="S51" s="115"/>
      <c r="T51" s="115"/>
      <c r="U51" s="115"/>
      <c r="V51" s="115"/>
      <c r="W51" s="115"/>
      <c r="X51" s="115">
        <v>20</v>
      </c>
      <c r="Y51" s="115"/>
      <c r="Z51" s="115"/>
      <c r="AA51" s="115"/>
      <c r="AB51" s="18"/>
      <c r="AC51" s="18"/>
      <c r="AD51" s="18"/>
      <c r="AE51" s="18"/>
      <c r="AF51" s="18"/>
      <c r="AG51" s="18"/>
      <c r="AH51" s="18"/>
      <c r="AI51" s="18"/>
      <c r="AJ51" s="18"/>
      <c r="AK51" s="18"/>
      <c r="AL51" s="18"/>
      <c r="AM51" s="18"/>
      <c r="AN51" s="18"/>
      <c r="AO51" s="18"/>
      <c r="AP51" s="18"/>
      <c r="AQ51" s="18"/>
      <c r="AR51" s="18"/>
      <c r="AS51" s="18"/>
      <c r="AT51" s="18"/>
      <c r="AU51" s="18"/>
      <c r="AV51" s="18"/>
    </row>
    <row r="52" spans="1:48" ht="60" customHeight="1" x14ac:dyDescent="0.25">
      <c r="A52" s="135"/>
      <c r="B52" s="81">
        <v>53</v>
      </c>
      <c r="C52" s="141"/>
      <c r="D52" s="46" t="s">
        <v>106</v>
      </c>
      <c r="E52" s="69" t="s">
        <v>206</v>
      </c>
      <c r="F52" s="69" t="s">
        <v>46</v>
      </c>
      <c r="G52" s="86">
        <v>2.73</v>
      </c>
      <c r="H52" s="72">
        <v>20</v>
      </c>
      <c r="I52" s="39">
        <f t="shared" si="0"/>
        <v>0</v>
      </c>
      <c r="J52" s="40" t="str">
        <f t="shared" si="1"/>
        <v>OK</v>
      </c>
      <c r="K52" s="115"/>
      <c r="L52" s="115"/>
      <c r="M52" s="115"/>
      <c r="N52" s="115"/>
      <c r="O52" s="115"/>
      <c r="P52" s="115"/>
      <c r="Q52" s="115"/>
      <c r="R52" s="115">
        <v>10</v>
      </c>
      <c r="S52" s="115"/>
      <c r="T52" s="115"/>
      <c r="U52" s="115"/>
      <c r="V52" s="115"/>
      <c r="W52" s="115"/>
      <c r="X52" s="115">
        <v>10</v>
      </c>
      <c r="Y52" s="115"/>
      <c r="Z52" s="115"/>
      <c r="AA52" s="115"/>
      <c r="AB52" s="18"/>
      <c r="AC52" s="18"/>
      <c r="AD52" s="18"/>
      <c r="AE52" s="18"/>
      <c r="AF52" s="18"/>
      <c r="AG52" s="18"/>
      <c r="AH52" s="18"/>
      <c r="AI52" s="18"/>
      <c r="AJ52" s="18"/>
      <c r="AK52" s="18"/>
      <c r="AL52" s="18"/>
      <c r="AM52" s="18"/>
      <c r="AN52" s="18"/>
      <c r="AO52" s="18"/>
      <c r="AP52" s="18"/>
      <c r="AQ52" s="18"/>
      <c r="AR52" s="18"/>
      <c r="AS52" s="18"/>
      <c r="AT52" s="18"/>
      <c r="AU52" s="18"/>
      <c r="AV52" s="18"/>
    </row>
    <row r="53" spans="1:48" ht="60" customHeight="1" x14ac:dyDescent="0.25">
      <c r="A53" s="135"/>
      <c r="B53" s="68">
        <v>54</v>
      </c>
      <c r="C53" s="141"/>
      <c r="D53" s="66" t="s">
        <v>107</v>
      </c>
      <c r="E53" s="20" t="s">
        <v>206</v>
      </c>
      <c r="F53" s="20" t="s">
        <v>26</v>
      </c>
      <c r="G53" s="86">
        <v>3.62</v>
      </c>
      <c r="H53" s="72"/>
      <c r="I53" s="39">
        <f t="shared" si="0"/>
        <v>0</v>
      </c>
      <c r="J53" s="40" t="str">
        <f t="shared" si="1"/>
        <v>OK</v>
      </c>
      <c r="K53" s="115"/>
      <c r="L53" s="115"/>
      <c r="M53" s="115"/>
      <c r="N53" s="115"/>
      <c r="O53" s="115"/>
      <c r="P53" s="115"/>
      <c r="Q53" s="115"/>
      <c r="R53" s="115"/>
      <c r="S53" s="115"/>
      <c r="T53" s="115"/>
      <c r="U53" s="115"/>
      <c r="V53" s="115"/>
      <c r="W53" s="115"/>
      <c r="X53" s="115"/>
      <c r="Y53" s="115"/>
      <c r="Z53" s="115"/>
      <c r="AA53" s="115"/>
      <c r="AB53" s="18"/>
      <c r="AC53" s="18"/>
      <c r="AD53" s="18"/>
      <c r="AE53" s="18"/>
      <c r="AF53" s="18"/>
      <c r="AG53" s="18"/>
      <c r="AH53" s="18"/>
      <c r="AI53" s="18"/>
      <c r="AJ53" s="18"/>
      <c r="AK53" s="18"/>
      <c r="AL53" s="18"/>
      <c r="AM53" s="18"/>
      <c r="AN53" s="18"/>
      <c r="AO53" s="18"/>
      <c r="AP53" s="18"/>
      <c r="AQ53" s="18"/>
      <c r="AR53" s="18"/>
      <c r="AS53" s="18"/>
      <c r="AT53" s="18"/>
      <c r="AU53" s="18"/>
      <c r="AV53" s="18"/>
    </row>
    <row r="54" spans="1:48" ht="60" customHeight="1" x14ac:dyDescent="0.25">
      <c r="A54" s="136"/>
      <c r="B54" s="68">
        <v>55</v>
      </c>
      <c r="C54" s="142"/>
      <c r="D54" s="66" t="s">
        <v>108</v>
      </c>
      <c r="E54" s="20" t="s">
        <v>206</v>
      </c>
      <c r="F54" s="20" t="s">
        <v>26</v>
      </c>
      <c r="G54" s="86">
        <v>6.77</v>
      </c>
      <c r="H54" s="72">
        <v>100</v>
      </c>
      <c r="I54" s="39">
        <f t="shared" si="0"/>
        <v>0</v>
      </c>
      <c r="J54" s="40" t="str">
        <f t="shared" si="1"/>
        <v>OK</v>
      </c>
      <c r="K54" s="115"/>
      <c r="L54" s="115"/>
      <c r="M54" s="115"/>
      <c r="N54" s="115"/>
      <c r="O54" s="115"/>
      <c r="P54" s="115"/>
      <c r="Q54" s="115"/>
      <c r="R54" s="115">
        <v>40</v>
      </c>
      <c r="S54" s="115"/>
      <c r="T54" s="115"/>
      <c r="U54" s="115"/>
      <c r="V54" s="115"/>
      <c r="W54" s="115"/>
      <c r="X54" s="115">
        <v>60</v>
      </c>
      <c r="Y54" s="115"/>
      <c r="Z54" s="115"/>
      <c r="AA54" s="115"/>
      <c r="AB54" s="18"/>
      <c r="AC54" s="18"/>
      <c r="AD54" s="18"/>
      <c r="AE54" s="18"/>
      <c r="AF54" s="18"/>
      <c r="AG54" s="18"/>
      <c r="AH54" s="18"/>
      <c r="AI54" s="18"/>
      <c r="AJ54" s="18"/>
      <c r="AK54" s="18"/>
      <c r="AL54" s="18"/>
      <c r="AM54" s="18"/>
      <c r="AN54" s="18"/>
      <c r="AO54" s="18"/>
      <c r="AP54" s="18"/>
      <c r="AQ54" s="18"/>
      <c r="AR54" s="18"/>
      <c r="AS54" s="18"/>
      <c r="AT54" s="18"/>
      <c r="AU54" s="18"/>
      <c r="AV54" s="18"/>
    </row>
    <row r="55" spans="1:48" ht="60" customHeight="1" x14ac:dyDescent="0.25">
      <c r="A55" s="134">
        <v>16</v>
      </c>
      <c r="B55" s="68">
        <v>56</v>
      </c>
      <c r="C55" s="140" t="s">
        <v>207</v>
      </c>
      <c r="D55" s="66" t="s">
        <v>109</v>
      </c>
      <c r="E55" s="20" t="s">
        <v>208</v>
      </c>
      <c r="F55" s="20" t="s">
        <v>26</v>
      </c>
      <c r="G55" s="86">
        <v>35.65</v>
      </c>
      <c r="H55" s="72">
        <v>10</v>
      </c>
      <c r="I55" s="39">
        <f t="shared" si="0"/>
        <v>5</v>
      </c>
      <c r="J55" s="40" t="str">
        <f t="shared" si="1"/>
        <v>OK</v>
      </c>
      <c r="K55" s="115"/>
      <c r="L55" s="115"/>
      <c r="M55" s="115"/>
      <c r="N55" s="115"/>
      <c r="O55" s="115"/>
      <c r="P55" s="115"/>
      <c r="Q55" s="115"/>
      <c r="R55" s="115"/>
      <c r="S55" s="115">
        <v>5</v>
      </c>
      <c r="T55" s="115"/>
      <c r="U55" s="115"/>
      <c r="V55" s="115"/>
      <c r="W55" s="115"/>
      <c r="X55" s="115"/>
      <c r="Y55" s="115"/>
      <c r="Z55" s="115"/>
      <c r="AA55" s="115"/>
      <c r="AB55" s="18"/>
      <c r="AC55" s="18"/>
      <c r="AD55" s="18"/>
      <c r="AE55" s="18"/>
      <c r="AF55" s="18"/>
      <c r="AG55" s="18"/>
      <c r="AH55" s="18"/>
      <c r="AI55" s="18"/>
      <c r="AJ55" s="18"/>
      <c r="AK55" s="18"/>
      <c r="AL55" s="18"/>
      <c r="AM55" s="18"/>
      <c r="AN55" s="18"/>
      <c r="AO55" s="18"/>
      <c r="AP55" s="18"/>
      <c r="AQ55" s="18"/>
      <c r="AR55" s="18"/>
      <c r="AS55" s="18"/>
      <c r="AT55" s="18"/>
      <c r="AU55" s="18"/>
      <c r="AV55" s="18"/>
    </row>
    <row r="56" spans="1:48" ht="60" customHeight="1" x14ac:dyDescent="0.25">
      <c r="A56" s="135"/>
      <c r="B56" s="68">
        <v>57</v>
      </c>
      <c r="C56" s="141"/>
      <c r="D56" s="66" t="s">
        <v>110</v>
      </c>
      <c r="E56" s="20" t="s">
        <v>208</v>
      </c>
      <c r="F56" s="20" t="s">
        <v>26</v>
      </c>
      <c r="G56" s="86">
        <v>45.35</v>
      </c>
      <c r="H56" s="72">
        <v>10</v>
      </c>
      <c r="I56" s="39">
        <f t="shared" si="0"/>
        <v>5</v>
      </c>
      <c r="J56" s="40" t="str">
        <f t="shared" si="1"/>
        <v>OK</v>
      </c>
      <c r="K56" s="115"/>
      <c r="L56" s="115"/>
      <c r="M56" s="115"/>
      <c r="N56" s="115"/>
      <c r="O56" s="115"/>
      <c r="P56" s="115"/>
      <c r="Q56" s="115"/>
      <c r="R56" s="115"/>
      <c r="S56" s="115">
        <v>5</v>
      </c>
      <c r="T56" s="115"/>
      <c r="U56" s="115"/>
      <c r="V56" s="115"/>
      <c r="W56" s="115"/>
      <c r="X56" s="115"/>
      <c r="Y56" s="115"/>
      <c r="Z56" s="115"/>
      <c r="AA56" s="115"/>
      <c r="AB56" s="18"/>
      <c r="AC56" s="18"/>
      <c r="AD56" s="18"/>
      <c r="AE56" s="18"/>
      <c r="AF56" s="18"/>
      <c r="AG56" s="18"/>
      <c r="AH56" s="18"/>
      <c r="AI56" s="18"/>
      <c r="AJ56" s="18"/>
      <c r="AK56" s="18"/>
      <c r="AL56" s="18"/>
      <c r="AM56" s="18"/>
      <c r="AN56" s="18"/>
      <c r="AO56" s="18"/>
      <c r="AP56" s="18"/>
      <c r="AQ56" s="18"/>
      <c r="AR56" s="18"/>
      <c r="AS56" s="18"/>
      <c r="AT56" s="18"/>
      <c r="AU56" s="18"/>
      <c r="AV56" s="18"/>
    </row>
    <row r="57" spans="1:48" ht="60" customHeight="1" x14ac:dyDescent="0.25">
      <c r="A57" s="136"/>
      <c r="B57" s="68">
        <v>58</v>
      </c>
      <c r="C57" s="142"/>
      <c r="D57" s="66" t="s">
        <v>111</v>
      </c>
      <c r="E57" s="20" t="s">
        <v>209</v>
      </c>
      <c r="F57" s="20" t="s">
        <v>26</v>
      </c>
      <c r="G57" s="86">
        <v>72.709999999999994</v>
      </c>
      <c r="H57" s="72">
        <v>10</v>
      </c>
      <c r="I57" s="39">
        <f t="shared" si="0"/>
        <v>5</v>
      </c>
      <c r="J57" s="40" t="str">
        <f t="shared" si="1"/>
        <v>OK</v>
      </c>
      <c r="K57" s="115"/>
      <c r="L57" s="115"/>
      <c r="M57" s="115"/>
      <c r="N57" s="115"/>
      <c r="O57" s="115"/>
      <c r="P57" s="115"/>
      <c r="Q57" s="115"/>
      <c r="R57" s="115"/>
      <c r="S57" s="115">
        <v>5</v>
      </c>
      <c r="T57" s="115"/>
      <c r="U57" s="115"/>
      <c r="V57" s="115"/>
      <c r="W57" s="115"/>
      <c r="X57" s="115"/>
      <c r="Y57" s="115"/>
      <c r="Z57" s="115"/>
      <c r="AA57" s="115"/>
      <c r="AB57" s="18"/>
      <c r="AC57" s="18"/>
      <c r="AD57" s="18"/>
      <c r="AE57" s="18"/>
      <c r="AF57" s="18"/>
      <c r="AG57" s="18"/>
      <c r="AH57" s="18"/>
      <c r="AI57" s="18"/>
      <c r="AJ57" s="18"/>
      <c r="AK57" s="18"/>
      <c r="AL57" s="18"/>
      <c r="AM57" s="18"/>
      <c r="AN57" s="18"/>
      <c r="AO57" s="18"/>
      <c r="AP57" s="18"/>
      <c r="AQ57" s="18"/>
      <c r="AR57" s="18"/>
      <c r="AS57" s="18"/>
      <c r="AT57" s="18"/>
      <c r="AU57" s="18"/>
      <c r="AV57" s="18"/>
    </row>
    <row r="58" spans="1:48" ht="60" customHeight="1" x14ac:dyDescent="0.25">
      <c r="A58" s="134">
        <v>17</v>
      </c>
      <c r="B58" s="68">
        <v>59</v>
      </c>
      <c r="C58" s="140" t="s">
        <v>173</v>
      </c>
      <c r="D58" s="66" t="s">
        <v>210</v>
      </c>
      <c r="E58" s="20" t="s">
        <v>37</v>
      </c>
      <c r="F58" s="20" t="s">
        <v>28</v>
      </c>
      <c r="G58" s="86">
        <v>2.83</v>
      </c>
      <c r="H58" s="72">
        <v>60</v>
      </c>
      <c r="I58" s="39">
        <f t="shared" si="0"/>
        <v>60</v>
      </c>
      <c r="J58" s="40" t="str">
        <f t="shared" si="1"/>
        <v>OK</v>
      </c>
      <c r="K58" s="115"/>
      <c r="L58" s="115"/>
      <c r="M58" s="115"/>
      <c r="N58" s="115"/>
      <c r="O58" s="115"/>
      <c r="P58" s="115"/>
      <c r="Q58" s="115"/>
      <c r="R58" s="115"/>
      <c r="S58" s="115"/>
      <c r="T58" s="115"/>
      <c r="U58" s="115"/>
      <c r="V58" s="115"/>
      <c r="W58" s="115"/>
      <c r="X58" s="115"/>
      <c r="Y58" s="115"/>
      <c r="Z58" s="115"/>
      <c r="AA58" s="115"/>
      <c r="AB58" s="18"/>
      <c r="AC58" s="18"/>
      <c r="AD58" s="18"/>
      <c r="AE58" s="18"/>
      <c r="AF58" s="18"/>
      <c r="AG58" s="18"/>
      <c r="AH58" s="18"/>
      <c r="AI58" s="18"/>
      <c r="AJ58" s="18"/>
      <c r="AK58" s="18"/>
      <c r="AL58" s="18"/>
      <c r="AM58" s="18"/>
      <c r="AN58" s="18"/>
      <c r="AO58" s="18"/>
      <c r="AP58" s="18"/>
      <c r="AQ58" s="18"/>
      <c r="AR58" s="18"/>
      <c r="AS58" s="18"/>
      <c r="AT58" s="18"/>
      <c r="AU58" s="18"/>
      <c r="AV58" s="18"/>
    </row>
    <row r="59" spans="1:48" ht="60" customHeight="1" x14ac:dyDescent="0.25">
      <c r="A59" s="135"/>
      <c r="B59" s="68">
        <v>60</v>
      </c>
      <c r="C59" s="141"/>
      <c r="D59" s="66" t="s">
        <v>112</v>
      </c>
      <c r="E59" s="69" t="s">
        <v>37</v>
      </c>
      <c r="F59" s="69" t="s">
        <v>28</v>
      </c>
      <c r="G59" s="86">
        <v>2.37</v>
      </c>
      <c r="H59" s="72"/>
      <c r="I59" s="39">
        <f t="shared" si="0"/>
        <v>0</v>
      </c>
      <c r="J59" s="40" t="str">
        <f t="shared" si="1"/>
        <v>OK</v>
      </c>
      <c r="K59" s="115"/>
      <c r="L59" s="115"/>
      <c r="M59" s="115"/>
      <c r="N59" s="115"/>
      <c r="O59" s="115"/>
      <c r="P59" s="115"/>
      <c r="Q59" s="115"/>
      <c r="R59" s="115"/>
      <c r="S59" s="115"/>
      <c r="T59" s="115"/>
      <c r="U59" s="115"/>
      <c r="V59" s="115"/>
      <c r="W59" s="115"/>
      <c r="X59" s="115"/>
      <c r="Y59" s="115"/>
      <c r="Z59" s="115"/>
      <c r="AA59" s="115"/>
      <c r="AB59" s="18"/>
      <c r="AC59" s="18"/>
      <c r="AD59" s="18"/>
      <c r="AE59" s="18"/>
      <c r="AF59" s="18"/>
      <c r="AG59" s="18"/>
      <c r="AH59" s="18"/>
      <c r="AI59" s="18"/>
      <c r="AJ59" s="18"/>
      <c r="AK59" s="18"/>
      <c r="AL59" s="18"/>
      <c r="AM59" s="18"/>
      <c r="AN59" s="18"/>
      <c r="AO59" s="18"/>
      <c r="AP59" s="18"/>
      <c r="AQ59" s="18"/>
      <c r="AR59" s="18"/>
      <c r="AS59" s="18"/>
      <c r="AT59" s="18"/>
      <c r="AU59" s="18"/>
      <c r="AV59" s="18"/>
    </row>
    <row r="60" spans="1:48" ht="60" customHeight="1" x14ac:dyDescent="0.25">
      <c r="A60" s="135"/>
      <c r="B60" s="68">
        <v>61</v>
      </c>
      <c r="C60" s="141"/>
      <c r="D60" s="46" t="s">
        <v>113</v>
      </c>
      <c r="E60" s="69" t="s">
        <v>211</v>
      </c>
      <c r="F60" s="69" t="s">
        <v>26</v>
      </c>
      <c r="G60" s="86">
        <v>3.14</v>
      </c>
      <c r="H60" s="72"/>
      <c r="I60" s="39">
        <f t="shared" si="0"/>
        <v>0</v>
      </c>
      <c r="J60" s="40" t="str">
        <f t="shared" si="1"/>
        <v>OK</v>
      </c>
      <c r="K60" s="115"/>
      <c r="L60" s="115"/>
      <c r="M60" s="115"/>
      <c r="N60" s="115"/>
      <c r="O60" s="115"/>
      <c r="P60" s="115"/>
      <c r="Q60" s="115"/>
      <c r="R60" s="115"/>
      <c r="S60" s="115"/>
      <c r="T60" s="115"/>
      <c r="U60" s="115"/>
      <c r="V60" s="115"/>
      <c r="W60" s="115"/>
      <c r="X60" s="115"/>
      <c r="Y60" s="115"/>
      <c r="Z60" s="115"/>
      <c r="AA60" s="115"/>
      <c r="AB60" s="18"/>
      <c r="AC60" s="18"/>
      <c r="AD60" s="18"/>
      <c r="AE60" s="18"/>
      <c r="AF60" s="18"/>
      <c r="AG60" s="18"/>
      <c r="AH60" s="18"/>
      <c r="AI60" s="18"/>
      <c r="AJ60" s="18"/>
      <c r="AK60" s="18"/>
      <c r="AL60" s="18"/>
      <c r="AM60" s="18"/>
      <c r="AN60" s="18"/>
      <c r="AO60" s="18"/>
      <c r="AP60" s="18"/>
      <c r="AQ60" s="18"/>
      <c r="AR60" s="18"/>
      <c r="AS60" s="18"/>
      <c r="AT60" s="18"/>
      <c r="AU60" s="18"/>
      <c r="AV60" s="18"/>
    </row>
    <row r="61" spans="1:48" ht="60" customHeight="1" x14ac:dyDescent="0.25">
      <c r="A61" s="136"/>
      <c r="B61" s="68">
        <v>62</v>
      </c>
      <c r="C61" s="142"/>
      <c r="D61" s="46" t="s">
        <v>114</v>
      </c>
      <c r="E61" s="69" t="s">
        <v>212</v>
      </c>
      <c r="F61" s="69" t="s">
        <v>48</v>
      </c>
      <c r="G61" s="86">
        <v>5.29</v>
      </c>
      <c r="H61" s="72"/>
      <c r="I61" s="39">
        <f t="shared" si="0"/>
        <v>0</v>
      </c>
      <c r="J61" s="40" t="str">
        <f t="shared" si="1"/>
        <v>OK</v>
      </c>
      <c r="K61" s="115"/>
      <c r="L61" s="115"/>
      <c r="M61" s="115"/>
      <c r="N61" s="115"/>
      <c r="O61" s="115"/>
      <c r="P61" s="115"/>
      <c r="Q61" s="115"/>
      <c r="R61" s="115"/>
      <c r="S61" s="115"/>
      <c r="T61" s="115"/>
      <c r="U61" s="115"/>
      <c r="V61" s="115"/>
      <c r="W61" s="115"/>
      <c r="X61" s="115"/>
      <c r="Y61" s="115"/>
      <c r="Z61" s="115"/>
      <c r="AA61" s="115"/>
      <c r="AB61" s="18"/>
      <c r="AC61" s="18"/>
      <c r="AD61" s="18"/>
      <c r="AE61" s="18"/>
      <c r="AF61" s="18"/>
      <c r="AG61" s="18"/>
      <c r="AH61" s="18"/>
      <c r="AI61" s="18"/>
      <c r="AJ61" s="18"/>
      <c r="AK61" s="18"/>
      <c r="AL61" s="18"/>
      <c r="AM61" s="18"/>
      <c r="AN61" s="18"/>
      <c r="AO61" s="18"/>
      <c r="AP61" s="18"/>
      <c r="AQ61" s="18"/>
      <c r="AR61" s="18"/>
      <c r="AS61" s="18"/>
      <c r="AT61" s="18"/>
      <c r="AU61" s="18"/>
      <c r="AV61" s="18"/>
    </row>
    <row r="62" spans="1:48" ht="60" customHeight="1" x14ac:dyDescent="0.25">
      <c r="A62" s="134">
        <v>18</v>
      </c>
      <c r="B62" s="68">
        <v>63</v>
      </c>
      <c r="C62" s="140" t="s">
        <v>175</v>
      </c>
      <c r="D62" s="46" t="s">
        <v>213</v>
      </c>
      <c r="E62" s="69" t="s">
        <v>62</v>
      </c>
      <c r="F62" s="69" t="s">
        <v>48</v>
      </c>
      <c r="G62" s="86">
        <v>28.24</v>
      </c>
      <c r="H62" s="72"/>
      <c r="I62" s="39">
        <f t="shared" si="0"/>
        <v>0</v>
      </c>
      <c r="J62" s="40" t="str">
        <f t="shared" si="1"/>
        <v>OK</v>
      </c>
      <c r="K62" s="115"/>
      <c r="L62" s="115"/>
      <c r="M62" s="115"/>
      <c r="N62" s="115"/>
      <c r="O62" s="115"/>
      <c r="P62" s="115"/>
      <c r="Q62" s="115"/>
      <c r="R62" s="115"/>
      <c r="S62" s="115"/>
      <c r="T62" s="115"/>
      <c r="U62" s="115"/>
      <c r="V62" s="115"/>
      <c r="W62" s="115"/>
      <c r="X62" s="115"/>
      <c r="Y62" s="115"/>
      <c r="Z62" s="115"/>
      <c r="AA62" s="115"/>
      <c r="AB62" s="18"/>
      <c r="AC62" s="18"/>
      <c r="AD62" s="18"/>
      <c r="AE62" s="18"/>
      <c r="AF62" s="18"/>
      <c r="AG62" s="18"/>
      <c r="AH62" s="18"/>
      <c r="AI62" s="18"/>
      <c r="AJ62" s="18"/>
      <c r="AK62" s="18"/>
      <c r="AL62" s="18"/>
      <c r="AM62" s="18"/>
      <c r="AN62" s="18"/>
      <c r="AO62" s="18"/>
      <c r="AP62" s="18"/>
      <c r="AQ62" s="18"/>
      <c r="AR62" s="18"/>
      <c r="AS62" s="18"/>
      <c r="AT62" s="18"/>
      <c r="AU62" s="18"/>
      <c r="AV62" s="18"/>
    </row>
    <row r="63" spans="1:48" ht="60" customHeight="1" x14ac:dyDescent="0.25">
      <c r="A63" s="135"/>
      <c r="B63" s="68">
        <v>64</v>
      </c>
      <c r="C63" s="141"/>
      <c r="D63" s="46" t="s">
        <v>115</v>
      </c>
      <c r="E63" s="69" t="s">
        <v>64</v>
      </c>
      <c r="F63" s="69" t="s">
        <v>48</v>
      </c>
      <c r="G63" s="86">
        <v>46.09</v>
      </c>
      <c r="H63" s="72"/>
      <c r="I63" s="39">
        <f t="shared" si="0"/>
        <v>0</v>
      </c>
      <c r="J63" s="40" t="str">
        <f t="shared" si="1"/>
        <v>OK</v>
      </c>
      <c r="K63" s="115"/>
      <c r="L63" s="115"/>
      <c r="M63" s="115"/>
      <c r="N63" s="115"/>
      <c r="O63" s="115"/>
      <c r="P63" s="115"/>
      <c r="Q63" s="115"/>
      <c r="R63" s="115"/>
      <c r="S63" s="115"/>
      <c r="T63" s="115"/>
      <c r="U63" s="115"/>
      <c r="V63" s="115"/>
      <c r="W63" s="115"/>
      <c r="X63" s="115"/>
      <c r="Y63" s="115"/>
      <c r="Z63" s="115"/>
      <c r="AA63" s="115"/>
      <c r="AB63" s="18"/>
      <c r="AC63" s="18"/>
      <c r="AD63" s="18"/>
      <c r="AE63" s="18"/>
      <c r="AF63" s="18"/>
      <c r="AG63" s="18"/>
      <c r="AH63" s="18"/>
      <c r="AI63" s="18"/>
      <c r="AJ63" s="18"/>
      <c r="AK63" s="18"/>
      <c r="AL63" s="18"/>
      <c r="AM63" s="18"/>
      <c r="AN63" s="18"/>
      <c r="AO63" s="18"/>
      <c r="AP63" s="18"/>
      <c r="AQ63" s="18"/>
      <c r="AR63" s="18"/>
      <c r="AS63" s="18"/>
      <c r="AT63" s="18"/>
      <c r="AU63" s="18"/>
      <c r="AV63" s="18"/>
    </row>
    <row r="64" spans="1:48" ht="60" customHeight="1" x14ac:dyDescent="0.25">
      <c r="A64" s="135"/>
      <c r="B64" s="68">
        <v>65</v>
      </c>
      <c r="C64" s="141"/>
      <c r="D64" s="46" t="s">
        <v>214</v>
      </c>
      <c r="E64" s="69" t="s">
        <v>62</v>
      </c>
      <c r="F64" s="69" t="s">
        <v>48</v>
      </c>
      <c r="G64" s="86">
        <v>18.739999999999998</v>
      </c>
      <c r="H64" s="72"/>
      <c r="I64" s="39">
        <f t="shared" si="0"/>
        <v>0</v>
      </c>
      <c r="J64" s="40" t="str">
        <f t="shared" si="1"/>
        <v>OK</v>
      </c>
      <c r="K64" s="115"/>
      <c r="L64" s="115"/>
      <c r="M64" s="115"/>
      <c r="N64" s="115"/>
      <c r="O64" s="115"/>
      <c r="P64" s="115"/>
      <c r="Q64" s="115"/>
      <c r="R64" s="115"/>
      <c r="S64" s="115"/>
      <c r="T64" s="115"/>
      <c r="U64" s="115"/>
      <c r="V64" s="115"/>
      <c r="W64" s="115"/>
      <c r="X64" s="115"/>
      <c r="Y64" s="115"/>
      <c r="Z64" s="115"/>
      <c r="AA64" s="115"/>
      <c r="AB64" s="18"/>
      <c r="AC64" s="18"/>
      <c r="AD64" s="18"/>
      <c r="AE64" s="18"/>
      <c r="AF64" s="18"/>
      <c r="AG64" s="18"/>
      <c r="AH64" s="18"/>
      <c r="AI64" s="18"/>
      <c r="AJ64" s="18"/>
      <c r="AK64" s="18"/>
      <c r="AL64" s="18"/>
      <c r="AM64" s="18"/>
      <c r="AN64" s="18"/>
      <c r="AO64" s="18"/>
      <c r="AP64" s="18"/>
      <c r="AQ64" s="18"/>
      <c r="AR64" s="18"/>
      <c r="AS64" s="18"/>
      <c r="AT64" s="18"/>
      <c r="AU64" s="18"/>
      <c r="AV64" s="18"/>
    </row>
    <row r="65" spans="1:48" ht="60" customHeight="1" x14ac:dyDescent="0.25">
      <c r="A65" s="136"/>
      <c r="B65" s="68">
        <v>66</v>
      </c>
      <c r="C65" s="142"/>
      <c r="D65" s="46" t="s">
        <v>116</v>
      </c>
      <c r="E65" s="69" t="s">
        <v>215</v>
      </c>
      <c r="F65" s="69" t="s">
        <v>48</v>
      </c>
      <c r="G65" s="86">
        <v>38.86</v>
      </c>
      <c r="H65" s="72"/>
      <c r="I65" s="39">
        <f t="shared" si="0"/>
        <v>0</v>
      </c>
      <c r="J65" s="40" t="str">
        <f t="shared" si="1"/>
        <v>OK</v>
      </c>
      <c r="K65" s="115"/>
      <c r="L65" s="115"/>
      <c r="M65" s="115"/>
      <c r="N65" s="115"/>
      <c r="O65" s="115"/>
      <c r="P65" s="115"/>
      <c r="Q65" s="115"/>
      <c r="R65" s="115"/>
      <c r="S65" s="115"/>
      <c r="T65" s="115"/>
      <c r="U65" s="115"/>
      <c r="V65" s="115"/>
      <c r="W65" s="115"/>
      <c r="X65" s="115"/>
      <c r="Y65" s="115"/>
      <c r="Z65" s="115"/>
      <c r="AA65" s="115"/>
      <c r="AB65" s="18"/>
      <c r="AC65" s="18"/>
      <c r="AD65" s="18"/>
      <c r="AE65" s="18"/>
      <c r="AF65" s="18"/>
      <c r="AG65" s="18"/>
      <c r="AH65" s="18"/>
      <c r="AI65" s="18"/>
      <c r="AJ65" s="18"/>
      <c r="AK65" s="18"/>
      <c r="AL65" s="18"/>
      <c r="AM65" s="18"/>
      <c r="AN65" s="18"/>
      <c r="AO65" s="18"/>
      <c r="AP65" s="18"/>
      <c r="AQ65" s="18"/>
      <c r="AR65" s="18"/>
      <c r="AS65" s="18"/>
      <c r="AT65" s="18"/>
      <c r="AU65" s="18"/>
      <c r="AV65" s="18"/>
    </row>
    <row r="66" spans="1:48" ht="60" customHeight="1" x14ac:dyDescent="0.25">
      <c r="A66" s="134">
        <v>19</v>
      </c>
      <c r="B66" s="68">
        <v>67</v>
      </c>
      <c r="C66" s="140" t="s">
        <v>175</v>
      </c>
      <c r="D66" s="46" t="s">
        <v>117</v>
      </c>
      <c r="E66" s="69" t="s">
        <v>62</v>
      </c>
      <c r="F66" s="69" t="s">
        <v>48</v>
      </c>
      <c r="G66" s="86">
        <v>121.67</v>
      </c>
      <c r="H66" s="72"/>
      <c r="I66" s="39">
        <f t="shared" si="0"/>
        <v>0</v>
      </c>
      <c r="J66" s="40" t="str">
        <f t="shared" si="1"/>
        <v>OK</v>
      </c>
      <c r="K66" s="115"/>
      <c r="L66" s="115"/>
      <c r="M66" s="115"/>
      <c r="N66" s="115"/>
      <c r="O66" s="115"/>
      <c r="P66" s="115"/>
      <c r="Q66" s="115"/>
      <c r="R66" s="115"/>
      <c r="S66" s="115"/>
      <c r="T66" s="115"/>
      <c r="U66" s="115"/>
      <c r="V66" s="115"/>
      <c r="W66" s="115"/>
      <c r="X66" s="115"/>
      <c r="Y66" s="115"/>
      <c r="Z66" s="115"/>
      <c r="AA66" s="115"/>
      <c r="AB66" s="18"/>
      <c r="AC66" s="18"/>
      <c r="AD66" s="18"/>
      <c r="AE66" s="18"/>
      <c r="AF66" s="18"/>
      <c r="AG66" s="18"/>
      <c r="AH66" s="18"/>
      <c r="AI66" s="18"/>
      <c r="AJ66" s="18"/>
      <c r="AK66" s="18"/>
      <c r="AL66" s="18"/>
      <c r="AM66" s="18"/>
      <c r="AN66" s="18"/>
      <c r="AO66" s="18"/>
      <c r="AP66" s="18"/>
      <c r="AQ66" s="18"/>
      <c r="AR66" s="18"/>
      <c r="AS66" s="18"/>
      <c r="AT66" s="18"/>
      <c r="AU66" s="18"/>
      <c r="AV66" s="18"/>
    </row>
    <row r="67" spans="1:48" ht="60" customHeight="1" x14ac:dyDescent="0.25">
      <c r="A67" s="135"/>
      <c r="B67" s="68">
        <v>68</v>
      </c>
      <c r="C67" s="141"/>
      <c r="D67" s="46" t="s">
        <v>118</v>
      </c>
      <c r="E67" s="69" t="s">
        <v>62</v>
      </c>
      <c r="F67" s="69" t="s">
        <v>48</v>
      </c>
      <c r="G67" s="86">
        <v>63.22</v>
      </c>
      <c r="H67" s="72"/>
      <c r="I67" s="39">
        <f t="shared" si="0"/>
        <v>0</v>
      </c>
      <c r="J67" s="40" t="str">
        <f t="shared" si="1"/>
        <v>OK</v>
      </c>
      <c r="K67" s="115"/>
      <c r="L67" s="115"/>
      <c r="M67" s="115"/>
      <c r="N67" s="115"/>
      <c r="O67" s="115"/>
      <c r="P67" s="115"/>
      <c r="Q67" s="115"/>
      <c r="R67" s="115"/>
      <c r="S67" s="115"/>
      <c r="T67" s="115"/>
      <c r="U67" s="115"/>
      <c r="V67" s="115"/>
      <c r="W67" s="115"/>
      <c r="X67" s="115"/>
      <c r="Y67" s="115"/>
      <c r="Z67" s="115"/>
      <c r="AA67" s="115"/>
      <c r="AB67" s="18"/>
      <c r="AC67" s="18"/>
      <c r="AD67" s="18"/>
      <c r="AE67" s="18"/>
      <c r="AF67" s="18"/>
      <c r="AG67" s="18"/>
      <c r="AH67" s="18"/>
      <c r="AI67" s="18"/>
      <c r="AJ67" s="18"/>
      <c r="AK67" s="18"/>
      <c r="AL67" s="18"/>
      <c r="AM67" s="18"/>
      <c r="AN67" s="18"/>
      <c r="AO67" s="18"/>
      <c r="AP67" s="18"/>
      <c r="AQ67" s="18"/>
      <c r="AR67" s="18"/>
      <c r="AS67" s="18"/>
      <c r="AT67" s="18"/>
      <c r="AU67" s="18"/>
      <c r="AV67" s="18"/>
    </row>
    <row r="68" spans="1:48" ht="60" customHeight="1" x14ac:dyDescent="0.25">
      <c r="A68" s="135"/>
      <c r="B68" s="68">
        <v>69</v>
      </c>
      <c r="C68" s="141"/>
      <c r="D68" s="66" t="s">
        <v>119</v>
      </c>
      <c r="E68" s="20" t="s">
        <v>62</v>
      </c>
      <c r="F68" s="20" t="s">
        <v>48</v>
      </c>
      <c r="G68" s="86">
        <v>68.62</v>
      </c>
      <c r="H68" s="72"/>
      <c r="I68" s="39">
        <f t="shared" si="0"/>
        <v>0</v>
      </c>
      <c r="J68" s="40" t="str">
        <f t="shared" si="1"/>
        <v>OK</v>
      </c>
      <c r="K68" s="115"/>
      <c r="L68" s="115"/>
      <c r="M68" s="115"/>
      <c r="N68" s="115"/>
      <c r="O68" s="115"/>
      <c r="P68" s="115"/>
      <c r="Q68" s="115"/>
      <c r="R68" s="115"/>
      <c r="S68" s="115"/>
      <c r="T68" s="115"/>
      <c r="U68" s="115"/>
      <c r="V68" s="115"/>
      <c r="W68" s="115"/>
      <c r="X68" s="115"/>
      <c r="Y68" s="115"/>
      <c r="Z68" s="115"/>
      <c r="AA68" s="115"/>
      <c r="AB68" s="18"/>
      <c r="AC68" s="18"/>
      <c r="AD68" s="18"/>
      <c r="AE68" s="18"/>
      <c r="AF68" s="18"/>
      <c r="AG68" s="18"/>
      <c r="AH68" s="18"/>
      <c r="AI68" s="18"/>
      <c r="AJ68" s="18"/>
      <c r="AK68" s="18"/>
      <c r="AL68" s="18"/>
      <c r="AM68" s="18"/>
      <c r="AN68" s="18"/>
      <c r="AO68" s="18"/>
      <c r="AP68" s="18"/>
      <c r="AQ68" s="18"/>
      <c r="AR68" s="18"/>
      <c r="AS68" s="18"/>
      <c r="AT68" s="18"/>
      <c r="AU68" s="18"/>
      <c r="AV68" s="18"/>
    </row>
    <row r="69" spans="1:48" ht="60" customHeight="1" x14ac:dyDescent="0.25">
      <c r="A69" s="136"/>
      <c r="B69" s="68">
        <v>70</v>
      </c>
      <c r="C69" s="142"/>
      <c r="D69" s="66" t="s">
        <v>216</v>
      </c>
      <c r="E69" s="20" t="s">
        <v>64</v>
      </c>
      <c r="F69" s="20" t="s">
        <v>48</v>
      </c>
      <c r="G69" s="86">
        <v>16.43</v>
      </c>
      <c r="H69" s="72"/>
      <c r="I69" s="39">
        <f t="shared" ref="I69:I126" si="2">H69-(SUM(K69:AV69))</f>
        <v>0</v>
      </c>
      <c r="J69" s="40" t="str">
        <f t="shared" ref="J69:J126" si="3">IF(I69&lt;0,"ATENÇÃO","OK")</f>
        <v>OK</v>
      </c>
      <c r="K69" s="115"/>
      <c r="L69" s="115"/>
      <c r="M69" s="115"/>
      <c r="N69" s="115"/>
      <c r="O69" s="115"/>
      <c r="P69" s="115"/>
      <c r="Q69" s="115"/>
      <c r="R69" s="115"/>
      <c r="S69" s="115"/>
      <c r="T69" s="115"/>
      <c r="U69" s="115"/>
      <c r="V69" s="115"/>
      <c r="W69" s="115"/>
      <c r="X69" s="115"/>
      <c r="Y69" s="115"/>
      <c r="Z69" s="115"/>
      <c r="AA69" s="115"/>
      <c r="AB69" s="18"/>
      <c r="AC69" s="18"/>
      <c r="AD69" s="18"/>
      <c r="AE69" s="18"/>
      <c r="AF69" s="18"/>
      <c r="AG69" s="18"/>
      <c r="AH69" s="18"/>
      <c r="AI69" s="18"/>
      <c r="AJ69" s="18"/>
      <c r="AK69" s="18"/>
      <c r="AL69" s="18"/>
      <c r="AM69" s="18"/>
      <c r="AN69" s="18"/>
      <c r="AO69" s="18"/>
      <c r="AP69" s="18"/>
      <c r="AQ69" s="18"/>
      <c r="AR69" s="18"/>
      <c r="AS69" s="18"/>
      <c r="AT69" s="18"/>
      <c r="AU69" s="18"/>
      <c r="AV69" s="18"/>
    </row>
    <row r="70" spans="1:48" ht="60" customHeight="1" x14ac:dyDescent="0.25">
      <c r="A70" s="134">
        <v>20</v>
      </c>
      <c r="B70" s="68">
        <v>71</v>
      </c>
      <c r="C70" s="140" t="s">
        <v>207</v>
      </c>
      <c r="D70" s="66" t="s">
        <v>120</v>
      </c>
      <c r="E70" s="20" t="s">
        <v>217</v>
      </c>
      <c r="F70" s="20" t="s">
        <v>36</v>
      </c>
      <c r="G70" s="86">
        <v>2.25</v>
      </c>
      <c r="H70" s="72">
        <v>20</v>
      </c>
      <c r="I70" s="39">
        <f t="shared" si="2"/>
        <v>10</v>
      </c>
      <c r="J70" s="40" t="str">
        <f t="shared" si="3"/>
        <v>OK</v>
      </c>
      <c r="K70" s="115"/>
      <c r="L70" s="115"/>
      <c r="M70" s="115"/>
      <c r="N70" s="115"/>
      <c r="O70" s="115"/>
      <c r="P70" s="115"/>
      <c r="Q70" s="115"/>
      <c r="R70" s="115"/>
      <c r="S70" s="115">
        <v>10</v>
      </c>
      <c r="T70" s="115"/>
      <c r="U70" s="115"/>
      <c r="V70" s="115"/>
      <c r="W70" s="115"/>
      <c r="X70" s="115"/>
      <c r="Y70" s="115"/>
      <c r="Z70" s="115"/>
      <c r="AA70" s="115"/>
      <c r="AB70" s="18"/>
      <c r="AC70" s="18"/>
      <c r="AD70" s="18"/>
      <c r="AE70" s="18"/>
      <c r="AF70" s="18"/>
      <c r="AG70" s="18"/>
      <c r="AH70" s="18"/>
      <c r="AI70" s="18"/>
      <c r="AJ70" s="18"/>
      <c r="AK70" s="18"/>
      <c r="AL70" s="18"/>
      <c r="AM70" s="18"/>
      <c r="AN70" s="18"/>
      <c r="AO70" s="18"/>
      <c r="AP70" s="18"/>
      <c r="AQ70" s="18"/>
      <c r="AR70" s="18"/>
      <c r="AS70" s="18"/>
      <c r="AT70" s="18"/>
      <c r="AU70" s="18"/>
      <c r="AV70" s="18"/>
    </row>
    <row r="71" spans="1:48" ht="60" customHeight="1" x14ac:dyDescent="0.25">
      <c r="A71" s="135"/>
      <c r="B71" s="68">
        <v>72</v>
      </c>
      <c r="C71" s="141"/>
      <c r="D71" s="46" t="s">
        <v>121</v>
      </c>
      <c r="E71" s="69" t="s">
        <v>217</v>
      </c>
      <c r="F71" s="69" t="s">
        <v>36</v>
      </c>
      <c r="G71" s="86">
        <v>2.25</v>
      </c>
      <c r="H71" s="72">
        <v>20</v>
      </c>
      <c r="I71" s="39">
        <f t="shared" si="2"/>
        <v>10</v>
      </c>
      <c r="J71" s="40" t="str">
        <f t="shared" si="3"/>
        <v>OK</v>
      </c>
      <c r="K71" s="115"/>
      <c r="L71" s="115"/>
      <c r="M71" s="115"/>
      <c r="N71" s="115"/>
      <c r="O71" s="115"/>
      <c r="P71" s="115"/>
      <c r="Q71" s="115"/>
      <c r="R71" s="115"/>
      <c r="S71" s="115">
        <v>10</v>
      </c>
      <c r="T71" s="115"/>
      <c r="U71" s="115"/>
      <c r="V71" s="115"/>
      <c r="W71" s="115"/>
      <c r="X71" s="115"/>
      <c r="Y71" s="115"/>
      <c r="Z71" s="115"/>
      <c r="AA71" s="115"/>
      <c r="AB71" s="18"/>
      <c r="AC71" s="18"/>
      <c r="AD71" s="18"/>
      <c r="AE71" s="18"/>
      <c r="AF71" s="18"/>
      <c r="AG71" s="18"/>
      <c r="AH71" s="18"/>
      <c r="AI71" s="18"/>
      <c r="AJ71" s="18"/>
      <c r="AK71" s="18"/>
      <c r="AL71" s="18"/>
      <c r="AM71" s="18"/>
      <c r="AN71" s="18"/>
      <c r="AO71" s="18"/>
      <c r="AP71" s="18"/>
      <c r="AQ71" s="18"/>
      <c r="AR71" s="18"/>
      <c r="AS71" s="18"/>
      <c r="AT71" s="18"/>
      <c r="AU71" s="18"/>
      <c r="AV71" s="18"/>
    </row>
    <row r="72" spans="1:48" ht="60" customHeight="1" x14ac:dyDescent="0.25">
      <c r="A72" s="135"/>
      <c r="B72" s="68">
        <v>73</v>
      </c>
      <c r="C72" s="141"/>
      <c r="D72" s="46" t="s">
        <v>122</v>
      </c>
      <c r="E72" s="69" t="s">
        <v>217</v>
      </c>
      <c r="F72" s="69" t="s">
        <v>36</v>
      </c>
      <c r="G72" s="86">
        <v>2.25</v>
      </c>
      <c r="H72" s="72">
        <v>20</v>
      </c>
      <c r="I72" s="39">
        <f t="shared" si="2"/>
        <v>10</v>
      </c>
      <c r="J72" s="40" t="str">
        <f t="shared" si="3"/>
        <v>OK</v>
      </c>
      <c r="K72" s="115"/>
      <c r="L72" s="115"/>
      <c r="M72" s="115"/>
      <c r="N72" s="115"/>
      <c r="O72" s="115"/>
      <c r="P72" s="115"/>
      <c r="Q72" s="115"/>
      <c r="R72" s="115"/>
      <c r="S72" s="115">
        <v>10</v>
      </c>
      <c r="T72" s="115"/>
      <c r="U72" s="115"/>
      <c r="V72" s="115"/>
      <c r="W72" s="115"/>
      <c r="X72" s="115"/>
      <c r="Y72" s="115"/>
      <c r="Z72" s="115"/>
      <c r="AA72" s="115"/>
      <c r="AB72" s="18"/>
      <c r="AC72" s="18"/>
      <c r="AD72" s="18"/>
      <c r="AE72" s="18"/>
      <c r="AF72" s="18"/>
      <c r="AG72" s="18"/>
      <c r="AH72" s="18"/>
      <c r="AI72" s="18"/>
      <c r="AJ72" s="18"/>
      <c r="AK72" s="18"/>
      <c r="AL72" s="18"/>
      <c r="AM72" s="18"/>
      <c r="AN72" s="18"/>
      <c r="AO72" s="18"/>
      <c r="AP72" s="18"/>
      <c r="AQ72" s="18"/>
      <c r="AR72" s="18"/>
      <c r="AS72" s="18"/>
      <c r="AT72" s="18"/>
      <c r="AU72" s="18"/>
      <c r="AV72" s="18"/>
    </row>
    <row r="73" spans="1:48" ht="60" customHeight="1" x14ac:dyDescent="0.25">
      <c r="A73" s="135"/>
      <c r="B73" s="68">
        <v>74</v>
      </c>
      <c r="C73" s="141"/>
      <c r="D73" s="46" t="s">
        <v>123</v>
      </c>
      <c r="E73" s="69" t="s">
        <v>217</v>
      </c>
      <c r="F73" s="69" t="s">
        <v>48</v>
      </c>
      <c r="G73" s="86">
        <v>0.12</v>
      </c>
      <c r="H73" s="72"/>
      <c r="I73" s="39">
        <f t="shared" si="2"/>
        <v>0</v>
      </c>
      <c r="J73" s="40" t="str">
        <f t="shared" si="3"/>
        <v>OK</v>
      </c>
      <c r="K73" s="115"/>
      <c r="L73" s="115"/>
      <c r="M73" s="115"/>
      <c r="N73" s="115"/>
      <c r="O73" s="115"/>
      <c r="P73" s="115"/>
      <c r="Q73" s="115"/>
      <c r="R73" s="115"/>
      <c r="S73" s="115"/>
      <c r="T73" s="115"/>
      <c r="U73" s="115"/>
      <c r="V73" s="115"/>
      <c r="W73" s="115"/>
      <c r="X73" s="115"/>
      <c r="Y73" s="115"/>
      <c r="Z73" s="115"/>
      <c r="AA73" s="115"/>
      <c r="AB73" s="18"/>
      <c r="AC73" s="18"/>
      <c r="AD73" s="18"/>
      <c r="AE73" s="18"/>
      <c r="AF73" s="18"/>
      <c r="AG73" s="18"/>
      <c r="AH73" s="18"/>
      <c r="AI73" s="18"/>
      <c r="AJ73" s="18"/>
      <c r="AK73" s="18"/>
      <c r="AL73" s="18"/>
      <c r="AM73" s="18"/>
      <c r="AN73" s="18"/>
      <c r="AO73" s="18"/>
      <c r="AP73" s="18"/>
      <c r="AQ73" s="18"/>
      <c r="AR73" s="18"/>
      <c r="AS73" s="18"/>
      <c r="AT73" s="18"/>
      <c r="AU73" s="18"/>
      <c r="AV73" s="18"/>
    </row>
    <row r="74" spans="1:48" ht="60" customHeight="1" x14ac:dyDescent="0.25">
      <c r="A74" s="136"/>
      <c r="B74" s="68">
        <v>75</v>
      </c>
      <c r="C74" s="142"/>
      <c r="D74" s="46" t="s">
        <v>143</v>
      </c>
      <c r="E74" s="69" t="s">
        <v>67</v>
      </c>
      <c r="F74" s="69" t="s">
        <v>53</v>
      </c>
      <c r="G74" s="86">
        <v>134.54</v>
      </c>
      <c r="H74" s="72"/>
      <c r="I74" s="39">
        <f t="shared" si="2"/>
        <v>0</v>
      </c>
      <c r="J74" s="40" t="str">
        <f t="shared" si="3"/>
        <v>OK</v>
      </c>
      <c r="K74" s="115"/>
      <c r="L74" s="115"/>
      <c r="M74" s="115"/>
      <c r="N74" s="115"/>
      <c r="O74" s="115"/>
      <c r="P74" s="115"/>
      <c r="Q74" s="115"/>
      <c r="R74" s="115"/>
      <c r="S74" s="115"/>
      <c r="T74" s="115"/>
      <c r="U74" s="115"/>
      <c r="V74" s="115"/>
      <c r="W74" s="115"/>
      <c r="X74" s="115"/>
      <c r="Y74" s="115"/>
      <c r="Z74" s="115"/>
      <c r="AA74" s="115"/>
      <c r="AB74" s="18"/>
      <c r="AC74" s="18"/>
      <c r="AD74" s="18"/>
      <c r="AE74" s="18"/>
      <c r="AF74" s="18"/>
      <c r="AG74" s="18"/>
      <c r="AH74" s="18"/>
      <c r="AI74" s="18"/>
      <c r="AJ74" s="18"/>
      <c r="AK74" s="18"/>
      <c r="AL74" s="18"/>
      <c r="AM74" s="18"/>
      <c r="AN74" s="18"/>
      <c r="AO74" s="18"/>
      <c r="AP74" s="18"/>
      <c r="AQ74" s="18"/>
      <c r="AR74" s="18"/>
      <c r="AS74" s="18"/>
      <c r="AT74" s="18"/>
      <c r="AU74" s="18"/>
      <c r="AV74" s="18"/>
    </row>
    <row r="75" spans="1:48" ht="60" customHeight="1" x14ac:dyDescent="0.25">
      <c r="A75" s="134">
        <v>21</v>
      </c>
      <c r="B75" s="68">
        <v>76</v>
      </c>
      <c r="C75" s="140" t="s">
        <v>218</v>
      </c>
      <c r="D75" s="84" t="s">
        <v>219</v>
      </c>
      <c r="E75" s="20" t="s">
        <v>220</v>
      </c>
      <c r="F75" s="20" t="s">
        <v>46</v>
      </c>
      <c r="G75" s="86">
        <v>20.36</v>
      </c>
      <c r="H75" s="72">
        <v>5</v>
      </c>
      <c r="I75" s="39">
        <f t="shared" si="2"/>
        <v>2</v>
      </c>
      <c r="J75" s="40" t="str">
        <f t="shared" si="3"/>
        <v>OK</v>
      </c>
      <c r="K75" s="115"/>
      <c r="L75" s="115"/>
      <c r="M75" s="115"/>
      <c r="N75" s="115"/>
      <c r="O75" s="115"/>
      <c r="P75" s="115">
        <v>3</v>
      </c>
      <c r="Q75" s="115"/>
      <c r="R75" s="115"/>
      <c r="S75" s="115"/>
      <c r="T75" s="115"/>
      <c r="U75" s="115"/>
      <c r="V75" s="115"/>
      <c r="W75" s="115"/>
      <c r="X75" s="115"/>
      <c r="Y75" s="115"/>
      <c r="Z75" s="115"/>
      <c r="AA75" s="115"/>
      <c r="AB75" s="18"/>
      <c r="AC75" s="18"/>
      <c r="AD75" s="18"/>
      <c r="AE75" s="18"/>
      <c r="AF75" s="18"/>
      <c r="AG75" s="18"/>
      <c r="AH75" s="18"/>
      <c r="AI75" s="18"/>
      <c r="AJ75" s="18"/>
      <c r="AK75" s="18"/>
      <c r="AL75" s="18"/>
      <c r="AM75" s="18"/>
      <c r="AN75" s="18"/>
      <c r="AO75" s="18"/>
      <c r="AP75" s="18"/>
      <c r="AQ75" s="18"/>
      <c r="AR75" s="18"/>
      <c r="AS75" s="18"/>
      <c r="AT75" s="18"/>
      <c r="AU75" s="18"/>
      <c r="AV75" s="18"/>
    </row>
    <row r="76" spans="1:48" ht="60" customHeight="1" x14ac:dyDescent="0.25">
      <c r="A76" s="135"/>
      <c r="B76" s="68">
        <v>77</v>
      </c>
      <c r="C76" s="141"/>
      <c r="D76" s="46" t="s">
        <v>221</v>
      </c>
      <c r="E76" s="20" t="s">
        <v>220</v>
      </c>
      <c r="F76" s="69" t="s">
        <v>46</v>
      </c>
      <c r="G76" s="86">
        <v>20.350000000000001</v>
      </c>
      <c r="H76" s="72">
        <v>5</v>
      </c>
      <c r="I76" s="39">
        <f t="shared" si="2"/>
        <v>2</v>
      </c>
      <c r="J76" s="40" t="str">
        <f t="shared" si="3"/>
        <v>OK</v>
      </c>
      <c r="K76" s="115"/>
      <c r="L76" s="115"/>
      <c r="M76" s="115"/>
      <c r="N76" s="115"/>
      <c r="O76" s="115"/>
      <c r="P76" s="115">
        <v>3</v>
      </c>
      <c r="Q76" s="115"/>
      <c r="R76" s="115"/>
      <c r="S76" s="115"/>
      <c r="T76" s="115"/>
      <c r="U76" s="115"/>
      <c r="V76" s="115"/>
      <c r="W76" s="115"/>
      <c r="X76" s="115"/>
      <c r="Y76" s="115"/>
      <c r="Z76" s="115"/>
      <c r="AA76" s="115"/>
      <c r="AB76" s="18"/>
      <c r="AC76" s="18"/>
      <c r="AD76" s="18"/>
      <c r="AE76" s="18"/>
      <c r="AF76" s="18"/>
      <c r="AG76" s="18"/>
      <c r="AH76" s="18"/>
      <c r="AI76" s="18"/>
      <c r="AJ76" s="18"/>
      <c r="AK76" s="18"/>
      <c r="AL76" s="18"/>
      <c r="AM76" s="18"/>
      <c r="AN76" s="18"/>
      <c r="AO76" s="18"/>
      <c r="AP76" s="18"/>
      <c r="AQ76" s="18"/>
      <c r="AR76" s="18"/>
      <c r="AS76" s="18"/>
      <c r="AT76" s="18"/>
      <c r="AU76" s="18"/>
      <c r="AV76" s="18"/>
    </row>
    <row r="77" spans="1:48" ht="60" customHeight="1" x14ac:dyDescent="0.25">
      <c r="A77" s="136"/>
      <c r="B77" s="68">
        <v>78</v>
      </c>
      <c r="C77" s="142"/>
      <c r="D77" s="46" t="s">
        <v>222</v>
      </c>
      <c r="E77" s="20" t="s">
        <v>220</v>
      </c>
      <c r="F77" s="69" t="s">
        <v>52</v>
      </c>
      <c r="G77" s="86">
        <v>20.38</v>
      </c>
      <c r="H77" s="72">
        <v>5</v>
      </c>
      <c r="I77" s="39">
        <f t="shared" si="2"/>
        <v>2</v>
      </c>
      <c r="J77" s="40" t="str">
        <f t="shared" si="3"/>
        <v>OK</v>
      </c>
      <c r="K77" s="115"/>
      <c r="L77" s="115"/>
      <c r="M77" s="115"/>
      <c r="N77" s="115"/>
      <c r="O77" s="115"/>
      <c r="P77" s="115">
        <v>3</v>
      </c>
      <c r="Q77" s="115"/>
      <c r="R77" s="115"/>
      <c r="S77" s="115"/>
      <c r="T77" s="115"/>
      <c r="U77" s="115"/>
      <c r="V77" s="115"/>
      <c r="W77" s="115"/>
      <c r="X77" s="115"/>
      <c r="Y77" s="115"/>
      <c r="Z77" s="115"/>
      <c r="AA77" s="115"/>
      <c r="AB77" s="18"/>
      <c r="AC77" s="18"/>
      <c r="AD77" s="18"/>
      <c r="AE77" s="18"/>
      <c r="AF77" s="18"/>
      <c r="AG77" s="18"/>
      <c r="AH77" s="18"/>
      <c r="AI77" s="18"/>
      <c r="AJ77" s="18"/>
      <c r="AK77" s="18"/>
      <c r="AL77" s="18"/>
      <c r="AM77" s="18"/>
      <c r="AN77" s="18"/>
      <c r="AO77" s="18"/>
      <c r="AP77" s="18"/>
      <c r="AQ77" s="18"/>
      <c r="AR77" s="18"/>
      <c r="AS77" s="18"/>
      <c r="AT77" s="18"/>
      <c r="AU77" s="18"/>
      <c r="AV77" s="18"/>
    </row>
    <row r="78" spans="1:48" ht="60" customHeight="1" x14ac:dyDescent="0.25">
      <c r="A78" s="134">
        <v>22</v>
      </c>
      <c r="B78" s="68">
        <v>79</v>
      </c>
      <c r="C78" s="140" t="s">
        <v>175</v>
      </c>
      <c r="D78" s="46" t="s">
        <v>124</v>
      </c>
      <c r="E78" s="20" t="s">
        <v>62</v>
      </c>
      <c r="F78" s="69" t="s">
        <v>26</v>
      </c>
      <c r="G78" s="86">
        <v>267.92</v>
      </c>
      <c r="H78" s="72"/>
      <c r="I78" s="39">
        <f t="shared" si="2"/>
        <v>0</v>
      </c>
      <c r="J78" s="40" t="str">
        <f t="shared" si="3"/>
        <v>OK</v>
      </c>
      <c r="K78" s="115"/>
      <c r="L78" s="115"/>
      <c r="M78" s="115"/>
      <c r="N78" s="115"/>
      <c r="O78" s="115"/>
      <c r="P78" s="115"/>
      <c r="Q78" s="115"/>
      <c r="R78" s="115"/>
      <c r="S78" s="115"/>
      <c r="T78" s="115"/>
      <c r="U78" s="115"/>
      <c r="V78" s="115"/>
      <c r="W78" s="115"/>
      <c r="X78" s="115"/>
      <c r="Y78" s="115"/>
      <c r="Z78" s="115"/>
      <c r="AA78" s="115"/>
      <c r="AB78" s="18"/>
      <c r="AC78" s="18"/>
      <c r="AD78" s="18"/>
      <c r="AE78" s="18"/>
      <c r="AF78" s="18"/>
      <c r="AG78" s="18"/>
      <c r="AH78" s="18"/>
      <c r="AI78" s="18"/>
      <c r="AJ78" s="18"/>
      <c r="AK78" s="18"/>
      <c r="AL78" s="18"/>
      <c r="AM78" s="18"/>
      <c r="AN78" s="18"/>
      <c r="AO78" s="18"/>
      <c r="AP78" s="18"/>
      <c r="AQ78" s="18"/>
      <c r="AR78" s="18"/>
      <c r="AS78" s="18"/>
      <c r="AT78" s="18"/>
      <c r="AU78" s="18"/>
      <c r="AV78" s="18"/>
    </row>
    <row r="79" spans="1:48" ht="60" customHeight="1" x14ac:dyDescent="0.25">
      <c r="A79" s="135"/>
      <c r="B79" s="68">
        <v>80</v>
      </c>
      <c r="C79" s="141"/>
      <c r="D79" s="46" t="s">
        <v>125</v>
      </c>
      <c r="E79" s="20" t="s">
        <v>62</v>
      </c>
      <c r="F79" s="69" t="s">
        <v>48</v>
      </c>
      <c r="G79" s="86">
        <v>31.59</v>
      </c>
      <c r="H79" s="72"/>
      <c r="I79" s="39">
        <f t="shared" si="2"/>
        <v>0</v>
      </c>
      <c r="J79" s="40" t="str">
        <f t="shared" si="3"/>
        <v>OK</v>
      </c>
      <c r="K79" s="115"/>
      <c r="L79" s="115"/>
      <c r="M79" s="115"/>
      <c r="N79" s="115"/>
      <c r="O79" s="115"/>
      <c r="P79" s="115"/>
      <c r="Q79" s="115"/>
      <c r="R79" s="115"/>
      <c r="S79" s="115"/>
      <c r="T79" s="115"/>
      <c r="U79" s="115"/>
      <c r="V79" s="115"/>
      <c r="W79" s="115"/>
      <c r="X79" s="115"/>
      <c r="Y79" s="115"/>
      <c r="Z79" s="115"/>
      <c r="AA79" s="115"/>
      <c r="AB79" s="18"/>
      <c r="AC79" s="18"/>
      <c r="AD79" s="18"/>
      <c r="AE79" s="18"/>
      <c r="AF79" s="18"/>
      <c r="AG79" s="18"/>
      <c r="AH79" s="18"/>
      <c r="AI79" s="18"/>
      <c r="AJ79" s="18"/>
      <c r="AK79" s="18"/>
      <c r="AL79" s="18"/>
      <c r="AM79" s="18"/>
      <c r="AN79" s="18"/>
      <c r="AO79" s="18"/>
      <c r="AP79" s="18"/>
      <c r="AQ79" s="18"/>
      <c r="AR79" s="18"/>
      <c r="AS79" s="18"/>
      <c r="AT79" s="18"/>
      <c r="AU79" s="18"/>
      <c r="AV79" s="18"/>
    </row>
    <row r="80" spans="1:48" ht="60" customHeight="1" x14ac:dyDescent="0.25">
      <c r="A80" s="135"/>
      <c r="B80" s="68">
        <v>81</v>
      </c>
      <c r="C80" s="141"/>
      <c r="D80" s="46" t="s">
        <v>126</v>
      </c>
      <c r="E80" s="20" t="s">
        <v>223</v>
      </c>
      <c r="F80" s="69" t="s">
        <v>48</v>
      </c>
      <c r="G80" s="86">
        <v>17.48</v>
      </c>
      <c r="H80" s="72"/>
      <c r="I80" s="39">
        <f t="shared" si="2"/>
        <v>0</v>
      </c>
      <c r="J80" s="40" t="str">
        <f t="shared" si="3"/>
        <v>OK</v>
      </c>
      <c r="K80" s="115"/>
      <c r="L80" s="115"/>
      <c r="M80" s="115"/>
      <c r="N80" s="115"/>
      <c r="O80" s="115"/>
      <c r="P80" s="115"/>
      <c r="Q80" s="115"/>
      <c r="R80" s="115"/>
      <c r="S80" s="115"/>
      <c r="T80" s="115"/>
      <c r="U80" s="115"/>
      <c r="V80" s="115"/>
      <c r="W80" s="115"/>
      <c r="X80" s="115"/>
      <c r="Y80" s="115"/>
      <c r="Z80" s="115"/>
      <c r="AA80" s="115"/>
      <c r="AB80" s="18"/>
      <c r="AC80" s="18"/>
      <c r="AD80" s="18"/>
      <c r="AE80" s="18"/>
      <c r="AF80" s="18"/>
      <c r="AG80" s="18"/>
      <c r="AH80" s="18"/>
      <c r="AI80" s="18"/>
      <c r="AJ80" s="18"/>
      <c r="AK80" s="18"/>
      <c r="AL80" s="18"/>
      <c r="AM80" s="18"/>
      <c r="AN80" s="18"/>
      <c r="AO80" s="18"/>
      <c r="AP80" s="18"/>
      <c r="AQ80" s="18"/>
      <c r="AR80" s="18"/>
      <c r="AS80" s="18"/>
      <c r="AT80" s="18"/>
      <c r="AU80" s="18"/>
      <c r="AV80" s="18"/>
    </row>
    <row r="81" spans="1:48" ht="60" customHeight="1" x14ac:dyDescent="0.25">
      <c r="A81" s="135"/>
      <c r="B81" s="68">
        <v>82</v>
      </c>
      <c r="C81" s="141"/>
      <c r="D81" s="66" t="s">
        <v>127</v>
      </c>
      <c r="E81" s="20" t="s">
        <v>62</v>
      </c>
      <c r="F81" s="20" t="s">
        <v>48</v>
      </c>
      <c r="G81" s="86">
        <v>15.49</v>
      </c>
      <c r="H81" s="72"/>
      <c r="I81" s="39">
        <f t="shared" si="2"/>
        <v>0</v>
      </c>
      <c r="J81" s="40" t="str">
        <f t="shared" si="3"/>
        <v>OK</v>
      </c>
      <c r="K81" s="115"/>
      <c r="L81" s="115"/>
      <c r="M81" s="115"/>
      <c r="N81" s="115"/>
      <c r="O81" s="115"/>
      <c r="P81" s="115"/>
      <c r="Q81" s="115"/>
      <c r="R81" s="115"/>
      <c r="S81" s="115"/>
      <c r="T81" s="115"/>
      <c r="U81" s="115"/>
      <c r="V81" s="115"/>
      <c r="W81" s="115"/>
      <c r="X81" s="115"/>
      <c r="Y81" s="115"/>
      <c r="Z81" s="115"/>
      <c r="AA81" s="115"/>
      <c r="AB81" s="18"/>
      <c r="AC81" s="18"/>
      <c r="AD81" s="18"/>
      <c r="AE81" s="18"/>
      <c r="AF81" s="18"/>
      <c r="AG81" s="18"/>
      <c r="AH81" s="18"/>
      <c r="AI81" s="18"/>
      <c r="AJ81" s="18"/>
      <c r="AK81" s="18"/>
      <c r="AL81" s="18"/>
      <c r="AM81" s="18"/>
      <c r="AN81" s="18"/>
      <c r="AO81" s="18"/>
      <c r="AP81" s="18"/>
      <c r="AQ81" s="18"/>
      <c r="AR81" s="18"/>
      <c r="AS81" s="18"/>
      <c r="AT81" s="18"/>
      <c r="AU81" s="18"/>
      <c r="AV81" s="18"/>
    </row>
    <row r="82" spans="1:48" ht="60" customHeight="1" x14ac:dyDescent="0.25">
      <c r="A82" s="135"/>
      <c r="B82" s="68">
        <v>83</v>
      </c>
      <c r="C82" s="141"/>
      <c r="D82" s="66" t="s">
        <v>128</v>
      </c>
      <c r="E82" s="20" t="s">
        <v>62</v>
      </c>
      <c r="F82" s="20" t="s">
        <v>48</v>
      </c>
      <c r="G82" s="86">
        <v>50.16</v>
      </c>
      <c r="H82" s="72"/>
      <c r="I82" s="39">
        <f t="shared" si="2"/>
        <v>0</v>
      </c>
      <c r="J82" s="40" t="str">
        <f t="shared" si="3"/>
        <v>OK</v>
      </c>
      <c r="K82" s="115"/>
      <c r="L82" s="115"/>
      <c r="M82" s="115"/>
      <c r="N82" s="115"/>
      <c r="O82" s="115"/>
      <c r="P82" s="115"/>
      <c r="Q82" s="115"/>
      <c r="R82" s="115"/>
      <c r="S82" s="115"/>
      <c r="T82" s="115"/>
      <c r="U82" s="115"/>
      <c r="V82" s="115"/>
      <c r="W82" s="115"/>
      <c r="X82" s="115"/>
      <c r="Y82" s="115"/>
      <c r="Z82" s="115"/>
      <c r="AA82" s="115"/>
      <c r="AB82" s="18"/>
      <c r="AC82" s="18"/>
      <c r="AD82" s="18"/>
      <c r="AE82" s="18"/>
      <c r="AF82" s="18"/>
      <c r="AG82" s="18"/>
      <c r="AH82" s="18"/>
      <c r="AI82" s="18"/>
      <c r="AJ82" s="18"/>
      <c r="AK82" s="18"/>
      <c r="AL82" s="18"/>
      <c r="AM82" s="18"/>
      <c r="AN82" s="18"/>
      <c r="AO82" s="18"/>
      <c r="AP82" s="18"/>
      <c r="AQ82" s="18"/>
      <c r="AR82" s="18"/>
      <c r="AS82" s="18"/>
      <c r="AT82" s="18"/>
      <c r="AU82" s="18"/>
      <c r="AV82" s="18"/>
    </row>
    <row r="83" spans="1:48" ht="60" customHeight="1" x14ac:dyDescent="0.25">
      <c r="A83" s="136"/>
      <c r="B83" s="68">
        <v>84</v>
      </c>
      <c r="C83" s="142"/>
      <c r="D83" s="66" t="s">
        <v>224</v>
      </c>
      <c r="E83" s="20" t="s">
        <v>62</v>
      </c>
      <c r="F83" s="20" t="s">
        <v>48</v>
      </c>
      <c r="G83" s="86">
        <v>27.85</v>
      </c>
      <c r="H83" s="72"/>
      <c r="I83" s="39">
        <f t="shared" si="2"/>
        <v>0</v>
      </c>
      <c r="J83" s="40" t="str">
        <f t="shared" si="3"/>
        <v>OK</v>
      </c>
      <c r="K83" s="115"/>
      <c r="L83" s="115"/>
      <c r="M83" s="115"/>
      <c r="N83" s="115"/>
      <c r="O83" s="115"/>
      <c r="P83" s="115"/>
      <c r="Q83" s="115"/>
      <c r="R83" s="115"/>
      <c r="S83" s="115"/>
      <c r="T83" s="115"/>
      <c r="U83" s="115"/>
      <c r="V83" s="115"/>
      <c r="W83" s="115"/>
      <c r="X83" s="115"/>
      <c r="Y83" s="115"/>
      <c r="Z83" s="115"/>
      <c r="AA83" s="115"/>
      <c r="AB83" s="18"/>
      <c r="AC83" s="18"/>
      <c r="AD83" s="18"/>
      <c r="AE83" s="18"/>
      <c r="AF83" s="18"/>
      <c r="AG83" s="18"/>
      <c r="AH83" s="18"/>
      <c r="AI83" s="18"/>
      <c r="AJ83" s="18"/>
      <c r="AK83" s="18"/>
      <c r="AL83" s="18"/>
      <c r="AM83" s="18"/>
      <c r="AN83" s="18"/>
      <c r="AO83" s="18"/>
      <c r="AP83" s="18"/>
      <c r="AQ83" s="18"/>
      <c r="AR83" s="18"/>
      <c r="AS83" s="18"/>
      <c r="AT83" s="18"/>
      <c r="AU83" s="18"/>
      <c r="AV83" s="18"/>
    </row>
    <row r="84" spans="1:48" ht="60" customHeight="1" x14ac:dyDescent="0.25">
      <c r="A84" s="49">
        <v>23</v>
      </c>
      <c r="B84" s="68">
        <v>85</v>
      </c>
      <c r="C84" s="81" t="s">
        <v>225</v>
      </c>
      <c r="D84" s="85" t="s">
        <v>226</v>
      </c>
      <c r="E84" s="20" t="s">
        <v>227</v>
      </c>
      <c r="F84" s="20" t="s">
        <v>46</v>
      </c>
      <c r="G84" s="86">
        <v>3.24</v>
      </c>
      <c r="H84" s="72"/>
      <c r="I84" s="39">
        <f t="shared" si="2"/>
        <v>0</v>
      </c>
      <c r="J84" s="40" t="str">
        <f t="shared" si="3"/>
        <v>OK</v>
      </c>
      <c r="K84" s="115"/>
      <c r="L84" s="115"/>
      <c r="M84" s="115"/>
      <c r="N84" s="115"/>
      <c r="O84" s="115"/>
      <c r="P84" s="115"/>
      <c r="Q84" s="115"/>
      <c r="R84" s="115"/>
      <c r="S84" s="115"/>
      <c r="T84" s="115"/>
      <c r="U84" s="115"/>
      <c r="V84" s="115"/>
      <c r="W84" s="115"/>
      <c r="X84" s="115"/>
      <c r="Y84" s="115"/>
      <c r="Z84" s="115"/>
      <c r="AA84" s="115"/>
      <c r="AB84" s="18"/>
      <c r="AC84" s="18"/>
      <c r="AD84" s="18"/>
      <c r="AE84" s="18"/>
      <c r="AF84" s="18"/>
      <c r="AG84" s="18"/>
      <c r="AH84" s="18"/>
      <c r="AI84" s="18"/>
      <c r="AJ84" s="18"/>
      <c r="AK84" s="18"/>
      <c r="AL84" s="18"/>
      <c r="AM84" s="18"/>
      <c r="AN84" s="18"/>
      <c r="AO84" s="18"/>
      <c r="AP84" s="18"/>
      <c r="AQ84" s="18"/>
      <c r="AR84" s="18"/>
      <c r="AS84" s="18"/>
      <c r="AT84" s="18"/>
      <c r="AU84" s="18"/>
      <c r="AV84" s="18"/>
    </row>
    <row r="85" spans="1:48" ht="60" customHeight="1" x14ac:dyDescent="0.25">
      <c r="A85" s="134">
        <v>24</v>
      </c>
      <c r="B85" s="68">
        <v>86</v>
      </c>
      <c r="C85" s="140" t="s">
        <v>207</v>
      </c>
      <c r="D85" s="66" t="s">
        <v>129</v>
      </c>
      <c r="E85" s="20" t="s">
        <v>38</v>
      </c>
      <c r="F85" s="20" t="s">
        <v>26</v>
      </c>
      <c r="G85" s="86">
        <v>1.1399999999999999</v>
      </c>
      <c r="H85" s="72">
        <v>100</v>
      </c>
      <c r="I85" s="39">
        <f t="shared" si="2"/>
        <v>50</v>
      </c>
      <c r="J85" s="40" t="str">
        <f t="shared" si="3"/>
        <v>OK</v>
      </c>
      <c r="K85" s="115"/>
      <c r="L85" s="115"/>
      <c r="M85" s="115"/>
      <c r="N85" s="115"/>
      <c r="O85" s="115"/>
      <c r="P85" s="115"/>
      <c r="Q85" s="115"/>
      <c r="R85" s="115"/>
      <c r="S85" s="115">
        <v>50</v>
      </c>
      <c r="T85" s="115"/>
      <c r="U85" s="115"/>
      <c r="V85" s="115"/>
      <c r="W85" s="115"/>
      <c r="X85" s="115"/>
      <c r="Y85" s="115"/>
      <c r="Z85" s="115"/>
      <c r="AA85" s="115"/>
      <c r="AB85" s="18"/>
      <c r="AC85" s="18"/>
      <c r="AD85" s="18"/>
      <c r="AE85" s="18"/>
      <c r="AF85" s="18"/>
      <c r="AG85" s="18"/>
      <c r="AH85" s="18"/>
      <c r="AI85" s="18"/>
      <c r="AJ85" s="18"/>
      <c r="AK85" s="18"/>
      <c r="AL85" s="18"/>
      <c r="AM85" s="18"/>
      <c r="AN85" s="18"/>
      <c r="AO85" s="18"/>
      <c r="AP85" s="18"/>
      <c r="AQ85" s="18"/>
      <c r="AR85" s="18"/>
      <c r="AS85" s="18"/>
      <c r="AT85" s="18"/>
      <c r="AU85" s="18"/>
      <c r="AV85" s="18"/>
    </row>
    <row r="86" spans="1:48" ht="60" customHeight="1" x14ac:dyDescent="0.25">
      <c r="A86" s="135"/>
      <c r="B86" s="68">
        <v>87</v>
      </c>
      <c r="C86" s="141"/>
      <c r="D86" s="66" t="s">
        <v>130</v>
      </c>
      <c r="E86" s="20" t="s">
        <v>38</v>
      </c>
      <c r="F86" s="20" t="s">
        <v>26</v>
      </c>
      <c r="G86" s="86">
        <v>1.57</v>
      </c>
      <c r="H86" s="72">
        <v>50</v>
      </c>
      <c r="I86" s="39">
        <f t="shared" si="2"/>
        <v>25</v>
      </c>
      <c r="J86" s="40" t="str">
        <f t="shared" si="3"/>
        <v>OK</v>
      </c>
      <c r="K86" s="115"/>
      <c r="L86" s="115"/>
      <c r="M86" s="115"/>
      <c r="N86" s="115"/>
      <c r="O86" s="115"/>
      <c r="P86" s="115"/>
      <c r="Q86" s="115"/>
      <c r="R86" s="115"/>
      <c r="S86" s="115">
        <v>25</v>
      </c>
      <c r="T86" s="115"/>
      <c r="U86" s="115"/>
      <c r="V86" s="115"/>
      <c r="W86" s="115"/>
      <c r="X86" s="115"/>
      <c r="Y86" s="115"/>
      <c r="Z86" s="115"/>
      <c r="AA86" s="115"/>
      <c r="AB86" s="18"/>
      <c r="AC86" s="18"/>
      <c r="AD86" s="18"/>
      <c r="AE86" s="18"/>
      <c r="AF86" s="18"/>
      <c r="AG86" s="18"/>
      <c r="AH86" s="18"/>
      <c r="AI86" s="18"/>
      <c r="AJ86" s="18"/>
      <c r="AK86" s="18"/>
      <c r="AL86" s="18"/>
      <c r="AM86" s="18"/>
      <c r="AN86" s="18"/>
      <c r="AO86" s="18"/>
      <c r="AP86" s="18"/>
      <c r="AQ86" s="18"/>
      <c r="AR86" s="18"/>
      <c r="AS86" s="18"/>
      <c r="AT86" s="18"/>
      <c r="AU86" s="18"/>
      <c r="AV86" s="18"/>
    </row>
    <row r="87" spans="1:48" ht="60" customHeight="1" x14ac:dyDescent="0.25">
      <c r="A87" s="135"/>
      <c r="B87" s="68">
        <v>88</v>
      </c>
      <c r="C87" s="141"/>
      <c r="D87" s="66" t="s">
        <v>131</v>
      </c>
      <c r="E87" s="69" t="s">
        <v>39</v>
      </c>
      <c r="F87" s="67" t="s">
        <v>26</v>
      </c>
      <c r="G87" s="86">
        <v>5.2</v>
      </c>
      <c r="H87" s="72">
        <v>50</v>
      </c>
      <c r="I87" s="39">
        <f t="shared" si="2"/>
        <v>25</v>
      </c>
      <c r="J87" s="40" t="str">
        <f t="shared" si="3"/>
        <v>OK</v>
      </c>
      <c r="K87" s="115"/>
      <c r="L87" s="115"/>
      <c r="M87" s="115"/>
      <c r="N87" s="115"/>
      <c r="O87" s="115"/>
      <c r="P87" s="115"/>
      <c r="Q87" s="115"/>
      <c r="R87" s="115"/>
      <c r="S87" s="115">
        <v>25</v>
      </c>
      <c r="T87" s="115"/>
      <c r="U87" s="115"/>
      <c r="V87" s="115"/>
      <c r="W87" s="115"/>
      <c r="X87" s="115"/>
      <c r="Y87" s="115"/>
      <c r="Z87" s="115"/>
      <c r="AA87" s="115"/>
      <c r="AB87" s="18"/>
      <c r="AC87" s="18"/>
      <c r="AD87" s="18"/>
      <c r="AE87" s="18"/>
      <c r="AF87" s="18"/>
      <c r="AG87" s="18"/>
      <c r="AH87" s="18"/>
      <c r="AI87" s="18"/>
      <c r="AJ87" s="18"/>
      <c r="AK87" s="18"/>
      <c r="AL87" s="18"/>
      <c r="AM87" s="18"/>
      <c r="AN87" s="18"/>
      <c r="AO87" s="18"/>
      <c r="AP87" s="18"/>
      <c r="AQ87" s="18"/>
      <c r="AR87" s="18"/>
      <c r="AS87" s="18"/>
      <c r="AT87" s="18"/>
      <c r="AU87" s="18"/>
      <c r="AV87" s="18"/>
    </row>
    <row r="88" spans="1:48" ht="60" customHeight="1" x14ac:dyDescent="0.25">
      <c r="A88" s="136"/>
      <c r="B88" s="68">
        <v>89</v>
      </c>
      <c r="C88" s="142"/>
      <c r="D88" s="66" t="s">
        <v>132</v>
      </c>
      <c r="E88" s="69" t="s">
        <v>65</v>
      </c>
      <c r="F88" s="67" t="s">
        <v>26</v>
      </c>
      <c r="G88" s="86">
        <v>1.5</v>
      </c>
      <c r="H88" s="72"/>
      <c r="I88" s="39">
        <f t="shared" si="2"/>
        <v>0</v>
      </c>
      <c r="J88" s="40" t="str">
        <f t="shared" si="3"/>
        <v>OK</v>
      </c>
      <c r="K88" s="115"/>
      <c r="L88" s="115"/>
      <c r="M88" s="115"/>
      <c r="N88" s="115"/>
      <c r="O88" s="115"/>
      <c r="P88" s="115"/>
      <c r="Q88" s="115"/>
      <c r="R88" s="115"/>
      <c r="S88" s="115"/>
      <c r="T88" s="115"/>
      <c r="U88" s="115"/>
      <c r="V88" s="115"/>
      <c r="W88" s="115"/>
      <c r="X88" s="115"/>
      <c r="Y88" s="115"/>
      <c r="Z88" s="115"/>
      <c r="AA88" s="115"/>
      <c r="AB88" s="18"/>
      <c r="AC88" s="18"/>
      <c r="AD88" s="18"/>
      <c r="AE88" s="18"/>
      <c r="AF88" s="18"/>
      <c r="AG88" s="18"/>
      <c r="AH88" s="18"/>
      <c r="AI88" s="18"/>
      <c r="AJ88" s="18"/>
      <c r="AK88" s="18"/>
      <c r="AL88" s="18"/>
      <c r="AM88" s="18"/>
      <c r="AN88" s="18"/>
      <c r="AO88" s="18"/>
      <c r="AP88" s="18"/>
      <c r="AQ88" s="18"/>
      <c r="AR88" s="18"/>
      <c r="AS88" s="18"/>
      <c r="AT88" s="18"/>
      <c r="AU88" s="18"/>
      <c r="AV88" s="18"/>
    </row>
    <row r="89" spans="1:48" ht="60" customHeight="1" x14ac:dyDescent="0.25">
      <c r="A89" s="134">
        <v>25</v>
      </c>
      <c r="B89" s="68">
        <v>90</v>
      </c>
      <c r="C89" s="140" t="s">
        <v>173</v>
      </c>
      <c r="D89" s="66" t="s">
        <v>133</v>
      </c>
      <c r="E89" s="69" t="s">
        <v>37</v>
      </c>
      <c r="F89" s="20" t="s">
        <v>33</v>
      </c>
      <c r="G89" s="86">
        <v>19.02</v>
      </c>
      <c r="H89" s="72">
        <f>10+5</f>
        <v>15</v>
      </c>
      <c r="I89" s="39">
        <f t="shared" si="2"/>
        <v>0</v>
      </c>
      <c r="J89" s="40" t="str">
        <f t="shared" si="3"/>
        <v>OK</v>
      </c>
      <c r="K89" s="115"/>
      <c r="L89" s="115"/>
      <c r="M89" s="115"/>
      <c r="N89" s="115"/>
      <c r="O89" s="115"/>
      <c r="P89" s="115"/>
      <c r="Q89" s="115">
        <v>10</v>
      </c>
      <c r="R89" s="115"/>
      <c r="S89" s="115"/>
      <c r="T89" s="115"/>
      <c r="U89" s="115"/>
      <c r="V89" s="115"/>
      <c r="W89" s="115"/>
      <c r="X89" s="115"/>
      <c r="Y89" s="115">
        <v>5</v>
      </c>
      <c r="Z89" s="115"/>
      <c r="AA89" s="115"/>
      <c r="AB89" s="18"/>
      <c r="AC89" s="18"/>
      <c r="AD89" s="18"/>
      <c r="AE89" s="18"/>
      <c r="AF89" s="18"/>
      <c r="AG89" s="18"/>
      <c r="AH89" s="18"/>
      <c r="AI89" s="18"/>
      <c r="AJ89" s="18"/>
      <c r="AK89" s="18"/>
      <c r="AL89" s="18"/>
      <c r="AM89" s="18"/>
      <c r="AN89" s="18"/>
      <c r="AO89" s="18"/>
      <c r="AP89" s="18"/>
      <c r="AQ89" s="18"/>
      <c r="AR89" s="18"/>
      <c r="AS89" s="18"/>
      <c r="AT89" s="18"/>
      <c r="AU89" s="18"/>
      <c r="AV89" s="18"/>
    </row>
    <row r="90" spans="1:48" ht="60" customHeight="1" x14ac:dyDescent="0.25">
      <c r="A90" s="135"/>
      <c r="B90" s="68">
        <v>91</v>
      </c>
      <c r="C90" s="141"/>
      <c r="D90" s="46" t="s">
        <v>228</v>
      </c>
      <c r="E90" s="69" t="s">
        <v>37</v>
      </c>
      <c r="F90" s="20" t="s">
        <v>26</v>
      </c>
      <c r="G90" s="86">
        <v>10.72</v>
      </c>
      <c r="H90" s="72"/>
      <c r="I90" s="39">
        <f t="shared" si="2"/>
        <v>0</v>
      </c>
      <c r="J90" s="40" t="str">
        <f t="shared" si="3"/>
        <v>OK</v>
      </c>
      <c r="K90" s="115"/>
      <c r="L90" s="115"/>
      <c r="M90" s="115"/>
      <c r="N90" s="115"/>
      <c r="O90" s="115"/>
      <c r="P90" s="115"/>
      <c r="Q90" s="115"/>
      <c r="R90" s="115"/>
      <c r="S90" s="115"/>
      <c r="T90" s="115"/>
      <c r="U90" s="115"/>
      <c r="V90" s="115"/>
      <c r="W90" s="115"/>
      <c r="X90" s="115"/>
      <c r="Y90" s="115"/>
      <c r="Z90" s="115"/>
      <c r="AA90" s="115"/>
      <c r="AB90" s="18"/>
      <c r="AC90" s="18"/>
      <c r="AD90" s="18"/>
      <c r="AE90" s="18"/>
      <c r="AF90" s="18"/>
      <c r="AG90" s="18"/>
      <c r="AH90" s="18"/>
      <c r="AI90" s="18"/>
      <c r="AJ90" s="18"/>
      <c r="AK90" s="18"/>
      <c r="AL90" s="18"/>
      <c r="AM90" s="18"/>
      <c r="AN90" s="18"/>
      <c r="AO90" s="18"/>
      <c r="AP90" s="18"/>
      <c r="AQ90" s="18"/>
      <c r="AR90" s="18"/>
      <c r="AS90" s="18"/>
      <c r="AT90" s="18"/>
      <c r="AU90" s="18"/>
      <c r="AV90" s="18"/>
    </row>
    <row r="91" spans="1:48" ht="60" customHeight="1" x14ac:dyDescent="0.25">
      <c r="A91" s="136"/>
      <c r="B91" s="68">
        <v>92</v>
      </c>
      <c r="C91" s="142"/>
      <c r="D91" s="66" t="s">
        <v>229</v>
      </c>
      <c r="E91" s="69" t="s">
        <v>40</v>
      </c>
      <c r="F91" s="69" t="s">
        <v>26</v>
      </c>
      <c r="G91" s="86">
        <v>21.13</v>
      </c>
      <c r="H91" s="72"/>
      <c r="I91" s="39">
        <f t="shared" si="2"/>
        <v>0</v>
      </c>
      <c r="J91" s="40" t="str">
        <f t="shared" si="3"/>
        <v>OK</v>
      </c>
      <c r="K91" s="115"/>
      <c r="L91" s="115"/>
      <c r="M91" s="115"/>
      <c r="N91" s="115"/>
      <c r="O91" s="115"/>
      <c r="P91" s="115"/>
      <c r="Q91" s="115"/>
      <c r="R91" s="115"/>
      <c r="S91" s="115"/>
      <c r="T91" s="115"/>
      <c r="U91" s="115"/>
      <c r="V91" s="115"/>
      <c r="W91" s="115"/>
      <c r="X91" s="115"/>
      <c r="Y91" s="115"/>
      <c r="Z91" s="115"/>
      <c r="AA91" s="115"/>
      <c r="AB91" s="18"/>
      <c r="AC91" s="18"/>
      <c r="AD91" s="18"/>
      <c r="AE91" s="18"/>
      <c r="AF91" s="18"/>
      <c r="AG91" s="18"/>
      <c r="AH91" s="18"/>
      <c r="AI91" s="18"/>
      <c r="AJ91" s="18"/>
      <c r="AK91" s="18"/>
      <c r="AL91" s="18"/>
      <c r="AM91" s="18"/>
      <c r="AN91" s="18"/>
      <c r="AO91" s="18"/>
      <c r="AP91" s="18"/>
      <c r="AQ91" s="18"/>
      <c r="AR91" s="18"/>
      <c r="AS91" s="18"/>
      <c r="AT91" s="18"/>
      <c r="AU91" s="18"/>
      <c r="AV91" s="18"/>
    </row>
    <row r="92" spans="1:48" ht="60" customHeight="1" x14ac:dyDescent="0.25">
      <c r="A92" s="134">
        <v>26</v>
      </c>
      <c r="B92" s="68">
        <v>93</v>
      </c>
      <c r="C92" s="140" t="s">
        <v>173</v>
      </c>
      <c r="D92" s="66" t="s">
        <v>134</v>
      </c>
      <c r="E92" s="69" t="s">
        <v>37</v>
      </c>
      <c r="F92" s="69" t="s">
        <v>26</v>
      </c>
      <c r="G92" s="86">
        <v>11.35</v>
      </c>
      <c r="H92" s="72">
        <v>30</v>
      </c>
      <c r="I92" s="39">
        <f t="shared" si="2"/>
        <v>0</v>
      </c>
      <c r="J92" s="40" t="str">
        <f t="shared" si="3"/>
        <v>OK</v>
      </c>
      <c r="K92" s="115"/>
      <c r="L92" s="115"/>
      <c r="M92" s="115"/>
      <c r="N92" s="115"/>
      <c r="O92" s="115"/>
      <c r="P92" s="115"/>
      <c r="Q92" s="115">
        <v>15</v>
      </c>
      <c r="R92" s="115"/>
      <c r="S92" s="115"/>
      <c r="T92" s="115"/>
      <c r="U92" s="115"/>
      <c r="V92" s="115"/>
      <c r="W92" s="115"/>
      <c r="X92" s="115"/>
      <c r="Y92" s="115">
        <v>15</v>
      </c>
      <c r="Z92" s="115"/>
      <c r="AA92" s="115"/>
      <c r="AB92" s="18"/>
      <c r="AC92" s="18"/>
      <c r="AD92" s="18"/>
      <c r="AE92" s="18"/>
      <c r="AF92" s="18"/>
      <c r="AG92" s="18"/>
      <c r="AH92" s="18"/>
      <c r="AI92" s="18"/>
      <c r="AJ92" s="18"/>
      <c r="AK92" s="18"/>
      <c r="AL92" s="18"/>
      <c r="AM92" s="18"/>
      <c r="AN92" s="18"/>
      <c r="AO92" s="18"/>
      <c r="AP92" s="18"/>
      <c r="AQ92" s="18"/>
      <c r="AR92" s="18"/>
      <c r="AS92" s="18"/>
      <c r="AT92" s="18"/>
      <c r="AU92" s="18"/>
      <c r="AV92" s="18"/>
    </row>
    <row r="93" spans="1:48" ht="60" customHeight="1" x14ac:dyDescent="0.25">
      <c r="A93" s="136"/>
      <c r="B93" s="68">
        <v>94</v>
      </c>
      <c r="C93" s="142"/>
      <c r="D93" s="66" t="s">
        <v>135</v>
      </c>
      <c r="E93" s="69" t="s">
        <v>40</v>
      </c>
      <c r="F93" s="69" t="s">
        <v>26</v>
      </c>
      <c r="G93" s="86">
        <v>15.72</v>
      </c>
      <c r="H93" s="72">
        <v>50</v>
      </c>
      <c r="I93" s="39">
        <f t="shared" si="2"/>
        <v>50</v>
      </c>
      <c r="J93" s="40" t="str">
        <f t="shared" si="3"/>
        <v>OK</v>
      </c>
      <c r="K93" s="115"/>
      <c r="L93" s="115"/>
      <c r="M93" s="115"/>
      <c r="N93" s="115"/>
      <c r="O93" s="115"/>
      <c r="P93" s="115"/>
      <c r="Q93" s="115"/>
      <c r="R93" s="115"/>
      <c r="S93" s="115"/>
      <c r="T93" s="115"/>
      <c r="U93" s="115"/>
      <c r="V93" s="115"/>
      <c r="W93" s="115"/>
      <c r="X93" s="115"/>
      <c r="Y93" s="115"/>
      <c r="Z93" s="115"/>
      <c r="AA93" s="115"/>
      <c r="AB93" s="18"/>
      <c r="AC93" s="18"/>
      <c r="AD93" s="18"/>
      <c r="AE93" s="18"/>
      <c r="AF93" s="18"/>
      <c r="AG93" s="18"/>
      <c r="AH93" s="18"/>
      <c r="AI93" s="18"/>
      <c r="AJ93" s="18"/>
      <c r="AK93" s="18"/>
      <c r="AL93" s="18"/>
      <c r="AM93" s="18"/>
      <c r="AN93" s="18"/>
      <c r="AO93" s="18"/>
      <c r="AP93" s="18"/>
      <c r="AQ93" s="18"/>
      <c r="AR93" s="18"/>
      <c r="AS93" s="18"/>
      <c r="AT93" s="18"/>
      <c r="AU93" s="18"/>
      <c r="AV93" s="18"/>
    </row>
    <row r="94" spans="1:48" ht="60" customHeight="1" x14ac:dyDescent="0.25">
      <c r="A94" s="49">
        <v>27</v>
      </c>
      <c r="B94" s="68">
        <v>95</v>
      </c>
      <c r="C94" s="81" t="s">
        <v>181</v>
      </c>
      <c r="D94" s="46" t="s">
        <v>230</v>
      </c>
      <c r="E94" s="69" t="s">
        <v>66</v>
      </c>
      <c r="F94" s="69" t="s">
        <v>29</v>
      </c>
      <c r="G94" s="86">
        <v>59.65</v>
      </c>
      <c r="H94" s="72">
        <v>30</v>
      </c>
      <c r="I94" s="39">
        <f t="shared" si="2"/>
        <v>0</v>
      </c>
      <c r="J94" s="40" t="str">
        <f t="shared" si="3"/>
        <v>OK</v>
      </c>
      <c r="K94" s="115"/>
      <c r="L94" s="115"/>
      <c r="M94" s="115"/>
      <c r="N94" s="115"/>
      <c r="O94" s="115">
        <v>15</v>
      </c>
      <c r="P94" s="115"/>
      <c r="Q94" s="115"/>
      <c r="R94" s="115"/>
      <c r="S94" s="115"/>
      <c r="T94" s="115"/>
      <c r="U94" s="115"/>
      <c r="V94" s="115">
        <v>10</v>
      </c>
      <c r="W94" s="115"/>
      <c r="X94" s="115"/>
      <c r="Y94" s="115"/>
      <c r="Z94" s="115">
        <v>5</v>
      </c>
      <c r="AA94" s="115"/>
      <c r="AB94" s="18"/>
      <c r="AC94" s="18"/>
      <c r="AD94" s="18"/>
      <c r="AE94" s="18"/>
      <c r="AF94" s="18"/>
      <c r="AG94" s="18"/>
      <c r="AH94" s="18"/>
      <c r="AI94" s="18"/>
      <c r="AJ94" s="18"/>
      <c r="AK94" s="18"/>
      <c r="AL94" s="18"/>
      <c r="AM94" s="18"/>
      <c r="AN94" s="18"/>
      <c r="AO94" s="18"/>
      <c r="AP94" s="18"/>
      <c r="AQ94" s="18"/>
      <c r="AR94" s="18"/>
      <c r="AS94" s="18"/>
      <c r="AT94" s="18"/>
      <c r="AU94" s="18"/>
      <c r="AV94" s="18"/>
    </row>
    <row r="95" spans="1:48" ht="60" customHeight="1" x14ac:dyDescent="0.25">
      <c r="A95" s="137">
        <v>28</v>
      </c>
      <c r="B95" s="68">
        <v>96</v>
      </c>
      <c r="C95" s="140" t="s">
        <v>231</v>
      </c>
      <c r="D95" s="66" t="s">
        <v>232</v>
      </c>
      <c r="E95" s="69" t="s">
        <v>66</v>
      </c>
      <c r="F95" s="69" t="s">
        <v>29</v>
      </c>
      <c r="G95" s="86">
        <v>13.45</v>
      </c>
      <c r="H95" s="72"/>
      <c r="I95" s="39">
        <f t="shared" si="2"/>
        <v>0</v>
      </c>
      <c r="J95" s="40" t="str">
        <f t="shared" si="3"/>
        <v>OK</v>
      </c>
      <c r="K95" s="115"/>
      <c r="L95" s="115"/>
      <c r="M95" s="115"/>
      <c r="N95" s="115"/>
      <c r="O95" s="115"/>
      <c r="P95" s="115"/>
      <c r="Q95" s="115"/>
      <c r="R95" s="115"/>
      <c r="S95" s="115"/>
      <c r="T95" s="115"/>
      <c r="U95" s="115"/>
      <c r="V95" s="115"/>
      <c r="W95" s="115"/>
      <c r="X95" s="115"/>
      <c r="Y95" s="115"/>
      <c r="Z95" s="115"/>
      <c r="AA95" s="115"/>
      <c r="AB95" s="18"/>
      <c r="AC95" s="18"/>
      <c r="AD95" s="18"/>
      <c r="AE95" s="18"/>
      <c r="AF95" s="18"/>
      <c r="AG95" s="18"/>
      <c r="AH95" s="18"/>
      <c r="AI95" s="18"/>
      <c r="AJ95" s="18"/>
      <c r="AK95" s="18"/>
      <c r="AL95" s="18"/>
      <c r="AM95" s="18"/>
      <c r="AN95" s="18"/>
      <c r="AO95" s="18"/>
      <c r="AP95" s="18"/>
      <c r="AQ95" s="18"/>
      <c r="AR95" s="18"/>
      <c r="AS95" s="18"/>
      <c r="AT95" s="18"/>
      <c r="AU95" s="18"/>
      <c r="AV95" s="18"/>
    </row>
    <row r="96" spans="1:48" ht="60" customHeight="1" x14ac:dyDescent="0.25">
      <c r="A96" s="138"/>
      <c r="B96" s="68">
        <v>97</v>
      </c>
      <c r="C96" s="141"/>
      <c r="D96" s="66" t="s">
        <v>233</v>
      </c>
      <c r="E96" s="20" t="s">
        <v>66</v>
      </c>
      <c r="F96" s="20" t="s">
        <v>29</v>
      </c>
      <c r="G96" s="86">
        <v>16.399999999999999</v>
      </c>
      <c r="H96" s="72"/>
      <c r="I96" s="39">
        <f t="shared" si="2"/>
        <v>0</v>
      </c>
      <c r="J96" s="40" t="str">
        <f t="shared" si="3"/>
        <v>OK</v>
      </c>
      <c r="K96" s="115"/>
      <c r="L96" s="115"/>
      <c r="M96" s="115"/>
      <c r="N96" s="115"/>
      <c r="O96" s="115"/>
      <c r="P96" s="115"/>
      <c r="Q96" s="115"/>
      <c r="R96" s="115"/>
      <c r="S96" s="115"/>
      <c r="T96" s="115"/>
      <c r="U96" s="115"/>
      <c r="V96" s="115"/>
      <c r="W96" s="115"/>
      <c r="X96" s="115"/>
      <c r="Y96" s="115"/>
      <c r="Z96" s="115"/>
      <c r="AA96" s="115"/>
      <c r="AB96" s="18"/>
      <c r="AC96" s="18"/>
      <c r="AD96" s="18"/>
      <c r="AE96" s="18"/>
      <c r="AF96" s="18"/>
      <c r="AG96" s="18"/>
      <c r="AH96" s="18"/>
      <c r="AI96" s="18"/>
      <c r="AJ96" s="18"/>
      <c r="AK96" s="18"/>
      <c r="AL96" s="18"/>
      <c r="AM96" s="18"/>
      <c r="AN96" s="18"/>
      <c r="AO96" s="18"/>
      <c r="AP96" s="18"/>
      <c r="AQ96" s="18"/>
      <c r="AR96" s="18"/>
      <c r="AS96" s="18"/>
      <c r="AT96" s="18"/>
      <c r="AU96" s="18"/>
      <c r="AV96" s="18"/>
    </row>
    <row r="97" spans="1:48" ht="60" customHeight="1" x14ac:dyDescent="0.25">
      <c r="A97" s="139"/>
      <c r="B97" s="68">
        <v>98</v>
      </c>
      <c r="C97" s="142"/>
      <c r="D97" s="66" t="s">
        <v>234</v>
      </c>
      <c r="E97" s="20" t="s">
        <v>66</v>
      </c>
      <c r="F97" s="20" t="s">
        <v>29</v>
      </c>
      <c r="G97" s="86">
        <v>18.09</v>
      </c>
      <c r="H97" s="72">
        <v>20</v>
      </c>
      <c r="I97" s="39">
        <f t="shared" si="2"/>
        <v>0</v>
      </c>
      <c r="J97" s="40" t="str">
        <f t="shared" si="3"/>
        <v>OK</v>
      </c>
      <c r="K97" s="115"/>
      <c r="L97" s="115"/>
      <c r="M97" s="115">
        <v>10</v>
      </c>
      <c r="N97" s="115"/>
      <c r="O97" s="115"/>
      <c r="P97" s="115"/>
      <c r="Q97" s="115"/>
      <c r="R97" s="115"/>
      <c r="S97" s="115"/>
      <c r="T97" s="115">
        <v>10</v>
      </c>
      <c r="U97" s="115"/>
      <c r="V97" s="115"/>
      <c r="W97" s="115"/>
      <c r="X97" s="115"/>
      <c r="Y97" s="115"/>
      <c r="Z97" s="115"/>
      <c r="AA97" s="115"/>
      <c r="AB97" s="18"/>
      <c r="AC97" s="18"/>
      <c r="AD97" s="18"/>
      <c r="AE97" s="18"/>
      <c r="AF97" s="18"/>
      <c r="AG97" s="18"/>
      <c r="AH97" s="18"/>
      <c r="AI97" s="18"/>
      <c r="AJ97" s="18"/>
      <c r="AK97" s="18"/>
      <c r="AL97" s="18"/>
      <c r="AM97" s="18"/>
      <c r="AN97" s="18"/>
      <c r="AO97" s="18"/>
      <c r="AP97" s="18"/>
      <c r="AQ97" s="18"/>
      <c r="AR97" s="18"/>
      <c r="AS97" s="18"/>
      <c r="AT97" s="18"/>
      <c r="AU97" s="18"/>
      <c r="AV97" s="18"/>
    </row>
    <row r="98" spans="1:48" ht="60" customHeight="1" x14ac:dyDescent="0.25">
      <c r="A98" s="49">
        <v>29</v>
      </c>
      <c r="B98" s="68">
        <v>99</v>
      </c>
      <c r="C98" s="81" t="s">
        <v>181</v>
      </c>
      <c r="D98" s="66" t="s">
        <v>235</v>
      </c>
      <c r="E98" s="69" t="s">
        <v>66</v>
      </c>
      <c r="F98" s="69" t="s">
        <v>47</v>
      </c>
      <c r="G98" s="86">
        <v>113.95</v>
      </c>
      <c r="H98" s="72">
        <v>10</v>
      </c>
      <c r="I98" s="39">
        <f t="shared" si="2"/>
        <v>0</v>
      </c>
      <c r="J98" s="40" t="str">
        <f t="shared" si="3"/>
        <v>OK</v>
      </c>
      <c r="K98" s="115"/>
      <c r="L98" s="115"/>
      <c r="M98" s="115"/>
      <c r="N98" s="115"/>
      <c r="O98" s="115">
        <v>5</v>
      </c>
      <c r="P98" s="115"/>
      <c r="Q98" s="115"/>
      <c r="R98" s="115"/>
      <c r="S98" s="115"/>
      <c r="T98" s="115"/>
      <c r="U98" s="115"/>
      <c r="V98" s="115">
        <v>2</v>
      </c>
      <c r="W98" s="115"/>
      <c r="X98" s="115"/>
      <c r="Y98" s="115"/>
      <c r="Z98" s="115">
        <v>3</v>
      </c>
      <c r="AA98" s="115"/>
      <c r="AB98" s="18"/>
      <c r="AC98" s="18"/>
      <c r="AD98" s="18"/>
      <c r="AE98" s="18"/>
      <c r="AF98" s="18"/>
      <c r="AG98" s="18"/>
      <c r="AH98" s="18"/>
      <c r="AI98" s="18"/>
      <c r="AJ98" s="18"/>
      <c r="AK98" s="18"/>
      <c r="AL98" s="18"/>
      <c r="AM98" s="18"/>
      <c r="AN98" s="18"/>
      <c r="AO98" s="18"/>
      <c r="AP98" s="18"/>
      <c r="AQ98" s="18"/>
      <c r="AR98" s="18"/>
      <c r="AS98" s="18"/>
      <c r="AT98" s="18"/>
      <c r="AU98" s="18"/>
      <c r="AV98" s="18"/>
    </row>
    <row r="99" spans="1:48" ht="60" customHeight="1" x14ac:dyDescent="0.25">
      <c r="A99" s="134">
        <v>30</v>
      </c>
      <c r="B99" s="68">
        <v>100</v>
      </c>
      <c r="C99" s="140" t="s">
        <v>173</v>
      </c>
      <c r="D99" s="66" t="s">
        <v>136</v>
      </c>
      <c r="E99" s="69" t="s">
        <v>37</v>
      </c>
      <c r="F99" s="69" t="s">
        <v>51</v>
      </c>
      <c r="G99" s="86">
        <v>2.56</v>
      </c>
      <c r="H99" s="72">
        <v>24</v>
      </c>
      <c r="I99" s="39">
        <f t="shared" si="2"/>
        <v>24</v>
      </c>
      <c r="J99" s="40" t="str">
        <f t="shared" si="3"/>
        <v>OK</v>
      </c>
      <c r="K99" s="115"/>
      <c r="L99" s="115"/>
      <c r="M99" s="115"/>
      <c r="N99" s="115"/>
      <c r="O99" s="115"/>
      <c r="P99" s="115"/>
      <c r="Q99" s="115"/>
      <c r="R99" s="115"/>
      <c r="S99" s="115"/>
      <c r="T99" s="115"/>
      <c r="U99" s="115"/>
      <c r="V99" s="115"/>
      <c r="W99" s="115"/>
      <c r="X99" s="115"/>
      <c r="Y99" s="115"/>
      <c r="Z99" s="115"/>
      <c r="AA99" s="115"/>
      <c r="AB99" s="18"/>
      <c r="AC99" s="18"/>
      <c r="AD99" s="18"/>
      <c r="AE99" s="18"/>
      <c r="AF99" s="18"/>
      <c r="AG99" s="18"/>
      <c r="AH99" s="18"/>
      <c r="AI99" s="18"/>
      <c r="AJ99" s="18"/>
      <c r="AK99" s="18"/>
      <c r="AL99" s="18"/>
      <c r="AM99" s="18"/>
      <c r="AN99" s="18"/>
      <c r="AO99" s="18"/>
      <c r="AP99" s="18"/>
      <c r="AQ99" s="18"/>
      <c r="AR99" s="18"/>
      <c r="AS99" s="18"/>
      <c r="AT99" s="18"/>
      <c r="AU99" s="18"/>
      <c r="AV99" s="18"/>
    </row>
    <row r="100" spans="1:48" ht="60" customHeight="1" x14ac:dyDescent="0.25">
      <c r="A100" s="136"/>
      <c r="B100" s="68">
        <v>101</v>
      </c>
      <c r="C100" s="142"/>
      <c r="D100" s="84" t="s">
        <v>137</v>
      </c>
      <c r="E100" s="69" t="s">
        <v>60</v>
      </c>
      <c r="F100" s="69" t="s">
        <v>51</v>
      </c>
      <c r="G100" s="86">
        <v>1.39</v>
      </c>
      <c r="H100" s="72"/>
      <c r="I100" s="39">
        <f t="shared" si="2"/>
        <v>0</v>
      </c>
      <c r="J100" s="40" t="str">
        <f t="shared" si="3"/>
        <v>OK</v>
      </c>
      <c r="K100" s="115"/>
      <c r="L100" s="115"/>
      <c r="M100" s="115"/>
      <c r="N100" s="115"/>
      <c r="O100" s="115"/>
      <c r="P100" s="115"/>
      <c r="Q100" s="115"/>
      <c r="R100" s="115"/>
      <c r="S100" s="115"/>
      <c r="T100" s="115"/>
      <c r="U100" s="115"/>
      <c r="V100" s="115"/>
      <c r="W100" s="115"/>
      <c r="X100" s="115"/>
      <c r="Y100" s="115"/>
      <c r="Z100" s="115"/>
      <c r="AA100" s="115"/>
      <c r="AB100" s="18"/>
      <c r="AC100" s="18"/>
      <c r="AD100" s="18"/>
      <c r="AE100" s="18"/>
      <c r="AF100" s="18"/>
      <c r="AG100" s="18"/>
      <c r="AH100" s="18"/>
      <c r="AI100" s="18"/>
      <c r="AJ100" s="18"/>
      <c r="AK100" s="18"/>
      <c r="AL100" s="18"/>
      <c r="AM100" s="18"/>
      <c r="AN100" s="18"/>
      <c r="AO100" s="18"/>
      <c r="AP100" s="18"/>
      <c r="AQ100" s="18"/>
      <c r="AR100" s="18"/>
      <c r="AS100" s="18"/>
      <c r="AT100" s="18"/>
      <c r="AU100" s="18"/>
      <c r="AV100" s="18"/>
    </row>
    <row r="101" spans="1:48" ht="60" customHeight="1" x14ac:dyDescent="0.25">
      <c r="A101" s="134">
        <v>31</v>
      </c>
      <c r="B101" s="68">
        <v>102</v>
      </c>
      <c r="C101" s="140" t="s">
        <v>207</v>
      </c>
      <c r="D101" s="66" t="s">
        <v>236</v>
      </c>
      <c r="E101" s="69" t="s">
        <v>237</v>
      </c>
      <c r="F101" s="69" t="s">
        <v>26</v>
      </c>
      <c r="G101" s="86">
        <v>7.71</v>
      </c>
      <c r="H101" s="72">
        <v>30</v>
      </c>
      <c r="I101" s="39">
        <f t="shared" si="2"/>
        <v>15</v>
      </c>
      <c r="J101" s="40" t="str">
        <f t="shared" si="3"/>
        <v>OK</v>
      </c>
      <c r="K101" s="115"/>
      <c r="L101" s="115"/>
      <c r="M101" s="115"/>
      <c r="N101" s="115"/>
      <c r="O101" s="115"/>
      <c r="P101" s="115"/>
      <c r="Q101" s="115"/>
      <c r="R101" s="115"/>
      <c r="S101" s="115">
        <v>15</v>
      </c>
      <c r="T101" s="115"/>
      <c r="U101" s="115"/>
      <c r="V101" s="115"/>
      <c r="W101" s="115"/>
      <c r="X101" s="115"/>
      <c r="Y101" s="115"/>
      <c r="Z101" s="115"/>
      <c r="AA101" s="115"/>
      <c r="AB101" s="18"/>
      <c r="AC101" s="18"/>
      <c r="AD101" s="18"/>
      <c r="AE101" s="18"/>
      <c r="AF101" s="18"/>
      <c r="AG101" s="18"/>
      <c r="AH101" s="18"/>
      <c r="AI101" s="18"/>
      <c r="AJ101" s="18"/>
      <c r="AK101" s="18"/>
      <c r="AL101" s="18"/>
      <c r="AM101" s="18"/>
      <c r="AN101" s="18"/>
      <c r="AO101" s="18"/>
      <c r="AP101" s="18"/>
      <c r="AQ101" s="18"/>
      <c r="AR101" s="18"/>
      <c r="AS101" s="18"/>
      <c r="AT101" s="18"/>
      <c r="AU101" s="18"/>
      <c r="AV101" s="18"/>
    </row>
    <row r="102" spans="1:48" ht="60" customHeight="1" x14ac:dyDescent="0.25">
      <c r="A102" s="136"/>
      <c r="B102" s="68">
        <v>103</v>
      </c>
      <c r="C102" s="142"/>
      <c r="D102" s="66" t="s">
        <v>138</v>
      </c>
      <c r="E102" s="69" t="s">
        <v>238</v>
      </c>
      <c r="F102" s="69" t="s">
        <v>26</v>
      </c>
      <c r="G102" s="86">
        <v>13.24</v>
      </c>
      <c r="H102" s="72"/>
      <c r="I102" s="39">
        <f t="shared" si="2"/>
        <v>0</v>
      </c>
      <c r="J102" s="40" t="str">
        <f t="shared" si="3"/>
        <v>OK</v>
      </c>
      <c r="K102" s="115"/>
      <c r="L102" s="115"/>
      <c r="M102" s="115"/>
      <c r="N102" s="115"/>
      <c r="O102" s="115"/>
      <c r="P102" s="115"/>
      <c r="Q102" s="115"/>
      <c r="R102" s="115"/>
      <c r="S102" s="115"/>
      <c r="T102" s="115"/>
      <c r="U102" s="115"/>
      <c r="V102" s="115"/>
      <c r="W102" s="115"/>
      <c r="X102" s="115"/>
      <c r="Y102" s="115"/>
      <c r="Z102" s="115"/>
      <c r="AA102" s="115"/>
      <c r="AB102" s="18"/>
      <c r="AC102" s="18"/>
      <c r="AD102" s="18"/>
      <c r="AE102" s="18"/>
      <c r="AF102" s="18"/>
      <c r="AG102" s="18"/>
      <c r="AH102" s="18"/>
      <c r="AI102" s="18"/>
      <c r="AJ102" s="18"/>
      <c r="AK102" s="18"/>
      <c r="AL102" s="18"/>
      <c r="AM102" s="18"/>
      <c r="AN102" s="18"/>
      <c r="AO102" s="18"/>
      <c r="AP102" s="18"/>
      <c r="AQ102" s="18"/>
      <c r="AR102" s="18"/>
      <c r="AS102" s="18"/>
      <c r="AT102" s="18"/>
      <c r="AU102" s="18"/>
      <c r="AV102" s="18"/>
    </row>
    <row r="103" spans="1:48" ht="60" customHeight="1" x14ac:dyDescent="0.25">
      <c r="A103" s="134">
        <v>32</v>
      </c>
      <c r="B103" s="68">
        <v>104</v>
      </c>
      <c r="C103" s="140" t="s">
        <v>239</v>
      </c>
      <c r="D103" s="46" t="s">
        <v>139</v>
      </c>
      <c r="E103" s="69" t="s">
        <v>64</v>
      </c>
      <c r="F103" s="69" t="s">
        <v>48</v>
      </c>
      <c r="G103" s="86">
        <v>28.34</v>
      </c>
      <c r="H103" s="72"/>
      <c r="I103" s="39">
        <f t="shared" si="2"/>
        <v>0</v>
      </c>
      <c r="J103" s="40" t="str">
        <f t="shared" si="3"/>
        <v>OK</v>
      </c>
      <c r="K103" s="115"/>
      <c r="L103" s="115"/>
      <c r="M103" s="115"/>
      <c r="N103" s="115"/>
      <c r="O103" s="115"/>
      <c r="P103" s="115"/>
      <c r="Q103" s="115"/>
      <c r="R103" s="115"/>
      <c r="S103" s="115"/>
      <c r="T103" s="115"/>
      <c r="U103" s="115"/>
      <c r="V103" s="115"/>
      <c r="W103" s="115"/>
      <c r="X103" s="115"/>
      <c r="Y103" s="115"/>
      <c r="Z103" s="115"/>
      <c r="AA103" s="115"/>
      <c r="AB103" s="18"/>
      <c r="AC103" s="18"/>
      <c r="AD103" s="18"/>
      <c r="AE103" s="18"/>
      <c r="AF103" s="18"/>
      <c r="AG103" s="18"/>
      <c r="AH103" s="18"/>
      <c r="AI103" s="18"/>
      <c r="AJ103" s="18"/>
      <c r="AK103" s="18"/>
      <c r="AL103" s="18"/>
      <c r="AM103" s="18"/>
      <c r="AN103" s="18"/>
      <c r="AO103" s="18"/>
      <c r="AP103" s="18"/>
      <c r="AQ103" s="18"/>
      <c r="AR103" s="18"/>
      <c r="AS103" s="18"/>
      <c r="AT103" s="18"/>
      <c r="AU103" s="18"/>
      <c r="AV103" s="18"/>
    </row>
    <row r="104" spans="1:48" ht="60" customHeight="1" x14ac:dyDescent="0.25">
      <c r="A104" s="135"/>
      <c r="B104" s="68">
        <v>105</v>
      </c>
      <c r="C104" s="141"/>
      <c r="D104" s="46" t="s">
        <v>140</v>
      </c>
      <c r="E104" s="69" t="s">
        <v>240</v>
      </c>
      <c r="F104" s="69" t="s">
        <v>48</v>
      </c>
      <c r="G104" s="86">
        <v>51.45</v>
      </c>
      <c r="H104" s="72"/>
      <c r="I104" s="39">
        <f t="shared" si="2"/>
        <v>0</v>
      </c>
      <c r="J104" s="40" t="str">
        <f t="shared" si="3"/>
        <v>OK</v>
      </c>
      <c r="K104" s="115"/>
      <c r="L104" s="115"/>
      <c r="M104" s="115"/>
      <c r="N104" s="115"/>
      <c r="O104" s="115"/>
      <c r="P104" s="115"/>
      <c r="Q104" s="115"/>
      <c r="R104" s="115"/>
      <c r="S104" s="115"/>
      <c r="T104" s="115"/>
      <c r="U104" s="115"/>
      <c r="V104" s="115"/>
      <c r="W104" s="115"/>
      <c r="X104" s="115"/>
      <c r="Y104" s="115"/>
      <c r="Z104" s="115"/>
      <c r="AA104" s="115"/>
      <c r="AB104" s="18"/>
      <c r="AC104" s="18"/>
      <c r="AD104" s="18"/>
      <c r="AE104" s="18"/>
      <c r="AF104" s="18"/>
      <c r="AG104" s="18"/>
      <c r="AH104" s="18"/>
      <c r="AI104" s="18"/>
      <c r="AJ104" s="18"/>
      <c r="AK104" s="18"/>
      <c r="AL104" s="18"/>
      <c r="AM104" s="18"/>
      <c r="AN104" s="18"/>
      <c r="AO104" s="18"/>
      <c r="AP104" s="18"/>
      <c r="AQ104" s="18"/>
      <c r="AR104" s="18"/>
      <c r="AS104" s="18"/>
      <c r="AT104" s="18"/>
      <c r="AU104" s="18"/>
      <c r="AV104" s="18"/>
    </row>
    <row r="105" spans="1:48" ht="60" customHeight="1" x14ac:dyDescent="0.25">
      <c r="A105" s="135"/>
      <c r="B105" s="68">
        <v>106</v>
      </c>
      <c r="C105" s="141"/>
      <c r="D105" s="46" t="s">
        <v>141</v>
      </c>
      <c r="E105" s="69" t="s">
        <v>241</v>
      </c>
      <c r="F105" s="69" t="s">
        <v>26</v>
      </c>
      <c r="G105" s="86">
        <v>73.3</v>
      </c>
      <c r="H105" s="72"/>
      <c r="I105" s="39">
        <f t="shared" si="2"/>
        <v>0</v>
      </c>
      <c r="J105" s="40" t="str">
        <f t="shared" si="3"/>
        <v>OK</v>
      </c>
      <c r="K105" s="115"/>
      <c r="L105" s="115"/>
      <c r="M105" s="115"/>
      <c r="N105" s="115"/>
      <c r="O105" s="115"/>
      <c r="P105" s="115"/>
      <c r="Q105" s="115"/>
      <c r="R105" s="115"/>
      <c r="S105" s="115"/>
      <c r="T105" s="115"/>
      <c r="U105" s="115"/>
      <c r="V105" s="115"/>
      <c r="W105" s="115"/>
      <c r="X105" s="115"/>
      <c r="Y105" s="115"/>
      <c r="Z105" s="115"/>
      <c r="AA105" s="115"/>
      <c r="AB105" s="18"/>
      <c r="AC105" s="18"/>
      <c r="AD105" s="18"/>
      <c r="AE105" s="18"/>
      <c r="AF105" s="18"/>
      <c r="AG105" s="18"/>
      <c r="AH105" s="18"/>
      <c r="AI105" s="18"/>
      <c r="AJ105" s="18"/>
      <c r="AK105" s="18"/>
      <c r="AL105" s="18"/>
      <c r="AM105" s="18"/>
      <c r="AN105" s="18"/>
      <c r="AO105" s="18"/>
      <c r="AP105" s="18"/>
      <c r="AQ105" s="18"/>
      <c r="AR105" s="18"/>
      <c r="AS105" s="18"/>
      <c r="AT105" s="18"/>
      <c r="AU105" s="18"/>
      <c r="AV105" s="18"/>
    </row>
    <row r="106" spans="1:48" ht="60" customHeight="1" x14ac:dyDescent="0.25">
      <c r="A106" s="135"/>
      <c r="B106" s="68">
        <v>107</v>
      </c>
      <c r="C106" s="141"/>
      <c r="D106" s="46" t="s">
        <v>242</v>
      </c>
      <c r="E106" s="69" t="s">
        <v>243</v>
      </c>
      <c r="F106" s="69" t="s">
        <v>26</v>
      </c>
      <c r="G106" s="86">
        <v>43.79</v>
      </c>
      <c r="H106" s="72"/>
      <c r="I106" s="39">
        <f t="shared" si="2"/>
        <v>0</v>
      </c>
      <c r="J106" s="40" t="str">
        <f t="shared" si="3"/>
        <v>OK</v>
      </c>
      <c r="K106" s="115"/>
      <c r="L106" s="115"/>
      <c r="M106" s="115"/>
      <c r="N106" s="115"/>
      <c r="O106" s="115"/>
      <c r="P106" s="115"/>
      <c r="Q106" s="115"/>
      <c r="R106" s="115"/>
      <c r="S106" s="115"/>
      <c r="T106" s="115"/>
      <c r="U106" s="115"/>
      <c r="V106" s="115"/>
      <c r="W106" s="115"/>
      <c r="X106" s="115"/>
      <c r="Y106" s="115"/>
      <c r="Z106" s="115"/>
      <c r="AA106" s="115"/>
      <c r="AB106" s="18"/>
      <c r="AC106" s="18"/>
      <c r="AD106" s="18"/>
      <c r="AE106" s="18"/>
      <c r="AF106" s="18"/>
      <c r="AG106" s="18"/>
      <c r="AH106" s="18"/>
      <c r="AI106" s="18"/>
      <c r="AJ106" s="18"/>
      <c r="AK106" s="18"/>
      <c r="AL106" s="18"/>
      <c r="AM106" s="18"/>
      <c r="AN106" s="18"/>
      <c r="AO106" s="18"/>
      <c r="AP106" s="18"/>
      <c r="AQ106" s="18"/>
      <c r="AR106" s="18"/>
      <c r="AS106" s="18"/>
      <c r="AT106" s="18"/>
      <c r="AU106" s="18"/>
      <c r="AV106" s="18"/>
    </row>
    <row r="107" spans="1:48" ht="60" customHeight="1" x14ac:dyDescent="0.25">
      <c r="A107" s="135"/>
      <c r="B107" s="68">
        <v>108</v>
      </c>
      <c r="C107" s="141"/>
      <c r="D107" s="46" t="s">
        <v>142</v>
      </c>
      <c r="E107" s="69" t="s">
        <v>244</v>
      </c>
      <c r="F107" s="69" t="s">
        <v>48</v>
      </c>
      <c r="G107" s="86">
        <v>3.72</v>
      </c>
      <c r="H107" s="72"/>
      <c r="I107" s="39">
        <f t="shared" si="2"/>
        <v>0</v>
      </c>
      <c r="J107" s="40" t="str">
        <f t="shared" si="3"/>
        <v>OK</v>
      </c>
      <c r="K107" s="115"/>
      <c r="L107" s="115"/>
      <c r="M107" s="115"/>
      <c r="N107" s="115"/>
      <c r="O107" s="115"/>
      <c r="P107" s="115"/>
      <c r="Q107" s="115"/>
      <c r="R107" s="115"/>
      <c r="S107" s="115"/>
      <c r="T107" s="115"/>
      <c r="U107" s="115"/>
      <c r="V107" s="115"/>
      <c r="W107" s="115"/>
      <c r="X107" s="115"/>
      <c r="Y107" s="115"/>
      <c r="Z107" s="115"/>
      <c r="AA107" s="115"/>
      <c r="AB107" s="18"/>
      <c r="AC107" s="18"/>
      <c r="AD107" s="18"/>
      <c r="AE107" s="18"/>
      <c r="AF107" s="18"/>
      <c r="AG107" s="18"/>
      <c r="AH107" s="18"/>
      <c r="AI107" s="18"/>
      <c r="AJ107" s="18"/>
      <c r="AK107" s="18"/>
      <c r="AL107" s="18"/>
      <c r="AM107" s="18"/>
      <c r="AN107" s="18"/>
      <c r="AO107" s="18"/>
      <c r="AP107" s="18"/>
      <c r="AQ107" s="18"/>
      <c r="AR107" s="18"/>
      <c r="AS107" s="18"/>
      <c r="AT107" s="18"/>
      <c r="AU107" s="18"/>
      <c r="AV107" s="18"/>
    </row>
    <row r="108" spans="1:48" ht="60" customHeight="1" x14ac:dyDescent="0.25">
      <c r="A108" s="136"/>
      <c r="B108" s="68">
        <v>109</v>
      </c>
      <c r="C108" s="142"/>
      <c r="D108" s="46" t="s">
        <v>245</v>
      </c>
      <c r="E108" s="69" t="s">
        <v>246</v>
      </c>
      <c r="F108" s="69" t="s">
        <v>247</v>
      </c>
      <c r="G108" s="86">
        <v>71.27</v>
      </c>
      <c r="H108" s="72"/>
      <c r="I108" s="39">
        <f t="shared" si="2"/>
        <v>0</v>
      </c>
      <c r="J108" s="40" t="str">
        <f t="shared" si="3"/>
        <v>OK</v>
      </c>
      <c r="K108" s="115"/>
      <c r="L108" s="115"/>
      <c r="M108" s="115"/>
      <c r="N108" s="115"/>
      <c r="O108" s="115"/>
      <c r="P108" s="115"/>
      <c r="Q108" s="115"/>
      <c r="R108" s="115"/>
      <c r="S108" s="115"/>
      <c r="T108" s="115"/>
      <c r="U108" s="115"/>
      <c r="V108" s="115"/>
      <c r="W108" s="115"/>
      <c r="X108" s="115"/>
      <c r="Y108" s="115"/>
      <c r="Z108" s="115"/>
      <c r="AA108" s="115"/>
      <c r="AB108" s="18"/>
      <c r="AC108" s="18"/>
      <c r="AD108" s="18"/>
      <c r="AE108" s="18"/>
      <c r="AF108" s="18"/>
      <c r="AG108" s="18"/>
      <c r="AH108" s="18"/>
      <c r="AI108" s="18"/>
      <c r="AJ108" s="18"/>
      <c r="AK108" s="18"/>
      <c r="AL108" s="18"/>
      <c r="AM108" s="18"/>
      <c r="AN108" s="18"/>
      <c r="AO108" s="18"/>
      <c r="AP108" s="18"/>
      <c r="AQ108" s="18"/>
      <c r="AR108" s="18"/>
      <c r="AS108" s="18"/>
      <c r="AT108" s="18"/>
      <c r="AU108" s="18"/>
      <c r="AV108" s="18"/>
    </row>
    <row r="109" spans="1:48" ht="60" customHeight="1" x14ac:dyDescent="0.25">
      <c r="A109" s="134">
        <v>33</v>
      </c>
      <c r="B109" s="68">
        <v>110</v>
      </c>
      <c r="C109" s="140" t="s">
        <v>207</v>
      </c>
      <c r="D109" s="46" t="s">
        <v>144</v>
      </c>
      <c r="E109" s="69" t="s">
        <v>68</v>
      </c>
      <c r="F109" s="69" t="s">
        <v>26</v>
      </c>
      <c r="G109" s="86">
        <v>28.44</v>
      </c>
      <c r="H109" s="72"/>
      <c r="I109" s="39">
        <f t="shared" si="2"/>
        <v>0</v>
      </c>
      <c r="J109" s="40" t="str">
        <f t="shared" si="3"/>
        <v>OK</v>
      </c>
      <c r="K109" s="115"/>
      <c r="L109" s="115"/>
      <c r="M109" s="115"/>
      <c r="N109" s="115"/>
      <c r="O109" s="115"/>
      <c r="P109" s="115"/>
      <c r="Q109" s="115"/>
      <c r="R109" s="115"/>
      <c r="S109" s="115"/>
      <c r="T109" s="115"/>
      <c r="U109" s="115"/>
      <c r="V109" s="115"/>
      <c r="W109" s="115"/>
      <c r="X109" s="115"/>
      <c r="Y109" s="115"/>
      <c r="Z109" s="115"/>
      <c r="AA109" s="115"/>
      <c r="AB109" s="18"/>
      <c r="AC109" s="18"/>
      <c r="AD109" s="18"/>
      <c r="AE109" s="18"/>
      <c r="AF109" s="18"/>
      <c r="AG109" s="18"/>
      <c r="AH109" s="18"/>
      <c r="AI109" s="18"/>
      <c r="AJ109" s="18"/>
      <c r="AK109" s="18"/>
      <c r="AL109" s="18"/>
      <c r="AM109" s="18"/>
      <c r="AN109" s="18"/>
      <c r="AO109" s="18"/>
      <c r="AP109" s="18"/>
      <c r="AQ109" s="18"/>
      <c r="AR109" s="18"/>
      <c r="AS109" s="18"/>
      <c r="AT109" s="18"/>
      <c r="AU109" s="18"/>
      <c r="AV109" s="18"/>
    </row>
    <row r="110" spans="1:48" ht="60" customHeight="1" x14ac:dyDescent="0.25">
      <c r="A110" s="135"/>
      <c r="B110" s="68">
        <v>111</v>
      </c>
      <c r="C110" s="141"/>
      <c r="D110" s="84" t="s">
        <v>145</v>
      </c>
      <c r="E110" s="69" t="s">
        <v>68</v>
      </c>
      <c r="F110" s="69" t="s">
        <v>26</v>
      </c>
      <c r="G110" s="86">
        <v>59.7</v>
      </c>
      <c r="H110" s="72"/>
      <c r="I110" s="39">
        <f t="shared" si="2"/>
        <v>0</v>
      </c>
      <c r="J110" s="40" t="str">
        <f t="shared" si="3"/>
        <v>OK</v>
      </c>
      <c r="K110" s="115"/>
      <c r="L110" s="115"/>
      <c r="M110" s="115"/>
      <c r="N110" s="115"/>
      <c r="O110" s="115"/>
      <c r="P110" s="115"/>
      <c r="Q110" s="115"/>
      <c r="R110" s="115"/>
      <c r="S110" s="115"/>
      <c r="T110" s="115"/>
      <c r="U110" s="115"/>
      <c r="V110" s="115"/>
      <c r="W110" s="115"/>
      <c r="X110" s="115"/>
      <c r="Y110" s="115"/>
      <c r="Z110" s="115"/>
      <c r="AA110" s="115"/>
      <c r="AB110" s="18"/>
      <c r="AC110" s="18"/>
      <c r="AD110" s="18"/>
      <c r="AE110" s="18"/>
      <c r="AF110" s="18"/>
      <c r="AG110" s="18"/>
      <c r="AH110" s="18"/>
      <c r="AI110" s="18"/>
      <c r="AJ110" s="18"/>
      <c r="AK110" s="18"/>
      <c r="AL110" s="18"/>
      <c r="AM110" s="18"/>
      <c r="AN110" s="18"/>
      <c r="AO110" s="18"/>
      <c r="AP110" s="18"/>
      <c r="AQ110" s="18"/>
      <c r="AR110" s="18"/>
      <c r="AS110" s="18"/>
      <c r="AT110" s="18"/>
      <c r="AU110" s="18"/>
      <c r="AV110" s="18"/>
    </row>
    <row r="111" spans="1:48" ht="60" customHeight="1" x14ac:dyDescent="0.25">
      <c r="A111" s="136"/>
      <c r="B111" s="68">
        <v>112</v>
      </c>
      <c r="C111" s="142"/>
      <c r="D111" s="46" t="s">
        <v>146</v>
      </c>
      <c r="E111" s="69" t="s">
        <v>68</v>
      </c>
      <c r="F111" s="69" t="s">
        <v>26</v>
      </c>
      <c r="G111" s="86">
        <v>68.260000000000005</v>
      </c>
      <c r="H111" s="72"/>
      <c r="I111" s="39">
        <f t="shared" si="2"/>
        <v>0</v>
      </c>
      <c r="J111" s="40" t="str">
        <f t="shared" si="3"/>
        <v>OK</v>
      </c>
      <c r="K111" s="115"/>
      <c r="L111" s="115"/>
      <c r="M111" s="115"/>
      <c r="N111" s="115"/>
      <c r="O111" s="115"/>
      <c r="P111" s="115"/>
      <c r="Q111" s="115"/>
      <c r="R111" s="115"/>
      <c r="S111" s="115"/>
      <c r="T111" s="115"/>
      <c r="U111" s="115"/>
      <c r="V111" s="115"/>
      <c r="W111" s="115"/>
      <c r="X111" s="115"/>
      <c r="Y111" s="115"/>
      <c r="Z111" s="115"/>
      <c r="AA111" s="115"/>
      <c r="AB111" s="18"/>
      <c r="AC111" s="18"/>
      <c r="AD111" s="18"/>
      <c r="AE111" s="18"/>
      <c r="AF111" s="18"/>
      <c r="AG111" s="18"/>
      <c r="AH111" s="18"/>
      <c r="AI111" s="18"/>
      <c r="AJ111" s="18"/>
      <c r="AK111" s="18"/>
      <c r="AL111" s="18"/>
      <c r="AM111" s="18"/>
      <c r="AN111" s="18"/>
      <c r="AO111" s="18"/>
      <c r="AP111" s="18"/>
      <c r="AQ111" s="18"/>
      <c r="AR111" s="18"/>
      <c r="AS111" s="18"/>
      <c r="AT111" s="18"/>
      <c r="AU111" s="18"/>
      <c r="AV111" s="18"/>
    </row>
    <row r="112" spans="1:48" ht="60" customHeight="1" x14ac:dyDescent="0.25">
      <c r="A112" s="134">
        <v>34</v>
      </c>
      <c r="B112" s="68">
        <v>113</v>
      </c>
      <c r="C112" s="140" t="s">
        <v>207</v>
      </c>
      <c r="D112" s="66" t="s">
        <v>147</v>
      </c>
      <c r="E112" s="20" t="s">
        <v>248</v>
      </c>
      <c r="F112" s="20" t="s">
        <v>46</v>
      </c>
      <c r="G112" s="86">
        <v>5.93</v>
      </c>
      <c r="H112" s="72">
        <v>20</v>
      </c>
      <c r="I112" s="39">
        <f t="shared" si="2"/>
        <v>10</v>
      </c>
      <c r="J112" s="40" t="str">
        <f t="shared" si="3"/>
        <v>OK</v>
      </c>
      <c r="K112" s="115"/>
      <c r="L112" s="115"/>
      <c r="M112" s="115"/>
      <c r="N112" s="115"/>
      <c r="O112" s="115"/>
      <c r="P112" s="115"/>
      <c r="Q112" s="115"/>
      <c r="R112" s="115"/>
      <c r="S112" s="115">
        <v>10</v>
      </c>
      <c r="T112" s="115"/>
      <c r="U112" s="115"/>
      <c r="V112" s="115"/>
      <c r="W112" s="115"/>
      <c r="X112" s="115"/>
      <c r="Y112" s="115"/>
      <c r="Z112" s="115"/>
      <c r="AA112" s="115"/>
      <c r="AB112" s="18"/>
      <c r="AC112" s="18"/>
      <c r="AD112" s="18"/>
      <c r="AE112" s="18"/>
      <c r="AF112" s="18"/>
      <c r="AG112" s="18"/>
      <c r="AH112" s="18"/>
      <c r="AI112" s="18"/>
      <c r="AJ112" s="18"/>
      <c r="AK112" s="18"/>
      <c r="AL112" s="18"/>
      <c r="AM112" s="18"/>
      <c r="AN112" s="18"/>
      <c r="AO112" s="18"/>
      <c r="AP112" s="18"/>
      <c r="AQ112" s="18"/>
      <c r="AR112" s="18"/>
      <c r="AS112" s="18"/>
      <c r="AT112" s="18"/>
      <c r="AU112" s="18"/>
      <c r="AV112" s="18"/>
    </row>
    <row r="113" spans="1:48" ht="60" customHeight="1" x14ac:dyDescent="0.25">
      <c r="A113" s="135"/>
      <c r="B113" s="68">
        <v>114</v>
      </c>
      <c r="C113" s="141"/>
      <c r="D113" s="46" t="s">
        <v>148</v>
      </c>
      <c r="E113" s="69" t="s">
        <v>249</v>
      </c>
      <c r="F113" s="69" t="s">
        <v>48</v>
      </c>
      <c r="G113" s="86">
        <v>3.13</v>
      </c>
      <c r="H113" s="72">
        <v>30</v>
      </c>
      <c r="I113" s="39">
        <f t="shared" si="2"/>
        <v>15</v>
      </c>
      <c r="J113" s="40" t="str">
        <f t="shared" si="3"/>
        <v>OK</v>
      </c>
      <c r="K113" s="115"/>
      <c r="L113" s="115"/>
      <c r="M113" s="115"/>
      <c r="N113" s="115"/>
      <c r="O113" s="115"/>
      <c r="P113" s="115"/>
      <c r="Q113" s="115"/>
      <c r="R113" s="115"/>
      <c r="S113" s="115">
        <v>15</v>
      </c>
      <c r="T113" s="115"/>
      <c r="U113" s="115"/>
      <c r="V113" s="115"/>
      <c r="W113" s="115"/>
      <c r="X113" s="115"/>
      <c r="Y113" s="115"/>
      <c r="Z113" s="115"/>
      <c r="AA113" s="115"/>
      <c r="AB113" s="18"/>
      <c r="AC113" s="18"/>
      <c r="AD113" s="18"/>
      <c r="AE113" s="18"/>
      <c r="AF113" s="18"/>
      <c r="AG113" s="18"/>
      <c r="AH113" s="18"/>
      <c r="AI113" s="18"/>
      <c r="AJ113" s="18"/>
      <c r="AK113" s="18"/>
      <c r="AL113" s="18"/>
      <c r="AM113" s="18"/>
      <c r="AN113" s="18"/>
      <c r="AO113" s="18"/>
      <c r="AP113" s="18"/>
      <c r="AQ113" s="18"/>
      <c r="AR113" s="18"/>
      <c r="AS113" s="18"/>
      <c r="AT113" s="18"/>
      <c r="AU113" s="18"/>
      <c r="AV113" s="18"/>
    </row>
    <row r="114" spans="1:48" ht="60" customHeight="1" x14ac:dyDescent="0.25">
      <c r="A114" s="135"/>
      <c r="B114" s="68">
        <v>115</v>
      </c>
      <c r="C114" s="141"/>
      <c r="D114" s="46" t="s">
        <v>149</v>
      </c>
      <c r="E114" s="69" t="s">
        <v>250</v>
      </c>
      <c r="F114" s="69" t="s">
        <v>48</v>
      </c>
      <c r="G114" s="86">
        <v>6.28</v>
      </c>
      <c r="H114" s="72"/>
      <c r="I114" s="39">
        <f t="shared" si="2"/>
        <v>0</v>
      </c>
      <c r="J114" s="40" t="str">
        <f t="shared" si="3"/>
        <v>OK</v>
      </c>
      <c r="K114" s="115"/>
      <c r="L114" s="115"/>
      <c r="M114" s="115"/>
      <c r="N114" s="115"/>
      <c r="O114" s="115"/>
      <c r="P114" s="115"/>
      <c r="Q114" s="115"/>
      <c r="R114" s="115"/>
      <c r="S114" s="115"/>
      <c r="T114" s="115"/>
      <c r="U114" s="115"/>
      <c r="V114" s="115"/>
      <c r="W114" s="115"/>
      <c r="X114" s="115"/>
      <c r="Y114" s="115"/>
      <c r="Z114" s="115"/>
      <c r="AA114" s="115"/>
      <c r="AB114" s="18"/>
      <c r="AC114" s="18"/>
      <c r="AD114" s="18"/>
      <c r="AE114" s="18"/>
      <c r="AF114" s="18"/>
      <c r="AG114" s="18"/>
      <c r="AH114" s="18"/>
      <c r="AI114" s="18"/>
      <c r="AJ114" s="18"/>
      <c r="AK114" s="18"/>
      <c r="AL114" s="18"/>
      <c r="AM114" s="18"/>
      <c r="AN114" s="18"/>
      <c r="AO114" s="18"/>
      <c r="AP114" s="18"/>
      <c r="AQ114" s="18"/>
      <c r="AR114" s="18"/>
      <c r="AS114" s="18"/>
      <c r="AT114" s="18"/>
      <c r="AU114" s="18"/>
      <c r="AV114" s="18"/>
    </row>
    <row r="115" spans="1:48" ht="60" customHeight="1" x14ac:dyDescent="0.25">
      <c r="A115" s="136"/>
      <c r="B115" s="68">
        <v>116</v>
      </c>
      <c r="C115" s="142"/>
      <c r="D115" s="46" t="s">
        <v>150</v>
      </c>
      <c r="E115" s="69" t="s">
        <v>251</v>
      </c>
      <c r="F115" s="69" t="s">
        <v>29</v>
      </c>
      <c r="G115" s="86">
        <v>2.68</v>
      </c>
      <c r="H115" s="72">
        <v>100</v>
      </c>
      <c r="I115" s="39">
        <f t="shared" si="2"/>
        <v>50</v>
      </c>
      <c r="J115" s="40" t="str">
        <f t="shared" si="3"/>
        <v>OK</v>
      </c>
      <c r="K115" s="115"/>
      <c r="L115" s="115"/>
      <c r="M115" s="115"/>
      <c r="N115" s="115"/>
      <c r="O115" s="115"/>
      <c r="P115" s="115"/>
      <c r="Q115" s="115"/>
      <c r="R115" s="115"/>
      <c r="S115" s="115">
        <v>50</v>
      </c>
      <c r="T115" s="115"/>
      <c r="U115" s="115"/>
      <c r="V115" s="115"/>
      <c r="W115" s="115"/>
      <c r="X115" s="115"/>
      <c r="Y115" s="115"/>
      <c r="Z115" s="115"/>
      <c r="AA115" s="115"/>
      <c r="AB115" s="18"/>
      <c r="AC115" s="18"/>
      <c r="AD115" s="18"/>
      <c r="AE115" s="18"/>
      <c r="AF115" s="18"/>
      <c r="AG115" s="18"/>
      <c r="AH115" s="18"/>
      <c r="AI115" s="18"/>
      <c r="AJ115" s="18"/>
      <c r="AK115" s="18"/>
      <c r="AL115" s="18"/>
      <c r="AM115" s="18"/>
      <c r="AN115" s="18"/>
      <c r="AO115" s="18"/>
      <c r="AP115" s="18"/>
      <c r="AQ115" s="18"/>
      <c r="AR115" s="18"/>
      <c r="AS115" s="18"/>
      <c r="AT115" s="18"/>
      <c r="AU115" s="18"/>
      <c r="AV115" s="18"/>
    </row>
    <row r="116" spans="1:48" ht="60" customHeight="1" x14ac:dyDescent="0.25">
      <c r="A116" s="134">
        <v>35</v>
      </c>
      <c r="B116" s="68">
        <v>117</v>
      </c>
      <c r="C116" s="81" t="s">
        <v>207</v>
      </c>
      <c r="D116" s="46" t="s">
        <v>252</v>
      </c>
      <c r="E116" s="69" t="s">
        <v>253</v>
      </c>
      <c r="F116" s="69" t="s">
        <v>48</v>
      </c>
      <c r="G116" s="86">
        <v>25</v>
      </c>
      <c r="H116" s="72"/>
      <c r="I116" s="39">
        <f t="shared" si="2"/>
        <v>0</v>
      </c>
      <c r="J116" s="47" t="str">
        <f t="shared" si="3"/>
        <v>OK</v>
      </c>
      <c r="K116" s="115"/>
      <c r="L116" s="115"/>
      <c r="M116" s="115"/>
      <c r="N116" s="115"/>
      <c r="O116" s="115"/>
      <c r="P116" s="115"/>
      <c r="Q116" s="115"/>
      <c r="R116" s="115"/>
      <c r="S116" s="115"/>
      <c r="T116" s="115"/>
      <c r="U116" s="115"/>
      <c r="V116" s="115"/>
      <c r="W116" s="115"/>
      <c r="X116" s="115"/>
      <c r="Y116" s="115"/>
      <c r="Z116" s="115"/>
      <c r="AA116" s="115"/>
      <c r="AB116" s="18"/>
      <c r="AC116" s="18"/>
      <c r="AD116" s="18"/>
      <c r="AE116" s="18"/>
      <c r="AF116" s="18"/>
      <c r="AG116" s="18"/>
      <c r="AH116" s="18"/>
      <c r="AI116" s="18"/>
      <c r="AJ116" s="18"/>
      <c r="AK116" s="18"/>
      <c r="AL116" s="18"/>
      <c r="AM116" s="18"/>
      <c r="AN116" s="18"/>
      <c r="AO116" s="18"/>
      <c r="AP116" s="18"/>
      <c r="AQ116" s="18"/>
      <c r="AR116" s="18"/>
      <c r="AS116" s="18"/>
      <c r="AT116" s="18"/>
      <c r="AU116" s="18"/>
      <c r="AV116" s="18"/>
    </row>
    <row r="117" spans="1:48" ht="60" customHeight="1" x14ac:dyDescent="0.25">
      <c r="A117" s="135"/>
      <c r="B117" s="68">
        <v>118</v>
      </c>
      <c r="C117" s="81"/>
      <c r="D117" s="46" t="s">
        <v>151</v>
      </c>
      <c r="E117" s="69" t="s">
        <v>253</v>
      </c>
      <c r="F117" s="69" t="s">
        <v>48</v>
      </c>
      <c r="G117" s="86">
        <v>20.39</v>
      </c>
      <c r="H117" s="72"/>
      <c r="I117" s="39">
        <f t="shared" si="2"/>
        <v>0</v>
      </c>
      <c r="J117" s="40" t="str">
        <f t="shared" si="3"/>
        <v>OK</v>
      </c>
      <c r="K117" s="115"/>
      <c r="L117" s="115"/>
      <c r="M117" s="115"/>
      <c r="N117" s="115"/>
      <c r="O117" s="115"/>
      <c r="P117" s="115"/>
      <c r="Q117" s="115"/>
      <c r="R117" s="115"/>
      <c r="S117" s="115"/>
      <c r="T117" s="115"/>
      <c r="U117" s="115"/>
      <c r="V117" s="115"/>
      <c r="W117" s="115"/>
      <c r="X117" s="115"/>
      <c r="Y117" s="115"/>
      <c r="Z117" s="115"/>
      <c r="AA117" s="115"/>
      <c r="AB117" s="18"/>
      <c r="AC117" s="18"/>
      <c r="AD117" s="18"/>
      <c r="AE117" s="18"/>
      <c r="AF117" s="18"/>
      <c r="AG117" s="18"/>
      <c r="AH117" s="18"/>
      <c r="AI117" s="18"/>
      <c r="AJ117" s="18"/>
      <c r="AK117" s="18"/>
      <c r="AL117" s="18"/>
      <c r="AM117" s="18"/>
      <c r="AN117" s="18"/>
      <c r="AO117" s="18"/>
      <c r="AP117" s="18"/>
      <c r="AQ117" s="18"/>
      <c r="AR117" s="18"/>
      <c r="AS117" s="18"/>
      <c r="AT117" s="18"/>
      <c r="AU117" s="18"/>
      <c r="AV117" s="18"/>
    </row>
    <row r="118" spans="1:48" ht="60" customHeight="1" x14ac:dyDescent="0.25">
      <c r="A118" s="135"/>
      <c r="B118" s="68">
        <v>119</v>
      </c>
      <c r="C118" s="81"/>
      <c r="D118" s="71" t="s">
        <v>254</v>
      </c>
      <c r="E118" s="82" t="s">
        <v>253</v>
      </c>
      <c r="F118" s="82" t="s">
        <v>48</v>
      </c>
      <c r="G118" s="87">
        <v>20.309999999999999</v>
      </c>
      <c r="H118" s="72"/>
      <c r="I118" s="39">
        <f t="shared" si="2"/>
        <v>0</v>
      </c>
      <c r="J118" s="40" t="str">
        <f t="shared" si="3"/>
        <v>OK</v>
      </c>
      <c r="K118" s="115"/>
      <c r="L118" s="115"/>
      <c r="M118" s="115"/>
      <c r="N118" s="115"/>
      <c r="O118" s="115"/>
      <c r="P118" s="115"/>
      <c r="Q118" s="115"/>
      <c r="R118" s="115"/>
      <c r="S118" s="115"/>
      <c r="T118" s="115"/>
      <c r="U118" s="115"/>
      <c r="V118" s="115"/>
      <c r="W118" s="115"/>
      <c r="X118" s="115"/>
      <c r="Y118" s="115"/>
      <c r="Z118" s="115"/>
      <c r="AA118" s="115"/>
      <c r="AB118" s="18"/>
      <c r="AC118" s="18"/>
      <c r="AD118" s="18"/>
      <c r="AE118" s="18"/>
      <c r="AF118" s="18"/>
      <c r="AG118" s="18"/>
      <c r="AH118" s="18"/>
      <c r="AI118" s="18"/>
      <c r="AJ118" s="18"/>
      <c r="AK118" s="18"/>
      <c r="AL118" s="18"/>
      <c r="AM118" s="18"/>
      <c r="AN118" s="18"/>
      <c r="AO118" s="18"/>
      <c r="AP118" s="18"/>
      <c r="AQ118" s="18"/>
      <c r="AR118" s="18"/>
      <c r="AS118" s="18"/>
      <c r="AT118" s="18"/>
      <c r="AU118" s="18"/>
      <c r="AV118" s="18"/>
    </row>
    <row r="119" spans="1:48" ht="60" customHeight="1" x14ac:dyDescent="0.25">
      <c r="A119" s="136"/>
      <c r="B119" s="68">
        <v>120</v>
      </c>
      <c r="C119" s="81"/>
      <c r="D119" s="71" t="s">
        <v>255</v>
      </c>
      <c r="E119" s="82" t="s">
        <v>253</v>
      </c>
      <c r="F119" s="82" t="s">
        <v>48</v>
      </c>
      <c r="G119" s="87">
        <v>16.7</v>
      </c>
      <c r="H119" s="72"/>
      <c r="I119" s="39">
        <f t="shared" si="2"/>
        <v>0</v>
      </c>
      <c r="J119" s="40" t="str">
        <f t="shared" si="3"/>
        <v>OK</v>
      </c>
      <c r="K119" s="115"/>
      <c r="L119" s="115"/>
      <c r="M119" s="115"/>
      <c r="N119" s="115"/>
      <c r="O119" s="115"/>
      <c r="P119" s="115"/>
      <c r="Q119" s="115"/>
      <c r="R119" s="115"/>
      <c r="S119" s="115"/>
      <c r="T119" s="115"/>
      <c r="U119" s="115"/>
      <c r="V119" s="115"/>
      <c r="W119" s="115"/>
      <c r="X119" s="115"/>
      <c r="Y119" s="115"/>
      <c r="Z119" s="115"/>
      <c r="AA119" s="115"/>
      <c r="AB119" s="18"/>
      <c r="AC119" s="18"/>
      <c r="AD119" s="18"/>
      <c r="AE119" s="18"/>
      <c r="AF119" s="18"/>
      <c r="AG119" s="18"/>
      <c r="AH119" s="18"/>
      <c r="AI119" s="18"/>
      <c r="AJ119" s="18"/>
      <c r="AK119" s="18"/>
      <c r="AL119" s="18"/>
      <c r="AM119" s="18"/>
      <c r="AN119" s="18"/>
      <c r="AO119" s="18"/>
      <c r="AP119" s="18"/>
      <c r="AQ119" s="18"/>
      <c r="AR119" s="18"/>
      <c r="AS119" s="18"/>
      <c r="AT119" s="18"/>
      <c r="AU119" s="18"/>
      <c r="AV119" s="18"/>
    </row>
    <row r="120" spans="1:48" ht="60" customHeight="1" x14ac:dyDescent="0.25">
      <c r="A120" s="49">
        <v>36</v>
      </c>
      <c r="B120" s="68">
        <v>121</v>
      </c>
      <c r="C120" s="81" t="s">
        <v>187</v>
      </c>
      <c r="D120" s="71" t="s">
        <v>256</v>
      </c>
      <c r="E120" s="82" t="s">
        <v>257</v>
      </c>
      <c r="F120" s="82" t="s">
        <v>48</v>
      </c>
      <c r="G120" s="87">
        <v>125</v>
      </c>
      <c r="H120" s="72"/>
      <c r="I120" s="39">
        <f t="shared" si="2"/>
        <v>0</v>
      </c>
      <c r="J120" s="40" t="str">
        <f t="shared" si="3"/>
        <v>OK</v>
      </c>
      <c r="K120" s="115"/>
      <c r="L120" s="115"/>
      <c r="M120" s="115"/>
      <c r="N120" s="115"/>
      <c r="O120" s="115"/>
      <c r="P120" s="115"/>
      <c r="Q120" s="115"/>
      <c r="R120" s="115"/>
      <c r="S120" s="115"/>
      <c r="T120" s="115"/>
      <c r="U120" s="115"/>
      <c r="V120" s="115"/>
      <c r="W120" s="115"/>
      <c r="X120" s="115"/>
      <c r="Y120" s="115"/>
      <c r="Z120" s="115"/>
      <c r="AA120" s="115"/>
      <c r="AB120" s="18"/>
      <c r="AC120" s="18"/>
      <c r="AD120" s="18"/>
      <c r="AE120" s="18"/>
      <c r="AF120" s="18"/>
      <c r="AG120" s="18"/>
      <c r="AH120" s="18"/>
      <c r="AI120" s="18"/>
      <c r="AJ120" s="18"/>
      <c r="AK120" s="18"/>
      <c r="AL120" s="18"/>
      <c r="AM120" s="18"/>
      <c r="AN120" s="18"/>
      <c r="AO120" s="18"/>
      <c r="AP120" s="18"/>
      <c r="AQ120" s="18"/>
      <c r="AR120" s="18"/>
      <c r="AS120" s="18"/>
      <c r="AT120" s="18"/>
      <c r="AU120" s="18"/>
      <c r="AV120" s="18"/>
    </row>
    <row r="121" spans="1:48" ht="60" customHeight="1" x14ac:dyDescent="0.25">
      <c r="A121" s="134">
        <v>41</v>
      </c>
      <c r="B121" s="68">
        <v>138</v>
      </c>
      <c r="C121" s="140" t="s">
        <v>187</v>
      </c>
      <c r="D121" s="71" t="s">
        <v>152</v>
      </c>
      <c r="E121" s="82" t="s">
        <v>61</v>
      </c>
      <c r="F121" s="82" t="s">
        <v>26</v>
      </c>
      <c r="G121" s="87">
        <v>29.82</v>
      </c>
      <c r="H121" s="72"/>
      <c r="I121" s="39">
        <f t="shared" si="2"/>
        <v>0</v>
      </c>
      <c r="J121" s="40" t="str">
        <f t="shared" si="3"/>
        <v>OK</v>
      </c>
      <c r="K121" s="115"/>
      <c r="L121" s="115"/>
      <c r="M121" s="115"/>
      <c r="N121" s="115"/>
      <c r="O121" s="115"/>
      <c r="P121" s="115"/>
      <c r="Q121" s="115"/>
      <c r="R121" s="115"/>
      <c r="S121" s="115"/>
      <c r="T121" s="115"/>
      <c r="U121" s="115"/>
      <c r="V121" s="115"/>
      <c r="W121" s="115"/>
      <c r="X121" s="115"/>
      <c r="Y121" s="115"/>
      <c r="Z121" s="115"/>
      <c r="AA121" s="115"/>
      <c r="AB121" s="18"/>
      <c r="AC121" s="18"/>
      <c r="AD121" s="18"/>
      <c r="AE121" s="18"/>
      <c r="AF121" s="18"/>
      <c r="AG121" s="18"/>
      <c r="AH121" s="18"/>
      <c r="AI121" s="18"/>
      <c r="AJ121" s="18"/>
      <c r="AK121" s="18"/>
      <c r="AL121" s="18"/>
      <c r="AM121" s="18"/>
      <c r="AN121" s="18"/>
      <c r="AO121" s="18"/>
      <c r="AP121" s="18"/>
      <c r="AQ121" s="18"/>
      <c r="AR121" s="18"/>
      <c r="AS121" s="18"/>
      <c r="AT121" s="18"/>
      <c r="AU121" s="18"/>
      <c r="AV121" s="18"/>
    </row>
    <row r="122" spans="1:48" ht="60" customHeight="1" x14ac:dyDescent="0.25">
      <c r="A122" s="135"/>
      <c r="B122" s="68">
        <v>139</v>
      </c>
      <c r="C122" s="141"/>
      <c r="D122" s="46" t="s">
        <v>153</v>
      </c>
      <c r="E122" s="69" t="s">
        <v>258</v>
      </c>
      <c r="F122" s="69" t="s">
        <v>26</v>
      </c>
      <c r="G122" s="86">
        <v>2.17</v>
      </c>
      <c r="H122" s="72"/>
      <c r="I122" s="39">
        <f t="shared" si="2"/>
        <v>0</v>
      </c>
      <c r="J122" s="48" t="str">
        <f>IF(I122&lt;0,"ATENÇÃO","OK")</f>
        <v>OK</v>
      </c>
      <c r="K122" s="115"/>
      <c r="L122" s="115"/>
      <c r="M122" s="115"/>
      <c r="N122" s="115"/>
      <c r="O122" s="115"/>
      <c r="P122" s="115"/>
      <c r="Q122" s="115"/>
      <c r="R122" s="115"/>
      <c r="S122" s="115"/>
      <c r="T122" s="115"/>
      <c r="U122" s="115"/>
      <c r="V122" s="115"/>
      <c r="W122" s="115"/>
      <c r="X122" s="115"/>
      <c r="Y122" s="115"/>
      <c r="Z122" s="115"/>
      <c r="AA122" s="115"/>
      <c r="AB122" s="18"/>
      <c r="AC122" s="18"/>
      <c r="AD122" s="18"/>
      <c r="AE122" s="18"/>
      <c r="AF122" s="18"/>
      <c r="AG122" s="18"/>
      <c r="AH122" s="18"/>
      <c r="AI122" s="18"/>
      <c r="AJ122" s="18"/>
      <c r="AK122" s="18"/>
      <c r="AL122" s="18"/>
      <c r="AM122" s="18"/>
      <c r="AN122" s="18"/>
      <c r="AO122" s="18"/>
      <c r="AP122" s="18"/>
      <c r="AQ122" s="18"/>
      <c r="AR122" s="18"/>
      <c r="AS122" s="18"/>
      <c r="AT122" s="18"/>
      <c r="AU122" s="18"/>
      <c r="AV122" s="18"/>
    </row>
    <row r="123" spans="1:48" ht="60" customHeight="1" x14ac:dyDescent="0.25">
      <c r="A123" s="135"/>
      <c r="B123" s="68">
        <v>140</v>
      </c>
      <c r="C123" s="141"/>
      <c r="D123" s="66" t="s">
        <v>154</v>
      </c>
      <c r="E123" s="20" t="s">
        <v>258</v>
      </c>
      <c r="F123" s="20" t="s">
        <v>26</v>
      </c>
      <c r="G123" s="86">
        <v>9.0500000000000007</v>
      </c>
      <c r="H123" s="72"/>
      <c r="I123" s="39">
        <f t="shared" si="2"/>
        <v>0</v>
      </c>
      <c r="J123" s="40" t="str">
        <f t="shared" si="3"/>
        <v>OK</v>
      </c>
      <c r="K123" s="115"/>
      <c r="L123" s="115"/>
      <c r="M123" s="115"/>
      <c r="N123" s="115"/>
      <c r="O123" s="115"/>
      <c r="P123" s="115"/>
      <c r="Q123" s="115"/>
      <c r="R123" s="115"/>
      <c r="S123" s="115"/>
      <c r="T123" s="115"/>
      <c r="U123" s="115"/>
      <c r="V123" s="115"/>
      <c r="W123" s="115"/>
      <c r="X123" s="115"/>
      <c r="Y123" s="115"/>
      <c r="Z123" s="115"/>
      <c r="AA123" s="115"/>
      <c r="AB123" s="18"/>
      <c r="AC123" s="18"/>
      <c r="AD123" s="18"/>
      <c r="AE123" s="18"/>
      <c r="AF123" s="18"/>
      <c r="AG123" s="18"/>
      <c r="AH123" s="18"/>
      <c r="AI123" s="18"/>
      <c r="AJ123" s="18"/>
      <c r="AK123" s="18"/>
      <c r="AL123" s="18"/>
      <c r="AM123" s="18"/>
      <c r="AN123" s="18"/>
      <c r="AO123" s="18"/>
      <c r="AP123" s="18"/>
      <c r="AQ123" s="18"/>
      <c r="AR123" s="18"/>
      <c r="AS123" s="18"/>
      <c r="AT123" s="18"/>
      <c r="AU123" s="18"/>
      <c r="AV123" s="18"/>
    </row>
    <row r="124" spans="1:48" ht="60" customHeight="1" x14ac:dyDescent="0.25">
      <c r="A124" s="135"/>
      <c r="B124" s="68">
        <v>141</v>
      </c>
      <c r="C124" s="141"/>
      <c r="D124" s="66" t="s">
        <v>155</v>
      </c>
      <c r="E124" s="20" t="s">
        <v>258</v>
      </c>
      <c r="F124" s="20" t="s">
        <v>26</v>
      </c>
      <c r="G124" s="86">
        <v>8.3800000000000008</v>
      </c>
      <c r="H124" s="72"/>
      <c r="I124" s="39">
        <f t="shared" si="2"/>
        <v>0</v>
      </c>
      <c r="J124" s="40" t="str">
        <f t="shared" si="3"/>
        <v>OK</v>
      </c>
      <c r="K124" s="115"/>
      <c r="L124" s="115"/>
      <c r="M124" s="115"/>
      <c r="N124" s="115"/>
      <c r="O124" s="115"/>
      <c r="P124" s="115"/>
      <c r="Q124" s="115"/>
      <c r="R124" s="115"/>
      <c r="S124" s="115"/>
      <c r="T124" s="115"/>
      <c r="U124" s="115"/>
      <c r="V124" s="115"/>
      <c r="W124" s="115"/>
      <c r="X124" s="115"/>
      <c r="Y124" s="115"/>
      <c r="Z124" s="115"/>
      <c r="AA124" s="115"/>
      <c r="AB124" s="18"/>
      <c r="AC124" s="18"/>
      <c r="AD124" s="18"/>
      <c r="AE124" s="18"/>
      <c r="AF124" s="18"/>
      <c r="AG124" s="18"/>
      <c r="AH124" s="18"/>
      <c r="AI124" s="18"/>
      <c r="AJ124" s="18"/>
      <c r="AK124" s="18"/>
      <c r="AL124" s="18"/>
      <c r="AM124" s="18"/>
      <c r="AN124" s="18"/>
      <c r="AO124" s="18"/>
      <c r="AP124" s="18"/>
      <c r="AQ124" s="18"/>
      <c r="AR124" s="18"/>
      <c r="AS124" s="18"/>
      <c r="AT124" s="18"/>
      <c r="AU124" s="18"/>
      <c r="AV124" s="18"/>
    </row>
    <row r="125" spans="1:48" ht="60" customHeight="1" x14ac:dyDescent="0.25">
      <c r="A125" s="135"/>
      <c r="B125" s="68">
        <v>142</v>
      </c>
      <c r="C125" s="141"/>
      <c r="D125" s="66" t="s">
        <v>156</v>
      </c>
      <c r="E125" s="20" t="s">
        <v>258</v>
      </c>
      <c r="F125" s="20" t="s">
        <v>26</v>
      </c>
      <c r="G125" s="86">
        <v>22.56</v>
      </c>
      <c r="H125" s="72"/>
      <c r="I125" s="39">
        <f t="shared" si="2"/>
        <v>0</v>
      </c>
      <c r="J125" s="40" t="str">
        <f t="shared" si="3"/>
        <v>OK</v>
      </c>
      <c r="K125" s="115"/>
      <c r="L125" s="115"/>
      <c r="M125" s="115"/>
      <c r="N125" s="115"/>
      <c r="O125" s="115"/>
      <c r="P125" s="115"/>
      <c r="Q125" s="115"/>
      <c r="R125" s="115"/>
      <c r="S125" s="115"/>
      <c r="T125" s="115"/>
      <c r="U125" s="115"/>
      <c r="V125" s="115"/>
      <c r="W125" s="115"/>
      <c r="X125" s="115"/>
      <c r="Y125" s="115"/>
      <c r="Z125" s="115"/>
      <c r="AA125" s="115"/>
      <c r="AB125" s="18"/>
      <c r="AC125" s="18"/>
      <c r="AD125" s="18"/>
      <c r="AE125" s="18"/>
      <c r="AF125" s="18"/>
      <c r="AG125" s="18"/>
      <c r="AH125" s="18"/>
      <c r="AI125" s="18"/>
      <c r="AJ125" s="18"/>
      <c r="AK125" s="18"/>
      <c r="AL125" s="18"/>
      <c r="AM125" s="18"/>
      <c r="AN125" s="18"/>
      <c r="AO125" s="18"/>
      <c r="AP125" s="18"/>
      <c r="AQ125" s="18"/>
      <c r="AR125" s="18"/>
      <c r="AS125" s="18"/>
      <c r="AT125" s="18"/>
      <c r="AU125" s="18"/>
      <c r="AV125" s="18"/>
    </row>
    <row r="126" spans="1:48" ht="60" customHeight="1" x14ac:dyDescent="0.25">
      <c r="A126" s="136"/>
      <c r="B126" s="68">
        <v>143</v>
      </c>
      <c r="C126" s="142"/>
      <c r="D126" s="46" t="s">
        <v>259</v>
      </c>
      <c r="E126" s="69" t="s">
        <v>258</v>
      </c>
      <c r="F126" s="69" t="s">
        <v>26</v>
      </c>
      <c r="G126" s="86">
        <v>17.079999999999998</v>
      </c>
      <c r="H126" s="72"/>
      <c r="I126" s="39">
        <f t="shared" si="2"/>
        <v>0</v>
      </c>
      <c r="J126" s="40" t="str">
        <f t="shared" si="3"/>
        <v>OK</v>
      </c>
      <c r="K126" s="115"/>
      <c r="L126" s="115"/>
      <c r="M126" s="115"/>
      <c r="N126" s="115"/>
      <c r="O126" s="115"/>
      <c r="P126" s="115"/>
      <c r="Q126" s="115"/>
      <c r="R126" s="115"/>
      <c r="S126" s="115"/>
      <c r="T126" s="115"/>
      <c r="U126" s="115"/>
      <c r="V126" s="115"/>
      <c r="W126" s="115"/>
      <c r="X126" s="115"/>
      <c r="Y126" s="115"/>
      <c r="Z126" s="115"/>
      <c r="AA126" s="115"/>
      <c r="AB126" s="18"/>
      <c r="AC126" s="18"/>
      <c r="AD126" s="18"/>
      <c r="AE126" s="18"/>
      <c r="AF126" s="18"/>
      <c r="AG126" s="18"/>
      <c r="AH126" s="18"/>
      <c r="AI126" s="18"/>
      <c r="AJ126" s="18"/>
      <c r="AK126" s="18"/>
      <c r="AL126" s="18"/>
      <c r="AM126" s="18"/>
      <c r="AN126" s="18"/>
      <c r="AO126" s="18"/>
      <c r="AP126" s="18"/>
      <c r="AQ126" s="18"/>
      <c r="AR126" s="18"/>
      <c r="AS126" s="18"/>
      <c r="AT126" s="18"/>
      <c r="AU126" s="18"/>
      <c r="AV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22">
    <mergeCell ref="A89:A91"/>
    <mergeCell ref="C89:C91"/>
    <mergeCell ref="A92:A93"/>
    <mergeCell ref="C92:C93"/>
    <mergeCell ref="A142:C142"/>
    <mergeCell ref="C95:C97"/>
    <mergeCell ref="A99:A100"/>
    <mergeCell ref="C99:C100"/>
    <mergeCell ref="A101:A102"/>
    <mergeCell ref="C101:C102"/>
    <mergeCell ref="A103:A108"/>
    <mergeCell ref="C103:C108"/>
    <mergeCell ref="A109:A111"/>
    <mergeCell ref="C109:C111"/>
    <mergeCell ref="A112:A115"/>
    <mergeCell ref="C112:C115"/>
    <mergeCell ref="A116:A119"/>
    <mergeCell ref="A95:A97"/>
    <mergeCell ref="C62:C65"/>
    <mergeCell ref="A66:A69"/>
    <mergeCell ref="C66:C69"/>
    <mergeCell ref="A70:A74"/>
    <mergeCell ref="C70:C74"/>
    <mergeCell ref="C75:C77"/>
    <mergeCell ref="A78:A83"/>
    <mergeCell ref="C78:C83"/>
    <mergeCell ref="A85:A88"/>
    <mergeCell ref="C85:C88"/>
    <mergeCell ref="AR1:AR2"/>
    <mergeCell ref="AS1:AS2"/>
    <mergeCell ref="AT1:AT2"/>
    <mergeCell ref="AU1:AU2"/>
    <mergeCell ref="AV1:AV2"/>
    <mergeCell ref="A2:J2"/>
    <mergeCell ref="A8:A10"/>
    <mergeCell ref="C8:C10"/>
    <mergeCell ref="A12:A16"/>
    <mergeCell ref="C12:C16"/>
    <mergeCell ref="AI1:AI2"/>
    <mergeCell ref="AJ1:AJ2"/>
    <mergeCell ref="AK1:AK2"/>
    <mergeCell ref="AL1:AL2"/>
    <mergeCell ref="AM1:AM2"/>
    <mergeCell ref="AN1:AN2"/>
    <mergeCell ref="AO1:AO2"/>
    <mergeCell ref="AP1:AP2"/>
    <mergeCell ref="AQ1:AQ2"/>
    <mergeCell ref="N1:N2"/>
    <mergeCell ref="D1:G1"/>
    <mergeCell ref="H1:J1"/>
    <mergeCell ref="K1:K2"/>
    <mergeCell ref="L1:L2"/>
    <mergeCell ref="A153:C153"/>
    <mergeCell ref="A154:C154"/>
    <mergeCell ref="A155:C155"/>
    <mergeCell ref="A156:C156"/>
    <mergeCell ref="A157:C157"/>
    <mergeCell ref="A148:C148"/>
    <mergeCell ref="A149:C149"/>
    <mergeCell ref="A150:C150"/>
    <mergeCell ref="A151:C151"/>
    <mergeCell ref="A152:C152"/>
    <mergeCell ref="P1:P2"/>
    <mergeCell ref="A1:C1"/>
    <mergeCell ref="A143:C143"/>
    <mergeCell ref="A144:C144"/>
    <mergeCell ref="A145:C145"/>
    <mergeCell ref="A146:C146"/>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C55:C57"/>
    <mergeCell ref="A58:A61"/>
    <mergeCell ref="C58:C61"/>
    <mergeCell ref="A62:A65"/>
    <mergeCell ref="M1:M2"/>
    <mergeCell ref="C25:C26"/>
    <mergeCell ref="A49:A54"/>
    <mergeCell ref="A55:A57"/>
    <mergeCell ref="A75:A77"/>
    <mergeCell ref="AG1:AG2"/>
    <mergeCell ref="AH1:AH2"/>
    <mergeCell ref="AB1:AB2"/>
    <mergeCell ref="AC1:AC2"/>
    <mergeCell ref="AD1:AD2"/>
    <mergeCell ref="AE1:AE2"/>
    <mergeCell ref="AF1:AF2"/>
    <mergeCell ref="W1:W2"/>
    <mergeCell ref="X1:X2"/>
    <mergeCell ref="Y1:Y2"/>
    <mergeCell ref="Z1:Z2"/>
    <mergeCell ref="AA1:AA2"/>
    <mergeCell ref="R1:R2"/>
    <mergeCell ref="S1:S2"/>
    <mergeCell ref="T1:T2"/>
    <mergeCell ref="U1:U2"/>
    <mergeCell ref="V1:V2"/>
    <mergeCell ref="Q1:Q2"/>
    <mergeCell ref="O1:O2"/>
    <mergeCell ref="A27:A34"/>
    <mergeCell ref="C27:C34"/>
    <mergeCell ref="A35:A48"/>
    <mergeCell ref="C35:C48"/>
    <mergeCell ref="C49:C54"/>
    <mergeCell ref="A17:A20"/>
    <mergeCell ref="C17:C20"/>
    <mergeCell ref="A21:A22"/>
    <mergeCell ref="C21:C22"/>
    <mergeCell ref="A23:A24"/>
    <mergeCell ref="C23:C24"/>
    <mergeCell ref="A25:A26"/>
  </mergeCells>
  <conditionalFormatting sqref="K4:U126">
    <cfRule type="cellIs" dxfId="212" priority="16" stopIfTrue="1" operator="greaterThan">
      <formula>0</formula>
    </cfRule>
    <cfRule type="cellIs" dxfId="211" priority="17" stopIfTrue="1" operator="greaterThan">
      <formula>0</formula>
    </cfRule>
    <cfRule type="cellIs" dxfId="210" priority="18" stopIfTrue="1" operator="greaterThan">
      <formula>0</formula>
    </cfRule>
  </conditionalFormatting>
  <conditionalFormatting sqref="V4:V126">
    <cfRule type="cellIs" dxfId="209" priority="13" stopIfTrue="1" operator="greaterThan">
      <formula>0</formula>
    </cfRule>
    <cfRule type="cellIs" dxfId="208" priority="14" stopIfTrue="1" operator="greaterThan">
      <formula>0</formula>
    </cfRule>
    <cfRule type="cellIs" dxfId="207" priority="15" stopIfTrue="1" operator="greaterThan">
      <formula>0</formula>
    </cfRule>
  </conditionalFormatting>
  <conditionalFormatting sqref="W4:W126">
    <cfRule type="cellIs" dxfId="206" priority="10" stopIfTrue="1" operator="greaterThan">
      <formula>0</formula>
    </cfRule>
    <cfRule type="cellIs" dxfId="205" priority="11" stopIfTrue="1" operator="greaterThan">
      <formula>0</formula>
    </cfRule>
    <cfRule type="cellIs" dxfId="204" priority="12" stopIfTrue="1" operator="greaterThan">
      <formula>0</formula>
    </cfRule>
  </conditionalFormatting>
  <conditionalFormatting sqref="AB4:AR126 AT4:AV126">
    <cfRule type="cellIs" dxfId="203" priority="25" stopIfTrue="1" operator="greaterThan">
      <formula>0</formula>
    </cfRule>
    <cfRule type="cellIs" dxfId="202" priority="26" stopIfTrue="1" operator="greaterThan">
      <formula>0</formula>
    </cfRule>
    <cfRule type="cellIs" dxfId="201" priority="27" stopIfTrue="1" operator="greaterThan">
      <formula>0</formula>
    </cfRule>
  </conditionalFormatting>
  <conditionalFormatting sqref="AS4:AS126">
    <cfRule type="cellIs" dxfId="200" priority="22" stopIfTrue="1" operator="greaterThan">
      <formula>0</formula>
    </cfRule>
    <cfRule type="cellIs" dxfId="199" priority="23" stopIfTrue="1" operator="greaterThan">
      <formula>0</formula>
    </cfRule>
    <cfRule type="cellIs" dxfId="198" priority="24" stopIfTrue="1" operator="greaterThan">
      <formula>0</formula>
    </cfRule>
  </conditionalFormatting>
  <conditionalFormatting sqref="Z4:AA126">
    <cfRule type="cellIs" dxfId="197" priority="1" stopIfTrue="1" operator="greaterThan">
      <formula>0</formula>
    </cfRule>
    <cfRule type="cellIs" dxfId="196" priority="2" stopIfTrue="1" operator="greaterThan">
      <formula>0</formula>
    </cfRule>
    <cfRule type="cellIs" dxfId="195" priority="3" stopIfTrue="1" operator="greaterThan">
      <formula>0</formula>
    </cfRule>
  </conditionalFormatting>
  <conditionalFormatting sqref="X4:X126">
    <cfRule type="cellIs" dxfId="194" priority="7" stopIfTrue="1" operator="greaterThan">
      <formula>0</formula>
    </cfRule>
    <cfRule type="cellIs" dxfId="193" priority="8" stopIfTrue="1" operator="greaterThan">
      <formula>0</formula>
    </cfRule>
    <cfRule type="cellIs" dxfId="192" priority="9" stopIfTrue="1" operator="greaterThan">
      <formula>0</formula>
    </cfRule>
  </conditionalFormatting>
  <conditionalFormatting sqref="Y4:Y126">
    <cfRule type="cellIs" dxfId="191" priority="4" stopIfTrue="1" operator="greaterThan">
      <formula>0</formula>
    </cfRule>
    <cfRule type="cellIs" dxfId="190" priority="5" stopIfTrue="1" operator="greaterThan">
      <formula>0</formula>
    </cfRule>
    <cfRule type="cellIs" dxfId="189" priority="6"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57"/>
  <sheetViews>
    <sheetView topLeftCell="A116" zoomScale="80" zoomScaleNormal="80" workbookViewId="0">
      <selection activeCell="I4"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19" customWidth="1"/>
    <col min="9" max="9" width="13.28515625" style="42" customWidth="1"/>
    <col min="10" max="10" width="12.5703125" style="16" customWidth="1"/>
    <col min="11" max="31" width="15.7109375" style="17" customWidth="1"/>
    <col min="32" max="56" width="15.7109375" style="14" customWidth="1"/>
    <col min="57" max="16384" width="9.7109375" style="14"/>
  </cols>
  <sheetData>
    <row r="1" spans="1:56" ht="33" customHeight="1" x14ac:dyDescent="0.25">
      <c r="A1" s="131" t="s">
        <v>158</v>
      </c>
      <c r="B1" s="131"/>
      <c r="C1" s="131"/>
      <c r="D1" s="132" t="s">
        <v>32</v>
      </c>
      <c r="E1" s="132"/>
      <c r="F1" s="132"/>
      <c r="G1" s="132"/>
      <c r="H1" s="132" t="s">
        <v>159</v>
      </c>
      <c r="I1" s="132"/>
      <c r="J1" s="132"/>
      <c r="K1" s="129" t="s">
        <v>351</v>
      </c>
      <c r="L1" s="129" t="s">
        <v>352</v>
      </c>
      <c r="M1" s="129" t="s">
        <v>353</v>
      </c>
      <c r="N1" s="129" t="s">
        <v>354</v>
      </c>
      <c r="O1" s="129" t="s">
        <v>355</v>
      </c>
      <c r="P1" s="129" t="s">
        <v>356</v>
      </c>
      <c r="Q1" s="129" t="s">
        <v>357</v>
      </c>
      <c r="R1" s="129" t="s">
        <v>358</v>
      </c>
      <c r="S1" s="129" t="s">
        <v>359</v>
      </c>
      <c r="T1" s="129" t="s">
        <v>360</v>
      </c>
      <c r="U1" s="129" t="s">
        <v>361</v>
      </c>
      <c r="V1" s="129" t="s">
        <v>362</v>
      </c>
      <c r="W1" s="129" t="s">
        <v>363</v>
      </c>
      <c r="X1" s="129" t="s">
        <v>364</v>
      </c>
      <c r="Y1" s="129" t="s">
        <v>365</v>
      </c>
      <c r="Z1" s="129" t="s">
        <v>366</v>
      </c>
      <c r="AA1" s="129" t="s">
        <v>367</v>
      </c>
      <c r="AB1" s="129" t="s">
        <v>368</v>
      </c>
      <c r="AC1" s="129" t="s">
        <v>369</v>
      </c>
      <c r="AD1" s="129" t="s">
        <v>370</v>
      </c>
      <c r="AE1" s="129" t="s">
        <v>371</v>
      </c>
      <c r="AF1" s="129" t="s">
        <v>372</v>
      </c>
      <c r="AG1" s="129" t="s">
        <v>373</v>
      </c>
      <c r="AH1" s="129" t="s">
        <v>517</v>
      </c>
      <c r="AI1" s="129" t="s">
        <v>518</v>
      </c>
      <c r="AJ1" s="129" t="s">
        <v>519</v>
      </c>
      <c r="AK1" s="129" t="s">
        <v>520</v>
      </c>
      <c r="AL1" s="129" t="s">
        <v>521</v>
      </c>
      <c r="AM1" s="129" t="s">
        <v>522</v>
      </c>
      <c r="AN1" s="129" t="s">
        <v>523</v>
      </c>
      <c r="AO1" s="129" t="s">
        <v>524</v>
      </c>
      <c r="AP1" s="129" t="s">
        <v>525</v>
      </c>
      <c r="AQ1" s="129" t="s">
        <v>526</v>
      </c>
      <c r="AR1" s="129" t="s">
        <v>527</v>
      </c>
      <c r="AS1" s="129" t="s">
        <v>528</v>
      </c>
      <c r="AT1" s="129" t="s">
        <v>529</v>
      </c>
      <c r="AU1" s="129" t="s">
        <v>530</v>
      </c>
      <c r="AV1" s="129" t="s">
        <v>531</v>
      </c>
      <c r="AW1" s="129" t="s">
        <v>532</v>
      </c>
      <c r="AX1" s="129" t="s">
        <v>533</v>
      </c>
      <c r="AY1" s="129" t="s">
        <v>534</v>
      </c>
      <c r="AZ1" s="129" t="s">
        <v>535</v>
      </c>
      <c r="BA1" s="129" t="s">
        <v>536</v>
      </c>
      <c r="BB1" s="129" t="s">
        <v>537</v>
      </c>
      <c r="BC1" s="129" t="s">
        <v>538</v>
      </c>
      <c r="BD1" s="129" t="s">
        <v>539</v>
      </c>
    </row>
    <row r="2" spans="1:56"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row>
    <row r="3" spans="1:56" s="15" customFormat="1" ht="45" x14ac:dyDescent="0.2">
      <c r="A3" s="34" t="s">
        <v>1</v>
      </c>
      <c r="B3" s="34" t="s">
        <v>2</v>
      </c>
      <c r="C3" s="35" t="s">
        <v>162</v>
      </c>
      <c r="D3" s="35" t="s">
        <v>163</v>
      </c>
      <c r="E3" s="35" t="s">
        <v>164</v>
      </c>
      <c r="F3" s="35" t="s">
        <v>6</v>
      </c>
      <c r="G3" s="36" t="s">
        <v>3</v>
      </c>
      <c r="H3" s="37" t="s">
        <v>25</v>
      </c>
      <c r="I3" s="38" t="s">
        <v>0</v>
      </c>
      <c r="J3" s="34" t="s">
        <v>4</v>
      </c>
      <c r="K3" s="122">
        <v>43167</v>
      </c>
      <c r="L3" s="122">
        <v>43167</v>
      </c>
      <c r="M3" s="122">
        <v>43167</v>
      </c>
      <c r="N3" s="122">
        <v>43167</v>
      </c>
      <c r="O3" s="122">
        <v>43167</v>
      </c>
      <c r="P3" s="122">
        <v>43171</v>
      </c>
      <c r="Q3" s="122">
        <v>43171</v>
      </c>
      <c r="R3" s="122">
        <v>43167</v>
      </c>
      <c r="S3" s="122">
        <v>43171</v>
      </c>
      <c r="T3" s="122">
        <v>43171</v>
      </c>
      <c r="U3" s="122">
        <v>43192</v>
      </c>
      <c r="V3" s="122">
        <v>43192</v>
      </c>
      <c r="W3" s="122">
        <v>43202</v>
      </c>
      <c r="X3" s="122">
        <v>43234</v>
      </c>
      <c r="Y3" s="122">
        <v>43235</v>
      </c>
      <c r="Z3" s="122">
        <v>43236</v>
      </c>
      <c r="AA3" s="122">
        <v>43236</v>
      </c>
      <c r="AB3" s="122">
        <v>43236</v>
      </c>
      <c r="AC3" s="122">
        <v>43236</v>
      </c>
      <c r="AD3" s="122">
        <v>43236</v>
      </c>
      <c r="AE3" s="122">
        <v>43236</v>
      </c>
      <c r="AF3" s="122">
        <v>43286</v>
      </c>
      <c r="AG3" s="122">
        <v>43315</v>
      </c>
      <c r="AH3" s="122">
        <v>43333</v>
      </c>
      <c r="AI3" s="122">
        <v>43334</v>
      </c>
      <c r="AJ3" s="122">
        <v>43334</v>
      </c>
      <c r="AK3" s="122">
        <v>43334</v>
      </c>
      <c r="AL3" s="122">
        <v>43371</v>
      </c>
      <c r="AM3" s="122">
        <v>43375</v>
      </c>
      <c r="AN3" s="122">
        <v>43375</v>
      </c>
      <c r="AO3" s="122">
        <v>43375</v>
      </c>
      <c r="AP3" s="122">
        <v>43375</v>
      </c>
      <c r="AQ3" s="122">
        <v>43375</v>
      </c>
      <c r="AR3" s="122">
        <v>43375</v>
      </c>
      <c r="AS3" s="122">
        <v>43409</v>
      </c>
      <c r="AT3" s="122">
        <v>43411</v>
      </c>
      <c r="AU3" s="122">
        <v>43411</v>
      </c>
      <c r="AV3" s="122">
        <v>43411</v>
      </c>
      <c r="AW3" s="122">
        <v>43411</v>
      </c>
      <c r="AX3" s="122">
        <v>43411</v>
      </c>
      <c r="AY3" s="122">
        <v>43411</v>
      </c>
      <c r="AZ3" s="122">
        <v>43411</v>
      </c>
      <c r="BA3" s="122">
        <v>43411</v>
      </c>
      <c r="BB3" s="122">
        <v>43411</v>
      </c>
      <c r="BC3" s="122">
        <v>43504</v>
      </c>
      <c r="BD3" s="122"/>
    </row>
    <row r="4" spans="1:56" ht="60" customHeight="1" x14ac:dyDescent="0.25">
      <c r="A4" s="80">
        <v>1</v>
      </c>
      <c r="B4" s="68">
        <v>1</v>
      </c>
      <c r="C4" s="81" t="s">
        <v>165</v>
      </c>
      <c r="D4" s="66" t="s">
        <v>166</v>
      </c>
      <c r="E4" s="20" t="s">
        <v>167</v>
      </c>
      <c r="F4" s="20" t="s">
        <v>46</v>
      </c>
      <c r="G4" s="86">
        <v>40.229999999999997</v>
      </c>
      <c r="H4" s="64">
        <f>300+200</f>
        <v>500</v>
      </c>
      <c r="I4" s="39">
        <f>H4-(SUM(K4:BD4))</f>
        <v>0</v>
      </c>
      <c r="J4" s="40" t="str">
        <f>IF(I4&lt;0,"ATENÇÃO","OK")</f>
        <v>OK</v>
      </c>
      <c r="K4" s="121">
        <v>120</v>
      </c>
      <c r="L4" s="121"/>
      <c r="M4" s="121"/>
      <c r="N4" s="121"/>
      <c r="O4" s="121"/>
      <c r="P4" s="121"/>
      <c r="Q4" s="121"/>
      <c r="R4" s="121"/>
      <c r="S4" s="121"/>
      <c r="T4" s="121"/>
      <c r="U4" s="121"/>
      <c r="V4" s="121"/>
      <c r="W4" s="121"/>
      <c r="X4" s="121">
        <v>30</v>
      </c>
      <c r="Y4" s="121"/>
      <c r="Z4" s="121"/>
      <c r="AA4" s="121"/>
      <c r="AB4" s="121"/>
      <c r="AC4" s="121"/>
      <c r="AD4" s="121"/>
      <c r="AE4" s="121"/>
      <c r="AF4" s="121">
        <v>100</v>
      </c>
      <c r="AG4" s="121"/>
      <c r="AH4" s="121"/>
      <c r="AI4" s="121"/>
      <c r="AJ4" s="121"/>
      <c r="AK4" s="121"/>
      <c r="AL4" s="121"/>
      <c r="AM4" s="121"/>
      <c r="AN4" s="121"/>
      <c r="AO4" s="121"/>
      <c r="AP4" s="121"/>
      <c r="AQ4" s="121"/>
      <c r="AR4" s="121"/>
      <c r="AS4" s="121">
        <v>50</v>
      </c>
      <c r="AT4" s="121"/>
      <c r="AU4" s="121"/>
      <c r="AV4" s="121"/>
      <c r="AW4" s="121"/>
      <c r="AX4" s="121"/>
      <c r="AY4" s="121"/>
      <c r="AZ4" s="121"/>
      <c r="BA4" s="121"/>
      <c r="BB4" s="121"/>
      <c r="BC4" s="121">
        <v>200</v>
      </c>
      <c r="BD4" s="121"/>
    </row>
    <row r="5" spans="1:56" ht="60" customHeight="1" x14ac:dyDescent="0.25">
      <c r="A5" s="49">
        <v>2</v>
      </c>
      <c r="B5" s="68">
        <v>2</v>
      </c>
      <c r="C5" s="81" t="s">
        <v>165</v>
      </c>
      <c r="D5" s="66" t="s">
        <v>168</v>
      </c>
      <c r="E5" s="20" t="s">
        <v>167</v>
      </c>
      <c r="F5" s="20" t="s">
        <v>47</v>
      </c>
      <c r="G5" s="86">
        <v>34.869999999999997</v>
      </c>
      <c r="H5" s="65">
        <v>200</v>
      </c>
      <c r="I5" s="124">
        <f t="shared" ref="I5:I68" si="0">H5-(SUM(K5:BD5))</f>
        <v>0</v>
      </c>
      <c r="J5" s="40" t="str">
        <f t="shared" ref="J5:J68" si="1">IF(I5&lt;0,"ATENÇÃO","OK")</f>
        <v>OK</v>
      </c>
      <c r="K5" s="121">
        <v>20</v>
      </c>
      <c r="L5" s="121"/>
      <c r="M5" s="121"/>
      <c r="N5" s="121"/>
      <c r="O5" s="121"/>
      <c r="P5" s="121"/>
      <c r="Q5" s="121"/>
      <c r="R5" s="121"/>
      <c r="S5" s="121"/>
      <c r="T5" s="121"/>
      <c r="U5" s="121">
        <v>40</v>
      </c>
      <c r="V5" s="121"/>
      <c r="W5" s="121"/>
      <c r="X5" s="121">
        <v>50</v>
      </c>
      <c r="Y5" s="121"/>
      <c r="Z5" s="121"/>
      <c r="AA5" s="121"/>
      <c r="AB5" s="121"/>
      <c r="AC5" s="121"/>
      <c r="AD5" s="121"/>
      <c r="AE5" s="121"/>
      <c r="AF5" s="121"/>
      <c r="AG5" s="121"/>
      <c r="AH5" s="121"/>
      <c r="AI5" s="121"/>
      <c r="AJ5" s="121"/>
      <c r="AK5" s="121"/>
      <c r="AL5" s="121"/>
      <c r="AM5" s="121"/>
      <c r="AN5" s="121"/>
      <c r="AO5" s="121"/>
      <c r="AP5" s="121"/>
      <c r="AQ5" s="121"/>
      <c r="AR5" s="121"/>
      <c r="AS5" s="121">
        <v>90</v>
      </c>
      <c r="AT5" s="121"/>
      <c r="AU5" s="121"/>
      <c r="AV5" s="121"/>
      <c r="AW5" s="121"/>
      <c r="AX5" s="121"/>
      <c r="AY5" s="121"/>
      <c r="AZ5" s="121"/>
      <c r="BA5" s="121"/>
      <c r="BB5" s="121"/>
      <c r="BC5" s="121"/>
      <c r="BD5" s="121"/>
    </row>
    <row r="6" spans="1:56" ht="60" customHeight="1" x14ac:dyDescent="0.25">
      <c r="A6" s="49">
        <v>3</v>
      </c>
      <c r="B6" s="68">
        <v>3</v>
      </c>
      <c r="C6" s="81" t="s">
        <v>169</v>
      </c>
      <c r="D6" s="66" t="s">
        <v>170</v>
      </c>
      <c r="E6" s="20" t="s">
        <v>171</v>
      </c>
      <c r="F6" s="20" t="s">
        <v>48</v>
      </c>
      <c r="G6" s="86">
        <v>7.79</v>
      </c>
      <c r="H6" s="65">
        <v>3000</v>
      </c>
      <c r="I6" s="124">
        <f t="shared" si="0"/>
        <v>2000</v>
      </c>
      <c r="J6" s="40" t="str">
        <f t="shared" si="1"/>
        <v>OK</v>
      </c>
      <c r="K6" s="105"/>
      <c r="L6" s="105"/>
      <c r="M6" s="105"/>
      <c r="N6" s="105"/>
      <c r="O6" s="105"/>
      <c r="P6" s="105"/>
      <c r="Q6" s="105"/>
      <c r="R6" s="105">
        <v>1000</v>
      </c>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row>
    <row r="7" spans="1:56" ht="60" customHeight="1" x14ac:dyDescent="0.25">
      <c r="A7" s="49">
        <v>4</v>
      </c>
      <c r="B7" s="68">
        <v>4</v>
      </c>
      <c r="C7" s="81" t="s">
        <v>172</v>
      </c>
      <c r="D7" s="66" t="s">
        <v>76</v>
      </c>
      <c r="E7" s="20" t="s">
        <v>54</v>
      </c>
      <c r="F7" s="20" t="s">
        <v>34</v>
      </c>
      <c r="G7" s="86">
        <v>1.47</v>
      </c>
      <c r="H7" s="65">
        <v>1200</v>
      </c>
      <c r="I7" s="124">
        <f t="shared" si="0"/>
        <v>0</v>
      </c>
      <c r="J7" s="40" t="str">
        <f t="shared" si="1"/>
        <v>OK</v>
      </c>
      <c r="K7" s="121"/>
      <c r="L7" s="121"/>
      <c r="M7" s="121"/>
      <c r="N7" s="121"/>
      <c r="O7" s="121"/>
      <c r="P7" s="121">
        <v>480</v>
      </c>
      <c r="Q7" s="121"/>
      <c r="R7" s="121"/>
      <c r="S7" s="121"/>
      <c r="T7" s="121"/>
      <c r="U7" s="121"/>
      <c r="V7" s="121"/>
      <c r="W7" s="121"/>
      <c r="X7" s="121"/>
      <c r="Y7" s="121">
        <v>120</v>
      </c>
      <c r="Z7" s="121"/>
      <c r="AA7" s="121"/>
      <c r="AB7" s="121"/>
      <c r="AC7" s="121"/>
      <c r="AD7" s="121"/>
      <c r="AE7" s="121"/>
      <c r="AF7" s="121"/>
      <c r="AG7" s="121"/>
      <c r="AH7" s="121"/>
      <c r="AI7" s="121"/>
      <c r="AJ7" s="121">
        <v>300</v>
      </c>
      <c r="AK7" s="121"/>
      <c r="AL7" s="121"/>
      <c r="AM7" s="121"/>
      <c r="AN7" s="121"/>
      <c r="AO7" s="121"/>
      <c r="AP7" s="121"/>
      <c r="AQ7" s="121"/>
      <c r="AR7" s="121"/>
      <c r="AS7" s="121"/>
      <c r="AT7" s="121"/>
      <c r="AU7" s="121"/>
      <c r="AV7" s="121"/>
      <c r="AW7" s="121"/>
      <c r="AX7" s="121">
        <v>300</v>
      </c>
      <c r="AY7" s="121"/>
      <c r="AZ7" s="121"/>
      <c r="BA7" s="121"/>
      <c r="BB7" s="121"/>
      <c r="BC7" s="121"/>
      <c r="BD7" s="121"/>
    </row>
    <row r="8" spans="1:56" ht="60" customHeight="1" x14ac:dyDescent="0.25">
      <c r="A8" s="134">
        <v>5</v>
      </c>
      <c r="B8" s="68">
        <v>5</v>
      </c>
      <c r="C8" s="140" t="s">
        <v>173</v>
      </c>
      <c r="D8" s="66" t="s">
        <v>77</v>
      </c>
      <c r="E8" s="20" t="s">
        <v>37</v>
      </c>
      <c r="F8" s="20" t="s">
        <v>49</v>
      </c>
      <c r="G8" s="86">
        <v>3.71</v>
      </c>
      <c r="H8" s="65">
        <v>500</v>
      </c>
      <c r="I8" s="124">
        <f t="shared" si="0"/>
        <v>0</v>
      </c>
      <c r="J8" s="40" t="str">
        <f t="shared" si="1"/>
        <v>OK</v>
      </c>
      <c r="K8" s="121"/>
      <c r="L8" s="121">
        <v>180</v>
      </c>
      <c r="M8" s="121"/>
      <c r="N8" s="121"/>
      <c r="O8" s="121"/>
      <c r="P8" s="121"/>
      <c r="Q8" s="121"/>
      <c r="R8" s="121"/>
      <c r="S8" s="121"/>
      <c r="T8" s="121"/>
      <c r="U8" s="121"/>
      <c r="V8" s="121"/>
      <c r="W8" s="121"/>
      <c r="X8" s="121"/>
      <c r="Y8" s="121"/>
      <c r="Z8" s="121">
        <v>320</v>
      </c>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row>
    <row r="9" spans="1:56" ht="60" customHeight="1" x14ac:dyDescent="0.25">
      <c r="A9" s="135"/>
      <c r="B9" s="68">
        <v>6</v>
      </c>
      <c r="C9" s="141"/>
      <c r="D9" s="66" t="s">
        <v>78</v>
      </c>
      <c r="E9" s="20" t="s">
        <v>37</v>
      </c>
      <c r="F9" s="20" t="s">
        <v>48</v>
      </c>
      <c r="G9" s="86">
        <v>3.31</v>
      </c>
      <c r="H9" s="65">
        <v>300</v>
      </c>
      <c r="I9" s="124">
        <f t="shared" si="0"/>
        <v>0</v>
      </c>
      <c r="J9" s="40" t="str">
        <f t="shared" si="1"/>
        <v>OK</v>
      </c>
      <c r="K9" s="121"/>
      <c r="L9" s="121"/>
      <c r="M9" s="121"/>
      <c r="N9" s="121"/>
      <c r="O9" s="121"/>
      <c r="P9" s="121"/>
      <c r="Q9" s="121"/>
      <c r="R9" s="121"/>
      <c r="S9" s="121"/>
      <c r="T9" s="121"/>
      <c r="U9" s="121"/>
      <c r="V9" s="121"/>
      <c r="W9" s="121"/>
      <c r="X9" s="121"/>
      <c r="Y9" s="121"/>
      <c r="Z9" s="121">
        <v>15</v>
      </c>
      <c r="AA9" s="121"/>
      <c r="AB9" s="121"/>
      <c r="AC9" s="121"/>
      <c r="AD9" s="121"/>
      <c r="AE9" s="121"/>
      <c r="AF9" s="121"/>
      <c r="AG9" s="121"/>
      <c r="AH9" s="121"/>
      <c r="AI9" s="121"/>
      <c r="AJ9" s="121"/>
      <c r="AK9" s="121"/>
      <c r="AL9" s="121"/>
      <c r="AM9" s="121"/>
      <c r="AN9" s="121"/>
      <c r="AO9" s="121"/>
      <c r="AP9" s="121">
        <v>285</v>
      </c>
      <c r="AQ9" s="121"/>
      <c r="AR9" s="121"/>
      <c r="AS9" s="121"/>
      <c r="AT9" s="121"/>
      <c r="AU9" s="121"/>
      <c r="AV9" s="121"/>
      <c r="AW9" s="121"/>
      <c r="AX9" s="121"/>
      <c r="AY9" s="121"/>
      <c r="AZ9" s="121"/>
      <c r="BA9" s="121"/>
      <c r="BB9" s="121"/>
      <c r="BC9" s="121"/>
      <c r="BD9" s="121"/>
    </row>
    <row r="10" spans="1:56" ht="60" customHeight="1" x14ac:dyDescent="0.25">
      <c r="A10" s="136"/>
      <c r="B10" s="68">
        <v>7</v>
      </c>
      <c r="C10" s="142"/>
      <c r="D10" s="83" t="s">
        <v>174</v>
      </c>
      <c r="E10" s="20" t="s">
        <v>37</v>
      </c>
      <c r="F10" s="20" t="s">
        <v>26</v>
      </c>
      <c r="G10" s="86">
        <v>8.75</v>
      </c>
      <c r="H10" s="65"/>
      <c r="I10" s="124">
        <f t="shared" si="0"/>
        <v>0</v>
      </c>
      <c r="J10" s="40" t="str">
        <f t="shared" si="1"/>
        <v>OK</v>
      </c>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row>
    <row r="11" spans="1:56" ht="60" customHeight="1" x14ac:dyDescent="0.25">
      <c r="A11" s="49">
        <v>6</v>
      </c>
      <c r="B11" s="68">
        <v>8</v>
      </c>
      <c r="C11" s="81" t="s">
        <v>173</v>
      </c>
      <c r="D11" s="66" t="s">
        <v>79</v>
      </c>
      <c r="E11" s="69" t="s">
        <v>37</v>
      </c>
      <c r="F11" s="69" t="s">
        <v>26</v>
      </c>
      <c r="G11" s="86">
        <v>1</v>
      </c>
      <c r="H11" s="65">
        <v>600</v>
      </c>
      <c r="I11" s="124">
        <f t="shared" si="0"/>
        <v>0</v>
      </c>
      <c r="J11" s="40" t="str">
        <f t="shared" si="1"/>
        <v>OK</v>
      </c>
      <c r="K11" s="121"/>
      <c r="L11" s="121">
        <v>240</v>
      </c>
      <c r="M11" s="121"/>
      <c r="N11" s="121"/>
      <c r="O11" s="121"/>
      <c r="P11" s="121"/>
      <c r="Q11" s="121"/>
      <c r="R11" s="121"/>
      <c r="S11" s="121"/>
      <c r="T11" s="121"/>
      <c r="U11" s="121"/>
      <c r="V11" s="121"/>
      <c r="W11" s="121"/>
      <c r="X11" s="121"/>
      <c r="Y11" s="121"/>
      <c r="Z11" s="121">
        <v>60</v>
      </c>
      <c r="AA11" s="121"/>
      <c r="AB11" s="121"/>
      <c r="AC11" s="121"/>
      <c r="AD11" s="121"/>
      <c r="AE11" s="121"/>
      <c r="AF11" s="121"/>
      <c r="AG11" s="121"/>
      <c r="AH11" s="121"/>
      <c r="AI11" s="121"/>
      <c r="AJ11" s="121"/>
      <c r="AK11" s="121">
        <v>150</v>
      </c>
      <c r="AL11" s="121"/>
      <c r="AM11" s="121"/>
      <c r="AN11" s="121"/>
      <c r="AO11" s="121"/>
      <c r="AP11" s="121"/>
      <c r="AQ11" s="121"/>
      <c r="AR11" s="121"/>
      <c r="AS11" s="121"/>
      <c r="AT11" s="121"/>
      <c r="AU11" s="121">
        <v>150</v>
      </c>
      <c r="AV11" s="121"/>
      <c r="AW11" s="121"/>
      <c r="AX11" s="121"/>
      <c r="AY11" s="121"/>
      <c r="AZ11" s="121"/>
      <c r="BA11" s="121"/>
      <c r="BB11" s="121"/>
      <c r="BC11" s="121"/>
      <c r="BD11" s="121"/>
    </row>
    <row r="12" spans="1:56" ht="60" customHeight="1" x14ac:dyDescent="0.25">
      <c r="A12" s="134">
        <v>7</v>
      </c>
      <c r="B12" s="68">
        <v>9</v>
      </c>
      <c r="C12" s="140" t="s">
        <v>175</v>
      </c>
      <c r="D12" s="66" t="s">
        <v>80</v>
      </c>
      <c r="E12" s="69" t="s">
        <v>55</v>
      </c>
      <c r="F12" s="69" t="s">
        <v>50</v>
      </c>
      <c r="G12" s="86">
        <v>29.75</v>
      </c>
      <c r="H12" s="65"/>
      <c r="I12" s="124">
        <f t="shared" si="0"/>
        <v>0</v>
      </c>
      <c r="J12" s="40" t="str">
        <f t="shared" si="1"/>
        <v>OK</v>
      </c>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row>
    <row r="13" spans="1:56" ht="60" customHeight="1" x14ac:dyDescent="0.25">
      <c r="A13" s="135"/>
      <c r="B13" s="68">
        <v>10</v>
      </c>
      <c r="C13" s="141"/>
      <c r="D13" s="70" t="s">
        <v>81</v>
      </c>
      <c r="E13" s="69" t="s">
        <v>55</v>
      </c>
      <c r="F13" s="69" t="s">
        <v>50</v>
      </c>
      <c r="G13" s="86">
        <v>49.38</v>
      </c>
      <c r="H13" s="65"/>
      <c r="I13" s="124">
        <f t="shared" si="0"/>
        <v>0</v>
      </c>
      <c r="J13" s="40" t="str">
        <f t="shared" si="1"/>
        <v>OK</v>
      </c>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row>
    <row r="14" spans="1:56" ht="60" customHeight="1" x14ac:dyDescent="0.25">
      <c r="A14" s="135"/>
      <c r="B14" s="68">
        <v>11</v>
      </c>
      <c r="C14" s="141"/>
      <c r="D14" s="66" t="s">
        <v>82</v>
      </c>
      <c r="E14" s="69" t="s">
        <v>55</v>
      </c>
      <c r="F14" s="69" t="s">
        <v>48</v>
      </c>
      <c r="G14" s="86">
        <v>38.86</v>
      </c>
      <c r="H14" s="65"/>
      <c r="I14" s="124">
        <f t="shared" si="0"/>
        <v>0</v>
      </c>
      <c r="J14" s="40" t="str">
        <f t="shared" si="1"/>
        <v>OK</v>
      </c>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row>
    <row r="15" spans="1:56" ht="60" customHeight="1" x14ac:dyDescent="0.25">
      <c r="A15" s="135"/>
      <c r="B15" s="68">
        <v>12</v>
      </c>
      <c r="C15" s="141"/>
      <c r="D15" s="66" t="s">
        <v>176</v>
      </c>
      <c r="E15" s="69" t="s">
        <v>177</v>
      </c>
      <c r="F15" s="69" t="s">
        <v>48</v>
      </c>
      <c r="G15" s="86">
        <v>95.39</v>
      </c>
      <c r="H15" s="65"/>
      <c r="I15" s="124">
        <f t="shared" si="0"/>
        <v>0</v>
      </c>
      <c r="J15" s="40" t="str">
        <f t="shared" si="1"/>
        <v>OK</v>
      </c>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row>
    <row r="16" spans="1:56" ht="60" customHeight="1" x14ac:dyDescent="0.25">
      <c r="A16" s="136"/>
      <c r="B16" s="68">
        <v>13</v>
      </c>
      <c r="C16" s="142"/>
      <c r="D16" s="66" t="s">
        <v>83</v>
      </c>
      <c r="E16" s="69" t="s">
        <v>177</v>
      </c>
      <c r="F16" s="69" t="s">
        <v>48</v>
      </c>
      <c r="G16" s="86">
        <v>16.7</v>
      </c>
      <c r="H16" s="65"/>
      <c r="I16" s="124">
        <f t="shared" si="0"/>
        <v>0</v>
      </c>
      <c r="J16" s="40" t="str">
        <f t="shared" si="1"/>
        <v>OK</v>
      </c>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row>
    <row r="17" spans="1:56" ht="60" customHeight="1" x14ac:dyDescent="0.25">
      <c r="A17" s="134">
        <v>8</v>
      </c>
      <c r="B17" s="68">
        <v>14</v>
      </c>
      <c r="C17" s="140" t="s">
        <v>175</v>
      </c>
      <c r="D17" s="66" t="s">
        <v>178</v>
      </c>
      <c r="E17" s="69" t="s">
        <v>179</v>
      </c>
      <c r="F17" s="69" t="s">
        <v>33</v>
      </c>
      <c r="G17" s="86">
        <v>16.100000000000001</v>
      </c>
      <c r="H17" s="65">
        <v>30</v>
      </c>
      <c r="I17" s="124">
        <f t="shared" si="0"/>
        <v>0</v>
      </c>
      <c r="J17" s="40" t="str">
        <f t="shared" si="1"/>
        <v>OK</v>
      </c>
      <c r="K17" s="121"/>
      <c r="L17" s="121"/>
      <c r="M17" s="121"/>
      <c r="N17" s="121"/>
      <c r="O17" s="121">
        <v>10</v>
      </c>
      <c r="P17" s="121"/>
      <c r="Q17" s="121"/>
      <c r="R17" s="121"/>
      <c r="S17" s="121"/>
      <c r="T17" s="121"/>
      <c r="U17" s="121"/>
      <c r="V17" s="121"/>
      <c r="W17" s="121"/>
      <c r="X17" s="121"/>
      <c r="Y17" s="121"/>
      <c r="Z17" s="121"/>
      <c r="AA17" s="121">
        <v>10</v>
      </c>
      <c r="AB17" s="121"/>
      <c r="AC17" s="121"/>
      <c r="AD17" s="121"/>
      <c r="AE17" s="121"/>
      <c r="AF17" s="121"/>
      <c r="AG17" s="121"/>
      <c r="AH17" s="121"/>
      <c r="AI17" s="121">
        <v>10</v>
      </c>
      <c r="AJ17" s="121"/>
      <c r="AK17" s="121"/>
      <c r="AL17" s="121"/>
      <c r="AM17" s="121"/>
      <c r="AN17" s="121"/>
      <c r="AO17" s="121"/>
      <c r="AP17" s="121"/>
      <c r="AQ17" s="121"/>
      <c r="AR17" s="121"/>
      <c r="AS17" s="121"/>
      <c r="AT17" s="121"/>
      <c r="AU17" s="121"/>
      <c r="AV17" s="121"/>
      <c r="AW17" s="121"/>
      <c r="AX17" s="121"/>
      <c r="AY17" s="121"/>
      <c r="AZ17" s="121"/>
      <c r="BA17" s="121"/>
      <c r="BB17" s="121"/>
      <c r="BC17" s="121"/>
      <c r="BD17" s="121"/>
    </row>
    <row r="18" spans="1:56" ht="60" customHeight="1" x14ac:dyDescent="0.25">
      <c r="A18" s="135"/>
      <c r="B18" s="68">
        <v>15</v>
      </c>
      <c r="C18" s="141"/>
      <c r="D18" s="66" t="s">
        <v>84</v>
      </c>
      <c r="E18" s="20" t="s">
        <v>56</v>
      </c>
      <c r="F18" s="20" t="s">
        <v>50</v>
      </c>
      <c r="G18" s="86">
        <v>26.5</v>
      </c>
      <c r="H18" s="65">
        <v>20</v>
      </c>
      <c r="I18" s="124">
        <f t="shared" si="0"/>
        <v>0</v>
      </c>
      <c r="J18" s="40" t="str">
        <f t="shared" si="1"/>
        <v>OK</v>
      </c>
      <c r="K18" s="121"/>
      <c r="L18" s="121"/>
      <c r="M18" s="121"/>
      <c r="N18" s="121"/>
      <c r="O18" s="121">
        <v>4</v>
      </c>
      <c r="P18" s="121"/>
      <c r="Q18" s="121"/>
      <c r="R18" s="121"/>
      <c r="S18" s="121"/>
      <c r="T18" s="121"/>
      <c r="U18" s="121"/>
      <c r="V18" s="121"/>
      <c r="W18" s="121"/>
      <c r="X18" s="121"/>
      <c r="Y18" s="121"/>
      <c r="Z18" s="121"/>
      <c r="AA18" s="121">
        <v>5</v>
      </c>
      <c r="AB18" s="121"/>
      <c r="AC18" s="121"/>
      <c r="AD18" s="121"/>
      <c r="AE18" s="121"/>
      <c r="AF18" s="121"/>
      <c r="AG18" s="121"/>
      <c r="AH18" s="121"/>
      <c r="AI18" s="121"/>
      <c r="AJ18" s="121"/>
      <c r="AK18" s="121"/>
      <c r="AL18" s="121"/>
      <c r="AM18" s="121"/>
      <c r="AN18" s="121"/>
      <c r="AO18" s="121"/>
      <c r="AP18" s="121"/>
      <c r="AQ18" s="121"/>
      <c r="AR18" s="121"/>
      <c r="AS18" s="121"/>
      <c r="AT18" s="121">
        <v>11</v>
      </c>
      <c r="AU18" s="121"/>
      <c r="AV18" s="121"/>
      <c r="AW18" s="121"/>
      <c r="AX18" s="121"/>
      <c r="AY18" s="121"/>
      <c r="AZ18" s="121"/>
      <c r="BA18" s="121"/>
      <c r="BB18" s="121"/>
      <c r="BC18" s="121"/>
      <c r="BD18" s="121"/>
    </row>
    <row r="19" spans="1:56" ht="60" customHeight="1" x14ac:dyDescent="0.25">
      <c r="A19" s="135"/>
      <c r="B19" s="68">
        <v>16</v>
      </c>
      <c r="C19" s="141"/>
      <c r="D19" s="66" t="s">
        <v>85</v>
      </c>
      <c r="E19" s="69" t="s">
        <v>57</v>
      </c>
      <c r="F19" s="69" t="s">
        <v>48</v>
      </c>
      <c r="G19" s="86">
        <v>9.6999999999999993</v>
      </c>
      <c r="H19" s="65"/>
      <c r="I19" s="124">
        <f t="shared" si="0"/>
        <v>0</v>
      </c>
      <c r="J19" s="40" t="str">
        <f t="shared" si="1"/>
        <v>OK</v>
      </c>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row>
    <row r="20" spans="1:56" ht="60" customHeight="1" x14ac:dyDescent="0.25">
      <c r="A20" s="136"/>
      <c r="B20" s="68">
        <v>17</v>
      </c>
      <c r="C20" s="142"/>
      <c r="D20" s="66" t="s">
        <v>86</v>
      </c>
      <c r="E20" s="20" t="s">
        <v>180</v>
      </c>
      <c r="F20" s="20" t="s">
        <v>48</v>
      </c>
      <c r="G20" s="86">
        <v>36.33</v>
      </c>
      <c r="H20" s="65">
        <v>30</v>
      </c>
      <c r="I20" s="124">
        <f t="shared" si="0"/>
        <v>0</v>
      </c>
      <c r="J20" s="40" t="str">
        <f t="shared" si="1"/>
        <v>OK</v>
      </c>
      <c r="K20" s="121"/>
      <c r="L20" s="121"/>
      <c r="M20" s="121"/>
      <c r="N20" s="121"/>
      <c r="O20" s="121">
        <v>4</v>
      </c>
      <c r="P20" s="121"/>
      <c r="Q20" s="121"/>
      <c r="R20" s="121"/>
      <c r="S20" s="121"/>
      <c r="T20" s="121"/>
      <c r="U20" s="121"/>
      <c r="V20" s="121"/>
      <c r="W20" s="121"/>
      <c r="X20" s="121"/>
      <c r="Y20" s="121"/>
      <c r="Z20" s="121"/>
      <c r="AA20" s="121">
        <v>10</v>
      </c>
      <c r="AB20" s="121"/>
      <c r="AC20" s="121"/>
      <c r="AD20" s="121"/>
      <c r="AE20" s="121"/>
      <c r="AF20" s="121"/>
      <c r="AG20" s="121"/>
      <c r="AH20" s="121"/>
      <c r="AI20" s="121"/>
      <c r="AJ20" s="121"/>
      <c r="AK20" s="121"/>
      <c r="AL20" s="121"/>
      <c r="AM20" s="121"/>
      <c r="AN20" s="121"/>
      <c r="AO20" s="121"/>
      <c r="AP20" s="121"/>
      <c r="AQ20" s="121"/>
      <c r="AR20" s="121"/>
      <c r="AS20" s="121"/>
      <c r="AT20" s="121">
        <v>16</v>
      </c>
      <c r="AU20" s="121"/>
      <c r="AV20" s="121"/>
      <c r="AW20" s="121"/>
      <c r="AX20" s="121"/>
      <c r="AY20" s="121"/>
      <c r="AZ20" s="121"/>
      <c r="BA20" s="121"/>
      <c r="BB20" s="121"/>
      <c r="BC20" s="121"/>
      <c r="BD20" s="121"/>
    </row>
    <row r="21" spans="1:56" ht="60" customHeight="1" x14ac:dyDescent="0.25">
      <c r="A21" s="134">
        <v>9</v>
      </c>
      <c r="B21" s="68">
        <v>18</v>
      </c>
      <c r="C21" s="140" t="s">
        <v>181</v>
      </c>
      <c r="D21" s="66" t="s">
        <v>182</v>
      </c>
      <c r="E21" s="20" t="s">
        <v>58</v>
      </c>
      <c r="F21" s="20" t="s">
        <v>35</v>
      </c>
      <c r="G21" s="86">
        <v>2.31</v>
      </c>
      <c r="H21" s="65">
        <v>1500</v>
      </c>
      <c r="I21" s="124">
        <f t="shared" si="0"/>
        <v>0</v>
      </c>
      <c r="J21" s="40" t="str">
        <f t="shared" si="1"/>
        <v>OK</v>
      </c>
      <c r="K21" s="121"/>
      <c r="L21" s="121"/>
      <c r="M21" s="121"/>
      <c r="N21" s="121">
        <v>500</v>
      </c>
      <c r="O21" s="121"/>
      <c r="P21" s="121"/>
      <c r="Q21" s="121"/>
      <c r="R21" s="121"/>
      <c r="S21" s="121"/>
      <c r="T21" s="121"/>
      <c r="U21" s="121"/>
      <c r="V21" s="121"/>
      <c r="W21" s="121"/>
      <c r="X21" s="121"/>
      <c r="Y21" s="121"/>
      <c r="Z21" s="121"/>
      <c r="AA21" s="121"/>
      <c r="AB21" s="121">
        <v>500</v>
      </c>
      <c r="AC21" s="121"/>
      <c r="AD21" s="121"/>
      <c r="AE21" s="121"/>
      <c r="AF21" s="121"/>
      <c r="AG21" s="121"/>
      <c r="AH21" s="121"/>
      <c r="AI21" s="121"/>
      <c r="AJ21" s="121"/>
      <c r="AK21" s="121"/>
      <c r="AL21" s="121"/>
      <c r="AM21" s="121"/>
      <c r="AN21" s="121"/>
      <c r="AO21" s="121"/>
      <c r="AP21" s="121"/>
      <c r="AQ21" s="121"/>
      <c r="AR21" s="121"/>
      <c r="AS21" s="121"/>
      <c r="AT21" s="121"/>
      <c r="AU21" s="121"/>
      <c r="AV21" s="121">
        <v>500</v>
      </c>
      <c r="AW21" s="121"/>
      <c r="AX21" s="121"/>
      <c r="AY21" s="121"/>
      <c r="AZ21" s="121"/>
      <c r="BA21" s="121"/>
      <c r="BB21" s="121"/>
      <c r="BC21" s="121"/>
      <c r="BD21" s="121"/>
    </row>
    <row r="22" spans="1:56" ht="60" customHeight="1" x14ac:dyDescent="0.25">
      <c r="A22" s="136"/>
      <c r="B22" s="68">
        <v>19</v>
      </c>
      <c r="C22" s="142"/>
      <c r="D22" s="66" t="s">
        <v>183</v>
      </c>
      <c r="E22" s="20" t="s">
        <v>184</v>
      </c>
      <c r="F22" s="20" t="s">
        <v>35</v>
      </c>
      <c r="G22" s="86">
        <v>1.34</v>
      </c>
      <c r="H22" s="65">
        <v>300</v>
      </c>
      <c r="I22" s="124">
        <f t="shared" si="0"/>
        <v>300</v>
      </c>
      <c r="J22" s="40" t="str">
        <f t="shared" si="1"/>
        <v>OK</v>
      </c>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row>
    <row r="23" spans="1:56" ht="60" customHeight="1" x14ac:dyDescent="0.25">
      <c r="A23" s="134">
        <v>10</v>
      </c>
      <c r="B23" s="68">
        <v>20</v>
      </c>
      <c r="C23" s="140" t="s">
        <v>173</v>
      </c>
      <c r="D23" s="66" t="s">
        <v>87</v>
      </c>
      <c r="E23" s="20" t="s">
        <v>37</v>
      </c>
      <c r="F23" s="20" t="s">
        <v>50</v>
      </c>
      <c r="G23" s="86">
        <v>4.97</v>
      </c>
      <c r="H23" s="65">
        <v>70</v>
      </c>
      <c r="I23" s="124">
        <f t="shared" si="0"/>
        <v>0</v>
      </c>
      <c r="J23" s="40" t="str">
        <f t="shared" si="1"/>
        <v>OK</v>
      </c>
      <c r="K23" s="121"/>
      <c r="L23" s="121"/>
      <c r="M23" s="121"/>
      <c r="N23" s="121"/>
      <c r="O23" s="121"/>
      <c r="P23" s="121"/>
      <c r="Q23" s="121"/>
      <c r="R23" s="121"/>
      <c r="S23" s="121"/>
      <c r="T23" s="121"/>
      <c r="U23" s="121"/>
      <c r="V23" s="121"/>
      <c r="W23" s="121">
        <v>20</v>
      </c>
      <c r="X23" s="121"/>
      <c r="Y23" s="121"/>
      <c r="Z23" s="121">
        <v>20</v>
      </c>
      <c r="AA23" s="121"/>
      <c r="AB23" s="121"/>
      <c r="AC23" s="121"/>
      <c r="AD23" s="121"/>
      <c r="AE23" s="121"/>
      <c r="AF23" s="121"/>
      <c r="AG23" s="121"/>
      <c r="AH23" s="121"/>
      <c r="AI23" s="121"/>
      <c r="AJ23" s="121"/>
      <c r="AK23" s="121"/>
      <c r="AL23" s="121"/>
      <c r="AM23" s="121"/>
      <c r="AN23" s="121"/>
      <c r="AO23" s="121"/>
      <c r="AP23" s="121"/>
      <c r="AQ23" s="121"/>
      <c r="AR23" s="121"/>
      <c r="AS23" s="121"/>
      <c r="AT23" s="121"/>
      <c r="AU23" s="121">
        <v>30</v>
      </c>
      <c r="AV23" s="121"/>
      <c r="AW23" s="121"/>
      <c r="AX23" s="121"/>
      <c r="AY23" s="121"/>
      <c r="AZ23" s="121"/>
      <c r="BA23" s="121"/>
      <c r="BB23" s="121"/>
      <c r="BC23" s="121"/>
      <c r="BD23" s="121"/>
    </row>
    <row r="24" spans="1:56" ht="60" customHeight="1" x14ac:dyDescent="0.25">
      <c r="A24" s="136"/>
      <c r="B24" s="68">
        <v>21</v>
      </c>
      <c r="C24" s="142"/>
      <c r="D24" s="66" t="s">
        <v>88</v>
      </c>
      <c r="E24" s="69" t="s">
        <v>37</v>
      </c>
      <c r="F24" s="69" t="s">
        <v>48</v>
      </c>
      <c r="G24" s="86">
        <v>1.64</v>
      </c>
      <c r="H24" s="65">
        <v>1500</v>
      </c>
      <c r="I24" s="124">
        <f t="shared" si="0"/>
        <v>0</v>
      </c>
      <c r="J24" s="40" t="str">
        <f t="shared" si="1"/>
        <v>OK</v>
      </c>
      <c r="K24" s="121"/>
      <c r="L24" s="121"/>
      <c r="M24" s="121"/>
      <c r="N24" s="121"/>
      <c r="O24" s="121"/>
      <c r="P24" s="121"/>
      <c r="Q24" s="121"/>
      <c r="R24" s="121"/>
      <c r="S24" s="121"/>
      <c r="T24" s="121"/>
      <c r="U24" s="121"/>
      <c r="V24" s="121"/>
      <c r="W24" s="121">
        <v>200</v>
      </c>
      <c r="X24" s="121"/>
      <c r="Y24" s="121"/>
      <c r="Z24" s="121">
        <v>400</v>
      </c>
      <c r="AA24" s="121"/>
      <c r="AB24" s="121"/>
      <c r="AC24" s="121"/>
      <c r="AD24" s="121"/>
      <c r="AE24" s="121"/>
      <c r="AF24" s="121"/>
      <c r="AG24" s="121"/>
      <c r="AH24" s="121"/>
      <c r="AI24" s="121"/>
      <c r="AJ24" s="121"/>
      <c r="AK24" s="121"/>
      <c r="AL24" s="121"/>
      <c r="AM24" s="121"/>
      <c r="AN24" s="121"/>
      <c r="AO24" s="121"/>
      <c r="AP24" s="121"/>
      <c r="AQ24" s="121"/>
      <c r="AR24" s="121"/>
      <c r="AS24" s="121"/>
      <c r="AT24" s="121"/>
      <c r="AU24" s="121">
        <v>900</v>
      </c>
      <c r="AV24" s="121"/>
      <c r="AW24" s="121"/>
      <c r="AX24" s="121"/>
      <c r="AY24" s="121"/>
      <c r="AZ24" s="121"/>
      <c r="BA24" s="121"/>
      <c r="BB24" s="121"/>
      <c r="BC24" s="121"/>
      <c r="BD24" s="121"/>
    </row>
    <row r="25" spans="1:56" ht="60" customHeight="1" x14ac:dyDescent="0.25">
      <c r="A25" s="134">
        <v>12</v>
      </c>
      <c r="B25" s="68">
        <v>26</v>
      </c>
      <c r="C25" s="140" t="s">
        <v>173</v>
      </c>
      <c r="D25" s="66" t="s">
        <v>185</v>
      </c>
      <c r="E25" s="20" t="s">
        <v>37</v>
      </c>
      <c r="F25" s="20" t="s">
        <v>51</v>
      </c>
      <c r="G25" s="86">
        <v>2.21</v>
      </c>
      <c r="H25" s="65">
        <v>240</v>
      </c>
      <c r="I25" s="124">
        <f t="shared" si="0"/>
        <v>0</v>
      </c>
      <c r="J25" s="40" t="str">
        <f t="shared" si="1"/>
        <v>OK</v>
      </c>
      <c r="K25" s="121"/>
      <c r="L25" s="121">
        <v>60</v>
      </c>
      <c r="M25" s="121"/>
      <c r="N25" s="121"/>
      <c r="O25" s="121"/>
      <c r="P25" s="121"/>
      <c r="Q25" s="121"/>
      <c r="R25" s="121"/>
      <c r="S25" s="121"/>
      <c r="T25" s="121"/>
      <c r="U25" s="121"/>
      <c r="V25" s="121"/>
      <c r="W25" s="121"/>
      <c r="X25" s="121"/>
      <c r="Y25" s="121"/>
      <c r="Z25" s="121">
        <v>60</v>
      </c>
      <c r="AA25" s="121"/>
      <c r="AB25" s="121"/>
      <c r="AC25" s="121"/>
      <c r="AD25" s="121"/>
      <c r="AE25" s="121"/>
      <c r="AF25" s="121"/>
      <c r="AG25" s="121"/>
      <c r="AH25" s="121"/>
      <c r="AI25" s="121"/>
      <c r="AJ25" s="121"/>
      <c r="AK25" s="121">
        <v>120</v>
      </c>
      <c r="AL25" s="121"/>
      <c r="AM25" s="121"/>
      <c r="AN25" s="121"/>
      <c r="AO25" s="121"/>
      <c r="AP25" s="121"/>
      <c r="AQ25" s="121"/>
      <c r="AR25" s="121"/>
      <c r="AS25" s="121"/>
      <c r="AT25" s="121"/>
      <c r="AU25" s="121"/>
      <c r="AV25" s="121"/>
      <c r="AW25" s="121"/>
      <c r="AX25" s="121"/>
      <c r="AY25" s="121"/>
      <c r="AZ25" s="121"/>
      <c r="BA25" s="121"/>
      <c r="BB25" s="121"/>
      <c r="BC25" s="121"/>
      <c r="BD25" s="121"/>
    </row>
    <row r="26" spans="1:56" ht="60" customHeight="1" x14ac:dyDescent="0.25">
      <c r="A26" s="136"/>
      <c r="B26" s="68">
        <v>27</v>
      </c>
      <c r="C26" s="142"/>
      <c r="D26" s="46" t="s">
        <v>186</v>
      </c>
      <c r="E26" s="20" t="s">
        <v>37</v>
      </c>
      <c r="F26" s="20" t="s">
        <v>28</v>
      </c>
      <c r="G26" s="86">
        <v>1.19</v>
      </c>
      <c r="H26" s="65">
        <v>720</v>
      </c>
      <c r="I26" s="124">
        <f t="shared" si="0"/>
        <v>0</v>
      </c>
      <c r="J26" s="40" t="str">
        <f t="shared" si="1"/>
        <v>OK</v>
      </c>
      <c r="K26" s="121"/>
      <c r="L26" s="121"/>
      <c r="M26" s="121"/>
      <c r="N26" s="121"/>
      <c r="O26" s="121"/>
      <c r="P26" s="121"/>
      <c r="Q26" s="121"/>
      <c r="R26" s="121"/>
      <c r="S26" s="121"/>
      <c r="T26" s="121"/>
      <c r="U26" s="121"/>
      <c r="V26" s="121"/>
      <c r="W26" s="121"/>
      <c r="X26" s="121"/>
      <c r="Y26" s="121"/>
      <c r="Z26" s="121">
        <v>400</v>
      </c>
      <c r="AA26" s="121"/>
      <c r="AB26" s="121"/>
      <c r="AC26" s="121"/>
      <c r="AD26" s="121"/>
      <c r="AE26" s="121"/>
      <c r="AF26" s="121"/>
      <c r="AG26" s="121"/>
      <c r="AH26" s="121"/>
      <c r="AI26" s="121"/>
      <c r="AJ26" s="121"/>
      <c r="AK26" s="121"/>
      <c r="AL26" s="121"/>
      <c r="AM26" s="121"/>
      <c r="AN26" s="121"/>
      <c r="AO26" s="121"/>
      <c r="AP26" s="121"/>
      <c r="AQ26" s="121"/>
      <c r="AR26" s="121"/>
      <c r="AS26" s="121"/>
      <c r="AT26" s="121"/>
      <c r="AU26" s="121">
        <v>320</v>
      </c>
      <c r="AV26" s="121"/>
      <c r="AW26" s="121"/>
      <c r="AX26" s="121"/>
      <c r="AY26" s="121"/>
      <c r="AZ26" s="121"/>
      <c r="BA26" s="121"/>
      <c r="BB26" s="121"/>
      <c r="BC26" s="121"/>
      <c r="BD26" s="121"/>
    </row>
    <row r="27" spans="1:56" ht="60" customHeight="1" x14ac:dyDescent="0.25">
      <c r="A27" s="134">
        <v>13</v>
      </c>
      <c r="B27" s="68">
        <v>28</v>
      </c>
      <c r="C27" s="140" t="s">
        <v>187</v>
      </c>
      <c r="D27" s="66" t="s">
        <v>89</v>
      </c>
      <c r="E27" s="20" t="s">
        <v>188</v>
      </c>
      <c r="F27" s="20" t="s">
        <v>26</v>
      </c>
      <c r="G27" s="86">
        <v>37.36</v>
      </c>
      <c r="H27" s="65"/>
      <c r="I27" s="124">
        <f t="shared" si="0"/>
        <v>0</v>
      </c>
      <c r="J27" s="40" t="str">
        <f t="shared" si="1"/>
        <v>OK</v>
      </c>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row>
    <row r="28" spans="1:56" ht="60" customHeight="1" x14ac:dyDescent="0.25">
      <c r="A28" s="135"/>
      <c r="B28" s="68">
        <v>29</v>
      </c>
      <c r="C28" s="141"/>
      <c r="D28" s="66" t="s">
        <v>90</v>
      </c>
      <c r="E28" s="20" t="s">
        <v>188</v>
      </c>
      <c r="F28" s="20" t="s">
        <v>26</v>
      </c>
      <c r="G28" s="86">
        <v>39.81</v>
      </c>
      <c r="H28" s="65"/>
      <c r="I28" s="124">
        <f t="shared" si="0"/>
        <v>0</v>
      </c>
      <c r="J28" s="40" t="str">
        <f t="shared" si="1"/>
        <v>OK</v>
      </c>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row>
    <row r="29" spans="1:56" ht="60" customHeight="1" x14ac:dyDescent="0.25">
      <c r="A29" s="135"/>
      <c r="B29" s="68">
        <v>30</v>
      </c>
      <c r="C29" s="141"/>
      <c r="D29" s="46" t="s">
        <v>91</v>
      </c>
      <c r="E29" s="20" t="s">
        <v>188</v>
      </c>
      <c r="F29" s="20" t="s">
        <v>26</v>
      </c>
      <c r="G29" s="86">
        <v>39.81</v>
      </c>
      <c r="H29" s="65"/>
      <c r="I29" s="124">
        <f t="shared" si="0"/>
        <v>0</v>
      </c>
      <c r="J29" s="40" t="str">
        <f t="shared" si="1"/>
        <v>OK</v>
      </c>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row>
    <row r="30" spans="1:56" ht="60" customHeight="1" x14ac:dyDescent="0.25">
      <c r="A30" s="135"/>
      <c r="B30" s="68">
        <v>31</v>
      </c>
      <c r="C30" s="141"/>
      <c r="D30" s="46" t="s">
        <v>92</v>
      </c>
      <c r="E30" s="20" t="s">
        <v>188</v>
      </c>
      <c r="F30" s="20" t="s">
        <v>26</v>
      </c>
      <c r="G30" s="86">
        <v>114.98</v>
      </c>
      <c r="H30" s="65"/>
      <c r="I30" s="124">
        <f t="shared" si="0"/>
        <v>0</v>
      </c>
      <c r="J30" s="40" t="str">
        <f t="shared" si="1"/>
        <v>OK</v>
      </c>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row>
    <row r="31" spans="1:56" ht="60" customHeight="1" x14ac:dyDescent="0.25">
      <c r="A31" s="135"/>
      <c r="B31" s="68">
        <v>32</v>
      </c>
      <c r="C31" s="141"/>
      <c r="D31" s="46" t="s">
        <v>189</v>
      </c>
      <c r="E31" s="20" t="s">
        <v>188</v>
      </c>
      <c r="F31" s="20" t="s">
        <v>26</v>
      </c>
      <c r="G31" s="86">
        <v>36.97</v>
      </c>
      <c r="H31" s="65"/>
      <c r="I31" s="124">
        <f t="shared" si="0"/>
        <v>0</v>
      </c>
      <c r="J31" s="40" t="str">
        <f t="shared" si="1"/>
        <v>OK</v>
      </c>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row>
    <row r="32" spans="1:56" ht="60" customHeight="1" x14ac:dyDescent="0.25">
      <c r="A32" s="135"/>
      <c r="B32" s="68">
        <v>33</v>
      </c>
      <c r="C32" s="141"/>
      <c r="D32" s="46" t="s">
        <v>190</v>
      </c>
      <c r="E32" s="20" t="s">
        <v>188</v>
      </c>
      <c r="F32" s="20" t="s">
        <v>26</v>
      </c>
      <c r="G32" s="86">
        <v>18.579999999999998</v>
      </c>
      <c r="H32" s="65"/>
      <c r="I32" s="124">
        <f t="shared" si="0"/>
        <v>0</v>
      </c>
      <c r="J32" s="40" t="str">
        <f t="shared" si="1"/>
        <v>OK</v>
      </c>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row>
    <row r="33" spans="1:56" ht="60" customHeight="1" x14ac:dyDescent="0.25">
      <c r="A33" s="135"/>
      <c r="B33" s="68">
        <v>34</v>
      </c>
      <c r="C33" s="141"/>
      <c r="D33" s="46" t="s">
        <v>191</v>
      </c>
      <c r="E33" s="20" t="s">
        <v>188</v>
      </c>
      <c r="F33" s="20" t="s">
        <v>26</v>
      </c>
      <c r="G33" s="86">
        <v>18.22</v>
      </c>
      <c r="H33" s="65"/>
      <c r="I33" s="124">
        <f t="shared" si="0"/>
        <v>0</v>
      </c>
      <c r="J33" s="40" t="str">
        <f t="shared" si="1"/>
        <v>OK</v>
      </c>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row>
    <row r="34" spans="1:56" ht="60" customHeight="1" x14ac:dyDescent="0.25">
      <c r="A34" s="136"/>
      <c r="B34" s="68">
        <v>35</v>
      </c>
      <c r="C34" s="142"/>
      <c r="D34" s="46" t="s">
        <v>192</v>
      </c>
      <c r="E34" s="20" t="s">
        <v>188</v>
      </c>
      <c r="F34" s="20" t="s">
        <v>26</v>
      </c>
      <c r="G34" s="86">
        <v>54.22</v>
      </c>
      <c r="H34" s="65"/>
      <c r="I34" s="124">
        <f t="shared" si="0"/>
        <v>0</v>
      </c>
      <c r="J34" s="40" t="str">
        <f t="shared" si="1"/>
        <v>OK</v>
      </c>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row>
    <row r="35" spans="1:56" ht="60" customHeight="1" x14ac:dyDescent="0.25">
      <c r="A35" s="134">
        <v>14</v>
      </c>
      <c r="B35" s="68">
        <v>36</v>
      </c>
      <c r="C35" s="140" t="s">
        <v>175</v>
      </c>
      <c r="D35" s="46" t="s">
        <v>93</v>
      </c>
      <c r="E35" s="20" t="s">
        <v>193</v>
      </c>
      <c r="F35" s="20" t="s">
        <v>26</v>
      </c>
      <c r="G35" s="86">
        <v>5.59</v>
      </c>
      <c r="H35" s="65">
        <v>48</v>
      </c>
      <c r="I35" s="124">
        <f t="shared" si="0"/>
        <v>0</v>
      </c>
      <c r="J35" s="40" t="str">
        <f t="shared" si="1"/>
        <v>OK</v>
      </c>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v>48</v>
      </c>
      <c r="AJ35" s="121"/>
      <c r="AK35" s="121"/>
      <c r="AL35" s="121"/>
      <c r="AM35" s="121"/>
      <c r="AN35" s="121"/>
      <c r="AO35" s="121"/>
      <c r="AP35" s="121"/>
      <c r="AQ35" s="121"/>
      <c r="AR35" s="121"/>
      <c r="AS35" s="121"/>
      <c r="AT35" s="121"/>
      <c r="AU35" s="121"/>
      <c r="AV35" s="121"/>
      <c r="AW35" s="121"/>
      <c r="AX35" s="121"/>
      <c r="AY35" s="121"/>
      <c r="AZ35" s="121"/>
      <c r="BA35" s="121"/>
      <c r="BB35" s="121"/>
      <c r="BC35" s="121"/>
      <c r="BD35" s="121"/>
    </row>
    <row r="36" spans="1:56" ht="60" customHeight="1" x14ac:dyDescent="0.25">
      <c r="A36" s="135"/>
      <c r="B36" s="68">
        <v>37</v>
      </c>
      <c r="C36" s="141"/>
      <c r="D36" s="46" t="s">
        <v>94</v>
      </c>
      <c r="E36" s="20" t="s">
        <v>194</v>
      </c>
      <c r="F36" s="20" t="s">
        <v>26</v>
      </c>
      <c r="G36" s="86">
        <v>5.69</v>
      </c>
      <c r="H36" s="65">
        <v>24</v>
      </c>
      <c r="I36" s="124">
        <f t="shared" si="0"/>
        <v>0</v>
      </c>
      <c r="J36" s="40" t="str">
        <f t="shared" si="1"/>
        <v>OK</v>
      </c>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v>24</v>
      </c>
      <c r="AU36" s="121"/>
      <c r="AV36" s="121"/>
      <c r="AW36" s="121"/>
      <c r="AX36" s="121"/>
      <c r="AY36" s="121"/>
      <c r="AZ36" s="121"/>
      <c r="BA36" s="121"/>
      <c r="BB36" s="121"/>
      <c r="BC36" s="121"/>
      <c r="BD36" s="121"/>
    </row>
    <row r="37" spans="1:56" ht="60" customHeight="1" x14ac:dyDescent="0.25">
      <c r="A37" s="135"/>
      <c r="B37" s="68">
        <v>38</v>
      </c>
      <c r="C37" s="141"/>
      <c r="D37" s="66" t="s">
        <v>95</v>
      </c>
      <c r="E37" s="20" t="s">
        <v>194</v>
      </c>
      <c r="F37" s="20" t="s">
        <v>26</v>
      </c>
      <c r="G37" s="86">
        <v>12.6</v>
      </c>
      <c r="H37" s="65">
        <v>10</v>
      </c>
      <c r="I37" s="124">
        <f t="shared" si="0"/>
        <v>0</v>
      </c>
      <c r="J37" s="40" t="str">
        <f t="shared" si="1"/>
        <v>OK</v>
      </c>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v>10</v>
      </c>
      <c r="AU37" s="121"/>
      <c r="AV37" s="121"/>
      <c r="AW37" s="121"/>
      <c r="AX37" s="121"/>
      <c r="AY37" s="121"/>
      <c r="AZ37" s="121"/>
      <c r="BA37" s="121"/>
      <c r="BB37" s="121"/>
      <c r="BC37" s="121"/>
      <c r="BD37" s="121"/>
    </row>
    <row r="38" spans="1:56" ht="60" customHeight="1" x14ac:dyDescent="0.25">
      <c r="A38" s="135"/>
      <c r="B38" s="68">
        <v>39</v>
      </c>
      <c r="C38" s="141"/>
      <c r="D38" s="66" t="s">
        <v>96</v>
      </c>
      <c r="E38" s="20" t="s">
        <v>62</v>
      </c>
      <c r="F38" s="20" t="s">
        <v>26</v>
      </c>
      <c r="G38" s="86">
        <v>23.37</v>
      </c>
      <c r="H38" s="65">
        <v>30</v>
      </c>
      <c r="I38" s="124">
        <f t="shared" si="0"/>
        <v>0</v>
      </c>
      <c r="J38" s="40" t="str">
        <f t="shared" si="1"/>
        <v>OK</v>
      </c>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v>30</v>
      </c>
      <c r="AU38" s="121"/>
      <c r="AV38" s="121"/>
      <c r="AW38" s="121"/>
      <c r="AX38" s="121"/>
      <c r="AY38" s="121"/>
      <c r="AZ38" s="121"/>
      <c r="BA38" s="121"/>
      <c r="BB38" s="121"/>
      <c r="BC38" s="121"/>
      <c r="BD38" s="121"/>
    </row>
    <row r="39" spans="1:56" ht="60" customHeight="1" x14ac:dyDescent="0.25">
      <c r="A39" s="135"/>
      <c r="B39" s="68">
        <v>40</v>
      </c>
      <c r="C39" s="141"/>
      <c r="D39" s="46" t="s">
        <v>97</v>
      </c>
      <c r="E39" s="20" t="s">
        <v>59</v>
      </c>
      <c r="F39" s="20" t="s">
        <v>26</v>
      </c>
      <c r="G39" s="86">
        <v>1.3</v>
      </c>
      <c r="H39" s="65">
        <v>30</v>
      </c>
      <c r="I39" s="124">
        <f t="shared" si="0"/>
        <v>30</v>
      </c>
      <c r="J39" s="40" t="str">
        <f t="shared" si="1"/>
        <v>OK</v>
      </c>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row>
    <row r="40" spans="1:56" ht="60" customHeight="1" x14ac:dyDescent="0.25">
      <c r="A40" s="135"/>
      <c r="B40" s="68">
        <v>41</v>
      </c>
      <c r="C40" s="141"/>
      <c r="D40" s="46" t="s">
        <v>98</v>
      </c>
      <c r="E40" s="20" t="s">
        <v>61</v>
      </c>
      <c r="F40" s="20" t="s">
        <v>48</v>
      </c>
      <c r="G40" s="86">
        <v>0.78</v>
      </c>
      <c r="H40" s="65">
        <v>400</v>
      </c>
      <c r="I40" s="124">
        <f t="shared" si="0"/>
        <v>0</v>
      </c>
      <c r="J40" s="40" t="str">
        <f t="shared" si="1"/>
        <v>OK</v>
      </c>
      <c r="K40" s="121"/>
      <c r="L40" s="121"/>
      <c r="M40" s="121"/>
      <c r="N40" s="121"/>
      <c r="O40" s="121">
        <v>100</v>
      </c>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v>300</v>
      </c>
      <c r="AM40" s="121"/>
      <c r="AN40" s="121"/>
      <c r="AO40" s="121"/>
      <c r="AP40" s="121"/>
      <c r="AQ40" s="121"/>
      <c r="AR40" s="121"/>
      <c r="AS40" s="121"/>
      <c r="AT40" s="121"/>
      <c r="AU40" s="121"/>
      <c r="AV40" s="121"/>
      <c r="AW40" s="121"/>
      <c r="AX40" s="121"/>
      <c r="AY40" s="121"/>
      <c r="AZ40" s="121"/>
      <c r="BA40" s="121"/>
      <c r="BB40" s="121"/>
      <c r="BC40" s="121"/>
      <c r="BD40" s="121"/>
    </row>
    <row r="41" spans="1:56" ht="60" customHeight="1" x14ac:dyDescent="0.25">
      <c r="A41" s="135"/>
      <c r="B41" s="68">
        <v>42</v>
      </c>
      <c r="C41" s="141"/>
      <c r="D41" s="66" t="s">
        <v>99</v>
      </c>
      <c r="E41" s="20" t="s">
        <v>195</v>
      </c>
      <c r="F41" s="20" t="s">
        <v>29</v>
      </c>
      <c r="G41" s="86">
        <v>1.48</v>
      </c>
      <c r="H41" s="65">
        <v>40</v>
      </c>
      <c r="I41" s="124">
        <f t="shared" si="0"/>
        <v>40</v>
      </c>
      <c r="J41" s="40" t="str">
        <f t="shared" si="1"/>
        <v>OK</v>
      </c>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row>
    <row r="42" spans="1:56" ht="60" customHeight="1" x14ac:dyDescent="0.25">
      <c r="A42" s="135"/>
      <c r="B42" s="68">
        <v>43</v>
      </c>
      <c r="C42" s="141"/>
      <c r="D42" s="66" t="s">
        <v>100</v>
      </c>
      <c r="E42" s="20" t="s">
        <v>63</v>
      </c>
      <c r="F42" s="20" t="s">
        <v>27</v>
      </c>
      <c r="G42" s="86">
        <v>3.35</v>
      </c>
      <c r="H42" s="65"/>
      <c r="I42" s="124">
        <f t="shared" si="0"/>
        <v>0</v>
      </c>
      <c r="J42" s="40" t="str">
        <f t="shared" si="1"/>
        <v>OK</v>
      </c>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row>
    <row r="43" spans="1:56" ht="60" customHeight="1" x14ac:dyDescent="0.25">
      <c r="A43" s="135"/>
      <c r="B43" s="68">
        <v>44</v>
      </c>
      <c r="C43" s="141"/>
      <c r="D43" s="66" t="s">
        <v>101</v>
      </c>
      <c r="E43" s="20" t="s">
        <v>196</v>
      </c>
      <c r="F43" s="20" t="s">
        <v>27</v>
      </c>
      <c r="G43" s="86">
        <v>2.62</v>
      </c>
      <c r="H43" s="65">
        <v>50</v>
      </c>
      <c r="I43" s="124">
        <f t="shared" si="0"/>
        <v>0</v>
      </c>
      <c r="J43" s="40" t="str">
        <f t="shared" si="1"/>
        <v>OK</v>
      </c>
      <c r="K43" s="121"/>
      <c r="L43" s="121"/>
      <c r="M43" s="121"/>
      <c r="N43" s="121"/>
      <c r="O43" s="121">
        <v>50</v>
      </c>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row>
    <row r="44" spans="1:56" ht="60" customHeight="1" x14ac:dyDescent="0.25">
      <c r="A44" s="135"/>
      <c r="B44" s="68">
        <v>45</v>
      </c>
      <c r="C44" s="141"/>
      <c r="D44" s="66" t="s">
        <v>102</v>
      </c>
      <c r="E44" s="20" t="s">
        <v>194</v>
      </c>
      <c r="F44" s="20" t="s">
        <v>48</v>
      </c>
      <c r="G44" s="86">
        <v>7.26</v>
      </c>
      <c r="H44" s="65">
        <v>10</v>
      </c>
      <c r="I44" s="124">
        <f t="shared" si="0"/>
        <v>0</v>
      </c>
      <c r="J44" s="40" t="str">
        <f t="shared" si="1"/>
        <v>OK</v>
      </c>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v>10</v>
      </c>
      <c r="AU44" s="121"/>
      <c r="AV44" s="121"/>
      <c r="AW44" s="121"/>
      <c r="AX44" s="121"/>
      <c r="AY44" s="121"/>
      <c r="AZ44" s="121"/>
      <c r="BA44" s="121"/>
      <c r="BB44" s="121"/>
      <c r="BC44" s="121"/>
      <c r="BD44" s="121"/>
    </row>
    <row r="45" spans="1:56" ht="60" customHeight="1" x14ac:dyDescent="0.25">
      <c r="A45" s="135"/>
      <c r="B45" s="68">
        <v>46</v>
      </c>
      <c r="C45" s="141"/>
      <c r="D45" s="66" t="s">
        <v>197</v>
      </c>
      <c r="E45" s="20" t="s">
        <v>198</v>
      </c>
      <c r="F45" s="20" t="s">
        <v>199</v>
      </c>
      <c r="G45" s="86">
        <v>4.83</v>
      </c>
      <c r="H45" s="65"/>
      <c r="I45" s="124">
        <f t="shared" si="0"/>
        <v>0</v>
      </c>
      <c r="J45" s="40" t="str">
        <f t="shared" si="1"/>
        <v>OK</v>
      </c>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row>
    <row r="46" spans="1:56" ht="60" customHeight="1" x14ac:dyDescent="0.25">
      <c r="A46" s="135"/>
      <c r="B46" s="68">
        <v>47</v>
      </c>
      <c r="C46" s="141"/>
      <c r="D46" s="66" t="s">
        <v>200</v>
      </c>
      <c r="E46" s="20" t="s">
        <v>201</v>
      </c>
      <c r="F46" s="20" t="s">
        <v>199</v>
      </c>
      <c r="G46" s="86">
        <v>3.78</v>
      </c>
      <c r="H46" s="65"/>
      <c r="I46" s="124">
        <f t="shared" si="0"/>
        <v>0</v>
      </c>
      <c r="J46" s="40" t="str">
        <f t="shared" si="1"/>
        <v>OK</v>
      </c>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row>
    <row r="47" spans="1:56" ht="60" customHeight="1" x14ac:dyDescent="0.25">
      <c r="A47" s="135"/>
      <c r="B47" s="81">
        <v>48</v>
      </c>
      <c r="C47" s="141"/>
      <c r="D47" s="66" t="s">
        <v>202</v>
      </c>
      <c r="E47" s="69" t="s">
        <v>203</v>
      </c>
      <c r="F47" s="69" t="s">
        <v>199</v>
      </c>
      <c r="G47" s="86">
        <v>8.81</v>
      </c>
      <c r="H47" s="65"/>
      <c r="I47" s="124">
        <f t="shared" si="0"/>
        <v>0</v>
      </c>
      <c r="J47" s="40" t="str">
        <f t="shared" si="1"/>
        <v>OK</v>
      </c>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row>
    <row r="48" spans="1:56" ht="60" customHeight="1" x14ac:dyDescent="0.25">
      <c r="A48" s="136"/>
      <c r="B48" s="81">
        <v>49</v>
      </c>
      <c r="C48" s="142"/>
      <c r="D48" s="66" t="s">
        <v>204</v>
      </c>
      <c r="E48" s="69" t="s">
        <v>203</v>
      </c>
      <c r="F48" s="20" t="s">
        <v>205</v>
      </c>
      <c r="G48" s="86">
        <v>7.02</v>
      </c>
      <c r="H48" s="65"/>
      <c r="I48" s="124">
        <f t="shared" si="0"/>
        <v>0</v>
      </c>
      <c r="J48" s="40" t="str">
        <f t="shared" si="1"/>
        <v>OK</v>
      </c>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row>
    <row r="49" spans="1:56" ht="60" customHeight="1" x14ac:dyDescent="0.25">
      <c r="A49" s="134">
        <v>15</v>
      </c>
      <c r="B49" s="81">
        <v>50</v>
      </c>
      <c r="C49" s="140" t="s">
        <v>187</v>
      </c>
      <c r="D49" s="66" t="s">
        <v>103</v>
      </c>
      <c r="E49" s="69" t="s">
        <v>206</v>
      </c>
      <c r="F49" s="20" t="s">
        <v>48</v>
      </c>
      <c r="G49" s="86">
        <v>27.39</v>
      </c>
      <c r="H49" s="65">
        <v>1</v>
      </c>
      <c r="I49" s="124">
        <f t="shared" si="0"/>
        <v>0</v>
      </c>
      <c r="J49" s="40" t="str">
        <f t="shared" si="1"/>
        <v>OK</v>
      </c>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v>1</v>
      </c>
      <c r="BC49" s="121"/>
      <c r="BD49" s="121"/>
    </row>
    <row r="50" spans="1:56" ht="60" customHeight="1" x14ac:dyDescent="0.25">
      <c r="A50" s="135"/>
      <c r="B50" s="81">
        <v>51</v>
      </c>
      <c r="C50" s="141"/>
      <c r="D50" s="46" t="s">
        <v>104</v>
      </c>
      <c r="E50" s="69" t="s">
        <v>206</v>
      </c>
      <c r="F50" s="20" t="s">
        <v>26</v>
      </c>
      <c r="G50" s="86">
        <v>1.77</v>
      </c>
      <c r="H50" s="65">
        <v>300</v>
      </c>
      <c r="I50" s="124">
        <f t="shared" si="0"/>
        <v>0</v>
      </c>
      <c r="J50" s="40" t="str">
        <f t="shared" si="1"/>
        <v>OK</v>
      </c>
      <c r="K50" s="121"/>
      <c r="L50" s="121"/>
      <c r="M50" s="121"/>
      <c r="N50" s="121"/>
      <c r="O50" s="121"/>
      <c r="P50" s="121"/>
      <c r="Q50" s="121"/>
      <c r="R50" s="121"/>
      <c r="S50" s="121"/>
      <c r="T50" s="121"/>
      <c r="U50" s="121"/>
      <c r="V50" s="121"/>
      <c r="W50" s="121"/>
      <c r="X50" s="121"/>
      <c r="Y50" s="121"/>
      <c r="Z50" s="121"/>
      <c r="AA50" s="121"/>
      <c r="AB50" s="121"/>
      <c r="AC50" s="121">
        <v>150</v>
      </c>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v>150</v>
      </c>
      <c r="BC50" s="121"/>
      <c r="BD50" s="121"/>
    </row>
    <row r="51" spans="1:56" ht="60" customHeight="1" x14ac:dyDescent="0.25">
      <c r="A51" s="135"/>
      <c r="B51" s="81">
        <v>52</v>
      </c>
      <c r="C51" s="141"/>
      <c r="D51" s="66" t="s">
        <v>105</v>
      </c>
      <c r="E51" s="69" t="s">
        <v>206</v>
      </c>
      <c r="F51" s="69" t="s">
        <v>26</v>
      </c>
      <c r="G51" s="86">
        <v>2.89</v>
      </c>
      <c r="H51" s="65">
        <v>300</v>
      </c>
      <c r="I51" s="124">
        <f t="shared" si="0"/>
        <v>200</v>
      </c>
      <c r="J51" s="40" t="str">
        <f t="shared" si="1"/>
        <v>OK</v>
      </c>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v>100</v>
      </c>
      <c r="BC51" s="121"/>
      <c r="BD51" s="121"/>
    </row>
    <row r="52" spans="1:56" ht="60" customHeight="1" x14ac:dyDescent="0.25">
      <c r="A52" s="135"/>
      <c r="B52" s="81">
        <v>53</v>
      </c>
      <c r="C52" s="141"/>
      <c r="D52" s="46" t="s">
        <v>106</v>
      </c>
      <c r="E52" s="69" t="s">
        <v>206</v>
      </c>
      <c r="F52" s="69" t="s">
        <v>46</v>
      </c>
      <c r="G52" s="86">
        <v>2.73</v>
      </c>
      <c r="H52" s="65">
        <v>120</v>
      </c>
      <c r="I52" s="124">
        <f t="shared" si="0"/>
        <v>0</v>
      </c>
      <c r="J52" s="40" t="str">
        <f t="shared" si="1"/>
        <v>OK</v>
      </c>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v>120</v>
      </c>
      <c r="AP52" s="121"/>
      <c r="AQ52" s="121"/>
      <c r="AR52" s="121"/>
      <c r="AS52" s="121"/>
      <c r="AT52" s="121"/>
      <c r="AU52" s="121"/>
      <c r="AV52" s="121"/>
      <c r="AW52" s="121"/>
      <c r="AX52" s="121"/>
      <c r="AY52" s="121"/>
      <c r="AZ52" s="121"/>
      <c r="BA52" s="121"/>
      <c r="BB52" s="121"/>
      <c r="BC52" s="121"/>
      <c r="BD52" s="121"/>
    </row>
    <row r="53" spans="1:56" ht="60" customHeight="1" x14ac:dyDescent="0.25">
      <c r="A53" s="135"/>
      <c r="B53" s="68">
        <v>54</v>
      </c>
      <c r="C53" s="141"/>
      <c r="D53" s="66" t="s">
        <v>107</v>
      </c>
      <c r="E53" s="20" t="s">
        <v>206</v>
      </c>
      <c r="F53" s="20" t="s">
        <v>26</v>
      </c>
      <c r="G53" s="86">
        <v>3.62</v>
      </c>
      <c r="H53" s="65">
        <v>150</v>
      </c>
      <c r="I53" s="124">
        <f t="shared" si="0"/>
        <v>0</v>
      </c>
      <c r="J53" s="40" t="str">
        <f t="shared" si="1"/>
        <v>OK</v>
      </c>
      <c r="K53" s="121"/>
      <c r="L53" s="121"/>
      <c r="M53" s="121"/>
      <c r="N53" s="121"/>
      <c r="O53" s="121"/>
      <c r="P53" s="121"/>
      <c r="Q53" s="121"/>
      <c r="R53" s="121"/>
      <c r="S53" s="121"/>
      <c r="T53" s="121"/>
      <c r="U53" s="121"/>
      <c r="V53" s="121"/>
      <c r="W53" s="121"/>
      <c r="X53" s="121"/>
      <c r="Y53" s="121"/>
      <c r="Z53" s="121"/>
      <c r="AA53" s="121"/>
      <c r="AB53" s="121"/>
      <c r="AC53" s="121">
        <v>50</v>
      </c>
      <c r="AD53" s="121"/>
      <c r="AE53" s="121"/>
      <c r="AF53" s="121"/>
      <c r="AG53" s="121"/>
      <c r="AH53" s="121"/>
      <c r="AI53" s="121"/>
      <c r="AJ53" s="121"/>
      <c r="AK53" s="121"/>
      <c r="AL53" s="121"/>
      <c r="AM53" s="121"/>
      <c r="AN53" s="121"/>
      <c r="AO53" s="121">
        <v>100</v>
      </c>
      <c r="AP53" s="121"/>
      <c r="AQ53" s="121"/>
      <c r="AR53" s="121"/>
      <c r="AS53" s="121"/>
      <c r="AT53" s="121"/>
      <c r="AU53" s="121"/>
      <c r="AV53" s="121"/>
      <c r="AW53" s="121"/>
      <c r="AX53" s="121"/>
      <c r="AY53" s="121"/>
      <c r="AZ53" s="121"/>
      <c r="BA53" s="121"/>
      <c r="BB53" s="121"/>
      <c r="BC53" s="121"/>
      <c r="BD53" s="121"/>
    </row>
    <row r="54" spans="1:56" ht="60" customHeight="1" x14ac:dyDescent="0.25">
      <c r="A54" s="136"/>
      <c r="B54" s="68">
        <v>55</v>
      </c>
      <c r="C54" s="142"/>
      <c r="D54" s="66" t="s">
        <v>108</v>
      </c>
      <c r="E54" s="20" t="s">
        <v>206</v>
      </c>
      <c r="F54" s="20" t="s">
        <v>26</v>
      </c>
      <c r="G54" s="86">
        <v>6.77</v>
      </c>
      <c r="H54" s="65">
        <v>150</v>
      </c>
      <c r="I54" s="124">
        <f t="shared" si="0"/>
        <v>0</v>
      </c>
      <c r="J54" s="40" t="str">
        <f t="shared" si="1"/>
        <v>OK</v>
      </c>
      <c r="K54" s="121"/>
      <c r="L54" s="121"/>
      <c r="M54" s="121"/>
      <c r="N54" s="121"/>
      <c r="O54" s="121"/>
      <c r="P54" s="121"/>
      <c r="Q54" s="121"/>
      <c r="R54" s="121"/>
      <c r="S54" s="121"/>
      <c r="T54" s="121"/>
      <c r="U54" s="121"/>
      <c r="V54" s="121"/>
      <c r="W54" s="121"/>
      <c r="X54" s="121"/>
      <c r="Y54" s="121"/>
      <c r="Z54" s="121"/>
      <c r="AA54" s="121"/>
      <c r="AB54" s="121"/>
      <c r="AC54" s="121">
        <v>40</v>
      </c>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v>110</v>
      </c>
      <c r="BC54" s="121"/>
      <c r="BD54" s="121"/>
    </row>
    <row r="55" spans="1:56" ht="60" customHeight="1" x14ac:dyDescent="0.25">
      <c r="A55" s="134">
        <v>16</v>
      </c>
      <c r="B55" s="68">
        <v>56</v>
      </c>
      <c r="C55" s="140" t="s">
        <v>207</v>
      </c>
      <c r="D55" s="66" t="s">
        <v>109</v>
      </c>
      <c r="E55" s="20" t="s">
        <v>208</v>
      </c>
      <c r="F55" s="20" t="s">
        <v>26</v>
      </c>
      <c r="G55" s="86">
        <v>35.65</v>
      </c>
      <c r="H55" s="65">
        <v>30</v>
      </c>
      <c r="I55" s="124">
        <f t="shared" si="0"/>
        <v>0</v>
      </c>
      <c r="J55" s="40" t="str">
        <f t="shared" si="1"/>
        <v>OK</v>
      </c>
      <c r="K55" s="121"/>
      <c r="L55" s="121"/>
      <c r="M55" s="121"/>
      <c r="N55" s="121"/>
      <c r="O55" s="121"/>
      <c r="P55" s="121"/>
      <c r="Q55" s="121"/>
      <c r="R55" s="121"/>
      <c r="S55" s="121"/>
      <c r="T55" s="121"/>
      <c r="U55" s="121"/>
      <c r="V55" s="121"/>
      <c r="W55" s="121"/>
      <c r="X55" s="121"/>
      <c r="Y55" s="121"/>
      <c r="Z55" s="121"/>
      <c r="AA55" s="121"/>
      <c r="AB55" s="121"/>
      <c r="AC55" s="121"/>
      <c r="AD55" s="121">
        <v>30</v>
      </c>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row>
    <row r="56" spans="1:56" ht="60" customHeight="1" x14ac:dyDescent="0.25">
      <c r="A56" s="135"/>
      <c r="B56" s="68">
        <v>57</v>
      </c>
      <c r="C56" s="141"/>
      <c r="D56" s="66" t="s">
        <v>110</v>
      </c>
      <c r="E56" s="20" t="s">
        <v>208</v>
      </c>
      <c r="F56" s="20" t="s">
        <v>26</v>
      </c>
      <c r="G56" s="86">
        <v>45.35</v>
      </c>
      <c r="H56" s="65">
        <v>20</v>
      </c>
      <c r="I56" s="124">
        <f t="shared" si="0"/>
        <v>0</v>
      </c>
      <c r="J56" s="40" t="str">
        <f t="shared" si="1"/>
        <v>OK</v>
      </c>
      <c r="K56" s="121"/>
      <c r="L56" s="121"/>
      <c r="M56" s="121"/>
      <c r="N56" s="121"/>
      <c r="O56" s="121"/>
      <c r="P56" s="121"/>
      <c r="Q56" s="121"/>
      <c r="R56" s="121"/>
      <c r="S56" s="121"/>
      <c r="T56" s="121"/>
      <c r="U56" s="121"/>
      <c r="V56" s="121"/>
      <c r="W56" s="121"/>
      <c r="X56" s="121"/>
      <c r="Y56" s="121"/>
      <c r="Z56" s="121"/>
      <c r="AA56" s="121"/>
      <c r="AB56" s="121"/>
      <c r="AC56" s="121"/>
      <c r="AD56" s="121">
        <v>10</v>
      </c>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v>10</v>
      </c>
      <c r="BB56" s="121"/>
      <c r="BC56" s="121"/>
      <c r="BD56" s="121"/>
    </row>
    <row r="57" spans="1:56" ht="60" customHeight="1" x14ac:dyDescent="0.25">
      <c r="A57" s="136"/>
      <c r="B57" s="68">
        <v>58</v>
      </c>
      <c r="C57" s="142"/>
      <c r="D57" s="66" t="s">
        <v>111</v>
      </c>
      <c r="E57" s="20" t="s">
        <v>209</v>
      </c>
      <c r="F57" s="20" t="s">
        <v>26</v>
      </c>
      <c r="G57" s="86">
        <v>72.709999999999994</v>
      </c>
      <c r="H57" s="65">
        <v>3</v>
      </c>
      <c r="I57" s="124">
        <f t="shared" si="0"/>
        <v>2</v>
      </c>
      <c r="J57" s="40" t="str">
        <f t="shared" si="1"/>
        <v>OK</v>
      </c>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v>1</v>
      </c>
      <c r="AS57" s="121"/>
      <c r="AT57" s="121"/>
      <c r="AU57" s="121"/>
      <c r="AV57" s="121"/>
      <c r="AW57" s="121"/>
      <c r="AX57" s="121"/>
      <c r="AY57" s="121"/>
      <c r="AZ57" s="121"/>
      <c r="BA57" s="121"/>
      <c r="BB57" s="121"/>
      <c r="BC57" s="121"/>
      <c r="BD57" s="121"/>
    </row>
    <row r="58" spans="1:56" ht="60" customHeight="1" x14ac:dyDescent="0.25">
      <c r="A58" s="134">
        <v>17</v>
      </c>
      <c r="B58" s="68">
        <v>59</v>
      </c>
      <c r="C58" s="140" t="s">
        <v>173</v>
      </c>
      <c r="D58" s="66" t="s">
        <v>210</v>
      </c>
      <c r="E58" s="20" t="s">
        <v>37</v>
      </c>
      <c r="F58" s="20" t="s">
        <v>28</v>
      </c>
      <c r="G58" s="86">
        <v>2.83</v>
      </c>
      <c r="H58" s="65">
        <v>200</v>
      </c>
      <c r="I58" s="124">
        <f t="shared" si="0"/>
        <v>0</v>
      </c>
      <c r="J58" s="40" t="str">
        <f t="shared" si="1"/>
        <v>OK</v>
      </c>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v>200</v>
      </c>
      <c r="AV58" s="121"/>
      <c r="AW58" s="121"/>
      <c r="AX58" s="121"/>
      <c r="AY58" s="121"/>
      <c r="AZ58" s="121"/>
      <c r="BA58" s="121"/>
      <c r="BB58" s="121"/>
      <c r="BC58" s="121"/>
      <c r="BD58" s="121"/>
    </row>
    <row r="59" spans="1:56" ht="60" customHeight="1" x14ac:dyDescent="0.25">
      <c r="A59" s="135"/>
      <c r="B59" s="68">
        <v>60</v>
      </c>
      <c r="C59" s="141"/>
      <c r="D59" s="66" t="s">
        <v>112</v>
      </c>
      <c r="E59" s="69" t="s">
        <v>37</v>
      </c>
      <c r="F59" s="69" t="s">
        <v>28</v>
      </c>
      <c r="G59" s="86">
        <v>2.37</v>
      </c>
      <c r="H59" s="65">
        <v>100</v>
      </c>
      <c r="I59" s="124">
        <f t="shared" si="0"/>
        <v>0</v>
      </c>
      <c r="J59" s="40" t="str">
        <f t="shared" si="1"/>
        <v>OK</v>
      </c>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v>100</v>
      </c>
      <c r="AV59" s="121"/>
      <c r="AW59" s="121"/>
      <c r="AX59" s="121"/>
      <c r="AY59" s="121"/>
      <c r="AZ59" s="121"/>
      <c r="BA59" s="121"/>
      <c r="BB59" s="121"/>
      <c r="BC59" s="121"/>
      <c r="BD59" s="121"/>
    </row>
    <row r="60" spans="1:56" ht="60" customHeight="1" x14ac:dyDescent="0.25">
      <c r="A60" s="135"/>
      <c r="B60" s="68">
        <v>61</v>
      </c>
      <c r="C60" s="141"/>
      <c r="D60" s="46" t="s">
        <v>113</v>
      </c>
      <c r="E60" s="69" t="s">
        <v>211</v>
      </c>
      <c r="F60" s="69" t="s">
        <v>26</v>
      </c>
      <c r="G60" s="86">
        <v>3.14</v>
      </c>
      <c r="H60" s="65">
        <v>100</v>
      </c>
      <c r="I60" s="124">
        <f t="shared" si="0"/>
        <v>0</v>
      </c>
      <c r="J60" s="40" t="str">
        <f t="shared" si="1"/>
        <v>OK</v>
      </c>
      <c r="K60" s="121"/>
      <c r="L60" s="121">
        <v>50</v>
      </c>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v>50</v>
      </c>
      <c r="AQ60" s="121"/>
      <c r="AR60" s="121"/>
      <c r="AS60" s="121"/>
      <c r="AT60" s="121"/>
      <c r="AU60" s="121"/>
      <c r="AV60" s="121"/>
      <c r="AW60" s="121"/>
      <c r="AX60" s="121"/>
      <c r="AY60" s="121"/>
      <c r="AZ60" s="121"/>
      <c r="BA60" s="121"/>
      <c r="BB60" s="121"/>
      <c r="BC60" s="121"/>
      <c r="BD60" s="121"/>
    </row>
    <row r="61" spans="1:56" ht="60" customHeight="1" x14ac:dyDescent="0.25">
      <c r="A61" s="136"/>
      <c r="B61" s="68">
        <v>62</v>
      </c>
      <c r="C61" s="142"/>
      <c r="D61" s="46" t="s">
        <v>114</v>
      </c>
      <c r="E61" s="69" t="s">
        <v>212</v>
      </c>
      <c r="F61" s="69" t="s">
        <v>48</v>
      </c>
      <c r="G61" s="86">
        <v>5.29</v>
      </c>
      <c r="H61" s="65">
        <v>30</v>
      </c>
      <c r="I61" s="124">
        <f t="shared" si="0"/>
        <v>0</v>
      </c>
      <c r="J61" s="40" t="str">
        <f t="shared" si="1"/>
        <v>OK</v>
      </c>
      <c r="K61" s="121"/>
      <c r="L61" s="121">
        <v>12</v>
      </c>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v>18</v>
      </c>
      <c r="AQ61" s="121"/>
      <c r="AR61" s="121"/>
      <c r="AS61" s="121"/>
      <c r="AT61" s="121"/>
      <c r="AU61" s="121"/>
      <c r="AV61" s="121"/>
      <c r="AW61" s="121"/>
      <c r="AX61" s="121"/>
      <c r="AY61" s="121"/>
      <c r="AZ61" s="121"/>
      <c r="BA61" s="121"/>
      <c r="BB61" s="121"/>
      <c r="BC61" s="121"/>
      <c r="BD61" s="121"/>
    </row>
    <row r="62" spans="1:56" ht="60" customHeight="1" x14ac:dyDescent="0.25">
      <c r="A62" s="134">
        <v>18</v>
      </c>
      <c r="B62" s="68">
        <v>63</v>
      </c>
      <c r="C62" s="140" t="s">
        <v>175</v>
      </c>
      <c r="D62" s="46" t="s">
        <v>213</v>
      </c>
      <c r="E62" s="69" t="s">
        <v>62</v>
      </c>
      <c r="F62" s="69" t="s">
        <v>48</v>
      </c>
      <c r="G62" s="86">
        <v>28.24</v>
      </c>
      <c r="H62" s="65">
        <v>20</v>
      </c>
      <c r="I62" s="124">
        <f t="shared" si="0"/>
        <v>0</v>
      </c>
      <c r="J62" s="40" t="str">
        <f t="shared" si="1"/>
        <v>OK</v>
      </c>
      <c r="K62" s="121"/>
      <c r="L62" s="121"/>
      <c r="M62" s="121"/>
      <c r="N62" s="121"/>
      <c r="O62" s="121">
        <v>10</v>
      </c>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v>10</v>
      </c>
      <c r="AU62" s="121"/>
      <c r="AV62" s="121"/>
      <c r="AW62" s="121"/>
      <c r="AX62" s="121"/>
      <c r="AY62" s="121"/>
      <c r="AZ62" s="121"/>
      <c r="BA62" s="121"/>
      <c r="BB62" s="121"/>
      <c r="BC62" s="121"/>
      <c r="BD62" s="121"/>
    </row>
    <row r="63" spans="1:56" ht="60" customHeight="1" x14ac:dyDescent="0.25">
      <c r="A63" s="135"/>
      <c r="B63" s="68">
        <v>64</v>
      </c>
      <c r="C63" s="141"/>
      <c r="D63" s="46" t="s">
        <v>115</v>
      </c>
      <c r="E63" s="69" t="s">
        <v>64</v>
      </c>
      <c r="F63" s="69" t="s">
        <v>48</v>
      </c>
      <c r="G63" s="86">
        <v>46.09</v>
      </c>
      <c r="H63" s="65">
        <v>20</v>
      </c>
      <c r="I63" s="124">
        <f t="shared" si="0"/>
        <v>15</v>
      </c>
      <c r="J63" s="40" t="str">
        <f t="shared" si="1"/>
        <v>OK</v>
      </c>
      <c r="K63" s="121"/>
      <c r="L63" s="121"/>
      <c r="M63" s="121"/>
      <c r="N63" s="121"/>
      <c r="O63" s="121">
        <v>5</v>
      </c>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row>
    <row r="64" spans="1:56" ht="60" customHeight="1" x14ac:dyDescent="0.25">
      <c r="A64" s="135"/>
      <c r="B64" s="68">
        <v>65</v>
      </c>
      <c r="C64" s="141"/>
      <c r="D64" s="46" t="s">
        <v>214</v>
      </c>
      <c r="E64" s="69" t="s">
        <v>62</v>
      </c>
      <c r="F64" s="69" t="s">
        <v>48</v>
      </c>
      <c r="G64" s="86">
        <v>18.739999999999998</v>
      </c>
      <c r="H64" s="65">
        <v>30</v>
      </c>
      <c r="I64" s="124">
        <f t="shared" si="0"/>
        <v>0</v>
      </c>
      <c r="J64" s="40" t="str">
        <f t="shared" si="1"/>
        <v>OK</v>
      </c>
      <c r="K64" s="121"/>
      <c r="L64" s="121"/>
      <c r="M64" s="121"/>
      <c r="N64" s="121"/>
      <c r="O64" s="121">
        <v>15</v>
      </c>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v>15</v>
      </c>
      <c r="AU64" s="121"/>
      <c r="AV64" s="121"/>
      <c r="AW64" s="121"/>
      <c r="AX64" s="121"/>
      <c r="AY64" s="121"/>
      <c r="AZ64" s="121"/>
      <c r="BA64" s="121"/>
      <c r="BB64" s="121"/>
      <c r="BC64" s="121"/>
      <c r="BD64" s="121"/>
    </row>
    <row r="65" spans="1:56" ht="60" customHeight="1" x14ac:dyDescent="0.25">
      <c r="A65" s="136"/>
      <c r="B65" s="68">
        <v>66</v>
      </c>
      <c r="C65" s="142"/>
      <c r="D65" s="46" t="s">
        <v>116</v>
      </c>
      <c r="E65" s="69" t="s">
        <v>215</v>
      </c>
      <c r="F65" s="69" t="s">
        <v>48</v>
      </c>
      <c r="G65" s="86">
        <v>38.86</v>
      </c>
      <c r="H65" s="65">
        <v>10</v>
      </c>
      <c r="I65" s="124">
        <f t="shared" si="0"/>
        <v>0</v>
      </c>
      <c r="J65" s="40" t="str">
        <f t="shared" si="1"/>
        <v>OK</v>
      </c>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v>10</v>
      </c>
      <c r="AU65" s="121"/>
      <c r="AV65" s="121"/>
      <c r="AW65" s="121"/>
      <c r="AX65" s="121"/>
      <c r="AY65" s="121"/>
      <c r="AZ65" s="121"/>
      <c r="BA65" s="121"/>
      <c r="BB65" s="121"/>
      <c r="BC65" s="121"/>
      <c r="BD65" s="121"/>
    </row>
    <row r="66" spans="1:56" ht="60" customHeight="1" x14ac:dyDescent="0.25">
      <c r="A66" s="134">
        <v>19</v>
      </c>
      <c r="B66" s="68">
        <v>67</v>
      </c>
      <c r="C66" s="140" t="s">
        <v>175</v>
      </c>
      <c r="D66" s="46" t="s">
        <v>117</v>
      </c>
      <c r="E66" s="69" t="s">
        <v>62</v>
      </c>
      <c r="F66" s="69" t="s">
        <v>48</v>
      </c>
      <c r="G66" s="86">
        <v>121.67</v>
      </c>
      <c r="H66" s="65">
        <v>8</v>
      </c>
      <c r="I66" s="124">
        <f t="shared" si="0"/>
        <v>6</v>
      </c>
      <c r="J66" s="40" t="str">
        <f t="shared" si="1"/>
        <v>OK</v>
      </c>
      <c r="K66" s="121"/>
      <c r="L66" s="121"/>
      <c r="M66" s="121"/>
      <c r="N66" s="121"/>
      <c r="O66" s="121">
        <v>2</v>
      </c>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row>
    <row r="67" spans="1:56" ht="60" customHeight="1" x14ac:dyDescent="0.25">
      <c r="A67" s="135"/>
      <c r="B67" s="68">
        <v>68</v>
      </c>
      <c r="C67" s="141"/>
      <c r="D67" s="46" t="s">
        <v>118</v>
      </c>
      <c r="E67" s="69" t="s">
        <v>62</v>
      </c>
      <c r="F67" s="69" t="s">
        <v>48</v>
      </c>
      <c r="G67" s="86">
        <v>63.22</v>
      </c>
      <c r="H67" s="65"/>
      <c r="I67" s="124">
        <f t="shared" si="0"/>
        <v>0</v>
      </c>
      <c r="J67" s="40" t="str">
        <f t="shared" si="1"/>
        <v>OK</v>
      </c>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row>
    <row r="68" spans="1:56" ht="60" customHeight="1" x14ac:dyDescent="0.25">
      <c r="A68" s="135"/>
      <c r="B68" s="68">
        <v>69</v>
      </c>
      <c r="C68" s="141"/>
      <c r="D68" s="66" t="s">
        <v>119</v>
      </c>
      <c r="E68" s="20" t="s">
        <v>62</v>
      </c>
      <c r="F68" s="20" t="s">
        <v>48</v>
      </c>
      <c r="G68" s="86">
        <v>68.62</v>
      </c>
      <c r="H68" s="65">
        <v>20</v>
      </c>
      <c r="I68" s="124">
        <f t="shared" si="0"/>
        <v>11</v>
      </c>
      <c r="J68" s="40" t="str">
        <f t="shared" si="1"/>
        <v>OK</v>
      </c>
      <c r="K68" s="121"/>
      <c r="L68" s="121"/>
      <c r="M68" s="121"/>
      <c r="N68" s="121"/>
      <c r="O68" s="121">
        <v>4</v>
      </c>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v>5</v>
      </c>
      <c r="AU68" s="121"/>
      <c r="AV68" s="121"/>
      <c r="AW68" s="121"/>
      <c r="AX68" s="121"/>
      <c r="AY68" s="121"/>
      <c r="AZ68" s="121"/>
      <c r="BA68" s="121"/>
      <c r="BB68" s="121"/>
      <c r="BC68" s="121"/>
      <c r="BD68" s="121"/>
    </row>
    <row r="69" spans="1:56" ht="60" customHeight="1" x14ac:dyDescent="0.25">
      <c r="A69" s="136"/>
      <c r="B69" s="68">
        <v>70</v>
      </c>
      <c r="C69" s="142"/>
      <c r="D69" s="66" t="s">
        <v>216</v>
      </c>
      <c r="E69" s="20" t="s">
        <v>64</v>
      </c>
      <c r="F69" s="20" t="s">
        <v>48</v>
      </c>
      <c r="G69" s="86">
        <v>16.43</v>
      </c>
      <c r="H69" s="65">
        <v>50</v>
      </c>
      <c r="I69" s="124">
        <f t="shared" ref="I69:I126" si="2">H69-(SUM(K69:BD69))</f>
        <v>20</v>
      </c>
      <c r="J69" s="40" t="str">
        <f t="shared" ref="J69:J126" si="3">IF(I69&lt;0,"ATENÇÃO","OK")</f>
        <v>OK</v>
      </c>
      <c r="K69" s="121"/>
      <c r="L69" s="121"/>
      <c r="M69" s="121"/>
      <c r="N69" s="121"/>
      <c r="O69" s="121">
        <v>20</v>
      </c>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v>10</v>
      </c>
      <c r="AU69" s="121"/>
      <c r="AV69" s="121"/>
      <c r="AW69" s="121"/>
      <c r="AX69" s="121"/>
      <c r="AY69" s="121"/>
      <c r="AZ69" s="121"/>
      <c r="BA69" s="121"/>
      <c r="BB69" s="121"/>
      <c r="BC69" s="121"/>
      <c r="BD69" s="121"/>
    </row>
    <row r="70" spans="1:56" ht="60" customHeight="1" x14ac:dyDescent="0.25">
      <c r="A70" s="134">
        <v>20</v>
      </c>
      <c r="B70" s="68">
        <v>71</v>
      </c>
      <c r="C70" s="140" t="s">
        <v>207</v>
      </c>
      <c r="D70" s="66" t="s">
        <v>120</v>
      </c>
      <c r="E70" s="20" t="s">
        <v>217</v>
      </c>
      <c r="F70" s="20" t="s">
        <v>36</v>
      </c>
      <c r="G70" s="86">
        <v>2.25</v>
      </c>
      <c r="H70" s="65">
        <v>100</v>
      </c>
      <c r="I70" s="124">
        <f t="shared" si="2"/>
        <v>0</v>
      </c>
      <c r="J70" s="40" t="str">
        <f t="shared" si="3"/>
        <v>OK</v>
      </c>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v>100</v>
      </c>
      <c r="BB70" s="121"/>
      <c r="BC70" s="121"/>
      <c r="BD70" s="121"/>
    </row>
    <row r="71" spans="1:56" ht="60" customHeight="1" x14ac:dyDescent="0.25">
      <c r="A71" s="135"/>
      <c r="B71" s="68">
        <v>72</v>
      </c>
      <c r="C71" s="141"/>
      <c r="D71" s="46" t="s">
        <v>121</v>
      </c>
      <c r="E71" s="69" t="s">
        <v>217</v>
      </c>
      <c r="F71" s="69" t="s">
        <v>36</v>
      </c>
      <c r="G71" s="86">
        <v>2.25</v>
      </c>
      <c r="H71" s="65">
        <v>100</v>
      </c>
      <c r="I71" s="124">
        <f t="shared" si="2"/>
        <v>0</v>
      </c>
      <c r="J71" s="40" t="str">
        <f t="shared" si="3"/>
        <v>OK</v>
      </c>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v>100</v>
      </c>
      <c r="BB71" s="121"/>
      <c r="BC71" s="121"/>
      <c r="BD71" s="121"/>
    </row>
    <row r="72" spans="1:56" ht="60" customHeight="1" x14ac:dyDescent="0.25">
      <c r="A72" s="135"/>
      <c r="B72" s="68">
        <v>73</v>
      </c>
      <c r="C72" s="141"/>
      <c r="D72" s="46" t="s">
        <v>122</v>
      </c>
      <c r="E72" s="69" t="s">
        <v>217</v>
      </c>
      <c r="F72" s="69" t="s">
        <v>36</v>
      </c>
      <c r="G72" s="86">
        <v>2.25</v>
      </c>
      <c r="H72" s="65">
        <v>150</v>
      </c>
      <c r="I72" s="124">
        <f t="shared" si="2"/>
        <v>0</v>
      </c>
      <c r="J72" s="40" t="str">
        <f t="shared" si="3"/>
        <v>OK</v>
      </c>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v>150</v>
      </c>
      <c r="BB72" s="121"/>
      <c r="BC72" s="121"/>
      <c r="BD72" s="121"/>
    </row>
    <row r="73" spans="1:56" ht="60" customHeight="1" x14ac:dyDescent="0.25">
      <c r="A73" s="135"/>
      <c r="B73" s="68">
        <v>74</v>
      </c>
      <c r="C73" s="141"/>
      <c r="D73" s="46" t="s">
        <v>123</v>
      </c>
      <c r="E73" s="69" t="s">
        <v>217</v>
      </c>
      <c r="F73" s="69" t="s">
        <v>48</v>
      </c>
      <c r="G73" s="86">
        <v>0.12</v>
      </c>
      <c r="H73" s="65">
        <v>300</v>
      </c>
      <c r="I73" s="124">
        <f t="shared" si="2"/>
        <v>200</v>
      </c>
      <c r="J73" s="40" t="str">
        <f t="shared" si="3"/>
        <v>OK</v>
      </c>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v>100</v>
      </c>
      <c r="BB73" s="121"/>
      <c r="BC73" s="121"/>
      <c r="BD73" s="121"/>
    </row>
    <row r="74" spans="1:56" ht="60" customHeight="1" x14ac:dyDescent="0.25">
      <c r="A74" s="136"/>
      <c r="B74" s="68">
        <v>75</v>
      </c>
      <c r="C74" s="142"/>
      <c r="D74" s="46" t="s">
        <v>143</v>
      </c>
      <c r="E74" s="69" t="s">
        <v>67</v>
      </c>
      <c r="F74" s="69" t="s">
        <v>53</v>
      </c>
      <c r="G74" s="86">
        <v>134.54</v>
      </c>
      <c r="H74" s="65"/>
      <c r="I74" s="124">
        <f t="shared" si="2"/>
        <v>0</v>
      </c>
      <c r="J74" s="40" t="str">
        <f t="shared" si="3"/>
        <v>OK</v>
      </c>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row>
    <row r="75" spans="1:56" ht="60" customHeight="1" x14ac:dyDescent="0.25">
      <c r="A75" s="134">
        <v>21</v>
      </c>
      <c r="B75" s="68">
        <v>76</v>
      </c>
      <c r="C75" s="140" t="s">
        <v>218</v>
      </c>
      <c r="D75" s="84" t="s">
        <v>219</v>
      </c>
      <c r="E75" s="20" t="s">
        <v>220</v>
      </c>
      <c r="F75" s="20" t="s">
        <v>46</v>
      </c>
      <c r="G75" s="86">
        <v>20.36</v>
      </c>
      <c r="H75" s="65">
        <v>100</v>
      </c>
      <c r="I75" s="124">
        <f t="shared" si="2"/>
        <v>40</v>
      </c>
      <c r="J75" s="40" t="str">
        <f t="shared" si="3"/>
        <v>OK</v>
      </c>
      <c r="K75" s="121"/>
      <c r="L75" s="121"/>
      <c r="M75" s="121"/>
      <c r="N75" s="121"/>
      <c r="O75" s="121"/>
      <c r="P75" s="121"/>
      <c r="Q75" s="121"/>
      <c r="R75" s="121"/>
      <c r="S75" s="121"/>
      <c r="T75" s="121">
        <v>20</v>
      </c>
      <c r="U75" s="121"/>
      <c r="V75" s="121"/>
      <c r="W75" s="121"/>
      <c r="X75" s="121"/>
      <c r="Y75" s="121"/>
      <c r="Z75" s="121"/>
      <c r="AA75" s="121"/>
      <c r="AB75" s="121"/>
      <c r="AC75" s="121"/>
      <c r="AD75" s="121"/>
      <c r="AE75" s="121"/>
      <c r="AF75" s="121"/>
      <c r="AG75" s="121"/>
      <c r="AH75" s="121">
        <v>20</v>
      </c>
      <c r="AI75" s="121"/>
      <c r="AJ75" s="121"/>
      <c r="AK75" s="121"/>
      <c r="AL75" s="121"/>
      <c r="AM75" s="121"/>
      <c r="AN75" s="121"/>
      <c r="AO75" s="121"/>
      <c r="AP75" s="121"/>
      <c r="AQ75" s="121"/>
      <c r="AR75" s="121"/>
      <c r="AS75" s="121"/>
      <c r="AT75" s="121"/>
      <c r="AU75" s="121"/>
      <c r="AV75" s="121"/>
      <c r="AW75" s="121">
        <v>20</v>
      </c>
      <c r="AX75" s="121"/>
      <c r="AY75" s="121"/>
      <c r="AZ75" s="121"/>
      <c r="BA75" s="121"/>
      <c r="BB75" s="121"/>
      <c r="BC75" s="121"/>
      <c r="BD75" s="121"/>
    </row>
    <row r="76" spans="1:56" ht="60" customHeight="1" x14ac:dyDescent="0.25">
      <c r="A76" s="135"/>
      <c r="B76" s="68">
        <v>77</v>
      </c>
      <c r="C76" s="141"/>
      <c r="D76" s="46" t="s">
        <v>221</v>
      </c>
      <c r="E76" s="20" t="s">
        <v>220</v>
      </c>
      <c r="F76" s="69" t="s">
        <v>46</v>
      </c>
      <c r="G76" s="86">
        <v>20.350000000000001</v>
      </c>
      <c r="H76" s="65">
        <v>100</v>
      </c>
      <c r="I76" s="124">
        <f t="shared" si="2"/>
        <v>60</v>
      </c>
      <c r="J76" s="40" t="str">
        <f t="shared" si="3"/>
        <v>OK</v>
      </c>
      <c r="K76" s="121"/>
      <c r="L76" s="121"/>
      <c r="M76" s="121"/>
      <c r="N76" s="121"/>
      <c r="O76" s="121"/>
      <c r="P76" s="121"/>
      <c r="Q76" s="121"/>
      <c r="R76" s="121"/>
      <c r="S76" s="121"/>
      <c r="T76" s="121">
        <v>20</v>
      </c>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v>20</v>
      </c>
      <c r="AX76" s="121"/>
      <c r="AY76" s="121"/>
      <c r="AZ76" s="121"/>
      <c r="BA76" s="121"/>
      <c r="BB76" s="121"/>
      <c r="BC76" s="121"/>
      <c r="BD76" s="121"/>
    </row>
    <row r="77" spans="1:56" ht="60" customHeight="1" x14ac:dyDescent="0.25">
      <c r="A77" s="136"/>
      <c r="B77" s="68">
        <v>78</v>
      </c>
      <c r="C77" s="142"/>
      <c r="D77" s="46" t="s">
        <v>222</v>
      </c>
      <c r="E77" s="20" t="s">
        <v>220</v>
      </c>
      <c r="F77" s="69" t="s">
        <v>52</v>
      </c>
      <c r="G77" s="86">
        <v>20.38</v>
      </c>
      <c r="H77" s="65">
        <v>100</v>
      </c>
      <c r="I77" s="124">
        <f t="shared" si="2"/>
        <v>70</v>
      </c>
      <c r="J77" s="40" t="str">
        <f t="shared" si="3"/>
        <v>OK</v>
      </c>
      <c r="K77" s="121"/>
      <c r="L77" s="121"/>
      <c r="M77" s="121"/>
      <c r="N77" s="121"/>
      <c r="O77" s="121"/>
      <c r="P77" s="121"/>
      <c r="Q77" s="121"/>
      <c r="R77" s="121"/>
      <c r="S77" s="121"/>
      <c r="T77" s="121">
        <v>10</v>
      </c>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v>20</v>
      </c>
      <c r="AX77" s="121"/>
      <c r="AY77" s="121"/>
      <c r="AZ77" s="121"/>
      <c r="BA77" s="121"/>
      <c r="BB77" s="121"/>
      <c r="BC77" s="121"/>
      <c r="BD77" s="121"/>
    </row>
    <row r="78" spans="1:56" ht="60" customHeight="1" x14ac:dyDescent="0.25">
      <c r="A78" s="134">
        <v>22</v>
      </c>
      <c r="B78" s="68">
        <v>79</v>
      </c>
      <c r="C78" s="140" t="s">
        <v>175</v>
      </c>
      <c r="D78" s="46" t="s">
        <v>124</v>
      </c>
      <c r="E78" s="20" t="s">
        <v>62</v>
      </c>
      <c r="F78" s="69" t="s">
        <v>26</v>
      </c>
      <c r="G78" s="86">
        <v>267.92</v>
      </c>
      <c r="H78" s="65"/>
      <c r="I78" s="124">
        <f t="shared" si="2"/>
        <v>0</v>
      </c>
      <c r="J78" s="40" t="str">
        <f t="shared" si="3"/>
        <v>OK</v>
      </c>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row>
    <row r="79" spans="1:56" ht="60" customHeight="1" x14ac:dyDescent="0.25">
      <c r="A79" s="135"/>
      <c r="B79" s="68">
        <v>80</v>
      </c>
      <c r="C79" s="141"/>
      <c r="D79" s="46" t="s">
        <v>125</v>
      </c>
      <c r="E79" s="20" t="s">
        <v>62</v>
      </c>
      <c r="F79" s="69" t="s">
        <v>48</v>
      </c>
      <c r="G79" s="86">
        <v>31.59</v>
      </c>
      <c r="H79" s="65">
        <v>10</v>
      </c>
      <c r="I79" s="124">
        <f t="shared" si="2"/>
        <v>10</v>
      </c>
      <c r="J79" s="40" t="str">
        <f t="shared" si="3"/>
        <v>OK</v>
      </c>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row>
    <row r="80" spans="1:56" ht="60" customHeight="1" x14ac:dyDescent="0.25">
      <c r="A80" s="135"/>
      <c r="B80" s="68">
        <v>81</v>
      </c>
      <c r="C80" s="141"/>
      <c r="D80" s="46" t="s">
        <v>126</v>
      </c>
      <c r="E80" s="20" t="s">
        <v>223</v>
      </c>
      <c r="F80" s="69" t="s">
        <v>48</v>
      </c>
      <c r="G80" s="86">
        <v>17.48</v>
      </c>
      <c r="H80" s="65">
        <v>30</v>
      </c>
      <c r="I80" s="124">
        <f t="shared" si="2"/>
        <v>30</v>
      </c>
      <c r="J80" s="40" t="str">
        <f t="shared" si="3"/>
        <v>OK</v>
      </c>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row>
    <row r="81" spans="1:56" ht="60" customHeight="1" x14ac:dyDescent="0.25">
      <c r="A81" s="135"/>
      <c r="B81" s="68">
        <v>82</v>
      </c>
      <c r="C81" s="141"/>
      <c r="D81" s="66" t="s">
        <v>127</v>
      </c>
      <c r="E81" s="20" t="s">
        <v>62</v>
      </c>
      <c r="F81" s="20" t="s">
        <v>48</v>
      </c>
      <c r="G81" s="86">
        <v>15.49</v>
      </c>
      <c r="H81" s="65">
        <v>10</v>
      </c>
      <c r="I81" s="124">
        <f t="shared" si="2"/>
        <v>10</v>
      </c>
      <c r="J81" s="40" t="str">
        <f t="shared" si="3"/>
        <v>OK</v>
      </c>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row>
    <row r="82" spans="1:56" ht="60" customHeight="1" x14ac:dyDescent="0.25">
      <c r="A82" s="135"/>
      <c r="B82" s="68">
        <v>83</v>
      </c>
      <c r="C82" s="141"/>
      <c r="D82" s="66" t="s">
        <v>128</v>
      </c>
      <c r="E82" s="20" t="s">
        <v>62</v>
      </c>
      <c r="F82" s="20" t="s">
        <v>48</v>
      </c>
      <c r="G82" s="86">
        <v>50.16</v>
      </c>
      <c r="H82" s="65">
        <v>30</v>
      </c>
      <c r="I82" s="124">
        <f t="shared" si="2"/>
        <v>15</v>
      </c>
      <c r="J82" s="40" t="str">
        <f t="shared" si="3"/>
        <v>OK</v>
      </c>
      <c r="K82" s="121"/>
      <c r="L82" s="121"/>
      <c r="M82" s="121"/>
      <c r="N82" s="121"/>
      <c r="O82" s="121">
        <v>5</v>
      </c>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v>10</v>
      </c>
      <c r="AU82" s="121"/>
      <c r="AV82" s="121"/>
      <c r="AW82" s="121"/>
      <c r="AX82" s="121"/>
      <c r="AY82" s="121"/>
      <c r="AZ82" s="121"/>
      <c r="BA82" s="121"/>
      <c r="BB82" s="121"/>
      <c r="BC82" s="121"/>
      <c r="BD82" s="121"/>
    </row>
    <row r="83" spans="1:56" ht="60" customHeight="1" x14ac:dyDescent="0.25">
      <c r="A83" s="136"/>
      <c r="B83" s="68">
        <v>84</v>
      </c>
      <c r="C83" s="142"/>
      <c r="D83" s="66" t="s">
        <v>224</v>
      </c>
      <c r="E83" s="20" t="s">
        <v>62</v>
      </c>
      <c r="F83" s="20" t="s">
        <v>48</v>
      </c>
      <c r="G83" s="86">
        <v>27.85</v>
      </c>
      <c r="H83" s="65">
        <v>60</v>
      </c>
      <c r="I83" s="124">
        <f t="shared" si="2"/>
        <v>45</v>
      </c>
      <c r="J83" s="40" t="str">
        <f t="shared" si="3"/>
        <v>OK</v>
      </c>
      <c r="K83" s="121"/>
      <c r="L83" s="121"/>
      <c r="M83" s="121"/>
      <c r="N83" s="121"/>
      <c r="O83" s="121">
        <v>5</v>
      </c>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v>10</v>
      </c>
      <c r="AU83" s="121"/>
      <c r="AV83" s="121"/>
      <c r="AW83" s="121"/>
      <c r="AX83" s="121"/>
      <c r="AY83" s="121"/>
      <c r="AZ83" s="121"/>
      <c r="BA83" s="121"/>
      <c r="BB83" s="121"/>
      <c r="BC83" s="121"/>
      <c r="BD83" s="121"/>
    </row>
    <row r="84" spans="1:56" ht="60" customHeight="1" x14ac:dyDescent="0.25">
      <c r="A84" s="49">
        <v>23</v>
      </c>
      <c r="B84" s="68">
        <v>85</v>
      </c>
      <c r="C84" s="81" t="s">
        <v>225</v>
      </c>
      <c r="D84" s="85" t="s">
        <v>226</v>
      </c>
      <c r="E84" s="20" t="s">
        <v>227</v>
      </c>
      <c r="F84" s="20" t="s">
        <v>46</v>
      </c>
      <c r="G84" s="86">
        <v>3.24</v>
      </c>
      <c r="H84" s="65">
        <v>64</v>
      </c>
      <c r="I84" s="124">
        <f t="shared" si="2"/>
        <v>0</v>
      </c>
      <c r="J84" s="40" t="str">
        <f t="shared" si="3"/>
        <v>OK</v>
      </c>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v>64</v>
      </c>
      <c r="AO84" s="121"/>
      <c r="AP84" s="121"/>
      <c r="AQ84" s="121"/>
      <c r="AR84" s="121"/>
      <c r="AS84" s="121"/>
      <c r="AT84" s="121"/>
      <c r="AU84" s="121"/>
      <c r="AV84" s="121"/>
      <c r="AW84" s="121"/>
      <c r="AX84" s="121"/>
      <c r="AY84" s="121"/>
      <c r="AZ84" s="121"/>
      <c r="BA84" s="121"/>
      <c r="BB84" s="121"/>
      <c r="BC84" s="121"/>
      <c r="BD84" s="121"/>
    </row>
    <row r="85" spans="1:56" ht="60" customHeight="1" x14ac:dyDescent="0.25">
      <c r="A85" s="134">
        <v>24</v>
      </c>
      <c r="B85" s="68">
        <v>86</v>
      </c>
      <c r="C85" s="140" t="s">
        <v>207</v>
      </c>
      <c r="D85" s="66" t="s">
        <v>129</v>
      </c>
      <c r="E85" s="20" t="s">
        <v>38</v>
      </c>
      <c r="F85" s="20" t="s">
        <v>26</v>
      </c>
      <c r="G85" s="86">
        <v>1.1399999999999999</v>
      </c>
      <c r="H85" s="65">
        <v>150</v>
      </c>
      <c r="I85" s="124">
        <f t="shared" si="2"/>
        <v>0</v>
      </c>
      <c r="J85" s="40" t="str">
        <f t="shared" si="3"/>
        <v>OK</v>
      </c>
      <c r="K85" s="121"/>
      <c r="L85" s="121"/>
      <c r="M85" s="121"/>
      <c r="N85" s="121"/>
      <c r="O85" s="121"/>
      <c r="P85" s="121"/>
      <c r="Q85" s="121"/>
      <c r="R85" s="121"/>
      <c r="S85" s="121"/>
      <c r="T85" s="121"/>
      <c r="U85" s="121"/>
      <c r="V85" s="121"/>
      <c r="W85" s="121"/>
      <c r="X85" s="121"/>
      <c r="Y85" s="121"/>
      <c r="Z85" s="121"/>
      <c r="AA85" s="121"/>
      <c r="AB85" s="121"/>
      <c r="AC85" s="121"/>
      <c r="AD85" s="121">
        <v>150</v>
      </c>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row>
    <row r="86" spans="1:56" ht="60" customHeight="1" x14ac:dyDescent="0.25">
      <c r="A86" s="135"/>
      <c r="B86" s="68">
        <v>87</v>
      </c>
      <c r="C86" s="141"/>
      <c r="D86" s="66" t="s">
        <v>130</v>
      </c>
      <c r="E86" s="20" t="s">
        <v>38</v>
      </c>
      <c r="F86" s="20" t="s">
        <v>26</v>
      </c>
      <c r="G86" s="86">
        <v>1.57</v>
      </c>
      <c r="H86" s="65"/>
      <c r="I86" s="124">
        <f t="shared" si="2"/>
        <v>0</v>
      </c>
      <c r="J86" s="40" t="str">
        <f t="shared" si="3"/>
        <v>OK</v>
      </c>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row>
    <row r="87" spans="1:56" ht="60" customHeight="1" x14ac:dyDescent="0.25">
      <c r="A87" s="135"/>
      <c r="B87" s="68">
        <v>88</v>
      </c>
      <c r="C87" s="141"/>
      <c r="D87" s="66" t="s">
        <v>131</v>
      </c>
      <c r="E87" s="69" t="s">
        <v>39</v>
      </c>
      <c r="F87" s="67" t="s">
        <v>26</v>
      </c>
      <c r="G87" s="86">
        <v>5.2</v>
      </c>
      <c r="H87" s="65">
        <v>300</v>
      </c>
      <c r="I87" s="124">
        <f t="shared" si="2"/>
        <v>0</v>
      </c>
      <c r="J87" s="40" t="str">
        <f t="shared" si="3"/>
        <v>OK</v>
      </c>
      <c r="K87" s="121"/>
      <c r="L87" s="121"/>
      <c r="M87" s="121"/>
      <c r="N87" s="121"/>
      <c r="O87" s="121"/>
      <c r="P87" s="121"/>
      <c r="Q87" s="121">
        <v>100</v>
      </c>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v>100</v>
      </c>
      <c r="AS87" s="121"/>
      <c r="AT87" s="121"/>
      <c r="AU87" s="121"/>
      <c r="AV87" s="121"/>
      <c r="AW87" s="121"/>
      <c r="AX87" s="121"/>
      <c r="AY87" s="121"/>
      <c r="AZ87" s="121"/>
      <c r="BA87" s="121">
        <v>100</v>
      </c>
      <c r="BB87" s="121"/>
      <c r="BC87" s="121"/>
      <c r="BD87" s="121"/>
    </row>
    <row r="88" spans="1:56" ht="60" customHeight="1" x14ac:dyDescent="0.25">
      <c r="A88" s="136"/>
      <c r="B88" s="68">
        <v>89</v>
      </c>
      <c r="C88" s="142"/>
      <c r="D88" s="66" t="s">
        <v>132</v>
      </c>
      <c r="E88" s="69" t="s">
        <v>65</v>
      </c>
      <c r="F88" s="67" t="s">
        <v>26</v>
      </c>
      <c r="G88" s="86">
        <v>1.5</v>
      </c>
      <c r="H88" s="65">
        <v>30</v>
      </c>
      <c r="I88" s="124">
        <f t="shared" si="2"/>
        <v>30</v>
      </c>
      <c r="J88" s="40" t="str">
        <f t="shared" si="3"/>
        <v>OK</v>
      </c>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row>
    <row r="89" spans="1:56" ht="60" customHeight="1" x14ac:dyDescent="0.25">
      <c r="A89" s="134">
        <v>25</v>
      </c>
      <c r="B89" s="68">
        <v>90</v>
      </c>
      <c r="C89" s="140" t="s">
        <v>173</v>
      </c>
      <c r="D89" s="66" t="s">
        <v>133</v>
      </c>
      <c r="E89" s="69" t="s">
        <v>37</v>
      </c>
      <c r="F89" s="20" t="s">
        <v>33</v>
      </c>
      <c r="G89" s="86">
        <v>19.02</v>
      </c>
      <c r="H89" s="65">
        <v>100</v>
      </c>
      <c r="I89" s="124">
        <f t="shared" si="2"/>
        <v>0</v>
      </c>
      <c r="J89" s="40" t="str">
        <f t="shared" si="3"/>
        <v>OK</v>
      </c>
      <c r="K89" s="121"/>
      <c r="L89" s="121">
        <v>30</v>
      </c>
      <c r="M89" s="121"/>
      <c r="N89" s="121"/>
      <c r="O89" s="121"/>
      <c r="P89" s="121"/>
      <c r="Q89" s="121"/>
      <c r="R89" s="121"/>
      <c r="S89" s="121"/>
      <c r="T89" s="121"/>
      <c r="U89" s="121"/>
      <c r="V89" s="121"/>
      <c r="W89" s="121"/>
      <c r="X89" s="121"/>
      <c r="Y89" s="121"/>
      <c r="Z89" s="121"/>
      <c r="AA89" s="121"/>
      <c r="AB89" s="121"/>
      <c r="AC89" s="121"/>
      <c r="AD89" s="121"/>
      <c r="AE89" s="121"/>
      <c r="AF89" s="121"/>
      <c r="AG89" s="121">
        <v>30</v>
      </c>
      <c r="AH89" s="121"/>
      <c r="AI89" s="121"/>
      <c r="AJ89" s="121"/>
      <c r="AK89" s="121"/>
      <c r="AL89" s="121"/>
      <c r="AM89" s="121"/>
      <c r="AN89" s="121"/>
      <c r="AO89" s="121"/>
      <c r="AP89" s="121"/>
      <c r="AQ89" s="121"/>
      <c r="AR89" s="121"/>
      <c r="AS89" s="121"/>
      <c r="AT89" s="121"/>
      <c r="AU89" s="121">
        <v>40</v>
      </c>
      <c r="AV89" s="121"/>
      <c r="AW89" s="121"/>
      <c r="AX89" s="121"/>
      <c r="AY89" s="121"/>
      <c r="AZ89" s="121"/>
      <c r="BA89" s="121"/>
      <c r="BB89" s="121"/>
      <c r="BC89" s="121"/>
      <c r="BD89" s="121"/>
    </row>
    <row r="90" spans="1:56" ht="60" customHeight="1" x14ac:dyDescent="0.25">
      <c r="A90" s="135"/>
      <c r="B90" s="68">
        <v>91</v>
      </c>
      <c r="C90" s="141"/>
      <c r="D90" s="46" t="s">
        <v>228</v>
      </c>
      <c r="E90" s="69" t="s">
        <v>37</v>
      </c>
      <c r="F90" s="20" t="s">
        <v>26</v>
      </c>
      <c r="G90" s="86">
        <v>10.72</v>
      </c>
      <c r="H90" s="65"/>
      <c r="I90" s="124">
        <f t="shared" si="2"/>
        <v>0</v>
      </c>
      <c r="J90" s="40" t="str">
        <f t="shared" si="3"/>
        <v>OK</v>
      </c>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1"/>
      <c r="BD90" s="121"/>
    </row>
    <row r="91" spans="1:56" ht="60" customHeight="1" x14ac:dyDescent="0.25">
      <c r="A91" s="136"/>
      <c r="B91" s="68">
        <v>92</v>
      </c>
      <c r="C91" s="142"/>
      <c r="D91" s="66" t="s">
        <v>229</v>
      </c>
      <c r="E91" s="69" t="s">
        <v>40</v>
      </c>
      <c r="F91" s="69" t="s">
        <v>26</v>
      </c>
      <c r="G91" s="86">
        <v>21.13</v>
      </c>
      <c r="H91" s="65"/>
      <c r="I91" s="124">
        <f t="shared" si="2"/>
        <v>0</v>
      </c>
      <c r="J91" s="40" t="str">
        <f t="shared" si="3"/>
        <v>OK</v>
      </c>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row>
    <row r="92" spans="1:56" ht="60" customHeight="1" x14ac:dyDescent="0.25">
      <c r="A92" s="134">
        <v>26</v>
      </c>
      <c r="B92" s="68">
        <v>93</v>
      </c>
      <c r="C92" s="140" t="s">
        <v>173</v>
      </c>
      <c r="D92" s="66" t="s">
        <v>134</v>
      </c>
      <c r="E92" s="69" t="s">
        <v>37</v>
      </c>
      <c r="F92" s="69" t="s">
        <v>26</v>
      </c>
      <c r="G92" s="86">
        <v>11.35</v>
      </c>
      <c r="H92" s="65">
        <v>800</v>
      </c>
      <c r="I92" s="124">
        <f t="shared" si="2"/>
        <v>460</v>
      </c>
      <c r="J92" s="40" t="str">
        <f t="shared" si="3"/>
        <v>OK</v>
      </c>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v>240</v>
      </c>
      <c r="AH92" s="121"/>
      <c r="AI92" s="121"/>
      <c r="AJ92" s="121"/>
      <c r="AK92" s="121"/>
      <c r="AL92" s="121"/>
      <c r="AM92" s="121"/>
      <c r="AN92" s="121"/>
      <c r="AO92" s="121"/>
      <c r="AP92" s="121"/>
      <c r="AQ92" s="121"/>
      <c r="AR92" s="121"/>
      <c r="AS92" s="121"/>
      <c r="AT92" s="121"/>
      <c r="AU92" s="121">
        <v>100</v>
      </c>
      <c r="AV92" s="121"/>
      <c r="AW92" s="121"/>
      <c r="AX92" s="121"/>
      <c r="AY92" s="121"/>
      <c r="AZ92" s="121"/>
      <c r="BA92" s="121"/>
      <c r="BB92" s="121"/>
      <c r="BC92" s="121"/>
      <c r="BD92" s="121"/>
    </row>
    <row r="93" spans="1:56" ht="60" customHeight="1" x14ac:dyDescent="0.25">
      <c r="A93" s="136"/>
      <c r="B93" s="68">
        <v>94</v>
      </c>
      <c r="C93" s="142"/>
      <c r="D93" s="66" t="s">
        <v>135</v>
      </c>
      <c r="E93" s="69" t="s">
        <v>40</v>
      </c>
      <c r="F93" s="69" t="s">
        <v>26</v>
      </c>
      <c r="G93" s="86">
        <v>15.72</v>
      </c>
      <c r="H93" s="65">
        <v>20</v>
      </c>
      <c r="I93" s="124">
        <f t="shared" si="2"/>
        <v>0</v>
      </c>
      <c r="J93" s="40" t="str">
        <f t="shared" si="3"/>
        <v>OK</v>
      </c>
      <c r="K93" s="121"/>
      <c r="L93" s="121">
        <v>5</v>
      </c>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v>15</v>
      </c>
      <c r="AQ93" s="121"/>
      <c r="AR93" s="121"/>
      <c r="AS93" s="121"/>
      <c r="AT93" s="121"/>
      <c r="AU93" s="121"/>
      <c r="AV93" s="121"/>
      <c r="AW93" s="121"/>
      <c r="AX93" s="121"/>
      <c r="AY93" s="121"/>
      <c r="AZ93" s="121"/>
      <c r="BA93" s="121"/>
      <c r="BB93" s="121"/>
      <c r="BC93" s="121"/>
      <c r="BD93" s="121"/>
    </row>
    <row r="94" spans="1:56" ht="60" customHeight="1" x14ac:dyDescent="0.25">
      <c r="A94" s="49">
        <v>27</v>
      </c>
      <c r="B94" s="68">
        <v>95</v>
      </c>
      <c r="C94" s="81" t="s">
        <v>181</v>
      </c>
      <c r="D94" s="46" t="s">
        <v>230</v>
      </c>
      <c r="E94" s="69" t="s">
        <v>66</v>
      </c>
      <c r="F94" s="69" t="s">
        <v>29</v>
      </c>
      <c r="G94" s="86">
        <v>59.65</v>
      </c>
      <c r="H94" s="72">
        <v>50</v>
      </c>
      <c r="I94" s="124">
        <f t="shared" si="2"/>
        <v>0</v>
      </c>
      <c r="J94" s="40" t="str">
        <f t="shared" si="3"/>
        <v>OK</v>
      </c>
      <c r="K94" s="121"/>
      <c r="L94" s="121"/>
      <c r="M94" s="121"/>
      <c r="N94" s="121">
        <v>15</v>
      </c>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v>20</v>
      </c>
      <c r="AR94" s="121"/>
      <c r="AS94" s="121"/>
      <c r="AT94" s="121"/>
      <c r="AU94" s="121"/>
      <c r="AV94" s="121">
        <v>15</v>
      </c>
      <c r="AW94" s="121"/>
      <c r="AX94" s="121"/>
      <c r="AY94" s="121"/>
      <c r="AZ94" s="121"/>
      <c r="BA94" s="121"/>
      <c r="BB94" s="121"/>
      <c r="BC94" s="121"/>
      <c r="BD94" s="121"/>
    </row>
    <row r="95" spans="1:56" ht="60" customHeight="1" x14ac:dyDescent="0.25">
      <c r="A95" s="137">
        <v>28</v>
      </c>
      <c r="B95" s="68">
        <v>96</v>
      </c>
      <c r="C95" s="140" t="s">
        <v>231</v>
      </c>
      <c r="D95" s="66" t="s">
        <v>232</v>
      </c>
      <c r="E95" s="69" t="s">
        <v>66</v>
      </c>
      <c r="F95" s="69" t="s">
        <v>29</v>
      </c>
      <c r="G95" s="86">
        <v>13.45</v>
      </c>
      <c r="H95" s="65">
        <v>50</v>
      </c>
      <c r="I95" s="124">
        <f t="shared" si="2"/>
        <v>0</v>
      </c>
      <c r="J95" s="40" t="str">
        <f t="shared" si="3"/>
        <v>OK</v>
      </c>
      <c r="K95" s="121"/>
      <c r="L95" s="121"/>
      <c r="M95" s="121"/>
      <c r="N95" s="121"/>
      <c r="O95" s="121"/>
      <c r="P95" s="121"/>
      <c r="Q95" s="121"/>
      <c r="R95" s="121"/>
      <c r="S95" s="121"/>
      <c r="T95" s="121"/>
      <c r="U95" s="121"/>
      <c r="V95" s="121">
        <v>15</v>
      </c>
      <c r="W95" s="121"/>
      <c r="X95" s="121"/>
      <c r="Y95" s="121"/>
      <c r="Z95" s="121"/>
      <c r="AA95" s="121"/>
      <c r="AB95" s="121"/>
      <c r="AC95" s="121"/>
      <c r="AD95" s="121"/>
      <c r="AE95" s="121"/>
      <c r="AF95" s="121"/>
      <c r="AG95" s="121"/>
      <c r="AH95" s="121"/>
      <c r="AI95" s="121"/>
      <c r="AJ95" s="121"/>
      <c r="AK95" s="121"/>
      <c r="AL95" s="121"/>
      <c r="AM95" s="121">
        <v>35</v>
      </c>
      <c r="AN95" s="121"/>
      <c r="AO95" s="121"/>
      <c r="AP95" s="121"/>
      <c r="AQ95" s="121"/>
      <c r="AR95" s="121"/>
      <c r="AS95" s="121"/>
      <c r="AT95" s="121"/>
      <c r="AU95" s="121"/>
      <c r="AV95" s="121"/>
      <c r="AW95" s="121"/>
      <c r="AX95" s="121"/>
      <c r="AY95" s="121"/>
      <c r="AZ95" s="121"/>
      <c r="BA95" s="121"/>
      <c r="BB95" s="121"/>
      <c r="BC95" s="121"/>
      <c r="BD95" s="121"/>
    </row>
    <row r="96" spans="1:56" ht="60" customHeight="1" x14ac:dyDescent="0.25">
      <c r="A96" s="138"/>
      <c r="B96" s="68">
        <v>97</v>
      </c>
      <c r="C96" s="141"/>
      <c r="D96" s="66" t="s">
        <v>233</v>
      </c>
      <c r="E96" s="20" t="s">
        <v>66</v>
      </c>
      <c r="F96" s="20" t="s">
        <v>29</v>
      </c>
      <c r="G96" s="86">
        <v>16.399999999999999</v>
      </c>
      <c r="H96" s="65">
        <v>50</v>
      </c>
      <c r="I96" s="124">
        <f t="shared" si="2"/>
        <v>0</v>
      </c>
      <c r="J96" s="40" t="str">
        <f t="shared" si="3"/>
        <v>OK</v>
      </c>
      <c r="K96" s="121"/>
      <c r="L96" s="121"/>
      <c r="M96" s="121">
        <v>10</v>
      </c>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v>40</v>
      </c>
      <c r="AN96" s="121"/>
      <c r="AO96" s="121"/>
      <c r="AP96" s="121"/>
      <c r="AQ96" s="121"/>
      <c r="AR96" s="121"/>
      <c r="AS96" s="121"/>
      <c r="AT96" s="121"/>
      <c r="AU96" s="121"/>
      <c r="AV96" s="121"/>
      <c r="AW96" s="121"/>
      <c r="AX96" s="121"/>
      <c r="AY96" s="121"/>
      <c r="AZ96" s="121"/>
      <c r="BA96" s="121"/>
      <c r="BB96" s="121"/>
      <c r="BC96" s="121"/>
      <c r="BD96" s="121"/>
    </row>
    <row r="97" spans="1:56" ht="60" customHeight="1" x14ac:dyDescent="0.25">
      <c r="A97" s="139"/>
      <c r="B97" s="68">
        <v>98</v>
      </c>
      <c r="C97" s="142"/>
      <c r="D97" s="66" t="s">
        <v>234</v>
      </c>
      <c r="E97" s="20" t="s">
        <v>66</v>
      </c>
      <c r="F97" s="20" t="s">
        <v>29</v>
      </c>
      <c r="G97" s="86">
        <v>18.09</v>
      </c>
      <c r="H97" s="65">
        <v>50</v>
      </c>
      <c r="I97" s="124">
        <f t="shared" si="2"/>
        <v>0</v>
      </c>
      <c r="J97" s="40" t="str">
        <f t="shared" si="3"/>
        <v>OK</v>
      </c>
      <c r="K97" s="121"/>
      <c r="L97" s="121"/>
      <c r="M97" s="121">
        <v>5</v>
      </c>
      <c r="N97" s="121"/>
      <c r="O97" s="121"/>
      <c r="P97" s="121"/>
      <c r="Q97" s="121"/>
      <c r="R97" s="121"/>
      <c r="S97" s="121"/>
      <c r="T97" s="121"/>
      <c r="U97" s="121"/>
      <c r="V97" s="121">
        <v>20</v>
      </c>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v>25</v>
      </c>
      <c r="BA97" s="121"/>
      <c r="BB97" s="121"/>
      <c r="BC97" s="121"/>
      <c r="BD97" s="121"/>
    </row>
    <row r="98" spans="1:56" ht="60" customHeight="1" x14ac:dyDescent="0.25">
      <c r="A98" s="49">
        <v>29</v>
      </c>
      <c r="B98" s="68">
        <v>99</v>
      </c>
      <c r="C98" s="81" t="s">
        <v>181</v>
      </c>
      <c r="D98" s="66" t="s">
        <v>235</v>
      </c>
      <c r="E98" s="69" t="s">
        <v>66</v>
      </c>
      <c r="F98" s="69" t="s">
        <v>47</v>
      </c>
      <c r="G98" s="86">
        <v>113.95</v>
      </c>
      <c r="H98" s="65">
        <v>15</v>
      </c>
      <c r="I98" s="124">
        <f t="shared" si="2"/>
        <v>8</v>
      </c>
      <c r="J98" s="40" t="str">
        <f t="shared" si="3"/>
        <v>OK</v>
      </c>
      <c r="K98" s="121"/>
      <c r="L98" s="121"/>
      <c r="M98" s="121"/>
      <c r="N98" s="121">
        <v>2</v>
      </c>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v>5</v>
      </c>
      <c r="AW98" s="121"/>
      <c r="AX98" s="121"/>
      <c r="AY98" s="121"/>
      <c r="AZ98" s="121"/>
      <c r="BA98" s="121"/>
      <c r="BB98" s="121"/>
      <c r="BC98" s="121"/>
      <c r="BD98" s="121"/>
    </row>
    <row r="99" spans="1:56" ht="60" customHeight="1" x14ac:dyDescent="0.25">
      <c r="A99" s="134">
        <v>30</v>
      </c>
      <c r="B99" s="68">
        <v>100</v>
      </c>
      <c r="C99" s="140" t="s">
        <v>173</v>
      </c>
      <c r="D99" s="66" t="s">
        <v>136</v>
      </c>
      <c r="E99" s="69" t="s">
        <v>37</v>
      </c>
      <c r="F99" s="69" t="s">
        <v>51</v>
      </c>
      <c r="G99" s="86">
        <v>2.56</v>
      </c>
      <c r="H99" s="65">
        <v>720</v>
      </c>
      <c r="I99" s="124">
        <f t="shared" si="2"/>
        <v>0</v>
      </c>
      <c r="J99" s="40" t="str">
        <f t="shared" si="3"/>
        <v>OK</v>
      </c>
      <c r="K99" s="121"/>
      <c r="L99" s="121">
        <v>120</v>
      </c>
      <c r="M99" s="121"/>
      <c r="N99" s="121"/>
      <c r="O99" s="121"/>
      <c r="P99" s="121"/>
      <c r="Q99" s="121"/>
      <c r="R99" s="121"/>
      <c r="S99" s="121"/>
      <c r="T99" s="121"/>
      <c r="U99" s="121"/>
      <c r="V99" s="121"/>
      <c r="W99" s="121"/>
      <c r="X99" s="121"/>
      <c r="Y99" s="121"/>
      <c r="Z99" s="121">
        <v>100</v>
      </c>
      <c r="AA99" s="121"/>
      <c r="AB99" s="121"/>
      <c r="AC99" s="121"/>
      <c r="AD99" s="121"/>
      <c r="AE99" s="121"/>
      <c r="AF99" s="121"/>
      <c r="AG99" s="121"/>
      <c r="AH99" s="121"/>
      <c r="AI99" s="121"/>
      <c r="AJ99" s="121"/>
      <c r="AK99" s="121">
        <v>60</v>
      </c>
      <c r="AL99" s="121"/>
      <c r="AM99" s="121"/>
      <c r="AN99" s="121"/>
      <c r="AO99" s="121"/>
      <c r="AP99" s="121">
        <v>200</v>
      </c>
      <c r="AQ99" s="121"/>
      <c r="AR99" s="121"/>
      <c r="AS99" s="121"/>
      <c r="AT99" s="121"/>
      <c r="AU99" s="121">
        <v>240</v>
      </c>
      <c r="AV99" s="121"/>
      <c r="AW99" s="121"/>
      <c r="AX99" s="121"/>
      <c r="AY99" s="121"/>
      <c r="AZ99" s="121"/>
      <c r="BA99" s="121"/>
      <c r="BB99" s="121"/>
      <c r="BC99" s="121"/>
      <c r="BD99" s="121"/>
    </row>
    <row r="100" spans="1:56" ht="60" customHeight="1" x14ac:dyDescent="0.25">
      <c r="A100" s="136"/>
      <c r="B100" s="68">
        <v>101</v>
      </c>
      <c r="C100" s="142"/>
      <c r="D100" s="84" t="s">
        <v>137</v>
      </c>
      <c r="E100" s="69" t="s">
        <v>60</v>
      </c>
      <c r="F100" s="69" t="s">
        <v>51</v>
      </c>
      <c r="G100" s="86">
        <v>1.39</v>
      </c>
      <c r="H100" s="65">
        <v>120</v>
      </c>
      <c r="I100" s="124">
        <f t="shared" si="2"/>
        <v>0</v>
      </c>
      <c r="J100" s="40" t="str">
        <f t="shared" si="3"/>
        <v>OK</v>
      </c>
      <c r="K100" s="121"/>
      <c r="L100" s="121">
        <v>40</v>
      </c>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v>80</v>
      </c>
      <c r="AQ100" s="121"/>
      <c r="AR100" s="121"/>
      <c r="AS100" s="121"/>
      <c r="AT100" s="121"/>
      <c r="AU100" s="121"/>
      <c r="AV100" s="121"/>
      <c r="AW100" s="121"/>
      <c r="AX100" s="121"/>
      <c r="AY100" s="121"/>
      <c r="AZ100" s="121"/>
      <c r="BA100" s="121"/>
      <c r="BB100" s="121"/>
      <c r="BC100" s="121"/>
      <c r="BD100" s="121"/>
    </row>
    <row r="101" spans="1:56" ht="60" customHeight="1" x14ac:dyDescent="0.25">
      <c r="A101" s="134">
        <v>31</v>
      </c>
      <c r="B101" s="68">
        <v>102</v>
      </c>
      <c r="C101" s="140" t="s">
        <v>207</v>
      </c>
      <c r="D101" s="66" t="s">
        <v>236</v>
      </c>
      <c r="E101" s="69" t="s">
        <v>237</v>
      </c>
      <c r="F101" s="69" t="s">
        <v>26</v>
      </c>
      <c r="G101" s="86">
        <v>7.71</v>
      </c>
      <c r="H101" s="65"/>
      <c r="I101" s="124">
        <f t="shared" si="2"/>
        <v>0</v>
      </c>
      <c r="J101" s="40" t="str">
        <f t="shared" si="3"/>
        <v>OK</v>
      </c>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row>
    <row r="102" spans="1:56" ht="60" customHeight="1" x14ac:dyDescent="0.25">
      <c r="A102" s="136"/>
      <c r="B102" s="68">
        <v>103</v>
      </c>
      <c r="C102" s="142"/>
      <c r="D102" s="66" t="s">
        <v>138</v>
      </c>
      <c r="E102" s="69" t="s">
        <v>238</v>
      </c>
      <c r="F102" s="69" t="s">
        <v>26</v>
      </c>
      <c r="G102" s="86">
        <v>13.24</v>
      </c>
      <c r="H102" s="65">
        <v>40</v>
      </c>
      <c r="I102" s="124">
        <f t="shared" si="2"/>
        <v>30</v>
      </c>
      <c r="J102" s="40" t="str">
        <f t="shared" si="3"/>
        <v>OK</v>
      </c>
      <c r="K102" s="121"/>
      <c r="L102" s="121"/>
      <c r="M102" s="121"/>
      <c r="N102" s="121"/>
      <c r="O102" s="121"/>
      <c r="P102" s="121"/>
      <c r="Q102" s="121">
        <v>10</v>
      </c>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1"/>
      <c r="BD102" s="121"/>
    </row>
    <row r="103" spans="1:56" ht="60" customHeight="1" x14ac:dyDescent="0.25">
      <c r="A103" s="134">
        <v>32</v>
      </c>
      <c r="B103" s="68">
        <v>104</v>
      </c>
      <c r="C103" s="140" t="s">
        <v>239</v>
      </c>
      <c r="D103" s="46" t="s">
        <v>139</v>
      </c>
      <c r="E103" s="69" t="s">
        <v>64</v>
      </c>
      <c r="F103" s="69" t="s">
        <v>48</v>
      </c>
      <c r="G103" s="86">
        <v>28.34</v>
      </c>
      <c r="H103" s="65">
        <v>20</v>
      </c>
      <c r="I103" s="124">
        <f t="shared" si="2"/>
        <v>16</v>
      </c>
      <c r="J103" s="40" t="str">
        <f t="shared" si="3"/>
        <v>OK</v>
      </c>
      <c r="K103" s="121"/>
      <c r="L103" s="121"/>
      <c r="M103" s="121"/>
      <c r="N103" s="121"/>
      <c r="O103" s="121"/>
      <c r="P103" s="121"/>
      <c r="Q103" s="121"/>
      <c r="R103" s="121"/>
      <c r="S103" s="121"/>
      <c r="T103" s="121"/>
      <c r="U103" s="121"/>
      <c r="V103" s="121"/>
      <c r="W103" s="121"/>
      <c r="X103" s="121"/>
      <c r="Y103" s="121"/>
      <c r="Z103" s="121"/>
      <c r="AA103" s="121"/>
      <c r="AB103" s="121"/>
      <c r="AC103" s="121"/>
      <c r="AD103" s="121"/>
      <c r="AE103" s="121">
        <v>4</v>
      </c>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row>
    <row r="104" spans="1:56" ht="60" customHeight="1" x14ac:dyDescent="0.25">
      <c r="A104" s="135"/>
      <c r="B104" s="68">
        <v>105</v>
      </c>
      <c r="C104" s="141"/>
      <c r="D104" s="46" t="s">
        <v>140</v>
      </c>
      <c r="E104" s="69" t="s">
        <v>240</v>
      </c>
      <c r="F104" s="69" t="s">
        <v>48</v>
      </c>
      <c r="G104" s="86">
        <v>51.45</v>
      </c>
      <c r="H104" s="65">
        <v>10</v>
      </c>
      <c r="I104" s="124">
        <f t="shared" si="2"/>
        <v>5</v>
      </c>
      <c r="J104" s="40" t="str">
        <f t="shared" si="3"/>
        <v>OK</v>
      </c>
      <c r="K104" s="121"/>
      <c r="L104" s="121"/>
      <c r="M104" s="121"/>
      <c r="N104" s="121"/>
      <c r="O104" s="121"/>
      <c r="P104" s="121"/>
      <c r="Q104" s="121"/>
      <c r="R104" s="121"/>
      <c r="S104" s="121"/>
      <c r="T104" s="121"/>
      <c r="U104" s="121"/>
      <c r="V104" s="121"/>
      <c r="W104" s="121"/>
      <c r="X104" s="121"/>
      <c r="Y104" s="121"/>
      <c r="Z104" s="121"/>
      <c r="AA104" s="121"/>
      <c r="AB104" s="121"/>
      <c r="AC104" s="121"/>
      <c r="AD104" s="121"/>
      <c r="AE104" s="121">
        <v>1</v>
      </c>
      <c r="AF104" s="121"/>
      <c r="AG104" s="121"/>
      <c r="AH104" s="121"/>
      <c r="AI104" s="121"/>
      <c r="AJ104" s="121"/>
      <c r="AK104" s="121"/>
      <c r="AL104" s="121"/>
      <c r="AM104" s="121"/>
      <c r="AN104" s="121"/>
      <c r="AO104" s="121"/>
      <c r="AP104" s="121"/>
      <c r="AQ104" s="121"/>
      <c r="AR104" s="121"/>
      <c r="AS104" s="121"/>
      <c r="AT104" s="121"/>
      <c r="AU104" s="121"/>
      <c r="AV104" s="121"/>
      <c r="AW104" s="121"/>
      <c r="AX104" s="121"/>
      <c r="AY104" s="121">
        <v>4</v>
      </c>
      <c r="AZ104" s="121"/>
      <c r="BA104" s="121"/>
      <c r="BB104" s="121"/>
      <c r="BC104" s="121"/>
      <c r="BD104" s="121"/>
    </row>
    <row r="105" spans="1:56" ht="60" customHeight="1" x14ac:dyDescent="0.25">
      <c r="A105" s="135"/>
      <c r="B105" s="68">
        <v>106</v>
      </c>
      <c r="C105" s="141"/>
      <c r="D105" s="46" t="s">
        <v>141</v>
      </c>
      <c r="E105" s="69" t="s">
        <v>241</v>
      </c>
      <c r="F105" s="69" t="s">
        <v>26</v>
      </c>
      <c r="G105" s="86">
        <v>73.3</v>
      </c>
      <c r="H105" s="65">
        <v>5</v>
      </c>
      <c r="I105" s="124">
        <f t="shared" si="2"/>
        <v>3</v>
      </c>
      <c r="J105" s="40" t="str">
        <f t="shared" si="3"/>
        <v>OK</v>
      </c>
      <c r="K105" s="121"/>
      <c r="L105" s="121"/>
      <c r="M105" s="121"/>
      <c r="N105" s="121"/>
      <c r="O105" s="121"/>
      <c r="P105" s="121"/>
      <c r="Q105" s="121"/>
      <c r="R105" s="121"/>
      <c r="S105" s="121"/>
      <c r="T105" s="121"/>
      <c r="U105" s="121"/>
      <c r="V105" s="121"/>
      <c r="W105" s="121"/>
      <c r="X105" s="121"/>
      <c r="Y105" s="121"/>
      <c r="Z105" s="121"/>
      <c r="AA105" s="121"/>
      <c r="AB105" s="121"/>
      <c r="AC105" s="121"/>
      <c r="AD105" s="121"/>
      <c r="AE105" s="121">
        <v>1</v>
      </c>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v>1</v>
      </c>
      <c r="AZ105" s="121"/>
      <c r="BA105" s="121"/>
      <c r="BB105" s="121"/>
      <c r="BC105" s="121"/>
      <c r="BD105" s="121"/>
    </row>
    <row r="106" spans="1:56" ht="60" customHeight="1" x14ac:dyDescent="0.25">
      <c r="A106" s="135"/>
      <c r="B106" s="68">
        <v>107</v>
      </c>
      <c r="C106" s="141"/>
      <c r="D106" s="46" t="s">
        <v>242</v>
      </c>
      <c r="E106" s="69" t="s">
        <v>243</v>
      </c>
      <c r="F106" s="69" t="s">
        <v>26</v>
      </c>
      <c r="G106" s="86">
        <v>43.79</v>
      </c>
      <c r="H106" s="65">
        <v>12</v>
      </c>
      <c r="I106" s="124">
        <f t="shared" si="2"/>
        <v>0</v>
      </c>
      <c r="J106" s="40" t="str">
        <f t="shared" si="3"/>
        <v>OK</v>
      </c>
      <c r="K106" s="121"/>
      <c r="L106" s="121"/>
      <c r="M106" s="121"/>
      <c r="N106" s="121"/>
      <c r="O106" s="121"/>
      <c r="P106" s="121"/>
      <c r="Q106" s="121"/>
      <c r="R106" s="121"/>
      <c r="S106" s="121"/>
      <c r="T106" s="121"/>
      <c r="U106" s="121"/>
      <c r="V106" s="121"/>
      <c r="W106" s="121"/>
      <c r="X106" s="121"/>
      <c r="Y106" s="121"/>
      <c r="Z106" s="121"/>
      <c r="AA106" s="121"/>
      <c r="AB106" s="121"/>
      <c r="AC106" s="121"/>
      <c r="AD106" s="121"/>
      <c r="AE106" s="121">
        <v>6</v>
      </c>
      <c r="AF106" s="121"/>
      <c r="AG106" s="121"/>
      <c r="AH106" s="121"/>
      <c r="AI106" s="121"/>
      <c r="AJ106" s="121"/>
      <c r="AK106" s="121"/>
      <c r="AL106" s="121"/>
      <c r="AM106" s="121"/>
      <c r="AN106" s="121"/>
      <c r="AO106" s="121"/>
      <c r="AP106" s="121"/>
      <c r="AQ106" s="121"/>
      <c r="AR106" s="121"/>
      <c r="AS106" s="121"/>
      <c r="AT106" s="121"/>
      <c r="AU106" s="121"/>
      <c r="AV106" s="121"/>
      <c r="AW106" s="121"/>
      <c r="AX106" s="121"/>
      <c r="AY106" s="121">
        <v>6</v>
      </c>
      <c r="AZ106" s="121"/>
      <c r="BA106" s="121"/>
      <c r="BB106" s="121"/>
      <c r="BC106" s="121"/>
      <c r="BD106" s="121"/>
    </row>
    <row r="107" spans="1:56" ht="60" customHeight="1" x14ac:dyDescent="0.25">
      <c r="A107" s="135"/>
      <c r="B107" s="68">
        <v>108</v>
      </c>
      <c r="C107" s="141"/>
      <c r="D107" s="46" t="s">
        <v>142</v>
      </c>
      <c r="E107" s="69" t="s">
        <v>244</v>
      </c>
      <c r="F107" s="69" t="s">
        <v>48</v>
      </c>
      <c r="G107" s="86">
        <v>3.72</v>
      </c>
      <c r="H107" s="65">
        <v>24</v>
      </c>
      <c r="I107" s="124">
        <f t="shared" si="2"/>
        <v>24</v>
      </c>
      <c r="J107" s="40" t="str">
        <f t="shared" si="3"/>
        <v>OK</v>
      </c>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row>
    <row r="108" spans="1:56" ht="60" customHeight="1" x14ac:dyDescent="0.25">
      <c r="A108" s="136"/>
      <c r="B108" s="68">
        <v>109</v>
      </c>
      <c r="C108" s="142"/>
      <c r="D108" s="46" t="s">
        <v>245</v>
      </c>
      <c r="E108" s="69" t="s">
        <v>246</v>
      </c>
      <c r="F108" s="69" t="s">
        <v>247</v>
      </c>
      <c r="G108" s="86">
        <v>71.27</v>
      </c>
      <c r="H108" s="65">
        <v>2</v>
      </c>
      <c r="I108" s="124">
        <f t="shared" si="2"/>
        <v>1</v>
      </c>
      <c r="J108" s="40" t="str">
        <f t="shared" si="3"/>
        <v>OK</v>
      </c>
      <c r="K108" s="121"/>
      <c r="L108" s="121"/>
      <c r="M108" s="121"/>
      <c r="N108" s="121"/>
      <c r="O108" s="121"/>
      <c r="P108" s="121"/>
      <c r="Q108" s="121"/>
      <c r="R108" s="121"/>
      <c r="S108" s="121"/>
      <c r="T108" s="121"/>
      <c r="U108" s="121"/>
      <c r="V108" s="121"/>
      <c r="W108" s="121"/>
      <c r="X108" s="121"/>
      <c r="Y108" s="121"/>
      <c r="Z108" s="121"/>
      <c r="AA108" s="121"/>
      <c r="AB108" s="121"/>
      <c r="AC108" s="121"/>
      <c r="AD108" s="121"/>
      <c r="AE108" s="121">
        <v>1</v>
      </c>
      <c r="AF108" s="121"/>
      <c r="AG108" s="121"/>
      <c r="AH108" s="121"/>
      <c r="AI108" s="121"/>
      <c r="AJ108" s="121"/>
      <c r="AK108" s="121"/>
      <c r="AL108" s="121"/>
      <c r="AM108" s="121"/>
      <c r="AN108" s="121"/>
      <c r="AO108" s="121"/>
      <c r="AP108" s="121"/>
      <c r="AQ108" s="121"/>
      <c r="AR108" s="121"/>
      <c r="AS108" s="121"/>
      <c r="AT108" s="121"/>
      <c r="AU108" s="121"/>
      <c r="AV108" s="121"/>
      <c r="AW108" s="121"/>
      <c r="AX108" s="121"/>
      <c r="AY108" s="121"/>
      <c r="AZ108" s="121"/>
      <c r="BA108" s="121"/>
      <c r="BB108" s="121"/>
      <c r="BC108" s="121"/>
      <c r="BD108" s="121"/>
    </row>
    <row r="109" spans="1:56" ht="60" customHeight="1" x14ac:dyDescent="0.25">
      <c r="A109" s="134">
        <v>33</v>
      </c>
      <c r="B109" s="68">
        <v>110</v>
      </c>
      <c r="C109" s="140" t="s">
        <v>207</v>
      </c>
      <c r="D109" s="46" t="s">
        <v>144</v>
      </c>
      <c r="E109" s="69" t="s">
        <v>68</v>
      </c>
      <c r="F109" s="69" t="s">
        <v>26</v>
      </c>
      <c r="G109" s="86">
        <v>28.44</v>
      </c>
      <c r="H109" s="65">
        <v>10</v>
      </c>
      <c r="I109" s="124">
        <f t="shared" si="2"/>
        <v>0</v>
      </c>
      <c r="J109" s="40" t="str">
        <f t="shared" si="3"/>
        <v>OK</v>
      </c>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v>10</v>
      </c>
      <c r="BB109" s="121"/>
      <c r="BC109" s="121"/>
      <c r="BD109" s="121"/>
    </row>
    <row r="110" spans="1:56" ht="60" customHeight="1" x14ac:dyDescent="0.25">
      <c r="A110" s="135"/>
      <c r="B110" s="68">
        <v>111</v>
      </c>
      <c r="C110" s="141"/>
      <c r="D110" s="84" t="s">
        <v>145</v>
      </c>
      <c r="E110" s="69" t="s">
        <v>68</v>
      </c>
      <c r="F110" s="69" t="s">
        <v>26</v>
      </c>
      <c r="G110" s="86">
        <v>59.7</v>
      </c>
      <c r="H110" s="65"/>
      <c r="I110" s="124">
        <f t="shared" si="2"/>
        <v>0</v>
      </c>
      <c r="J110" s="40" t="str">
        <f t="shared" si="3"/>
        <v>OK</v>
      </c>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row>
    <row r="111" spans="1:56" ht="60" customHeight="1" x14ac:dyDescent="0.25">
      <c r="A111" s="136"/>
      <c r="B111" s="68">
        <v>112</v>
      </c>
      <c r="C111" s="142"/>
      <c r="D111" s="46" t="s">
        <v>146</v>
      </c>
      <c r="E111" s="69" t="s">
        <v>68</v>
      </c>
      <c r="F111" s="69" t="s">
        <v>26</v>
      </c>
      <c r="G111" s="86">
        <v>68.260000000000005</v>
      </c>
      <c r="H111" s="65">
        <v>20</v>
      </c>
      <c r="I111" s="124">
        <f t="shared" si="2"/>
        <v>10</v>
      </c>
      <c r="J111" s="40" t="str">
        <f t="shared" si="3"/>
        <v>OK</v>
      </c>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v>10</v>
      </c>
      <c r="BB111" s="121"/>
      <c r="BC111" s="121"/>
      <c r="BD111" s="121"/>
    </row>
    <row r="112" spans="1:56" ht="60" customHeight="1" x14ac:dyDescent="0.25">
      <c r="A112" s="134">
        <v>34</v>
      </c>
      <c r="B112" s="68">
        <v>113</v>
      </c>
      <c r="C112" s="140" t="s">
        <v>207</v>
      </c>
      <c r="D112" s="66" t="s">
        <v>147</v>
      </c>
      <c r="E112" s="20" t="s">
        <v>248</v>
      </c>
      <c r="F112" s="20" t="s">
        <v>46</v>
      </c>
      <c r="G112" s="86">
        <v>5.93</v>
      </c>
      <c r="H112" s="65">
        <v>20</v>
      </c>
      <c r="I112" s="124">
        <f t="shared" si="2"/>
        <v>0</v>
      </c>
      <c r="J112" s="40" t="str">
        <f t="shared" si="3"/>
        <v>OK</v>
      </c>
      <c r="K112" s="121"/>
      <c r="L112" s="121"/>
      <c r="M112" s="121"/>
      <c r="N112" s="121"/>
      <c r="O112" s="121"/>
      <c r="P112" s="121"/>
      <c r="Q112" s="121">
        <v>20</v>
      </c>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row>
    <row r="113" spans="1:56" ht="60" customHeight="1" x14ac:dyDescent="0.25">
      <c r="A113" s="135"/>
      <c r="B113" s="68">
        <v>114</v>
      </c>
      <c r="C113" s="141"/>
      <c r="D113" s="46" t="s">
        <v>148</v>
      </c>
      <c r="E113" s="69" t="s">
        <v>249</v>
      </c>
      <c r="F113" s="69" t="s">
        <v>48</v>
      </c>
      <c r="G113" s="86">
        <v>3.13</v>
      </c>
      <c r="H113" s="65">
        <v>50</v>
      </c>
      <c r="I113" s="124">
        <f t="shared" si="2"/>
        <v>0</v>
      </c>
      <c r="J113" s="40" t="str">
        <f t="shared" si="3"/>
        <v>OK</v>
      </c>
      <c r="K113" s="121"/>
      <c r="L113" s="121"/>
      <c r="M113" s="121"/>
      <c r="N113" s="121"/>
      <c r="O113" s="121"/>
      <c r="P113" s="121"/>
      <c r="Q113" s="121">
        <v>50</v>
      </c>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1"/>
      <c r="AY113" s="121"/>
      <c r="AZ113" s="121"/>
      <c r="BA113" s="121"/>
      <c r="BB113" s="121"/>
      <c r="BC113" s="121"/>
      <c r="BD113" s="121"/>
    </row>
    <row r="114" spans="1:56" ht="60" customHeight="1" x14ac:dyDescent="0.25">
      <c r="A114" s="135"/>
      <c r="B114" s="68">
        <v>115</v>
      </c>
      <c r="C114" s="141"/>
      <c r="D114" s="46" t="s">
        <v>149</v>
      </c>
      <c r="E114" s="69" t="s">
        <v>250</v>
      </c>
      <c r="F114" s="69" t="s">
        <v>48</v>
      </c>
      <c r="G114" s="86">
        <v>6.28</v>
      </c>
      <c r="H114" s="65">
        <v>50</v>
      </c>
      <c r="I114" s="124">
        <f t="shared" si="2"/>
        <v>0</v>
      </c>
      <c r="J114" s="40" t="str">
        <f t="shared" si="3"/>
        <v>OK</v>
      </c>
      <c r="K114" s="121"/>
      <c r="L114" s="121"/>
      <c r="M114" s="121"/>
      <c r="N114" s="121"/>
      <c r="O114" s="121"/>
      <c r="P114" s="121"/>
      <c r="Q114" s="121">
        <v>50</v>
      </c>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c r="AP114" s="121"/>
      <c r="AQ114" s="121"/>
      <c r="AR114" s="121"/>
      <c r="AS114" s="121"/>
      <c r="AT114" s="121"/>
      <c r="AU114" s="121"/>
      <c r="AV114" s="121"/>
      <c r="AW114" s="121"/>
      <c r="AX114" s="121"/>
      <c r="AY114" s="121"/>
      <c r="AZ114" s="121"/>
      <c r="BA114" s="121"/>
      <c r="BB114" s="121"/>
      <c r="BC114" s="121"/>
      <c r="BD114" s="121"/>
    </row>
    <row r="115" spans="1:56" ht="60" customHeight="1" x14ac:dyDescent="0.25">
      <c r="A115" s="136"/>
      <c r="B115" s="68">
        <v>116</v>
      </c>
      <c r="C115" s="142"/>
      <c r="D115" s="46" t="s">
        <v>150</v>
      </c>
      <c r="E115" s="69" t="s">
        <v>251</v>
      </c>
      <c r="F115" s="69" t="s">
        <v>29</v>
      </c>
      <c r="G115" s="86">
        <v>2.68</v>
      </c>
      <c r="H115" s="65">
        <v>150</v>
      </c>
      <c r="I115" s="124">
        <f t="shared" si="2"/>
        <v>0</v>
      </c>
      <c r="J115" s="40" t="str">
        <f t="shared" si="3"/>
        <v>OK</v>
      </c>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v>150</v>
      </c>
      <c r="AS115" s="121"/>
      <c r="AT115" s="121"/>
      <c r="AU115" s="121"/>
      <c r="AV115" s="121"/>
      <c r="AW115" s="121"/>
      <c r="AX115" s="121"/>
      <c r="AY115" s="121"/>
      <c r="AZ115" s="121"/>
      <c r="BA115" s="121"/>
      <c r="BB115" s="121"/>
      <c r="BC115" s="121"/>
      <c r="BD115" s="121"/>
    </row>
    <row r="116" spans="1:56" ht="60" customHeight="1" x14ac:dyDescent="0.25">
      <c r="A116" s="134">
        <v>35</v>
      </c>
      <c r="B116" s="68">
        <v>117</v>
      </c>
      <c r="C116" s="81" t="s">
        <v>207</v>
      </c>
      <c r="D116" s="46" t="s">
        <v>252</v>
      </c>
      <c r="E116" s="69" t="s">
        <v>253</v>
      </c>
      <c r="F116" s="69" t="s">
        <v>48</v>
      </c>
      <c r="G116" s="86">
        <v>25</v>
      </c>
      <c r="H116" s="65">
        <v>20</v>
      </c>
      <c r="I116" s="124">
        <f t="shared" si="2"/>
        <v>0</v>
      </c>
      <c r="J116" s="47" t="str">
        <f t="shared" si="3"/>
        <v>OK</v>
      </c>
      <c r="K116" s="121"/>
      <c r="L116" s="121"/>
      <c r="M116" s="121"/>
      <c r="N116" s="121"/>
      <c r="O116" s="121"/>
      <c r="P116" s="121"/>
      <c r="Q116" s="121">
        <v>4</v>
      </c>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1"/>
      <c r="AY116" s="121"/>
      <c r="AZ116" s="121"/>
      <c r="BA116" s="121">
        <v>16</v>
      </c>
      <c r="BB116" s="121"/>
      <c r="BC116" s="121"/>
      <c r="BD116" s="121"/>
    </row>
    <row r="117" spans="1:56" ht="60" customHeight="1" x14ac:dyDescent="0.25">
      <c r="A117" s="135"/>
      <c r="B117" s="68">
        <v>118</v>
      </c>
      <c r="C117" s="81"/>
      <c r="D117" s="46" t="s">
        <v>151</v>
      </c>
      <c r="E117" s="69" t="s">
        <v>253</v>
      </c>
      <c r="F117" s="69" t="s">
        <v>48</v>
      </c>
      <c r="G117" s="86">
        <v>20.39</v>
      </c>
      <c r="H117" s="65">
        <v>10</v>
      </c>
      <c r="I117" s="124">
        <f t="shared" si="2"/>
        <v>10</v>
      </c>
      <c r="J117" s="40" t="str">
        <f t="shared" si="3"/>
        <v>OK</v>
      </c>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1"/>
      <c r="BD117" s="121"/>
    </row>
    <row r="118" spans="1:56" ht="60" customHeight="1" x14ac:dyDescent="0.25">
      <c r="A118" s="135"/>
      <c r="B118" s="68">
        <v>119</v>
      </c>
      <c r="C118" s="81"/>
      <c r="D118" s="71" t="s">
        <v>254</v>
      </c>
      <c r="E118" s="82" t="s">
        <v>253</v>
      </c>
      <c r="F118" s="82" t="s">
        <v>48</v>
      </c>
      <c r="G118" s="87">
        <v>20.309999999999999</v>
      </c>
      <c r="H118" s="65">
        <v>30</v>
      </c>
      <c r="I118" s="124">
        <f t="shared" si="2"/>
        <v>0</v>
      </c>
      <c r="J118" s="40" t="str">
        <f t="shared" si="3"/>
        <v>OK</v>
      </c>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121"/>
      <c r="BA118" s="121">
        <v>30</v>
      </c>
      <c r="BB118" s="121"/>
      <c r="BC118" s="121"/>
      <c r="BD118" s="121"/>
    </row>
    <row r="119" spans="1:56" ht="60" customHeight="1" x14ac:dyDescent="0.25">
      <c r="A119" s="136"/>
      <c r="B119" s="68">
        <v>120</v>
      </c>
      <c r="C119" s="81"/>
      <c r="D119" s="71" t="s">
        <v>255</v>
      </c>
      <c r="E119" s="82" t="s">
        <v>253</v>
      </c>
      <c r="F119" s="82" t="s">
        <v>48</v>
      </c>
      <c r="G119" s="87">
        <v>16.7</v>
      </c>
      <c r="H119" s="65">
        <v>30</v>
      </c>
      <c r="I119" s="124">
        <f t="shared" si="2"/>
        <v>0</v>
      </c>
      <c r="J119" s="40" t="str">
        <f t="shared" si="3"/>
        <v>OK</v>
      </c>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21"/>
      <c r="AO119" s="121"/>
      <c r="AP119" s="121"/>
      <c r="AQ119" s="121"/>
      <c r="AR119" s="121"/>
      <c r="AS119" s="121"/>
      <c r="AT119" s="121"/>
      <c r="AU119" s="121"/>
      <c r="AV119" s="121"/>
      <c r="AW119" s="121"/>
      <c r="AX119" s="121"/>
      <c r="AY119" s="121"/>
      <c r="AZ119" s="121"/>
      <c r="BA119" s="121">
        <v>30</v>
      </c>
      <c r="BB119" s="121"/>
      <c r="BC119" s="121"/>
      <c r="BD119" s="121"/>
    </row>
    <row r="120" spans="1:56" ht="60" customHeight="1" x14ac:dyDescent="0.25">
      <c r="A120" s="49">
        <v>36</v>
      </c>
      <c r="B120" s="68">
        <v>121</v>
      </c>
      <c r="C120" s="81" t="s">
        <v>187</v>
      </c>
      <c r="D120" s="71" t="s">
        <v>256</v>
      </c>
      <c r="E120" s="82" t="s">
        <v>257</v>
      </c>
      <c r="F120" s="82" t="s">
        <v>48</v>
      </c>
      <c r="G120" s="87">
        <v>125</v>
      </c>
      <c r="H120" s="72">
        <f>20-8</f>
        <v>12</v>
      </c>
      <c r="I120" s="124">
        <f t="shared" si="2"/>
        <v>2</v>
      </c>
      <c r="J120" s="40" t="str">
        <f t="shared" si="3"/>
        <v>OK</v>
      </c>
      <c r="K120" s="121"/>
      <c r="L120" s="121"/>
      <c r="M120" s="121"/>
      <c r="N120" s="121"/>
      <c r="O120" s="121"/>
      <c r="P120" s="121"/>
      <c r="Q120" s="121"/>
      <c r="R120" s="121"/>
      <c r="S120" s="121">
        <v>4</v>
      </c>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1"/>
      <c r="AY120" s="121"/>
      <c r="AZ120" s="121"/>
      <c r="BA120" s="121"/>
      <c r="BB120" s="121">
        <v>6</v>
      </c>
      <c r="BC120" s="121"/>
      <c r="BD120" s="121"/>
    </row>
    <row r="121" spans="1:56" ht="60" customHeight="1" x14ac:dyDescent="0.25">
      <c r="A121" s="134">
        <v>41</v>
      </c>
      <c r="B121" s="68">
        <v>138</v>
      </c>
      <c r="C121" s="140" t="s">
        <v>187</v>
      </c>
      <c r="D121" s="71" t="s">
        <v>152</v>
      </c>
      <c r="E121" s="82" t="s">
        <v>61</v>
      </c>
      <c r="F121" s="82" t="s">
        <v>26</v>
      </c>
      <c r="G121" s="87">
        <v>29.82</v>
      </c>
      <c r="H121" s="65"/>
      <c r="I121" s="124">
        <f t="shared" si="2"/>
        <v>0</v>
      </c>
      <c r="J121" s="40" t="str">
        <f t="shared" si="3"/>
        <v>OK</v>
      </c>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1"/>
      <c r="AY121" s="121"/>
      <c r="AZ121" s="121"/>
      <c r="BA121" s="121"/>
      <c r="BB121" s="121"/>
      <c r="BC121" s="121"/>
      <c r="BD121" s="121"/>
    </row>
    <row r="122" spans="1:56" ht="60" customHeight="1" x14ac:dyDescent="0.25">
      <c r="A122" s="135"/>
      <c r="B122" s="68">
        <v>139</v>
      </c>
      <c r="C122" s="141"/>
      <c r="D122" s="46" t="s">
        <v>153</v>
      </c>
      <c r="E122" s="69" t="s">
        <v>258</v>
      </c>
      <c r="F122" s="69" t="s">
        <v>26</v>
      </c>
      <c r="G122" s="86">
        <v>2.17</v>
      </c>
      <c r="H122" s="65"/>
      <c r="I122" s="124">
        <f t="shared" si="2"/>
        <v>0</v>
      </c>
      <c r="J122" s="48" t="str">
        <f>IF(I122&lt;0,"ATENÇÃO","OK")</f>
        <v>OK</v>
      </c>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row>
    <row r="123" spans="1:56" ht="60" customHeight="1" x14ac:dyDescent="0.25">
      <c r="A123" s="135"/>
      <c r="B123" s="68">
        <v>140</v>
      </c>
      <c r="C123" s="141"/>
      <c r="D123" s="66" t="s">
        <v>154</v>
      </c>
      <c r="E123" s="20" t="s">
        <v>258</v>
      </c>
      <c r="F123" s="20" t="s">
        <v>26</v>
      </c>
      <c r="G123" s="86">
        <v>9.0500000000000007</v>
      </c>
      <c r="H123" s="65"/>
      <c r="I123" s="124">
        <f t="shared" si="2"/>
        <v>0</v>
      </c>
      <c r="J123" s="40" t="str">
        <f t="shared" si="3"/>
        <v>OK</v>
      </c>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1"/>
      <c r="AY123" s="121"/>
      <c r="AZ123" s="121"/>
      <c r="BA123" s="121"/>
      <c r="BB123" s="121"/>
      <c r="BC123" s="121"/>
      <c r="BD123" s="121"/>
    </row>
    <row r="124" spans="1:56" ht="60" customHeight="1" x14ac:dyDescent="0.25">
      <c r="A124" s="135"/>
      <c r="B124" s="68">
        <v>141</v>
      </c>
      <c r="C124" s="141"/>
      <c r="D124" s="66" t="s">
        <v>155</v>
      </c>
      <c r="E124" s="20" t="s">
        <v>258</v>
      </c>
      <c r="F124" s="20" t="s">
        <v>26</v>
      </c>
      <c r="G124" s="86">
        <v>8.3800000000000008</v>
      </c>
      <c r="H124" s="65">
        <v>15</v>
      </c>
      <c r="I124" s="124">
        <f t="shared" si="2"/>
        <v>0</v>
      </c>
      <c r="J124" s="40" t="str">
        <f t="shared" si="3"/>
        <v>OK</v>
      </c>
      <c r="K124" s="121"/>
      <c r="L124" s="121"/>
      <c r="M124" s="121"/>
      <c r="N124" s="121"/>
      <c r="O124" s="121"/>
      <c r="P124" s="121"/>
      <c r="Q124" s="121"/>
      <c r="R124" s="121"/>
      <c r="S124" s="121"/>
      <c r="T124" s="121"/>
      <c r="U124" s="121"/>
      <c r="V124" s="121"/>
      <c r="W124" s="121"/>
      <c r="X124" s="121"/>
      <c r="Y124" s="121"/>
      <c r="Z124" s="121"/>
      <c r="AA124" s="121"/>
      <c r="AB124" s="121"/>
      <c r="AC124" s="121">
        <v>15</v>
      </c>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1"/>
      <c r="AY124" s="121"/>
      <c r="AZ124" s="121"/>
      <c r="BA124" s="121"/>
      <c r="BB124" s="121"/>
      <c r="BC124" s="121"/>
      <c r="BD124" s="121"/>
    </row>
    <row r="125" spans="1:56" ht="60" customHeight="1" x14ac:dyDescent="0.25">
      <c r="A125" s="135"/>
      <c r="B125" s="68">
        <v>142</v>
      </c>
      <c r="C125" s="141"/>
      <c r="D125" s="66" t="s">
        <v>156</v>
      </c>
      <c r="E125" s="20" t="s">
        <v>258</v>
      </c>
      <c r="F125" s="20" t="s">
        <v>26</v>
      </c>
      <c r="G125" s="86">
        <v>22.56</v>
      </c>
      <c r="H125" s="65">
        <v>30</v>
      </c>
      <c r="I125" s="124">
        <f t="shared" si="2"/>
        <v>0</v>
      </c>
      <c r="J125" s="40" t="str">
        <f t="shared" si="3"/>
        <v>OK</v>
      </c>
      <c r="K125" s="121"/>
      <c r="L125" s="121"/>
      <c r="M125" s="121"/>
      <c r="N125" s="121"/>
      <c r="O125" s="121"/>
      <c r="P125" s="121"/>
      <c r="Q125" s="121"/>
      <c r="R125" s="121"/>
      <c r="S125" s="121">
        <v>10</v>
      </c>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c r="AO125" s="121"/>
      <c r="AP125" s="121"/>
      <c r="AQ125" s="121"/>
      <c r="AR125" s="121"/>
      <c r="AS125" s="121"/>
      <c r="AT125" s="121"/>
      <c r="AU125" s="121"/>
      <c r="AV125" s="121"/>
      <c r="AW125" s="121"/>
      <c r="AX125" s="121"/>
      <c r="AY125" s="121"/>
      <c r="AZ125" s="121"/>
      <c r="BA125" s="121"/>
      <c r="BB125" s="121">
        <v>20</v>
      </c>
      <c r="BC125" s="121"/>
      <c r="BD125" s="121"/>
    </row>
    <row r="126" spans="1:56" ht="60" customHeight="1" x14ac:dyDescent="0.25">
      <c r="A126" s="136"/>
      <c r="B126" s="68">
        <v>143</v>
      </c>
      <c r="C126" s="142"/>
      <c r="D126" s="46" t="s">
        <v>259</v>
      </c>
      <c r="E126" s="69" t="s">
        <v>258</v>
      </c>
      <c r="F126" s="69" t="s">
        <v>26</v>
      </c>
      <c r="G126" s="86">
        <v>17.079999999999998</v>
      </c>
      <c r="H126" s="65">
        <v>10</v>
      </c>
      <c r="I126" s="124">
        <f t="shared" si="2"/>
        <v>0</v>
      </c>
      <c r="J126" s="40" t="str">
        <f t="shared" si="3"/>
        <v>OK</v>
      </c>
      <c r="K126" s="121"/>
      <c r="L126" s="121"/>
      <c r="M126" s="121"/>
      <c r="N126" s="121"/>
      <c r="O126" s="121"/>
      <c r="P126" s="121"/>
      <c r="Q126" s="121"/>
      <c r="R126" s="121"/>
      <c r="S126" s="121">
        <v>5</v>
      </c>
      <c r="T126" s="121"/>
      <c r="U126" s="121"/>
      <c r="V126" s="121"/>
      <c r="W126" s="121"/>
      <c r="X126" s="121"/>
      <c r="Y126" s="121"/>
      <c r="Z126" s="121"/>
      <c r="AA126" s="121"/>
      <c r="AB126" s="121"/>
      <c r="AC126" s="121">
        <v>5</v>
      </c>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30">
    <mergeCell ref="A101:A102"/>
    <mergeCell ref="C101:C102"/>
    <mergeCell ref="A103:A108"/>
    <mergeCell ref="C103:C108"/>
    <mergeCell ref="A109:A111"/>
    <mergeCell ref="C109:C111"/>
    <mergeCell ref="A112:A115"/>
    <mergeCell ref="C112:C115"/>
    <mergeCell ref="A116:A119"/>
    <mergeCell ref="C85:C88"/>
    <mergeCell ref="A89:A91"/>
    <mergeCell ref="C89:C91"/>
    <mergeCell ref="A92:A93"/>
    <mergeCell ref="C92:C93"/>
    <mergeCell ref="A95:A97"/>
    <mergeCell ref="C95:C97"/>
    <mergeCell ref="A99:A100"/>
    <mergeCell ref="C99:C100"/>
    <mergeCell ref="A85:A88"/>
    <mergeCell ref="C62:C65"/>
    <mergeCell ref="A66:A69"/>
    <mergeCell ref="C66:C69"/>
    <mergeCell ref="A70:A74"/>
    <mergeCell ref="C70:C74"/>
    <mergeCell ref="A75:A77"/>
    <mergeCell ref="C75:C77"/>
    <mergeCell ref="A78:A83"/>
    <mergeCell ref="C78:C83"/>
    <mergeCell ref="A62:A65"/>
    <mergeCell ref="C27:C34"/>
    <mergeCell ref="A35:A48"/>
    <mergeCell ref="C35:C48"/>
    <mergeCell ref="A49:A54"/>
    <mergeCell ref="C49:C54"/>
    <mergeCell ref="A55:A57"/>
    <mergeCell ref="C55:C57"/>
    <mergeCell ref="A58:A61"/>
    <mergeCell ref="C58:C61"/>
    <mergeCell ref="A27:A34"/>
    <mergeCell ref="A12:A16"/>
    <mergeCell ref="C12:C16"/>
    <mergeCell ref="A17:A20"/>
    <mergeCell ref="C17:C20"/>
    <mergeCell ref="A21:A22"/>
    <mergeCell ref="C21:C22"/>
    <mergeCell ref="A23:A24"/>
    <mergeCell ref="C23:C24"/>
    <mergeCell ref="A25:A26"/>
    <mergeCell ref="C25:C26"/>
    <mergeCell ref="D1:G1"/>
    <mergeCell ref="H1:J1"/>
    <mergeCell ref="K1:K2"/>
    <mergeCell ref="L1:L2"/>
    <mergeCell ref="AU1:AU2"/>
    <mergeCell ref="AV1:AV2"/>
    <mergeCell ref="A2:J2"/>
    <mergeCell ref="A8:A10"/>
    <mergeCell ref="C8:C10"/>
    <mergeCell ref="P1:P2"/>
    <mergeCell ref="AE1:AE2"/>
    <mergeCell ref="AF1:AF2"/>
    <mergeCell ref="AG1:AG2"/>
    <mergeCell ref="AH1:AH2"/>
    <mergeCell ref="Z1:Z2"/>
    <mergeCell ref="AA1:AA2"/>
    <mergeCell ref="AB1:AB2"/>
    <mergeCell ref="AC1:AC2"/>
    <mergeCell ref="AD1:AD2"/>
    <mergeCell ref="X1:X2"/>
    <mergeCell ref="Y1:Y2"/>
    <mergeCell ref="A1:C1"/>
    <mergeCell ref="M1:M2"/>
    <mergeCell ref="N1:N2"/>
    <mergeCell ref="A153:C153"/>
    <mergeCell ref="A154:C154"/>
    <mergeCell ref="A155:C155"/>
    <mergeCell ref="A156:C156"/>
    <mergeCell ref="A157:C157"/>
    <mergeCell ref="A148:C148"/>
    <mergeCell ref="A149:C149"/>
    <mergeCell ref="A150:C150"/>
    <mergeCell ref="A151:C151"/>
    <mergeCell ref="A152:C152"/>
    <mergeCell ref="A143:C143"/>
    <mergeCell ref="A144:C144"/>
    <mergeCell ref="A145:C145"/>
    <mergeCell ref="A146:C146"/>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A142:C142"/>
    <mergeCell ref="U1:U2"/>
    <mergeCell ref="V1:V2"/>
    <mergeCell ref="W1:W2"/>
    <mergeCell ref="Q1:Q2"/>
    <mergeCell ref="R1:R2"/>
    <mergeCell ref="S1:S2"/>
    <mergeCell ref="T1:T2"/>
    <mergeCell ref="O1:O2"/>
    <mergeCell ref="AR1:AR2"/>
    <mergeCell ref="AI1:AI2"/>
    <mergeCell ref="AJ1:AJ2"/>
    <mergeCell ref="AK1:AK2"/>
    <mergeCell ref="AL1:AL2"/>
    <mergeCell ref="AM1:AM2"/>
    <mergeCell ref="AN1:AN2"/>
    <mergeCell ref="AO1:AO2"/>
    <mergeCell ref="AP1:AP2"/>
    <mergeCell ref="AQ1:AQ2"/>
    <mergeCell ref="AW1:AW2"/>
    <mergeCell ref="AX1:AX2"/>
    <mergeCell ref="AY1:AY2"/>
    <mergeCell ref="AZ1:AZ2"/>
    <mergeCell ref="BA1:BA2"/>
    <mergeCell ref="BB1:BB2"/>
    <mergeCell ref="BC1:BC2"/>
    <mergeCell ref="BD1:BD2"/>
    <mergeCell ref="AS1:AS2"/>
    <mergeCell ref="AT1:AT2"/>
  </mergeCells>
  <conditionalFormatting sqref="Y4:Y126">
    <cfRule type="cellIs" dxfId="188" priority="22" stopIfTrue="1" operator="greaterThan">
      <formula>0</formula>
    </cfRule>
    <cfRule type="cellIs" dxfId="187" priority="23" stopIfTrue="1" operator="greaterThan">
      <formula>0</formula>
    </cfRule>
    <cfRule type="cellIs" dxfId="186" priority="24" stopIfTrue="1" operator="greaterThan">
      <formula>0</formula>
    </cfRule>
  </conditionalFormatting>
  <conditionalFormatting sqref="Z4:AR126 AT4:AV126">
    <cfRule type="cellIs" dxfId="185" priority="19" stopIfTrue="1" operator="greaterThan">
      <formula>0</formula>
    </cfRule>
    <cfRule type="cellIs" dxfId="184" priority="20" stopIfTrue="1" operator="greaterThan">
      <formula>0</formula>
    </cfRule>
    <cfRule type="cellIs" dxfId="183" priority="21" stopIfTrue="1" operator="greaterThan">
      <formula>0</formula>
    </cfRule>
  </conditionalFormatting>
  <conditionalFormatting sqref="AS4:AS126">
    <cfRule type="cellIs" dxfId="182" priority="16" stopIfTrue="1" operator="greaterThan">
      <formula>0</formula>
    </cfRule>
    <cfRule type="cellIs" dxfId="181" priority="17" stopIfTrue="1" operator="greaterThan">
      <formula>0</formula>
    </cfRule>
    <cfRule type="cellIs" dxfId="180" priority="18" stopIfTrue="1" operator="greaterThan">
      <formula>0</formula>
    </cfRule>
  </conditionalFormatting>
  <conditionalFormatting sqref="AW4:AY126">
    <cfRule type="cellIs" dxfId="179" priority="13" stopIfTrue="1" operator="greaterThan">
      <formula>0</formula>
    </cfRule>
    <cfRule type="cellIs" dxfId="178" priority="14" stopIfTrue="1" operator="greaterThan">
      <formula>0</formula>
    </cfRule>
    <cfRule type="cellIs" dxfId="177" priority="15" stopIfTrue="1" operator="greaterThan">
      <formula>0</formula>
    </cfRule>
  </conditionalFormatting>
  <conditionalFormatting sqref="AZ4:BB126">
    <cfRule type="cellIs" dxfId="176" priority="10" stopIfTrue="1" operator="greaterThan">
      <formula>0</formula>
    </cfRule>
    <cfRule type="cellIs" dxfId="175" priority="11" stopIfTrue="1" operator="greaterThan">
      <formula>0</formula>
    </cfRule>
    <cfRule type="cellIs" dxfId="174" priority="12" stopIfTrue="1" operator="greaterThan">
      <formula>0</formula>
    </cfRule>
  </conditionalFormatting>
  <conditionalFormatting sqref="BC4:BC126">
    <cfRule type="cellIs" dxfId="173" priority="4" stopIfTrue="1" operator="greaterThan">
      <formula>0</formula>
    </cfRule>
    <cfRule type="cellIs" dxfId="172" priority="5" stopIfTrue="1" operator="greaterThan">
      <formula>0</formula>
    </cfRule>
    <cfRule type="cellIs" dxfId="171" priority="6" stopIfTrue="1" operator="greaterThan">
      <formula>0</formula>
    </cfRule>
  </conditionalFormatting>
  <conditionalFormatting sqref="BD4:BD126">
    <cfRule type="cellIs" dxfId="170" priority="1" stopIfTrue="1" operator="greaterThan">
      <formula>0</formula>
    </cfRule>
    <cfRule type="cellIs" dxfId="169" priority="2" stopIfTrue="1" operator="greaterThan">
      <formula>0</formula>
    </cfRule>
    <cfRule type="cellIs" dxfId="168" priority="3" stopIfTrue="1" operator="greaterThan">
      <formula>0</formula>
    </cfRule>
  </conditionalFormatting>
  <conditionalFormatting sqref="K4:U126">
    <cfRule type="cellIs" dxfId="167" priority="34" stopIfTrue="1" operator="greaterThan">
      <formula>0</formula>
    </cfRule>
    <cfRule type="cellIs" dxfId="166" priority="35" stopIfTrue="1" operator="greaterThan">
      <formula>0</formula>
    </cfRule>
    <cfRule type="cellIs" dxfId="165" priority="36" stopIfTrue="1" operator="greaterThan">
      <formula>0</formula>
    </cfRule>
  </conditionalFormatting>
  <conditionalFormatting sqref="V4:V126">
    <cfRule type="cellIs" dxfId="164" priority="31" stopIfTrue="1" operator="greaterThan">
      <formula>0</formula>
    </cfRule>
    <cfRule type="cellIs" dxfId="163" priority="32" stopIfTrue="1" operator="greaterThan">
      <formula>0</formula>
    </cfRule>
    <cfRule type="cellIs" dxfId="162" priority="33" stopIfTrue="1" operator="greaterThan">
      <formula>0</formula>
    </cfRule>
  </conditionalFormatting>
  <conditionalFormatting sqref="W4:W126">
    <cfRule type="cellIs" dxfId="161" priority="28" stopIfTrue="1" operator="greaterThan">
      <formula>0</formula>
    </cfRule>
    <cfRule type="cellIs" dxfId="160" priority="29" stopIfTrue="1" operator="greaterThan">
      <formula>0</formula>
    </cfRule>
    <cfRule type="cellIs" dxfId="159" priority="30" stopIfTrue="1" operator="greaterThan">
      <formula>0</formula>
    </cfRule>
  </conditionalFormatting>
  <conditionalFormatting sqref="X4:X126">
    <cfRule type="cellIs" dxfId="158" priority="25" stopIfTrue="1" operator="greaterThan">
      <formula>0</formula>
    </cfRule>
    <cfRule type="cellIs" dxfId="157" priority="26" stopIfTrue="1" operator="greaterThan">
      <formula>0</formula>
    </cfRule>
    <cfRule type="cellIs" dxfId="156" priority="27"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7"/>
  <sheetViews>
    <sheetView topLeftCell="H1" zoomScale="80" zoomScaleNormal="80" workbookViewId="0">
      <selection activeCell="I4"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19" customWidth="1"/>
    <col min="9" max="9" width="13.28515625" style="42" customWidth="1"/>
    <col min="10" max="10" width="12.5703125" style="16" customWidth="1"/>
    <col min="11" max="30" width="13.85546875" style="17" customWidth="1"/>
    <col min="31" max="31" width="14.7109375" style="17" customWidth="1"/>
    <col min="32" max="32" width="11.28515625" style="14" customWidth="1"/>
    <col min="33" max="33" width="12.42578125" style="14" customWidth="1"/>
    <col min="34" max="34" width="13.28515625" style="14" customWidth="1"/>
    <col min="35" max="36" width="11.5703125" style="14" bestFit="1" customWidth="1"/>
    <col min="37" max="37" width="13.42578125" style="14" customWidth="1"/>
    <col min="38" max="39" width="11.5703125" style="14" bestFit="1" customWidth="1"/>
    <col min="40" max="40" width="12.42578125" style="14" customWidth="1"/>
    <col min="41" max="41" width="11.7109375" style="14" customWidth="1"/>
    <col min="42" max="42" width="12" style="14" customWidth="1"/>
    <col min="43" max="43" width="12.140625" style="14" customWidth="1"/>
    <col min="44" max="44" width="12.42578125" style="14" customWidth="1"/>
    <col min="45" max="46" width="18.28515625" style="14" customWidth="1"/>
    <col min="47" max="47" width="17" style="14" customWidth="1"/>
    <col min="48" max="48" width="16.85546875" style="14" customWidth="1"/>
    <col min="49" max="16384" width="9.7109375" style="14"/>
  </cols>
  <sheetData>
    <row r="1" spans="1:48" ht="33" customHeight="1" x14ac:dyDescent="0.25">
      <c r="A1" s="131" t="s">
        <v>158</v>
      </c>
      <c r="B1" s="131"/>
      <c r="C1" s="131"/>
      <c r="D1" s="132" t="s">
        <v>32</v>
      </c>
      <c r="E1" s="132"/>
      <c r="F1" s="132"/>
      <c r="G1" s="132"/>
      <c r="H1" s="132" t="s">
        <v>159</v>
      </c>
      <c r="I1" s="132"/>
      <c r="J1" s="132"/>
      <c r="K1" s="129" t="s">
        <v>374</v>
      </c>
      <c r="L1" s="129" t="s">
        <v>375</v>
      </c>
      <c r="M1" s="129" t="s">
        <v>376</v>
      </c>
      <c r="N1" s="129" t="s">
        <v>377</v>
      </c>
      <c r="O1" s="129" t="s">
        <v>378</v>
      </c>
      <c r="P1" s="129" t="s">
        <v>379</v>
      </c>
      <c r="Q1" s="129" t="s">
        <v>380</v>
      </c>
      <c r="R1" s="129" t="s">
        <v>381</v>
      </c>
      <c r="S1" s="129" t="s">
        <v>382</v>
      </c>
      <c r="T1" s="153" t="s">
        <v>555</v>
      </c>
      <c r="U1" s="168" t="s">
        <v>556</v>
      </c>
      <c r="V1" s="129" t="s">
        <v>557</v>
      </c>
      <c r="W1" s="129" t="s">
        <v>558</v>
      </c>
      <c r="X1" s="129" t="s">
        <v>559</v>
      </c>
      <c r="Y1" s="129" t="s">
        <v>160</v>
      </c>
      <c r="Z1" s="129" t="s">
        <v>160</v>
      </c>
      <c r="AA1" s="129" t="s">
        <v>160</v>
      </c>
      <c r="AB1" s="129" t="s">
        <v>160</v>
      </c>
      <c r="AC1" s="129" t="s">
        <v>160</v>
      </c>
      <c r="AD1" s="129" t="s">
        <v>160</v>
      </c>
      <c r="AE1" s="129" t="s">
        <v>160</v>
      </c>
      <c r="AF1" s="129" t="s">
        <v>160</v>
      </c>
      <c r="AG1" s="129" t="s">
        <v>160</v>
      </c>
      <c r="AH1" s="129" t="s">
        <v>160</v>
      </c>
      <c r="AI1" s="129" t="s">
        <v>160</v>
      </c>
      <c r="AJ1" s="129" t="s">
        <v>160</v>
      </c>
      <c r="AK1" s="129" t="s">
        <v>160</v>
      </c>
      <c r="AL1" s="129" t="s">
        <v>160</v>
      </c>
      <c r="AM1" s="129" t="s">
        <v>160</v>
      </c>
      <c r="AN1" s="129" t="s">
        <v>160</v>
      </c>
      <c r="AO1" s="129" t="s">
        <v>160</v>
      </c>
      <c r="AP1" s="129" t="s">
        <v>160</v>
      </c>
      <c r="AQ1" s="129" t="s">
        <v>160</v>
      </c>
      <c r="AR1" s="129" t="s">
        <v>160</v>
      </c>
      <c r="AS1" s="129" t="s">
        <v>160</v>
      </c>
      <c r="AT1" s="129" t="s">
        <v>160</v>
      </c>
      <c r="AU1" s="129" t="s">
        <v>160</v>
      </c>
      <c r="AV1" s="129" t="s">
        <v>160</v>
      </c>
    </row>
    <row r="2" spans="1:48" ht="21.75" customHeight="1" x14ac:dyDescent="0.25">
      <c r="A2" s="132" t="s">
        <v>157</v>
      </c>
      <c r="B2" s="132"/>
      <c r="C2" s="132"/>
      <c r="D2" s="132"/>
      <c r="E2" s="132"/>
      <c r="F2" s="132"/>
      <c r="G2" s="132"/>
      <c r="H2" s="132"/>
      <c r="I2" s="132"/>
      <c r="J2" s="132"/>
      <c r="K2" s="130"/>
      <c r="L2" s="130"/>
      <c r="M2" s="130"/>
      <c r="N2" s="130"/>
      <c r="O2" s="130"/>
      <c r="P2" s="130"/>
      <c r="Q2" s="130"/>
      <c r="R2" s="130"/>
      <c r="S2" s="130"/>
      <c r="T2" s="153"/>
      <c r="U2" s="169"/>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row>
    <row r="3" spans="1:48" s="15" customFormat="1" ht="45" x14ac:dyDescent="0.2">
      <c r="A3" s="34" t="s">
        <v>1</v>
      </c>
      <c r="B3" s="34" t="s">
        <v>2</v>
      </c>
      <c r="C3" s="35" t="s">
        <v>162</v>
      </c>
      <c r="D3" s="35" t="s">
        <v>163</v>
      </c>
      <c r="E3" s="35" t="s">
        <v>164</v>
      </c>
      <c r="F3" s="35" t="s">
        <v>6</v>
      </c>
      <c r="G3" s="36" t="s">
        <v>3</v>
      </c>
      <c r="H3" s="37" t="s">
        <v>25</v>
      </c>
      <c r="I3" s="38" t="s">
        <v>0</v>
      </c>
      <c r="J3" s="34" t="s">
        <v>4</v>
      </c>
      <c r="K3" s="33">
        <v>43168</v>
      </c>
      <c r="L3" s="33">
        <v>43168</v>
      </c>
      <c r="M3" s="33">
        <v>43168</v>
      </c>
      <c r="N3" s="33">
        <v>43173</v>
      </c>
      <c r="O3" s="33">
        <v>43173</v>
      </c>
      <c r="P3" s="33">
        <v>43173</v>
      </c>
      <c r="Q3" s="33">
        <v>43215</v>
      </c>
      <c r="R3" s="33">
        <v>43215</v>
      </c>
      <c r="S3" s="33">
        <v>43278</v>
      </c>
      <c r="T3" s="122">
        <v>43319</v>
      </c>
      <c r="U3" s="122">
        <v>43364</v>
      </c>
      <c r="V3" s="122">
        <v>43402</v>
      </c>
      <c r="W3" s="122">
        <v>43402</v>
      </c>
      <c r="X3" s="122">
        <v>43402</v>
      </c>
      <c r="Y3" s="33" t="s">
        <v>161</v>
      </c>
      <c r="Z3" s="33" t="s">
        <v>161</v>
      </c>
      <c r="AA3" s="33" t="s">
        <v>161</v>
      </c>
      <c r="AB3" s="33" t="s">
        <v>161</v>
      </c>
      <c r="AC3" s="33" t="s">
        <v>161</v>
      </c>
      <c r="AD3" s="33" t="s">
        <v>161</v>
      </c>
      <c r="AE3" s="33" t="s">
        <v>161</v>
      </c>
      <c r="AF3" s="33" t="s">
        <v>161</v>
      </c>
      <c r="AG3" s="33" t="s">
        <v>161</v>
      </c>
      <c r="AH3" s="33" t="s">
        <v>161</v>
      </c>
      <c r="AI3" s="33" t="s">
        <v>161</v>
      </c>
      <c r="AJ3" s="33" t="s">
        <v>161</v>
      </c>
      <c r="AK3" s="33" t="s">
        <v>161</v>
      </c>
      <c r="AL3" s="33" t="s">
        <v>161</v>
      </c>
      <c r="AM3" s="33" t="s">
        <v>161</v>
      </c>
      <c r="AN3" s="33" t="s">
        <v>161</v>
      </c>
      <c r="AO3" s="33" t="s">
        <v>161</v>
      </c>
      <c r="AP3" s="33" t="s">
        <v>161</v>
      </c>
      <c r="AQ3" s="33" t="s">
        <v>161</v>
      </c>
      <c r="AR3" s="33" t="s">
        <v>161</v>
      </c>
      <c r="AS3" s="33" t="s">
        <v>161</v>
      </c>
      <c r="AT3" s="33" t="s">
        <v>161</v>
      </c>
      <c r="AU3" s="33" t="s">
        <v>161</v>
      </c>
      <c r="AV3" s="33" t="s">
        <v>161</v>
      </c>
    </row>
    <row r="4" spans="1:48" ht="60" customHeight="1" x14ac:dyDescent="0.25">
      <c r="A4" s="80">
        <v>1</v>
      </c>
      <c r="B4" s="68">
        <v>1</v>
      </c>
      <c r="C4" s="81" t="s">
        <v>165</v>
      </c>
      <c r="D4" s="66" t="s">
        <v>166</v>
      </c>
      <c r="E4" s="20" t="s">
        <v>167</v>
      </c>
      <c r="F4" s="20" t="s">
        <v>46</v>
      </c>
      <c r="G4" s="86">
        <v>40.229999999999997</v>
      </c>
      <c r="H4" s="64">
        <v>60</v>
      </c>
      <c r="I4" s="39">
        <f>H4-(SUM(K4:AV4))</f>
        <v>0</v>
      </c>
      <c r="J4" s="40" t="str">
        <f>IF(I4&lt;0,"ATENÇÃO","OK")</f>
        <v>OK</v>
      </c>
      <c r="K4" s="18"/>
      <c r="L4" s="18"/>
      <c r="M4" s="18"/>
      <c r="N4" s="18"/>
      <c r="O4" s="18"/>
      <c r="P4" s="18"/>
      <c r="Q4" s="18"/>
      <c r="R4" s="18"/>
      <c r="S4" s="18">
        <v>30</v>
      </c>
      <c r="T4" s="121"/>
      <c r="U4" s="170"/>
      <c r="V4" s="121">
        <v>30</v>
      </c>
      <c r="W4" s="121"/>
      <c r="X4" s="121"/>
      <c r="Y4" s="18"/>
      <c r="Z4" s="18"/>
      <c r="AA4" s="18"/>
      <c r="AB4" s="18"/>
      <c r="AC4" s="18"/>
      <c r="AD4" s="18"/>
      <c r="AE4" s="18"/>
      <c r="AF4" s="18"/>
      <c r="AG4" s="18"/>
      <c r="AH4" s="18"/>
      <c r="AI4" s="18"/>
      <c r="AJ4" s="18"/>
      <c r="AK4" s="18"/>
      <c r="AL4" s="18"/>
      <c r="AM4" s="18"/>
      <c r="AN4" s="18"/>
      <c r="AO4" s="18"/>
      <c r="AP4" s="18"/>
      <c r="AQ4" s="18"/>
      <c r="AR4" s="18"/>
      <c r="AS4" s="18"/>
      <c r="AT4" s="18"/>
      <c r="AU4" s="18"/>
      <c r="AV4" s="18"/>
    </row>
    <row r="5" spans="1:48" ht="60" customHeight="1" x14ac:dyDescent="0.25">
      <c r="A5" s="49">
        <v>2</v>
      </c>
      <c r="B5" s="68">
        <v>2</v>
      </c>
      <c r="C5" s="81" t="s">
        <v>165</v>
      </c>
      <c r="D5" s="66" t="s">
        <v>168</v>
      </c>
      <c r="E5" s="20" t="s">
        <v>167</v>
      </c>
      <c r="F5" s="20" t="s">
        <v>47</v>
      </c>
      <c r="G5" s="86">
        <v>34.869999999999997</v>
      </c>
      <c r="H5" s="65"/>
      <c r="I5" s="39">
        <f t="shared" ref="I5:I68" si="0">H5-(SUM(K5:AV5))</f>
        <v>0</v>
      </c>
      <c r="J5" s="40" t="str">
        <f t="shared" ref="J5:J68" si="1">IF(I5&lt;0,"ATENÇÃO","OK")</f>
        <v>OK</v>
      </c>
      <c r="K5" s="18"/>
      <c r="L5" s="18"/>
      <c r="M5" s="18"/>
      <c r="N5" s="18"/>
      <c r="O5" s="18"/>
      <c r="P5" s="18"/>
      <c r="Q5" s="18"/>
      <c r="R5" s="18"/>
      <c r="S5" s="18"/>
      <c r="T5" s="121"/>
      <c r="U5" s="170"/>
      <c r="V5" s="121"/>
      <c r="W5" s="121"/>
      <c r="X5" s="121"/>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60" customHeight="1" x14ac:dyDescent="0.25">
      <c r="A6" s="49">
        <v>3</v>
      </c>
      <c r="B6" s="68">
        <v>3</v>
      </c>
      <c r="C6" s="81" t="s">
        <v>169</v>
      </c>
      <c r="D6" s="66" t="s">
        <v>170</v>
      </c>
      <c r="E6" s="20" t="s">
        <v>171</v>
      </c>
      <c r="F6" s="20" t="s">
        <v>48</v>
      </c>
      <c r="G6" s="86">
        <v>7.79</v>
      </c>
      <c r="H6" s="65">
        <v>380</v>
      </c>
      <c r="I6" s="39">
        <f t="shared" si="0"/>
        <v>260</v>
      </c>
      <c r="J6" s="40" t="str">
        <f t="shared" si="1"/>
        <v>OK</v>
      </c>
      <c r="K6" s="18"/>
      <c r="L6" s="18"/>
      <c r="M6" s="18"/>
      <c r="N6" s="18"/>
      <c r="O6" s="18">
        <v>120</v>
      </c>
      <c r="P6" s="18"/>
      <c r="Q6" s="18"/>
      <c r="R6" s="18"/>
      <c r="S6" s="18"/>
      <c r="T6" s="121"/>
      <c r="U6" s="170"/>
      <c r="V6" s="121"/>
      <c r="W6" s="121"/>
      <c r="X6" s="121"/>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60" customHeight="1" x14ac:dyDescent="0.25">
      <c r="A7" s="49">
        <v>4</v>
      </c>
      <c r="B7" s="68">
        <v>4</v>
      </c>
      <c r="C7" s="81" t="s">
        <v>172</v>
      </c>
      <c r="D7" s="66" t="s">
        <v>76</v>
      </c>
      <c r="E7" s="20" t="s">
        <v>54</v>
      </c>
      <c r="F7" s="20" t="s">
        <v>34</v>
      </c>
      <c r="G7" s="86">
        <v>1.47</v>
      </c>
      <c r="H7" s="65">
        <v>450</v>
      </c>
      <c r="I7" s="39">
        <f t="shared" si="0"/>
        <v>270</v>
      </c>
      <c r="J7" s="40" t="str">
        <f t="shared" si="1"/>
        <v>OK</v>
      </c>
      <c r="K7" s="18"/>
      <c r="L7" s="18"/>
      <c r="M7" s="18"/>
      <c r="N7" s="18">
        <v>180</v>
      </c>
      <c r="O7" s="18"/>
      <c r="P7" s="18"/>
      <c r="Q7" s="18"/>
      <c r="R7" s="18"/>
      <c r="S7" s="18"/>
      <c r="T7" s="121"/>
      <c r="U7" s="170"/>
      <c r="V7" s="121"/>
      <c r="W7" s="121"/>
      <c r="X7" s="121"/>
      <c r="Y7" s="18"/>
      <c r="Z7" s="18"/>
      <c r="AA7" s="18"/>
      <c r="AB7" s="18"/>
      <c r="AC7" s="18"/>
      <c r="AD7" s="18"/>
      <c r="AE7" s="18"/>
      <c r="AF7" s="18"/>
      <c r="AG7" s="18"/>
      <c r="AH7" s="18"/>
      <c r="AI7" s="18"/>
      <c r="AJ7" s="18"/>
      <c r="AK7" s="18"/>
      <c r="AL7" s="18"/>
      <c r="AM7" s="18"/>
      <c r="AN7" s="18"/>
      <c r="AO7" s="18"/>
      <c r="AP7" s="18"/>
      <c r="AQ7" s="18"/>
      <c r="AR7" s="18"/>
      <c r="AS7" s="18"/>
      <c r="AT7" s="18"/>
      <c r="AU7" s="18"/>
      <c r="AV7" s="18"/>
    </row>
    <row r="8" spans="1:48" ht="60" customHeight="1" x14ac:dyDescent="0.25">
      <c r="A8" s="134">
        <v>5</v>
      </c>
      <c r="B8" s="68">
        <v>5</v>
      </c>
      <c r="C8" s="140" t="s">
        <v>173</v>
      </c>
      <c r="D8" s="66" t="s">
        <v>77</v>
      </c>
      <c r="E8" s="20" t="s">
        <v>37</v>
      </c>
      <c r="F8" s="20" t="s">
        <v>49</v>
      </c>
      <c r="G8" s="86">
        <v>3.71</v>
      </c>
      <c r="H8" s="65">
        <v>204</v>
      </c>
      <c r="I8" s="39">
        <f t="shared" si="0"/>
        <v>60</v>
      </c>
      <c r="J8" s="40" t="str">
        <f t="shared" si="1"/>
        <v>OK</v>
      </c>
      <c r="K8" s="18"/>
      <c r="L8" s="18"/>
      <c r="M8" s="18">
        <v>48</v>
      </c>
      <c r="N8" s="18"/>
      <c r="O8" s="18"/>
      <c r="P8" s="18"/>
      <c r="Q8" s="18"/>
      <c r="R8" s="18"/>
      <c r="S8" s="18"/>
      <c r="T8" s="121"/>
      <c r="U8" s="170"/>
      <c r="V8" s="121"/>
      <c r="W8" s="121"/>
      <c r="X8" s="121">
        <v>96</v>
      </c>
      <c r="Y8" s="18"/>
      <c r="Z8" s="18"/>
      <c r="AA8" s="18"/>
      <c r="AB8" s="18"/>
      <c r="AC8" s="18"/>
      <c r="AD8" s="18"/>
      <c r="AE8" s="18"/>
      <c r="AF8" s="18"/>
      <c r="AG8" s="18"/>
      <c r="AH8" s="18"/>
      <c r="AI8" s="18"/>
      <c r="AJ8" s="18"/>
      <c r="AK8" s="18"/>
      <c r="AL8" s="18"/>
      <c r="AM8" s="18"/>
      <c r="AN8" s="18"/>
      <c r="AO8" s="18"/>
      <c r="AP8" s="18"/>
      <c r="AQ8" s="18"/>
      <c r="AR8" s="18"/>
      <c r="AS8" s="18"/>
      <c r="AT8" s="18"/>
      <c r="AU8" s="18"/>
      <c r="AV8" s="18"/>
    </row>
    <row r="9" spans="1:48" ht="60" customHeight="1" x14ac:dyDescent="0.25">
      <c r="A9" s="135"/>
      <c r="B9" s="68">
        <v>6</v>
      </c>
      <c r="C9" s="141"/>
      <c r="D9" s="66" t="s">
        <v>78</v>
      </c>
      <c r="E9" s="20" t="s">
        <v>37</v>
      </c>
      <c r="F9" s="20" t="s">
        <v>48</v>
      </c>
      <c r="G9" s="86">
        <v>3.31</v>
      </c>
      <c r="H9" s="65">
        <v>100</v>
      </c>
      <c r="I9" s="39">
        <f t="shared" si="0"/>
        <v>52</v>
      </c>
      <c r="J9" s="40" t="str">
        <f t="shared" si="1"/>
        <v>OK</v>
      </c>
      <c r="K9" s="18"/>
      <c r="L9" s="18"/>
      <c r="M9" s="18">
        <v>48</v>
      </c>
      <c r="N9" s="18"/>
      <c r="O9" s="18"/>
      <c r="P9" s="18"/>
      <c r="Q9" s="18"/>
      <c r="R9" s="18"/>
      <c r="S9" s="18"/>
      <c r="T9" s="121"/>
      <c r="U9" s="170"/>
      <c r="V9" s="121"/>
      <c r="W9" s="121"/>
      <c r="X9" s="121"/>
      <c r="Y9" s="18"/>
      <c r="Z9" s="18"/>
      <c r="AA9" s="18"/>
      <c r="AB9" s="18"/>
      <c r="AC9" s="18"/>
      <c r="AD9" s="18"/>
      <c r="AE9" s="18"/>
      <c r="AF9" s="18"/>
      <c r="AG9" s="18"/>
      <c r="AH9" s="18"/>
      <c r="AI9" s="18"/>
      <c r="AJ9" s="18"/>
      <c r="AK9" s="18"/>
      <c r="AL9" s="18"/>
      <c r="AM9" s="18"/>
      <c r="AN9" s="18"/>
      <c r="AO9" s="18"/>
      <c r="AP9" s="18"/>
      <c r="AQ9" s="18"/>
      <c r="AR9" s="18"/>
      <c r="AS9" s="18"/>
      <c r="AT9" s="18"/>
      <c r="AU9" s="18"/>
      <c r="AV9" s="18"/>
    </row>
    <row r="10" spans="1:48" ht="60" customHeight="1" x14ac:dyDescent="0.25">
      <c r="A10" s="136"/>
      <c r="B10" s="68">
        <v>7</v>
      </c>
      <c r="C10" s="142"/>
      <c r="D10" s="83" t="s">
        <v>174</v>
      </c>
      <c r="E10" s="20" t="s">
        <v>37</v>
      </c>
      <c r="F10" s="20" t="s">
        <v>26</v>
      </c>
      <c r="G10" s="86">
        <v>8.75</v>
      </c>
      <c r="H10" s="65"/>
      <c r="I10" s="39">
        <f t="shared" si="0"/>
        <v>0</v>
      </c>
      <c r="J10" s="40" t="str">
        <f t="shared" si="1"/>
        <v>OK</v>
      </c>
      <c r="K10" s="18"/>
      <c r="L10" s="18"/>
      <c r="M10" s="18"/>
      <c r="N10" s="18"/>
      <c r="O10" s="18"/>
      <c r="P10" s="18"/>
      <c r="Q10" s="18"/>
      <c r="R10" s="18"/>
      <c r="S10" s="18"/>
      <c r="T10" s="121"/>
      <c r="U10" s="170"/>
      <c r="V10" s="121"/>
      <c r="W10" s="121"/>
      <c r="X10" s="121"/>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row r="11" spans="1:48" ht="60" customHeight="1" x14ac:dyDescent="0.25">
      <c r="A11" s="49">
        <v>6</v>
      </c>
      <c r="B11" s="68">
        <v>8</v>
      </c>
      <c r="C11" s="81" t="s">
        <v>173</v>
      </c>
      <c r="D11" s="66" t="s">
        <v>79</v>
      </c>
      <c r="E11" s="69" t="s">
        <v>37</v>
      </c>
      <c r="F11" s="69" t="s">
        <v>26</v>
      </c>
      <c r="G11" s="86">
        <v>1</v>
      </c>
      <c r="H11" s="65">
        <v>450</v>
      </c>
      <c r="I11" s="39">
        <f t="shared" si="0"/>
        <v>0</v>
      </c>
      <c r="J11" s="40" t="str">
        <f t="shared" si="1"/>
        <v>OK</v>
      </c>
      <c r="K11" s="18"/>
      <c r="L11" s="18"/>
      <c r="M11" s="18">
        <v>240</v>
      </c>
      <c r="N11" s="18"/>
      <c r="O11" s="18"/>
      <c r="P11" s="18"/>
      <c r="Q11" s="18"/>
      <c r="R11" s="18"/>
      <c r="S11" s="18"/>
      <c r="T11" s="121"/>
      <c r="U11" s="170"/>
      <c r="V11" s="121"/>
      <c r="W11" s="121"/>
      <c r="X11" s="121">
        <v>210</v>
      </c>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row>
    <row r="12" spans="1:48" ht="60" customHeight="1" x14ac:dyDescent="0.25">
      <c r="A12" s="134">
        <v>7</v>
      </c>
      <c r="B12" s="68">
        <v>9</v>
      </c>
      <c r="C12" s="140" t="s">
        <v>175</v>
      </c>
      <c r="D12" s="66" t="s">
        <v>80</v>
      </c>
      <c r="E12" s="69" t="s">
        <v>55</v>
      </c>
      <c r="F12" s="69" t="s">
        <v>50</v>
      </c>
      <c r="G12" s="86">
        <v>29.75</v>
      </c>
      <c r="H12" s="65"/>
      <c r="I12" s="39">
        <f t="shared" si="0"/>
        <v>0</v>
      </c>
      <c r="J12" s="40" t="str">
        <f t="shared" si="1"/>
        <v>OK</v>
      </c>
      <c r="K12" s="18"/>
      <c r="L12" s="18"/>
      <c r="M12" s="18"/>
      <c r="N12" s="18"/>
      <c r="O12" s="18"/>
      <c r="P12" s="18"/>
      <c r="Q12" s="18"/>
      <c r="R12" s="18"/>
      <c r="S12" s="18"/>
      <c r="T12" s="121"/>
      <c r="U12" s="170"/>
      <c r="V12" s="121"/>
      <c r="W12" s="121"/>
      <c r="X12" s="121"/>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row>
    <row r="13" spans="1:48" ht="60" customHeight="1" x14ac:dyDescent="0.25">
      <c r="A13" s="135"/>
      <c r="B13" s="68">
        <v>10</v>
      </c>
      <c r="C13" s="141"/>
      <c r="D13" s="70" t="s">
        <v>81</v>
      </c>
      <c r="E13" s="69" t="s">
        <v>55</v>
      </c>
      <c r="F13" s="69" t="s">
        <v>50</v>
      </c>
      <c r="G13" s="86">
        <v>49.38</v>
      </c>
      <c r="H13" s="65"/>
      <c r="I13" s="39">
        <f t="shared" si="0"/>
        <v>0</v>
      </c>
      <c r="J13" s="40" t="str">
        <f t="shared" si="1"/>
        <v>OK</v>
      </c>
      <c r="K13" s="18"/>
      <c r="L13" s="18"/>
      <c r="M13" s="18"/>
      <c r="N13" s="18"/>
      <c r="O13" s="18"/>
      <c r="P13" s="18"/>
      <c r="Q13" s="18"/>
      <c r="R13" s="18"/>
      <c r="S13" s="18"/>
      <c r="T13" s="121"/>
      <c r="U13" s="170"/>
      <c r="V13" s="121"/>
      <c r="W13" s="121"/>
      <c r="X13" s="121"/>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row>
    <row r="14" spans="1:48" ht="60" customHeight="1" x14ac:dyDescent="0.25">
      <c r="A14" s="135"/>
      <c r="B14" s="68">
        <v>11</v>
      </c>
      <c r="C14" s="141"/>
      <c r="D14" s="66" t="s">
        <v>82</v>
      </c>
      <c r="E14" s="69" t="s">
        <v>55</v>
      </c>
      <c r="F14" s="69" t="s">
        <v>48</v>
      </c>
      <c r="G14" s="86">
        <v>38.86</v>
      </c>
      <c r="H14" s="65"/>
      <c r="I14" s="39">
        <f t="shared" si="0"/>
        <v>0</v>
      </c>
      <c r="J14" s="40" t="str">
        <f t="shared" si="1"/>
        <v>OK</v>
      </c>
      <c r="K14" s="18"/>
      <c r="L14" s="18"/>
      <c r="M14" s="18"/>
      <c r="N14" s="18"/>
      <c r="O14" s="18"/>
      <c r="P14" s="18"/>
      <c r="Q14" s="18"/>
      <c r="R14" s="18"/>
      <c r="S14" s="18"/>
      <c r="T14" s="121"/>
      <c r="U14" s="170"/>
      <c r="V14" s="121"/>
      <c r="W14" s="121"/>
      <c r="X14" s="121"/>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row>
    <row r="15" spans="1:48" ht="60" customHeight="1" x14ac:dyDescent="0.25">
      <c r="A15" s="135"/>
      <c r="B15" s="68">
        <v>12</v>
      </c>
      <c r="C15" s="141"/>
      <c r="D15" s="66" t="s">
        <v>176</v>
      </c>
      <c r="E15" s="69" t="s">
        <v>177</v>
      </c>
      <c r="F15" s="69" t="s">
        <v>48</v>
      </c>
      <c r="G15" s="86">
        <v>95.39</v>
      </c>
      <c r="H15" s="65"/>
      <c r="I15" s="39">
        <f t="shared" si="0"/>
        <v>0</v>
      </c>
      <c r="J15" s="40" t="str">
        <f t="shared" si="1"/>
        <v>OK</v>
      </c>
      <c r="K15" s="18"/>
      <c r="L15" s="18"/>
      <c r="M15" s="18"/>
      <c r="N15" s="18"/>
      <c r="O15" s="18"/>
      <c r="P15" s="18"/>
      <c r="Q15" s="18"/>
      <c r="R15" s="18"/>
      <c r="S15" s="18"/>
      <c r="T15" s="121"/>
      <c r="U15" s="170"/>
      <c r="V15" s="121"/>
      <c r="W15" s="121"/>
      <c r="X15" s="121"/>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row>
    <row r="16" spans="1:48" ht="60" customHeight="1" x14ac:dyDescent="0.25">
      <c r="A16" s="136"/>
      <c r="B16" s="68">
        <v>13</v>
      </c>
      <c r="C16" s="142"/>
      <c r="D16" s="66" t="s">
        <v>83</v>
      </c>
      <c r="E16" s="69" t="s">
        <v>177</v>
      </c>
      <c r="F16" s="69" t="s">
        <v>48</v>
      </c>
      <c r="G16" s="86">
        <v>16.7</v>
      </c>
      <c r="H16" s="65"/>
      <c r="I16" s="39">
        <f t="shared" si="0"/>
        <v>0</v>
      </c>
      <c r="J16" s="40" t="str">
        <f t="shared" si="1"/>
        <v>OK</v>
      </c>
      <c r="K16" s="18"/>
      <c r="L16" s="18"/>
      <c r="M16" s="18"/>
      <c r="N16" s="18"/>
      <c r="O16" s="18"/>
      <c r="P16" s="18"/>
      <c r="Q16" s="18"/>
      <c r="R16" s="18"/>
      <c r="S16" s="18"/>
      <c r="T16" s="121"/>
      <c r="U16" s="170"/>
      <c r="V16" s="121"/>
      <c r="W16" s="121"/>
      <c r="X16" s="121"/>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row>
    <row r="17" spans="1:48" ht="60" customHeight="1" x14ac:dyDescent="0.25">
      <c r="A17" s="134">
        <v>8</v>
      </c>
      <c r="B17" s="68">
        <v>14</v>
      </c>
      <c r="C17" s="140" t="s">
        <v>175</v>
      </c>
      <c r="D17" s="66" t="s">
        <v>178</v>
      </c>
      <c r="E17" s="69" t="s">
        <v>179</v>
      </c>
      <c r="F17" s="69" t="s">
        <v>33</v>
      </c>
      <c r="G17" s="86">
        <v>16.100000000000001</v>
      </c>
      <c r="H17" s="65"/>
      <c r="I17" s="39">
        <f t="shared" si="0"/>
        <v>0</v>
      </c>
      <c r="J17" s="40" t="str">
        <f t="shared" si="1"/>
        <v>OK</v>
      </c>
      <c r="K17" s="18"/>
      <c r="L17" s="18"/>
      <c r="M17" s="18"/>
      <c r="N17" s="18"/>
      <c r="O17" s="18"/>
      <c r="P17" s="18"/>
      <c r="Q17" s="18"/>
      <c r="R17" s="18"/>
      <c r="S17" s="18"/>
      <c r="T17" s="121"/>
      <c r="U17" s="170"/>
      <c r="V17" s="121"/>
      <c r="W17" s="121"/>
      <c r="X17" s="121"/>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row>
    <row r="18" spans="1:48" ht="60" customHeight="1" x14ac:dyDescent="0.25">
      <c r="A18" s="135"/>
      <c r="B18" s="68">
        <v>15</v>
      </c>
      <c r="C18" s="141"/>
      <c r="D18" s="66" t="s">
        <v>84</v>
      </c>
      <c r="E18" s="20" t="s">
        <v>56</v>
      </c>
      <c r="F18" s="20" t="s">
        <v>50</v>
      </c>
      <c r="G18" s="86">
        <v>26.5</v>
      </c>
      <c r="H18" s="65"/>
      <c r="I18" s="39">
        <f t="shared" si="0"/>
        <v>0</v>
      </c>
      <c r="J18" s="40" t="str">
        <f t="shared" si="1"/>
        <v>OK</v>
      </c>
      <c r="K18" s="18"/>
      <c r="L18" s="18"/>
      <c r="M18" s="18"/>
      <c r="N18" s="18"/>
      <c r="O18" s="18"/>
      <c r="P18" s="18"/>
      <c r="Q18" s="18"/>
      <c r="R18" s="18"/>
      <c r="S18" s="18"/>
      <c r="T18" s="121"/>
      <c r="U18" s="170"/>
      <c r="V18" s="121"/>
      <c r="W18" s="121"/>
      <c r="X18" s="121"/>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row>
    <row r="19" spans="1:48" ht="60" customHeight="1" x14ac:dyDescent="0.25">
      <c r="A19" s="135"/>
      <c r="B19" s="68">
        <v>16</v>
      </c>
      <c r="C19" s="141"/>
      <c r="D19" s="66" t="s">
        <v>85</v>
      </c>
      <c r="E19" s="69" t="s">
        <v>57</v>
      </c>
      <c r="F19" s="69" t="s">
        <v>48</v>
      </c>
      <c r="G19" s="86">
        <v>9.6999999999999993</v>
      </c>
      <c r="H19" s="65"/>
      <c r="I19" s="39">
        <f t="shared" si="0"/>
        <v>0</v>
      </c>
      <c r="J19" s="40" t="str">
        <f t="shared" si="1"/>
        <v>OK</v>
      </c>
      <c r="K19" s="18"/>
      <c r="L19" s="18"/>
      <c r="M19" s="18"/>
      <c r="N19" s="18"/>
      <c r="O19" s="18"/>
      <c r="P19" s="18"/>
      <c r="Q19" s="18"/>
      <c r="R19" s="18"/>
      <c r="S19" s="18"/>
      <c r="T19" s="121"/>
      <c r="U19" s="170"/>
      <c r="V19" s="121"/>
      <c r="W19" s="121"/>
      <c r="X19" s="121"/>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row>
    <row r="20" spans="1:48" ht="60" customHeight="1" x14ac:dyDescent="0.25">
      <c r="A20" s="136"/>
      <c r="B20" s="68">
        <v>17</v>
      </c>
      <c r="C20" s="142"/>
      <c r="D20" s="66" t="s">
        <v>86</v>
      </c>
      <c r="E20" s="20" t="s">
        <v>180</v>
      </c>
      <c r="F20" s="20" t="s">
        <v>48</v>
      </c>
      <c r="G20" s="86">
        <v>36.33</v>
      </c>
      <c r="H20" s="65"/>
      <c r="I20" s="39">
        <f t="shared" si="0"/>
        <v>0</v>
      </c>
      <c r="J20" s="40" t="str">
        <f t="shared" si="1"/>
        <v>OK</v>
      </c>
      <c r="K20" s="18"/>
      <c r="L20" s="18"/>
      <c r="M20" s="18"/>
      <c r="N20" s="18"/>
      <c r="O20" s="18"/>
      <c r="P20" s="18"/>
      <c r="Q20" s="18"/>
      <c r="R20" s="18"/>
      <c r="S20" s="18"/>
      <c r="T20" s="121"/>
      <c r="U20" s="170"/>
      <c r="V20" s="121"/>
      <c r="W20" s="121"/>
      <c r="X20" s="121"/>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48" ht="60" customHeight="1" x14ac:dyDescent="0.25">
      <c r="A21" s="134">
        <v>9</v>
      </c>
      <c r="B21" s="68">
        <v>18</v>
      </c>
      <c r="C21" s="140" t="s">
        <v>181</v>
      </c>
      <c r="D21" s="66" t="s">
        <v>182</v>
      </c>
      <c r="E21" s="20" t="s">
        <v>58</v>
      </c>
      <c r="F21" s="20" t="s">
        <v>35</v>
      </c>
      <c r="G21" s="86">
        <v>2.31</v>
      </c>
      <c r="H21" s="65">
        <v>375</v>
      </c>
      <c r="I21" s="39">
        <f t="shared" si="0"/>
        <v>275</v>
      </c>
      <c r="J21" s="40" t="str">
        <f t="shared" si="1"/>
        <v>OK</v>
      </c>
      <c r="K21" s="18">
        <v>100</v>
      </c>
      <c r="L21" s="18"/>
      <c r="M21" s="18"/>
      <c r="N21" s="18"/>
      <c r="O21" s="18"/>
      <c r="P21" s="18"/>
      <c r="Q21" s="18"/>
      <c r="R21" s="18"/>
      <c r="S21" s="18"/>
      <c r="T21" s="121"/>
      <c r="U21" s="170"/>
      <c r="V21" s="121"/>
      <c r="W21" s="121"/>
      <c r="X21" s="121"/>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row>
    <row r="22" spans="1:48" ht="60" customHeight="1" x14ac:dyDescent="0.25">
      <c r="A22" s="136"/>
      <c r="B22" s="68">
        <v>19</v>
      </c>
      <c r="C22" s="142"/>
      <c r="D22" s="66" t="s">
        <v>183</v>
      </c>
      <c r="E22" s="20" t="s">
        <v>184</v>
      </c>
      <c r="F22" s="20" t="s">
        <v>35</v>
      </c>
      <c r="G22" s="86">
        <v>1.34</v>
      </c>
      <c r="H22" s="65">
        <v>200</v>
      </c>
      <c r="I22" s="39">
        <f t="shared" si="0"/>
        <v>200</v>
      </c>
      <c r="J22" s="40" t="str">
        <f t="shared" si="1"/>
        <v>OK</v>
      </c>
      <c r="K22" s="18"/>
      <c r="L22" s="18"/>
      <c r="M22" s="18"/>
      <c r="N22" s="18"/>
      <c r="O22" s="18"/>
      <c r="P22" s="18"/>
      <c r="Q22" s="18"/>
      <c r="R22" s="18"/>
      <c r="S22" s="18"/>
      <c r="T22" s="121"/>
      <c r="U22" s="170"/>
      <c r="V22" s="121"/>
      <c r="W22" s="121"/>
      <c r="X22" s="121"/>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row>
    <row r="23" spans="1:48" ht="60" customHeight="1" x14ac:dyDescent="0.25">
      <c r="A23" s="134">
        <v>10</v>
      </c>
      <c r="B23" s="68">
        <v>20</v>
      </c>
      <c r="C23" s="140" t="s">
        <v>173</v>
      </c>
      <c r="D23" s="66" t="s">
        <v>87</v>
      </c>
      <c r="E23" s="20" t="s">
        <v>37</v>
      </c>
      <c r="F23" s="20" t="s">
        <v>50</v>
      </c>
      <c r="G23" s="86">
        <v>4.97</v>
      </c>
      <c r="H23" s="65">
        <v>90</v>
      </c>
      <c r="I23" s="39">
        <f t="shared" si="0"/>
        <v>30</v>
      </c>
      <c r="J23" s="40" t="str">
        <f t="shared" si="1"/>
        <v>OK</v>
      </c>
      <c r="K23" s="18"/>
      <c r="L23" s="18"/>
      <c r="M23" s="18">
        <v>15</v>
      </c>
      <c r="N23" s="18"/>
      <c r="O23" s="18"/>
      <c r="P23" s="18"/>
      <c r="Q23" s="18"/>
      <c r="R23" s="18"/>
      <c r="S23" s="18"/>
      <c r="T23" s="121"/>
      <c r="U23" s="170"/>
      <c r="V23" s="121"/>
      <c r="W23" s="121"/>
      <c r="X23" s="121">
        <v>45</v>
      </c>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row>
    <row r="24" spans="1:48" ht="60" customHeight="1" x14ac:dyDescent="0.25">
      <c r="A24" s="136"/>
      <c r="B24" s="68">
        <v>21</v>
      </c>
      <c r="C24" s="142"/>
      <c r="D24" s="66" t="s">
        <v>88</v>
      </c>
      <c r="E24" s="69" t="s">
        <v>37</v>
      </c>
      <c r="F24" s="69" t="s">
        <v>48</v>
      </c>
      <c r="G24" s="86">
        <v>1.64</v>
      </c>
      <c r="H24" s="65">
        <v>200</v>
      </c>
      <c r="I24" s="39">
        <f t="shared" si="0"/>
        <v>100</v>
      </c>
      <c r="J24" s="40" t="str">
        <f t="shared" si="1"/>
        <v>OK</v>
      </c>
      <c r="K24" s="18"/>
      <c r="L24" s="18"/>
      <c r="M24" s="18">
        <v>100</v>
      </c>
      <c r="N24" s="18"/>
      <c r="O24" s="18"/>
      <c r="P24" s="18"/>
      <c r="Q24" s="18"/>
      <c r="R24" s="18"/>
      <c r="S24" s="18"/>
      <c r="T24" s="121"/>
      <c r="U24" s="170"/>
      <c r="V24" s="121"/>
      <c r="W24" s="121"/>
      <c r="X24" s="121"/>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row>
    <row r="25" spans="1:48" ht="60" customHeight="1" x14ac:dyDescent="0.25">
      <c r="A25" s="134">
        <v>12</v>
      </c>
      <c r="B25" s="68">
        <v>26</v>
      </c>
      <c r="C25" s="140" t="s">
        <v>173</v>
      </c>
      <c r="D25" s="66" t="s">
        <v>185</v>
      </c>
      <c r="E25" s="20" t="s">
        <v>37</v>
      </c>
      <c r="F25" s="20" t="s">
        <v>51</v>
      </c>
      <c r="G25" s="86">
        <v>2.21</v>
      </c>
      <c r="H25" s="65">
        <v>450</v>
      </c>
      <c r="I25" s="39">
        <f t="shared" si="0"/>
        <v>210</v>
      </c>
      <c r="J25" s="40" t="str">
        <f t="shared" si="1"/>
        <v>OK</v>
      </c>
      <c r="K25" s="18"/>
      <c r="L25" s="18"/>
      <c r="M25" s="18">
        <v>240</v>
      </c>
      <c r="N25" s="18"/>
      <c r="O25" s="18"/>
      <c r="P25" s="18"/>
      <c r="Q25" s="18"/>
      <c r="R25" s="18"/>
      <c r="S25" s="18"/>
      <c r="T25" s="121"/>
      <c r="U25" s="170"/>
      <c r="V25" s="121"/>
      <c r="W25" s="121"/>
      <c r="X25" s="121"/>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row>
    <row r="26" spans="1:48" ht="60" customHeight="1" x14ac:dyDescent="0.25">
      <c r="A26" s="136"/>
      <c r="B26" s="68">
        <v>27</v>
      </c>
      <c r="C26" s="142"/>
      <c r="D26" s="46" t="s">
        <v>186</v>
      </c>
      <c r="E26" s="20" t="s">
        <v>37</v>
      </c>
      <c r="F26" s="20" t="s">
        <v>28</v>
      </c>
      <c r="G26" s="86">
        <v>1.19</v>
      </c>
      <c r="H26" s="65">
        <v>150</v>
      </c>
      <c r="I26" s="39">
        <f t="shared" si="0"/>
        <v>30</v>
      </c>
      <c r="J26" s="40" t="str">
        <f t="shared" si="1"/>
        <v>OK</v>
      </c>
      <c r="K26" s="18"/>
      <c r="L26" s="18"/>
      <c r="M26" s="18">
        <v>72</v>
      </c>
      <c r="N26" s="18"/>
      <c r="O26" s="18"/>
      <c r="P26" s="18"/>
      <c r="Q26" s="18"/>
      <c r="R26" s="18"/>
      <c r="S26" s="18"/>
      <c r="T26" s="121"/>
      <c r="U26" s="170"/>
      <c r="V26" s="121"/>
      <c r="W26" s="121"/>
      <c r="X26" s="121">
        <v>48</v>
      </c>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row>
    <row r="27" spans="1:48" ht="60" customHeight="1" x14ac:dyDescent="0.25">
      <c r="A27" s="134">
        <v>13</v>
      </c>
      <c r="B27" s="68">
        <v>28</v>
      </c>
      <c r="C27" s="140" t="s">
        <v>187</v>
      </c>
      <c r="D27" s="66" t="s">
        <v>89</v>
      </c>
      <c r="E27" s="20" t="s">
        <v>188</v>
      </c>
      <c r="F27" s="20" t="s">
        <v>26</v>
      </c>
      <c r="G27" s="86">
        <v>37.36</v>
      </c>
      <c r="H27" s="65"/>
      <c r="I27" s="39">
        <f t="shared" si="0"/>
        <v>0</v>
      </c>
      <c r="J27" s="40" t="str">
        <f t="shared" si="1"/>
        <v>OK</v>
      </c>
      <c r="K27" s="18"/>
      <c r="L27" s="18"/>
      <c r="M27" s="18"/>
      <c r="N27" s="18"/>
      <c r="O27" s="18"/>
      <c r="P27" s="18"/>
      <c r="Q27" s="18"/>
      <c r="R27" s="18"/>
      <c r="S27" s="18"/>
      <c r="T27" s="121"/>
      <c r="U27" s="170"/>
      <c r="V27" s="121"/>
      <c r="W27" s="121"/>
      <c r="X27" s="121"/>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row>
    <row r="28" spans="1:48" ht="60" customHeight="1" x14ac:dyDescent="0.25">
      <c r="A28" s="135"/>
      <c r="B28" s="68">
        <v>29</v>
      </c>
      <c r="C28" s="141"/>
      <c r="D28" s="66" t="s">
        <v>90</v>
      </c>
      <c r="E28" s="20" t="s">
        <v>188</v>
      </c>
      <c r="F28" s="20" t="s">
        <v>26</v>
      </c>
      <c r="G28" s="86">
        <v>39.81</v>
      </c>
      <c r="H28" s="65"/>
      <c r="I28" s="39">
        <f t="shared" si="0"/>
        <v>0</v>
      </c>
      <c r="J28" s="40" t="str">
        <f t="shared" si="1"/>
        <v>OK</v>
      </c>
      <c r="K28" s="18"/>
      <c r="L28" s="18"/>
      <c r="M28" s="18"/>
      <c r="N28" s="18"/>
      <c r="O28" s="18"/>
      <c r="P28" s="18"/>
      <c r="Q28" s="18"/>
      <c r="R28" s="18"/>
      <c r="S28" s="18"/>
      <c r="T28" s="121"/>
      <c r="U28" s="170"/>
      <c r="V28" s="121"/>
      <c r="W28" s="121"/>
      <c r="X28" s="121"/>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row>
    <row r="29" spans="1:48" ht="60" customHeight="1" x14ac:dyDescent="0.25">
      <c r="A29" s="135"/>
      <c r="B29" s="68">
        <v>30</v>
      </c>
      <c r="C29" s="141"/>
      <c r="D29" s="46" t="s">
        <v>91</v>
      </c>
      <c r="E29" s="20" t="s">
        <v>188</v>
      </c>
      <c r="F29" s="20" t="s">
        <v>26</v>
      </c>
      <c r="G29" s="86">
        <v>39.81</v>
      </c>
      <c r="H29" s="65"/>
      <c r="I29" s="39">
        <f t="shared" si="0"/>
        <v>0</v>
      </c>
      <c r="J29" s="40" t="str">
        <f t="shared" si="1"/>
        <v>OK</v>
      </c>
      <c r="K29" s="18"/>
      <c r="L29" s="18"/>
      <c r="M29" s="18"/>
      <c r="N29" s="18"/>
      <c r="O29" s="18"/>
      <c r="P29" s="18"/>
      <c r="Q29" s="18"/>
      <c r="R29" s="18"/>
      <c r="S29" s="18"/>
      <c r="T29" s="121"/>
      <c r="U29" s="170"/>
      <c r="V29" s="121"/>
      <c r="W29" s="121"/>
      <c r="X29" s="121"/>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row>
    <row r="30" spans="1:48" ht="60" customHeight="1" x14ac:dyDescent="0.25">
      <c r="A30" s="135"/>
      <c r="B30" s="68">
        <v>31</v>
      </c>
      <c r="C30" s="141"/>
      <c r="D30" s="46" t="s">
        <v>92</v>
      </c>
      <c r="E30" s="20" t="s">
        <v>188</v>
      </c>
      <c r="F30" s="20" t="s">
        <v>26</v>
      </c>
      <c r="G30" s="86">
        <v>114.98</v>
      </c>
      <c r="H30" s="65"/>
      <c r="I30" s="39">
        <f t="shared" si="0"/>
        <v>0</v>
      </c>
      <c r="J30" s="40" t="str">
        <f t="shared" si="1"/>
        <v>OK</v>
      </c>
      <c r="K30" s="18"/>
      <c r="L30" s="18"/>
      <c r="M30" s="18"/>
      <c r="N30" s="18"/>
      <c r="O30" s="18"/>
      <c r="P30" s="18"/>
      <c r="Q30" s="18"/>
      <c r="R30" s="18"/>
      <c r="S30" s="18"/>
      <c r="T30" s="121"/>
      <c r="U30" s="170"/>
      <c r="V30" s="121"/>
      <c r="W30" s="121"/>
      <c r="X30" s="121"/>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row>
    <row r="31" spans="1:48" ht="60" customHeight="1" x14ac:dyDescent="0.25">
      <c r="A31" s="135"/>
      <c r="B31" s="68">
        <v>32</v>
      </c>
      <c r="C31" s="141"/>
      <c r="D31" s="46" t="s">
        <v>189</v>
      </c>
      <c r="E31" s="20" t="s">
        <v>188</v>
      </c>
      <c r="F31" s="20" t="s">
        <v>26</v>
      </c>
      <c r="G31" s="86">
        <v>36.97</v>
      </c>
      <c r="H31" s="65"/>
      <c r="I31" s="39">
        <f t="shared" si="0"/>
        <v>0</v>
      </c>
      <c r="J31" s="40" t="str">
        <f t="shared" si="1"/>
        <v>OK</v>
      </c>
      <c r="K31" s="18"/>
      <c r="L31" s="18"/>
      <c r="M31" s="18"/>
      <c r="N31" s="18"/>
      <c r="O31" s="18"/>
      <c r="P31" s="18"/>
      <c r="Q31" s="18"/>
      <c r="R31" s="18"/>
      <c r="S31" s="18"/>
      <c r="T31" s="121"/>
      <c r="U31" s="170"/>
      <c r="V31" s="121"/>
      <c r="W31" s="121"/>
      <c r="X31" s="121"/>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row>
    <row r="32" spans="1:48" ht="60" customHeight="1" x14ac:dyDescent="0.25">
      <c r="A32" s="135"/>
      <c r="B32" s="68">
        <v>33</v>
      </c>
      <c r="C32" s="141"/>
      <c r="D32" s="46" t="s">
        <v>190</v>
      </c>
      <c r="E32" s="20" t="s">
        <v>188</v>
      </c>
      <c r="F32" s="20" t="s">
        <v>26</v>
      </c>
      <c r="G32" s="86">
        <v>18.579999999999998</v>
      </c>
      <c r="H32" s="65"/>
      <c r="I32" s="39">
        <f t="shared" si="0"/>
        <v>0</v>
      </c>
      <c r="J32" s="40" t="str">
        <f t="shared" si="1"/>
        <v>OK</v>
      </c>
      <c r="K32" s="18"/>
      <c r="L32" s="18"/>
      <c r="M32" s="18"/>
      <c r="N32" s="18"/>
      <c r="O32" s="18"/>
      <c r="P32" s="18"/>
      <c r="Q32" s="18"/>
      <c r="R32" s="18"/>
      <c r="S32" s="18"/>
      <c r="T32" s="121"/>
      <c r="U32" s="170"/>
      <c r="V32" s="121"/>
      <c r="W32" s="121"/>
      <c r="X32" s="121"/>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row>
    <row r="33" spans="1:48" ht="60" customHeight="1" x14ac:dyDescent="0.25">
      <c r="A33" s="135"/>
      <c r="B33" s="68">
        <v>34</v>
      </c>
      <c r="C33" s="141"/>
      <c r="D33" s="46" t="s">
        <v>191</v>
      </c>
      <c r="E33" s="20" t="s">
        <v>188</v>
      </c>
      <c r="F33" s="20" t="s">
        <v>26</v>
      </c>
      <c r="G33" s="86">
        <v>18.22</v>
      </c>
      <c r="H33" s="65"/>
      <c r="I33" s="39">
        <f t="shared" si="0"/>
        <v>0</v>
      </c>
      <c r="J33" s="40" t="str">
        <f t="shared" si="1"/>
        <v>OK</v>
      </c>
      <c r="K33" s="18"/>
      <c r="L33" s="18"/>
      <c r="M33" s="18"/>
      <c r="N33" s="18"/>
      <c r="O33" s="18"/>
      <c r="P33" s="18"/>
      <c r="Q33" s="18"/>
      <c r="R33" s="18"/>
      <c r="S33" s="18"/>
      <c r="T33" s="121"/>
      <c r="U33" s="170"/>
      <c r="V33" s="121"/>
      <c r="W33" s="121"/>
      <c r="X33" s="121"/>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row>
    <row r="34" spans="1:48" ht="60" customHeight="1" x14ac:dyDescent="0.25">
      <c r="A34" s="136"/>
      <c r="B34" s="68">
        <v>35</v>
      </c>
      <c r="C34" s="142"/>
      <c r="D34" s="46" t="s">
        <v>192</v>
      </c>
      <c r="E34" s="20" t="s">
        <v>188</v>
      </c>
      <c r="F34" s="20" t="s">
        <v>26</v>
      </c>
      <c r="G34" s="86">
        <v>54.22</v>
      </c>
      <c r="H34" s="65"/>
      <c r="I34" s="39">
        <f t="shared" si="0"/>
        <v>0</v>
      </c>
      <c r="J34" s="40" t="str">
        <f t="shared" si="1"/>
        <v>OK</v>
      </c>
      <c r="K34" s="18"/>
      <c r="L34" s="18"/>
      <c r="M34" s="18"/>
      <c r="N34" s="18"/>
      <c r="O34" s="18"/>
      <c r="P34" s="18"/>
      <c r="Q34" s="18"/>
      <c r="R34" s="18"/>
      <c r="S34" s="18"/>
      <c r="T34" s="121"/>
      <c r="U34" s="170"/>
      <c r="V34" s="121"/>
      <c r="W34" s="121"/>
      <c r="X34" s="121"/>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row>
    <row r="35" spans="1:48" ht="60" customHeight="1" x14ac:dyDescent="0.25">
      <c r="A35" s="134">
        <v>14</v>
      </c>
      <c r="B35" s="68">
        <v>36</v>
      </c>
      <c r="C35" s="140" t="s">
        <v>175</v>
      </c>
      <c r="D35" s="46" t="s">
        <v>93</v>
      </c>
      <c r="E35" s="20" t="s">
        <v>193</v>
      </c>
      <c r="F35" s="20" t="s">
        <v>26</v>
      </c>
      <c r="G35" s="86">
        <v>5.59</v>
      </c>
      <c r="H35" s="65">
        <v>45</v>
      </c>
      <c r="I35" s="39">
        <f t="shared" si="0"/>
        <v>30</v>
      </c>
      <c r="J35" s="40" t="str">
        <f t="shared" si="1"/>
        <v>OK</v>
      </c>
      <c r="K35" s="18"/>
      <c r="L35" s="18">
        <v>15</v>
      </c>
      <c r="M35" s="18"/>
      <c r="N35" s="18"/>
      <c r="O35" s="18"/>
      <c r="P35" s="18"/>
      <c r="Q35" s="18"/>
      <c r="R35" s="18"/>
      <c r="S35" s="18"/>
      <c r="T35" s="121"/>
      <c r="U35" s="170"/>
      <c r="V35" s="121"/>
      <c r="W35" s="121"/>
      <c r="X35" s="121"/>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row>
    <row r="36" spans="1:48" ht="60" customHeight="1" x14ac:dyDescent="0.25">
      <c r="A36" s="135"/>
      <c r="B36" s="68">
        <v>37</v>
      </c>
      <c r="C36" s="141"/>
      <c r="D36" s="46" t="s">
        <v>94</v>
      </c>
      <c r="E36" s="20" t="s">
        <v>194</v>
      </c>
      <c r="F36" s="20" t="s">
        <v>26</v>
      </c>
      <c r="G36" s="86">
        <v>5.69</v>
      </c>
      <c r="H36" s="65">
        <v>45</v>
      </c>
      <c r="I36" s="39">
        <f t="shared" si="0"/>
        <v>30</v>
      </c>
      <c r="J36" s="40" t="str">
        <f t="shared" si="1"/>
        <v>OK</v>
      </c>
      <c r="K36" s="18"/>
      <c r="L36" s="18">
        <v>15</v>
      </c>
      <c r="M36" s="18"/>
      <c r="N36" s="18"/>
      <c r="O36" s="18"/>
      <c r="P36" s="18"/>
      <c r="Q36" s="18"/>
      <c r="R36" s="18"/>
      <c r="S36" s="18"/>
      <c r="T36" s="121"/>
      <c r="U36" s="170"/>
      <c r="V36" s="121"/>
      <c r="W36" s="121"/>
      <c r="X36" s="121"/>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ht="60" customHeight="1" x14ac:dyDescent="0.25">
      <c r="A37" s="135"/>
      <c r="B37" s="68">
        <v>38</v>
      </c>
      <c r="C37" s="141"/>
      <c r="D37" s="66" t="s">
        <v>95</v>
      </c>
      <c r="E37" s="20" t="s">
        <v>194</v>
      </c>
      <c r="F37" s="20" t="s">
        <v>26</v>
      </c>
      <c r="G37" s="86">
        <v>12.6</v>
      </c>
      <c r="H37" s="65">
        <v>20</v>
      </c>
      <c r="I37" s="39">
        <f t="shared" si="0"/>
        <v>20</v>
      </c>
      <c r="J37" s="40" t="str">
        <f t="shared" si="1"/>
        <v>OK</v>
      </c>
      <c r="K37" s="18"/>
      <c r="L37" s="18"/>
      <c r="M37" s="18"/>
      <c r="N37" s="18"/>
      <c r="O37" s="18"/>
      <c r="P37" s="18"/>
      <c r="Q37" s="18"/>
      <c r="R37" s="18"/>
      <c r="S37" s="18"/>
      <c r="T37" s="121"/>
      <c r="U37" s="170"/>
      <c r="V37" s="121"/>
      <c r="W37" s="121"/>
      <c r="X37" s="121"/>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1:48" ht="60" customHeight="1" x14ac:dyDescent="0.25">
      <c r="A38" s="135"/>
      <c r="B38" s="68">
        <v>39</v>
      </c>
      <c r="C38" s="141"/>
      <c r="D38" s="66" t="s">
        <v>96</v>
      </c>
      <c r="E38" s="20" t="s">
        <v>62</v>
      </c>
      <c r="F38" s="20" t="s">
        <v>26</v>
      </c>
      <c r="G38" s="86">
        <v>23.37</v>
      </c>
      <c r="H38" s="65"/>
      <c r="I38" s="39">
        <f t="shared" si="0"/>
        <v>0</v>
      </c>
      <c r="J38" s="40" t="str">
        <f t="shared" si="1"/>
        <v>OK</v>
      </c>
      <c r="K38" s="18"/>
      <c r="L38" s="18"/>
      <c r="M38" s="18"/>
      <c r="N38" s="18"/>
      <c r="O38" s="18"/>
      <c r="P38" s="18"/>
      <c r="Q38" s="18"/>
      <c r="R38" s="18"/>
      <c r="S38" s="18"/>
      <c r="T38" s="121"/>
      <c r="U38" s="170"/>
      <c r="V38" s="121"/>
      <c r="W38" s="121"/>
      <c r="X38" s="121"/>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1:48" ht="60" customHeight="1" x14ac:dyDescent="0.25">
      <c r="A39" s="135"/>
      <c r="B39" s="68">
        <v>40</v>
      </c>
      <c r="C39" s="141"/>
      <c r="D39" s="46" t="s">
        <v>97</v>
      </c>
      <c r="E39" s="20" t="s">
        <v>59</v>
      </c>
      <c r="F39" s="20" t="s">
        <v>26</v>
      </c>
      <c r="G39" s="86">
        <v>1.3</v>
      </c>
      <c r="H39" s="65"/>
      <c r="I39" s="39">
        <f t="shared" si="0"/>
        <v>0</v>
      </c>
      <c r="J39" s="40" t="str">
        <f t="shared" si="1"/>
        <v>OK</v>
      </c>
      <c r="K39" s="18"/>
      <c r="L39" s="18"/>
      <c r="M39" s="18"/>
      <c r="N39" s="18"/>
      <c r="O39" s="18"/>
      <c r="P39" s="18"/>
      <c r="Q39" s="18"/>
      <c r="R39" s="18"/>
      <c r="S39" s="18"/>
      <c r="T39" s="121"/>
      <c r="U39" s="170"/>
      <c r="V39" s="121"/>
      <c r="W39" s="121"/>
      <c r="X39" s="121"/>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row>
    <row r="40" spans="1:48" ht="60" customHeight="1" x14ac:dyDescent="0.25">
      <c r="A40" s="135"/>
      <c r="B40" s="68">
        <v>41</v>
      </c>
      <c r="C40" s="141"/>
      <c r="D40" s="46" t="s">
        <v>98</v>
      </c>
      <c r="E40" s="20" t="s">
        <v>61</v>
      </c>
      <c r="F40" s="20" t="s">
        <v>48</v>
      </c>
      <c r="G40" s="86">
        <v>0.78</v>
      </c>
      <c r="H40" s="65">
        <v>350</v>
      </c>
      <c r="I40" s="39">
        <f t="shared" si="0"/>
        <v>175</v>
      </c>
      <c r="J40" s="40" t="str">
        <f t="shared" si="1"/>
        <v>OK</v>
      </c>
      <c r="K40" s="18"/>
      <c r="L40" s="18">
        <v>175</v>
      </c>
      <c r="M40" s="18"/>
      <c r="N40" s="18"/>
      <c r="O40" s="18"/>
      <c r="P40" s="18"/>
      <c r="Q40" s="18"/>
      <c r="R40" s="18"/>
      <c r="S40" s="18"/>
      <c r="T40" s="121"/>
      <c r="U40" s="170"/>
      <c r="V40" s="121"/>
      <c r="W40" s="121"/>
      <c r="X40" s="121"/>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row>
    <row r="41" spans="1:48" ht="60" customHeight="1" x14ac:dyDescent="0.25">
      <c r="A41" s="135"/>
      <c r="B41" s="68">
        <v>42</v>
      </c>
      <c r="C41" s="141"/>
      <c r="D41" s="66" t="s">
        <v>99</v>
      </c>
      <c r="E41" s="20" t="s">
        <v>195</v>
      </c>
      <c r="F41" s="20" t="s">
        <v>29</v>
      </c>
      <c r="G41" s="86">
        <v>1.48</v>
      </c>
      <c r="H41" s="65">
        <v>50</v>
      </c>
      <c r="I41" s="39">
        <f t="shared" si="0"/>
        <v>0</v>
      </c>
      <c r="J41" s="40" t="str">
        <f t="shared" si="1"/>
        <v>OK</v>
      </c>
      <c r="K41" s="18"/>
      <c r="L41" s="18">
        <v>50</v>
      </c>
      <c r="M41" s="18"/>
      <c r="N41" s="18"/>
      <c r="O41" s="18"/>
      <c r="P41" s="18"/>
      <c r="Q41" s="18"/>
      <c r="R41" s="18"/>
      <c r="S41" s="18"/>
      <c r="T41" s="121"/>
      <c r="U41" s="170"/>
      <c r="V41" s="121"/>
      <c r="W41" s="121"/>
      <c r="X41" s="121"/>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ht="60" customHeight="1" x14ac:dyDescent="0.25">
      <c r="A42" s="135"/>
      <c r="B42" s="68">
        <v>43</v>
      </c>
      <c r="C42" s="141"/>
      <c r="D42" s="66" t="s">
        <v>100</v>
      </c>
      <c r="E42" s="20" t="s">
        <v>63</v>
      </c>
      <c r="F42" s="20" t="s">
        <v>27</v>
      </c>
      <c r="G42" s="86">
        <v>3.35</v>
      </c>
      <c r="H42" s="65"/>
      <c r="I42" s="39">
        <f t="shared" si="0"/>
        <v>0</v>
      </c>
      <c r="J42" s="40" t="str">
        <f t="shared" si="1"/>
        <v>OK</v>
      </c>
      <c r="K42" s="18"/>
      <c r="L42" s="18"/>
      <c r="M42" s="18"/>
      <c r="N42" s="18"/>
      <c r="O42" s="18"/>
      <c r="P42" s="18"/>
      <c r="Q42" s="18"/>
      <c r="R42" s="18"/>
      <c r="S42" s="18"/>
      <c r="T42" s="121"/>
      <c r="U42" s="170"/>
      <c r="V42" s="121"/>
      <c r="W42" s="121"/>
      <c r="X42" s="121"/>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row>
    <row r="43" spans="1:48" ht="60" customHeight="1" x14ac:dyDescent="0.25">
      <c r="A43" s="135"/>
      <c r="B43" s="68">
        <v>44</v>
      </c>
      <c r="C43" s="141"/>
      <c r="D43" s="66" t="s">
        <v>101</v>
      </c>
      <c r="E43" s="20" t="s">
        <v>196</v>
      </c>
      <c r="F43" s="20" t="s">
        <v>27</v>
      </c>
      <c r="G43" s="86">
        <v>2.62</v>
      </c>
      <c r="H43" s="65"/>
      <c r="I43" s="39">
        <f t="shared" si="0"/>
        <v>0</v>
      </c>
      <c r="J43" s="40" t="str">
        <f t="shared" si="1"/>
        <v>OK</v>
      </c>
      <c r="K43" s="18"/>
      <c r="L43" s="18"/>
      <c r="M43" s="18"/>
      <c r="N43" s="18"/>
      <c r="O43" s="18"/>
      <c r="P43" s="18"/>
      <c r="Q43" s="18"/>
      <c r="R43" s="18"/>
      <c r="S43" s="18"/>
      <c r="T43" s="121"/>
      <c r="U43" s="170"/>
      <c r="V43" s="121"/>
      <c r="W43" s="121"/>
      <c r="X43" s="121"/>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row>
    <row r="44" spans="1:48" ht="60" customHeight="1" x14ac:dyDescent="0.25">
      <c r="A44" s="135"/>
      <c r="B44" s="68">
        <v>45</v>
      </c>
      <c r="C44" s="141"/>
      <c r="D44" s="66" t="s">
        <v>102</v>
      </c>
      <c r="E44" s="20" t="s">
        <v>194</v>
      </c>
      <c r="F44" s="20" t="s">
        <v>48</v>
      </c>
      <c r="G44" s="86">
        <v>7.26</v>
      </c>
      <c r="H44" s="65">
        <v>10</v>
      </c>
      <c r="I44" s="39">
        <f t="shared" si="0"/>
        <v>0</v>
      </c>
      <c r="J44" s="40" t="str">
        <f t="shared" si="1"/>
        <v>OK</v>
      </c>
      <c r="K44" s="18"/>
      <c r="L44" s="18">
        <v>10</v>
      </c>
      <c r="M44" s="18"/>
      <c r="N44" s="18"/>
      <c r="O44" s="18"/>
      <c r="P44" s="18"/>
      <c r="Q44" s="18"/>
      <c r="R44" s="18"/>
      <c r="S44" s="18"/>
      <c r="T44" s="121"/>
      <c r="U44" s="170"/>
      <c r="V44" s="121"/>
      <c r="W44" s="121"/>
      <c r="X44" s="121"/>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row>
    <row r="45" spans="1:48" ht="60" customHeight="1" x14ac:dyDescent="0.25">
      <c r="A45" s="135"/>
      <c r="B45" s="68">
        <v>46</v>
      </c>
      <c r="C45" s="141"/>
      <c r="D45" s="66" t="s">
        <v>197</v>
      </c>
      <c r="E45" s="20" t="s">
        <v>198</v>
      </c>
      <c r="F45" s="20" t="s">
        <v>199</v>
      </c>
      <c r="G45" s="86">
        <v>4.83</v>
      </c>
      <c r="H45" s="65"/>
      <c r="I45" s="39">
        <f t="shared" si="0"/>
        <v>0</v>
      </c>
      <c r="J45" s="40" t="str">
        <f t="shared" si="1"/>
        <v>OK</v>
      </c>
      <c r="K45" s="18"/>
      <c r="L45" s="18"/>
      <c r="M45" s="18"/>
      <c r="N45" s="18"/>
      <c r="O45" s="18"/>
      <c r="P45" s="18"/>
      <c r="Q45" s="18"/>
      <c r="R45" s="18"/>
      <c r="S45" s="18"/>
      <c r="T45" s="121"/>
      <c r="U45" s="170"/>
      <c r="V45" s="121"/>
      <c r="W45" s="121"/>
      <c r="X45" s="121"/>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ht="60" customHeight="1" x14ac:dyDescent="0.25">
      <c r="A46" s="135"/>
      <c r="B46" s="68">
        <v>47</v>
      </c>
      <c r="C46" s="141"/>
      <c r="D46" s="66" t="s">
        <v>200</v>
      </c>
      <c r="E46" s="20" t="s">
        <v>201</v>
      </c>
      <c r="F46" s="20" t="s">
        <v>199</v>
      </c>
      <c r="G46" s="86">
        <v>3.78</v>
      </c>
      <c r="H46" s="65"/>
      <c r="I46" s="39">
        <f t="shared" si="0"/>
        <v>0</v>
      </c>
      <c r="J46" s="40" t="str">
        <f t="shared" si="1"/>
        <v>OK</v>
      </c>
      <c r="K46" s="18"/>
      <c r="L46" s="18"/>
      <c r="M46" s="18"/>
      <c r="N46" s="18"/>
      <c r="O46" s="18"/>
      <c r="P46" s="18"/>
      <c r="Q46" s="18"/>
      <c r="R46" s="18"/>
      <c r="S46" s="18"/>
      <c r="T46" s="121"/>
      <c r="U46" s="170"/>
      <c r="V46" s="121"/>
      <c r="W46" s="121"/>
      <c r="X46" s="121"/>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ht="60" customHeight="1" x14ac:dyDescent="0.25">
      <c r="A47" s="135"/>
      <c r="B47" s="81">
        <v>48</v>
      </c>
      <c r="C47" s="141"/>
      <c r="D47" s="66" t="s">
        <v>202</v>
      </c>
      <c r="E47" s="69" t="s">
        <v>203</v>
      </c>
      <c r="F47" s="69" t="s">
        <v>199</v>
      </c>
      <c r="G47" s="86">
        <v>8.81</v>
      </c>
      <c r="H47" s="65"/>
      <c r="I47" s="39">
        <f t="shared" si="0"/>
        <v>0</v>
      </c>
      <c r="J47" s="40" t="str">
        <f t="shared" si="1"/>
        <v>OK</v>
      </c>
      <c r="K47" s="18"/>
      <c r="L47" s="18"/>
      <c r="M47" s="18"/>
      <c r="N47" s="18"/>
      <c r="O47" s="18"/>
      <c r="P47" s="18"/>
      <c r="Q47" s="18"/>
      <c r="R47" s="18"/>
      <c r="S47" s="18"/>
      <c r="T47" s="121"/>
      <c r="U47" s="170"/>
      <c r="V47" s="121"/>
      <c r="W47" s="121"/>
      <c r="X47" s="121"/>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ht="60" customHeight="1" x14ac:dyDescent="0.25">
      <c r="A48" s="136"/>
      <c r="B48" s="81">
        <v>49</v>
      </c>
      <c r="C48" s="142"/>
      <c r="D48" s="66" t="s">
        <v>204</v>
      </c>
      <c r="E48" s="69" t="s">
        <v>203</v>
      </c>
      <c r="F48" s="20" t="s">
        <v>205</v>
      </c>
      <c r="G48" s="86">
        <v>7.02</v>
      </c>
      <c r="H48" s="65"/>
      <c r="I48" s="39">
        <f t="shared" si="0"/>
        <v>0</v>
      </c>
      <c r="J48" s="40" t="str">
        <f t="shared" si="1"/>
        <v>OK</v>
      </c>
      <c r="K48" s="18"/>
      <c r="L48" s="18"/>
      <c r="M48" s="18"/>
      <c r="N48" s="18"/>
      <c r="O48" s="18"/>
      <c r="P48" s="18"/>
      <c r="Q48" s="18"/>
      <c r="R48" s="18"/>
      <c r="S48" s="18"/>
      <c r="T48" s="121"/>
      <c r="U48" s="170"/>
      <c r="V48" s="121"/>
      <c r="W48" s="121"/>
      <c r="X48" s="121"/>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ht="60" customHeight="1" x14ac:dyDescent="0.25">
      <c r="A49" s="134">
        <v>15</v>
      </c>
      <c r="B49" s="81">
        <v>50</v>
      </c>
      <c r="C49" s="140" t="s">
        <v>187</v>
      </c>
      <c r="D49" s="66" t="s">
        <v>103</v>
      </c>
      <c r="E49" s="69" t="s">
        <v>206</v>
      </c>
      <c r="F49" s="20" t="s">
        <v>48</v>
      </c>
      <c r="G49" s="86">
        <v>27.39</v>
      </c>
      <c r="H49" s="65"/>
      <c r="I49" s="39">
        <f t="shared" si="0"/>
        <v>0</v>
      </c>
      <c r="J49" s="40" t="str">
        <f t="shared" si="1"/>
        <v>OK</v>
      </c>
      <c r="K49" s="18"/>
      <c r="L49" s="18"/>
      <c r="M49" s="18"/>
      <c r="N49" s="18"/>
      <c r="O49" s="18"/>
      <c r="P49" s="18"/>
      <c r="Q49" s="18"/>
      <c r="R49" s="18"/>
      <c r="S49" s="18"/>
      <c r="T49" s="121"/>
      <c r="U49" s="170"/>
      <c r="V49" s="121"/>
      <c r="W49" s="121"/>
      <c r="X49" s="121"/>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ht="60" customHeight="1" x14ac:dyDescent="0.25">
      <c r="A50" s="135"/>
      <c r="B50" s="81">
        <v>51</v>
      </c>
      <c r="C50" s="141"/>
      <c r="D50" s="46" t="s">
        <v>104</v>
      </c>
      <c r="E50" s="69" t="s">
        <v>206</v>
      </c>
      <c r="F50" s="20" t="s">
        <v>26</v>
      </c>
      <c r="G50" s="86">
        <v>1.77</v>
      </c>
      <c r="H50" s="65">
        <v>300</v>
      </c>
      <c r="I50" s="39">
        <f t="shared" si="0"/>
        <v>0</v>
      </c>
      <c r="J50" s="40" t="str">
        <f t="shared" si="1"/>
        <v>OK</v>
      </c>
      <c r="K50" s="18"/>
      <c r="L50" s="18"/>
      <c r="M50" s="18"/>
      <c r="N50" s="18"/>
      <c r="O50" s="18"/>
      <c r="P50" s="18"/>
      <c r="Q50" s="18"/>
      <c r="R50" s="18"/>
      <c r="S50" s="18"/>
      <c r="T50" s="121">
        <v>300</v>
      </c>
      <c r="U50" s="170"/>
      <c r="V50" s="121"/>
      <c r="W50" s="121"/>
      <c r="X50" s="121"/>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ht="60" customHeight="1" x14ac:dyDescent="0.25">
      <c r="A51" s="135"/>
      <c r="B51" s="81">
        <v>52</v>
      </c>
      <c r="C51" s="141"/>
      <c r="D51" s="66" t="s">
        <v>105</v>
      </c>
      <c r="E51" s="69" t="s">
        <v>206</v>
      </c>
      <c r="F51" s="69" t="s">
        <v>26</v>
      </c>
      <c r="G51" s="86">
        <v>2.89</v>
      </c>
      <c r="H51" s="65">
        <v>50</v>
      </c>
      <c r="I51" s="39">
        <f t="shared" si="0"/>
        <v>0</v>
      </c>
      <c r="J51" s="40" t="str">
        <f t="shared" si="1"/>
        <v>OK</v>
      </c>
      <c r="K51" s="18"/>
      <c r="L51" s="18"/>
      <c r="M51" s="18"/>
      <c r="N51" s="18"/>
      <c r="O51" s="18"/>
      <c r="P51" s="18"/>
      <c r="Q51" s="18"/>
      <c r="R51" s="18"/>
      <c r="S51" s="18"/>
      <c r="T51" s="121">
        <v>50</v>
      </c>
      <c r="U51" s="170"/>
      <c r="V51" s="121"/>
      <c r="W51" s="121"/>
      <c r="X51" s="121"/>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48" ht="60" customHeight="1" x14ac:dyDescent="0.25">
      <c r="A52" s="135"/>
      <c r="B52" s="81">
        <v>53</v>
      </c>
      <c r="C52" s="141"/>
      <c r="D52" s="46" t="s">
        <v>106</v>
      </c>
      <c r="E52" s="69" t="s">
        <v>206</v>
      </c>
      <c r="F52" s="69" t="s">
        <v>46</v>
      </c>
      <c r="G52" s="86">
        <v>2.73</v>
      </c>
      <c r="H52" s="65">
        <v>50</v>
      </c>
      <c r="I52" s="39">
        <f t="shared" si="0"/>
        <v>0</v>
      </c>
      <c r="J52" s="40" t="str">
        <f t="shared" si="1"/>
        <v>OK</v>
      </c>
      <c r="K52" s="18"/>
      <c r="L52" s="18"/>
      <c r="M52" s="18"/>
      <c r="N52" s="18"/>
      <c r="O52" s="18"/>
      <c r="P52" s="18"/>
      <c r="Q52" s="18"/>
      <c r="R52" s="18"/>
      <c r="S52" s="18"/>
      <c r="T52" s="121">
        <v>50</v>
      </c>
      <c r="U52" s="170"/>
      <c r="V52" s="121"/>
      <c r="W52" s="121"/>
      <c r="X52" s="121"/>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row>
    <row r="53" spans="1:48" ht="60" customHeight="1" x14ac:dyDescent="0.25">
      <c r="A53" s="135"/>
      <c r="B53" s="68">
        <v>54</v>
      </c>
      <c r="C53" s="141"/>
      <c r="D53" s="66" t="s">
        <v>107</v>
      </c>
      <c r="E53" s="20" t="s">
        <v>206</v>
      </c>
      <c r="F53" s="20" t="s">
        <v>26</v>
      </c>
      <c r="G53" s="86">
        <v>3.62</v>
      </c>
      <c r="H53" s="65">
        <v>100</v>
      </c>
      <c r="I53" s="39">
        <f t="shared" si="0"/>
        <v>0</v>
      </c>
      <c r="J53" s="40" t="str">
        <f t="shared" si="1"/>
        <v>OK</v>
      </c>
      <c r="K53" s="18"/>
      <c r="L53" s="18"/>
      <c r="M53" s="18"/>
      <c r="N53" s="18"/>
      <c r="O53" s="18"/>
      <c r="P53" s="18"/>
      <c r="Q53" s="18"/>
      <c r="R53" s="18"/>
      <c r="S53" s="18"/>
      <c r="T53" s="121">
        <v>100</v>
      </c>
      <c r="U53" s="170"/>
      <c r="V53" s="121"/>
      <c r="W53" s="121"/>
      <c r="X53" s="121"/>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ht="60" customHeight="1" x14ac:dyDescent="0.25">
      <c r="A54" s="136"/>
      <c r="B54" s="68">
        <v>55</v>
      </c>
      <c r="C54" s="142"/>
      <c r="D54" s="66" t="s">
        <v>108</v>
      </c>
      <c r="E54" s="20" t="s">
        <v>206</v>
      </c>
      <c r="F54" s="20" t="s">
        <v>26</v>
      </c>
      <c r="G54" s="86">
        <v>6.77</v>
      </c>
      <c r="H54" s="65">
        <v>150</v>
      </c>
      <c r="I54" s="39">
        <f t="shared" si="0"/>
        <v>0</v>
      </c>
      <c r="J54" s="40" t="str">
        <f t="shared" si="1"/>
        <v>OK</v>
      </c>
      <c r="K54" s="18"/>
      <c r="L54" s="18"/>
      <c r="M54" s="18"/>
      <c r="N54" s="18"/>
      <c r="O54" s="18"/>
      <c r="P54" s="18"/>
      <c r="Q54" s="18"/>
      <c r="R54" s="18"/>
      <c r="S54" s="18"/>
      <c r="T54" s="121">
        <v>150</v>
      </c>
      <c r="U54" s="170"/>
      <c r="V54" s="121"/>
      <c r="W54" s="121"/>
      <c r="X54" s="121"/>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row>
    <row r="55" spans="1:48" ht="60" customHeight="1" x14ac:dyDescent="0.25">
      <c r="A55" s="134">
        <v>16</v>
      </c>
      <c r="B55" s="68">
        <v>56</v>
      </c>
      <c r="C55" s="140" t="s">
        <v>207</v>
      </c>
      <c r="D55" s="66" t="s">
        <v>109</v>
      </c>
      <c r="E55" s="20" t="s">
        <v>208</v>
      </c>
      <c r="F55" s="20" t="s">
        <v>26</v>
      </c>
      <c r="G55" s="86">
        <v>35.65</v>
      </c>
      <c r="H55" s="65">
        <v>20</v>
      </c>
      <c r="I55" s="39">
        <f t="shared" si="0"/>
        <v>20</v>
      </c>
      <c r="J55" s="40" t="str">
        <f t="shared" si="1"/>
        <v>OK</v>
      </c>
      <c r="K55" s="18"/>
      <c r="L55" s="18"/>
      <c r="M55" s="18"/>
      <c r="N55" s="18"/>
      <c r="O55" s="18"/>
      <c r="P55" s="18"/>
      <c r="Q55" s="18"/>
      <c r="R55" s="18"/>
      <c r="S55" s="18"/>
      <c r="T55" s="121"/>
      <c r="U55" s="170"/>
      <c r="V55" s="121"/>
      <c r="W55" s="121"/>
      <c r="X55" s="121"/>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row>
    <row r="56" spans="1:48" ht="60" customHeight="1" x14ac:dyDescent="0.25">
      <c r="A56" s="135"/>
      <c r="B56" s="68">
        <v>57</v>
      </c>
      <c r="C56" s="141"/>
      <c r="D56" s="66" t="s">
        <v>110</v>
      </c>
      <c r="E56" s="20" t="s">
        <v>208</v>
      </c>
      <c r="F56" s="20" t="s">
        <v>26</v>
      </c>
      <c r="G56" s="86">
        <v>45.35</v>
      </c>
      <c r="H56" s="65">
        <v>20</v>
      </c>
      <c r="I56" s="39">
        <f t="shared" si="0"/>
        <v>20</v>
      </c>
      <c r="J56" s="40" t="str">
        <f t="shared" si="1"/>
        <v>OK</v>
      </c>
      <c r="K56" s="18"/>
      <c r="L56" s="18"/>
      <c r="M56" s="18"/>
      <c r="N56" s="18"/>
      <c r="O56" s="18"/>
      <c r="P56" s="18"/>
      <c r="Q56" s="18"/>
      <c r="R56" s="18"/>
      <c r="S56" s="18"/>
      <c r="T56" s="121"/>
      <c r="U56" s="170"/>
      <c r="V56" s="121"/>
      <c r="W56" s="121"/>
      <c r="X56" s="121"/>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row>
    <row r="57" spans="1:48" ht="60" customHeight="1" x14ac:dyDescent="0.25">
      <c r="A57" s="136"/>
      <c r="B57" s="68">
        <v>58</v>
      </c>
      <c r="C57" s="142"/>
      <c r="D57" s="66" t="s">
        <v>111</v>
      </c>
      <c r="E57" s="20" t="s">
        <v>209</v>
      </c>
      <c r="F57" s="20" t="s">
        <v>26</v>
      </c>
      <c r="G57" s="86">
        <v>72.709999999999994</v>
      </c>
      <c r="H57" s="65">
        <v>2</v>
      </c>
      <c r="I57" s="39">
        <f t="shared" si="0"/>
        <v>2</v>
      </c>
      <c r="J57" s="40" t="str">
        <f t="shared" si="1"/>
        <v>OK</v>
      </c>
      <c r="K57" s="18"/>
      <c r="L57" s="18"/>
      <c r="M57" s="18"/>
      <c r="N57" s="18"/>
      <c r="O57" s="18"/>
      <c r="P57" s="18"/>
      <c r="Q57" s="18"/>
      <c r="R57" s="18"/>
      <c r="S57" s="18"/>
      <c r="T57" s="121"/>
      <c r="U57" s="170"/>
      <c r="V57" s="121"/>
      <c r="W57" s="121"/>
      <c r="X57" s="121"/>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row>
    <row r="58" spans="1:48" ht="60" customHeight="1" x14ac:dyDescent="0.25">
      <c r="A58" s="134">
        <v>17</v>
      </c>
      <c r="B58" s="68">
        <v>59</v>
      </c>
      <c r="C58" s="140" t="s">
        <v>173</v>
      </c>
      <c r="D58" s="66" t="s">
        <v>210</v>
      </c>
      <c r="E58" s="20" t="s">
        <v>37</v>
      </c>
      <c r="F58" s="20" t="s">
        <v>28</v>
      </c>
      <c r="G58" s="86">
        <v>2.83</v>
      </c>
      <c r="H58" s="65">
        <v>250</v>
      </c>
      <c r="I58" s="39">
        <f t="shared" si="0"/>
        <v>190</v>
      </c>
      <c r="J58" s="40" t="str">
        <f t="shared" si="1"/>
        <v>OK</v>
      </c>
      <c r="K58" s="18"/>
      <c r="L58" s="18"/>
      <c r="M58" s="18">
        <v>60</v>
      </c>
      <c r="N58" s="18"/>
      <c r="O58" s="18"/>
      <c r="P58" s="18"/>
      <c r="Q58" s="18"/>
      <c r="R58" s="18"/>
      <c r="S58" s="18"/>
      <c r="T58" s="121"/>
      <c r="U58" s="170"/>
      <c r="V58" s="121"/>
      <c r="W58" s="121"/>
      <c r="X58" s="121"/>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1:48" ht="60" customHeight="1" x14ac:dyDescent="0.25">
      <c r="A59" s="135"/>
      <c r="B59" s="68">
        <v>60</v>
      </c>
      <c r="C59" s="141"/>
      <c r="D59" s="66" t="s">
        <v>112</v>
      </c>
      <c r="E59" s="69" t="s">
        <v>37</v>
      </c>
      <c r="F59" s="69" t="s">
        <v>28</v>
      </c>
      <c r="G59" s="86">
        <v>2.37</v>
      </c>
      <c r="H59" s="65">
        <v>60</v>
      </c>
      <c r="I59" s="39">
        <f t="shared" si="0"/>
        <v>0</v>
      </c>
      <c r="J59" s="40" t="str">
        <f t="shared" si="1"/>
        <v>OK</v>
      </c>
      <c r="K59" s="18"/>
      <c r="L59" s="18"/>
      <c r="M59" s="18">
        <v>60</v>
      </c>
      <c r="N59" s="18"/>
      <c r="O59" s="18"/>
      <c r="P59" s="18"/>
      <c r="Q59" s="18"/>
      <c r="R59" s="18"/>
      <c r="S59" s="18"/>
      <c r="T59" s="121"/>
      <c r="U59" s="170"/>
      <c r="V59" s="121"/>
      <c r="W59" s="121"/>
      <c r="X59" s="121"/>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ht="60" customHeight="1" x14ac:dyDescent="0.25">
      <c r="A60" s="135"/>
      <c r="B60" s="68">
        <v>61</v>
      </c>
      <c r="C60" s="141"/>
      <c r="D60" s="46" t="s">
        <v>113</v>
      </c>
      <c r="E60" s="69" t="s">
        <v>211</v>
      </c>
      <c r="F60" s="69" t="s">
        <v>26</v>
      </c>
      <c r="G60" s="86">
        <v>3.14</v>
      </c>
      <c r="H60" s="65">
        <v>60</v>
      </c>
      <c r="I60" s="39">
        <f t="shared" si="0"/>
        <v>30</v>
      </c>
      <c r="J60" s="40" t="str">
        <f t="shared" si="1"/>
        <v>OK</v>
      </c>
      <c r="K60" s="18"/>
      <c r="L60" s="18"/>
      <c r="M60" s="18">
        <v>30</v>
      </c>
      <c r="N60" s="18"/>
      <c r="O60" s="18"/>
      <c r="P60" s="18"/>
      <c r="Q60" s="18"/>
      <c r="R60" s="18"/>
      <c r="S60" s="18"/>
      <c r="T60" s="121"/>
      <c r="U60" s="170"/>
      <c r="V60" s="121"/>
      <c r="W60" s="121"/>
      <c r="X60" s="121"/>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ht="60" customHeight="1" x14ac:dyDescent="0.25">
      <c r="A61" s="136"/>
      <c r="B61" s="68">
        <v>62</v>
      </c>
      <c r="C61" s="142"/>
      <c r="D61" s="46" t="s">
        <v>114</v>
      </c>
      <c r="E61" s="69" t="s">
        <v>212</v>
      </c>
      <c r="F61" s="69" t="s">
        <v>48</v>
      </c>
      <c r="G61" s="86">
        <v>5.29</v>
      </c>
      <c r="H61" s="65">
        <v>60</v>
      </c>
      <c r="I61" s="39">
        <f t="shared" si="0"/>
        <v>0</v>
      </c>
      <c r="J61" s="40" t="str">
        <f t="shared" si="1"/>
        <v>OK</v>
      </c>
      <c r="K61" s="18"/>
      <c r="L61" s="18"/>
      <c r="M61" s="18">
        <v>60</v>
      </c>
      <c r="N61" s="18"/>
      <c r="O61" s="18"/>
      <c r="P61" s="18"/>
      <c r="Q61" s="18"/>
      <c r="R61" s="18"/>
      <c r="S61" s="18"/>
      <c r="T61" s="121"/>
      <c r="U61" s="170"/>
      <c r="V61" s="121"/>
      <c r="W61" s="121"/>
      <c r="X61" s="121"/>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row>
    <row r="62" spans="1:48" ht="60" customHeight="1" x14ac:dyDescent="0.25">
      <c r="A62" s="134">
        <v>18</v>
      </c>
      <c r="B62" s="68">
        <v>63</v>
      </c>
      <c r="C62" s="140" t="s">
        <v>175</v>
      </c>
      <c r="D62" s="46" t="s">
        <v>213</v>
      </c>
      <c r="E62" s="69" t="s">
        <v>62</v>
      </c>
      <c r="F62" s="69" t="s">
        <v>48</v>
      </c>
      <c r="G62" s="86">
        <v>28.24</v>
      </c>
      <c r="H62" s="65">
        <v>20</v>
      </c>
      <c r="I62" s="39">
        <f t="shared" si="0"/>
        <v>20</v>
      </c>
      <c r="J62" s="40" t="str">
        <f t="shared" si="1"/>
        <v>OK</v>
      </c>
      <c r="K62" s="18"/>
      <c r="L62" s="18"/>
      <c r="M62" s="18"/>
      <c r="N62" s="18"/>
      <c r="O62" s="18"/>
      <c r="P62" s="18"/>
      <c r="Q62" s="18"/>
      <c r="R62" s="18"/>
      <c r="S62" s="18"/>
      <c r="T62" s="121"/>
      <c r="U62" s="170"/>
      <c r="V62" s="121"/>
      <c r="W62" s="121"/>
      <c r="X62" s="121"/>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ht="60" customHeight="1" x14ac:dyDescent="0.25">
      <c r="A63" s="135"/>
      <c r="B63" s="68">
        <v>64</v>
      </c>
      <c r="C63" s="141"/>
      <c r="D63" s="46" t="s">
        <v>115</v>
      </c>
      <c r="E63" s="69" t="s">
        <v>64</v>
      </c>
      <c r="F63" s="69" t="s">
        <v>48</v>
      </c>
      <c r="G63" s="86">
        <v>46.09</v>
      </c>
      <c r="H63" s="65">
        <v>20</v>
      </c>
      <c r="I63" s="39">
        <f t="shared" si="0"/>
        <v>20</v>
      </c>
      <c r="J63" s="40" t="str">
        <f t="shared" si="1"/>
        <v>OK</v>
      </c>
      <c r="K63" s="18"/>
      <c r="L63" s="18"/>
      <c r="M63" s="18"/>
      <c r="N63" s="18"/>
      <c r="O63" s="18"/>
      <c r="P63" s="18"/>
      <c r="Q63" s="18"/>
      <c r="R63" s="18"/>
      <c r="S63" s="18"/>
      <c r="T63" s="121"/>
      <c r="U63" s="170"/>
      <c r="V63" s="121"/>
      <c r="W63" s="121"/>
      <c r="X63" s="121"/>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ht="60" customHeight="1" x14ac:dyDescent="0.25">
      <c r="A64" s="135"/>
      <c r="B64" s="68">
        <v>65</v>
      </c>
      <c r="C64" s="141"/>
      <c r="D64" s="46" t="s">
        <v>214</v>
      </c>
      <c r="E64" s="69" t="s">
        <v>62</v>
      </c>
      <c r="F64" s="69" t="s">
        <v>48</v>
      </c>
      <c r="G64" s="86">
        <v>18.739999999999998</v>
      </c>
      <c r="H64" s="65">
        <v>20</v>
      </c>
      <c r="I64" s="39">
        <f t="shared" si="0"/>
        <v>20</v>
      </c>
      <c r="J64" s="40" t="str">
        <f t="shared" si="1"/>
        <v>OK</v>
      </c>
      <c r="K64" s="18"/>
      <c r="L64" s="18"/>
      <c r="M64" s="18"/>
      <c r="N64" s="18"/>
      <c r="O64" s="18"/>
      <c r="P64" s="18"/>
      <c r="Q64" s="18"/>
      <c r="R64" s="18"/>
      <c r="S64" s="18"/>
      <c r="T64" s="121"/>
      <c r="U64" s="170"/>
      <c r="V64" s="121"/>
      <c r="W64" s="121"/>
      <c r="X64" s="121"/>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ht="60" customHeight="1" x14ac:dyDescent="0.25">
      <c r="A65" s="136"/>
      <c r="B65" s="68">
        <v>66</v>
      </c>
      <c r="C65" s="142"/>
      <c r="D65" s="46" t="s">
        <v>116</v>
      </c>
      <c r="E65" s="69" t="s">
        <v>215</v>
      </c>
      <c r="F65" s="69" t="s">
        <v>48</v>
      </c>
      <c r="G65" s="86">
        <v>38.86</v>
      </c>
      <c r="H65" s="65">
        <v>20</v>
      </c>
      <c r="I65" s="39">
        <f t="shared" si="0"/>
        <v>20</v>
      </c>
      <c r="J65" s="40" t="str">
        <f t="shared" si="1"/>
        <v>OK</v>
      </c>
      <c r="K65" s="18"/>
      <c r="L65" s="18"/>
      <c r="M65" s="18"/>
      <c r="N65" s="18"/>
      <c r="O65" s="18"/>
      <c r="P65" s="18"/>
      <c r="Q65" s="18"/>
      <c r="R65" s="18"/>
      <c r="S65" s="18"/>
      <c r="T65" s="121"/>
      <c r="U65" s="170"/>
      <c r="V65" s="121"/>
      <c r="W65" s="121"/>
      <c r="X65" s="121"/>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ht="60" customHeight="1" x14ac:dyDescent="0.25">
      <c r="A66" s="134">
        <v>19</v>
      </c>
      <c r="B66" s="68">
        <v>67</v>
      </c>
      <c r="C66" s="140" t="s">
        <v>175</v>
      </c>
      <c r="D66" s="46" t="s">
        <v>117</v>
      </c>
      <c r="E66" s="69" t="s">
        <v>62</v>
      </c>
      <c r="F66" s="69" t="s">
        <v>48</v>
      </c>
      <c r="G66" s="86">
        <v>121.67</v>
      </c>
      <c r="H66" s="65">
        <v>20</v>
      </c>
      <c r="I66" s="39">
        <f t="shared" si="0"/>
        <v>20</v>
      </c>
      <c r="J66" s="40" t="str">
        <f t="shared" si="1"/>
        <v>OK</v>
      </c>
      <c r="K66" s="18"/>
      <c r="L66" s="18"/>
      <c r="M66" s="18"/>
      <c r="N66" s="18"/>
      <c r="O66" s="18"/>
      <c r="P66" s="18"/>
      <c r="Q66" s="18"/>
      <c r="R66" s="18"/>
      <c r="S66" s="18"/>
      <c r="T66" s="121"/>
      <c r="U66" s="170"/>
      <c r="V66" s="121"/>
      <c r="W66" s="121"/>
      <c r="X66" s="121"/>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1:48" ht="60" customHeight="1" x14ac:dyDescent="0.25">
      <c r="A67" s="135"/>
      <c r="B67" s="68">
        <v>68</v>
      </c>
      <c r="C67" s="141"/>
      <c r="D67" s="46" t="s">
        <v>118</v>
      </c>
      <c r="E67" s="69" t="s">
        <v>62</v>
      </c>
      <c r="F67" s="69" t="s">
        <v>48</v>
      </c>
      <c r="G67" s="86">
        <v>63.22</v>
      </c>
      <c r="H67" s="65"/>
      <c r="I67" s="39">
        <f t="shared" si="0"/>
        <v>0</v>
      </c>
      <c r="J67" s="40" t="str">
        <f t="shared" si="1"/>
        <v>OK</v>
      </c>
      <c r="K67" s="18"/>
      <c r="L67" s="18"/>
      <c r="M67" s="18"/>
      <c r="N67" s="18"/>
      <c r="O67" s="18"/>
      <c r="P67" s="18"/>
      <c r="Q67" s="18"/>
      <c r="R67" s="18"/>
      <c r="S67" s="18"/>
      <c r="T67" s="121"/>
      <c r="U67" s="170"/>
      <c r="V67" s="121"/>
      <c r="W67" s="121"/>
      <c r="X67" s="121"/>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ht="60" customHeight="1" x14ac:dyDescent="0.25">
      <c r="A68" s="135"/>
      <c r="B68" s="68">
        <v>69</v>
      </c>
      <c r="C68" s="141"/>
      <c r="D68" s="66" t="s">
        <v>119</v>
      </c>
      <c r="E68" s="20" t="s">
        <v>62</v>
      </c>
      <c r="F68" s="20" t="s">
        <v>48</v>
      </c>
      <c r="G68" s="86">
        <v>68.62</v>
      </c>
      <c r="H68" s="65"/>
      <c r="I68" s="39">
        <f t="shared" si="0"/>
        <v>0</v>
      </c>
      <c r="J68" s="40" t="str">
        <f t="shared" si="1"/>
        <v>OK</v>
      </c>
      <c r="K68" s="18"/>
      <c r="L68" s="18"/>
      <c r="M68" s="18"/>
      <c r="N68" s="18"/>
      <c r="O68" s="18"/>
      <c r="P68" s="18"/>
      <c r="Q68" s="18"/>
      <c r="R68" s="18"/>
      <c r="S68" s="18"/>
      <c r="T68" s="121"/>
      <c r="U68" s="170"/>
      <c r="V68" s="121"/>
      <c r="W68" s="121"/>
      <c r="X68" s="121"/>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ht="60" customHeight="1" x14ac:dyDescent="0.25">
      <c r="A69" s="136"/>
      <c r="B69" s="68">
        <v>70</v>
      </c>
      <c r="C69" s="142"/>
      <c r="D69" s="66" t="s">
        <v>216</v>
      </c>
      <c r="E69" s="20" t="s">
        <v>64</v>
      </c>
      <c r="F69" s="20" t="s">
        <v>48</v>
      </c>
      <c r="G69" s="86">
        <v>16.43</v>
      </c>
      <c r="H69" s="65">
        <v>20</v>
      </c>
      <c r="I69" s="39">
        <f t="shared" ref="I69:I126" si="2">H69-(SUM(K69:AV69))</f>
        <v>0</v>
      </c>
      <c r="J69" s="40" t="str">
        <f t="shared" ref="J69:J126" si="3">IF(I69&lt;0,"ATENÇÃO","OK")</f>
        <v>OK</v>
      </c>
      <c r="K69" s="18"/>
      <c r="L69" s="18"/>
      <c r="M69" s="18"/>
      <c r="N69" s="18"/>
      <c r="O69" s="18"/>
      <c r="P69" s="18"/>
      <c r="Q69" s="18"/>
      <c r="R69" s="18"/>
      <c r="S69" s="18"/>
      <c r="T69" s="121"/>
      <c r="U69" s="170">
        <v>20</v>
      </c>
      <c r="V69" s="121"/>
      <c r="W69" s="121"/>
      <c r="X69" s="121"/>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ht="60" customHeight="1" x14ac:dyDescent="0.25">
      <c r="A70" s="134">
        <v>20</v>
      </c>
      <c r="B70" s="68">
        <v>71</v>
      </c>
      <c r="C70" s="140" t="s">
        <v>207</v>
      </c>
      <c r="D70" s="66" t="s">
        <v>120</v>
      </c>
      <c r="E70" s="20" t="s">
        <v>217</v>
      </c>
      <c r="F70" s="20" t="s">
        <v>36</v>
      </c>
      <c r="G70" s="86">
        <v>2.25</v>
      </c>
      <c r="H70" s="65">
        <v>50</v>
      </c>
      <c r="I70" s="39">
        <f t="shared" si="2"/>
        <v>50</v>
      </c>
      <c r="J70" s="40" t="str">
        <f t="shared" si="3"/>
        <v>OK</v>
      </c>
      <c r="K70" s="18"/>
      <c r="L70" s="18"/>
      <c r="M70" s="18"/>
      <c r="N70" s="18"/>
      <c r="O70" s="18"/>
      <c r="P70" s="18"/>
      <c r="Q70" s="18"/>
      <c r="R70" s="18"/>
      <c r="S70" s="18"/>
      <c r="T70" s="121"/>
      <c r="U70" s="170"/>
      <c r="V70" s="121"/>
      <c r="W70" s="121"/>
      <c r="X70" s="121"/>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ht="60" customHeight="1" x14ac:dyDescent="0.25">
      <c r="A71" s="135"/>
      <c r="B71" s="68">
        <v>72</v>
      </c>
      <c r="C71" s="141"/>
      <c r="D71" s="46" t="s">
        <v>121</v>
      </c>
      <c r="E71" s="69" t="s">
        <v>217</v>
      </c>
      <c r="F71" s="69" t="s">
        <v>36</v>
      </c>
      <c r="G71" s="86">
        <v>2.25</v>
      </c>
      <c r="H71" s="65">
        <v>50</v>
      </c>
      <c r="I71" s="39">
        <f t="shared" si="2"/>
        <v>50</v>
      </c>
      <c r="J71" s="40" t="str">
        <f t="shared" si="3"/>
        <v>OK</v>
      </c>
      <c r="K71" s="18"/>
      <c r="L71" s="18"/>
      <c r="M71" s="18"/>
      <c r="N71" s="18"/>
      <c r="O71" s="18"/>
      <c r="P71" s="18"/>
      <c r="Q71" s="18"/>
      <c r="R71" s="18"/>
      <c r="S71" s="18"/>
      <c r="T71" s="121"/>
      <c r="U71" s="170"/>
      <c r="V71" s="121"/>
      <c r="W71" s="121"/>
      <c r="X71" s="121"/>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ht="60" customHeight="1" x14ac:dyDescent="0.25">
      <c r="A72" s="135"/>
      <c r="B72" s="68">
        <v>73</v>
      </c>
      <c r="C72" s="141"/>
      <c r="D72" s="46" t="s">
        <v>122</v>
      </c>
      <c r="E72" s="69" t="s">
        <v>217</v>
      </c>
      <c r="F72" s="69" t="s">
        <v>36</v>
      </c>
      <c r="G72" s="86">
        <v>2.25</v>
      </c>
      <c r="H72" s="65">
        <v>50</v>
      </c>
      <c r="I72" s="39">
        <f t="shared" si="2"/>
        <v>50</v>
      </c>
      <c r="J72" s="40" t="str">
        <f t="shared" si="3"/>
        <v>OK</v>
      </c>
      <c r="K72" s="18"/>
      <c r="L72" s="18"/>
      <c r="M72" s="18"/>
      <c r="N72" s="18"/>
      <c r="O72" s="18"/>
      <c r="P72" s="18"/>
      <c r="Q72" s="18"/>
      <c r="R72" s="18"/>
      <c r="S72" s="18"/>
      <c r="T72" s="121"/>
      <c r="U72" s="170"/>
      <c r="V72" s="121"/>
      <c r="W72" s="121"/>
      <c r="X72" s="121"/>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ht="60" customHeight="1" x14ac:dyDescent="0.25">
      <c r="A73" s="135"/>
      <c r="B73" s="68">
        <v>74</v>
      </c>
      <c r="C73" s="141"/>
      <c r="D73" s="46" t="s">
        <v>123</v>
      </c>
      <c r="E73" s="69" t="s">
        <v>217</v>
      </c>
      <c r="F73" s="69" t="s">
        <v>48</v>
      </c>
      <c r="G73" s="86">
        <v>0.12</v>
      </c>
      <c r="H73" s="65">
        <v>150</v>
      </c>
      <c r="I73" s="39">
        <f t="shared" si="2"/>
        <v>150</v>
      </c>
      <c r="J73" s="40" t="str">
        <f t="shared" si="3"/>
        <v>OK</v>
      </c>
      <c r="K73" s="18"/>
      <c r="L73" s="18"/>
      <c r="M73" s="18"/>
      <c r="N73" s="18"/>
      <c r="O73" s="18"/>
      <c r="P73" s="18"/>
      <c r="Q73" s="18"/>
      <c r="R73" s="18"/>
      <c r="S73" s="18"/>
      <c r="T73" s="121"/>
      <c r="U73" s="170"/>
      <c r="V73" s="121"/>
      <c r="W73" s="121"/>
      <c r="X73" s="121"/>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ht="60" customHeight="1" x14ac:dyDescent="0.25">
      <c r="A74" s="136"/>
      <c r="B74" s="68">
        <v>75</v>
      </c>
      <c r="C74" s="142"/>
      <c r="D74" s="46" t="s">
        <v>143</v>
      </c>
      <c r="E74" s="69" t="s">
        <v>67</v>
      </c>
      <c r="F74" s="69" t="s">
        <v>53</v>
      </c>
      <c r="G74" s="86">
        <v>134.54</v>
      </c>
      <c r="H74" s="65"/>
      <c r="I74" s="39">
        <f t="shared" si="2"/>
        <v>0</v>
      </c>
      <c r="J74" s="40" t="str">
        <f t="shared" si="3"/>
        <v>OK</v>
      </c>
      <c r="K74" s="18"/>
      <c r="L74" s="18"/>
      <c r="M74" s="18"/>
      <c r="N74" s="18"/>
      <c r="O74" s="18"/>
      <c r="P74" s="18"/>
      <c r="Q74" s="18"/>
      <c r="R74" s="18"/>
      <c r="S74" s="18"/>
      <c r="T74" s="121"/>
      <c r="U74" s="170"/>
      <c r="V74" s="121"/>
      <c r="W74" s="121"/>
      <c r="X74" s="121"/>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row>
    <row r="75" spans="1:48" ht="60" customHeight="1" x14ac:dyDescent="0.25">
      <c r="A75" s="134">
        <v>21</v>
      </c>
      <c r="B75" s="68">
        <v>76</v>
      </c>
      <c r="C75" s="140" t="s">
        <v>218</v>
      </c>
      <c r="D75" s="84" t="s">
        <v>219</v>
      </c>
      <c r="E75" s="20" t="s">
        <v>220</v>
      </c>
      <c r="F75" s="20" t="s">
        <v>46</v>
      </c>
      <c r="G75" s="86">
        <v>20.36</v>
      </c>
      <c r="H75" s="65">
        <v>5</v>
      </c>
      <c r="I75" s="39">
        <f t="shared" si="2"/>
        <v>5</v>
      </c>
      <c r="J75" s="40" t="str">
        <f t="shared" si="3"/>
        <v>OK</v>
      </c>
      <c r="K75" s="18"/>
      <c r="L75" s="18"/>
      <c r="M75" s="18"/>
      <c r="N75" s="18"/>
      <c r="O75" s="18"/>
      <c r="P75" s="18"/>
      <c r="Q75" s="18"/>
      <c r="R75" s="18"/>
      <c r="S75" s="18"/>
      <c r="T75" s="121"/>
      <c r="U75" s="170"/>
      <c r="V75" s="121"/>
      <c r="W75" s="121"/>
      <c r="X75" s="121"/>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ht="60" customHeight="1" x14ac:dyDescent="0.25">
      <c r="A76" s="135"/>
      <c r="B76" s="68">
        <v>77</v>
      </c>
      <c r="C76" s="141"/>
      <c r="D76" s="46" t="s">
        <v>221</v>
      </c>
      <c r="E76" s="20" t="s">
        <v>220</v>
      </c>
      <c r="F76" s="69" t="s">
        <v>46</v>
      </c>
      <c r="G76" s="86">
        <v>20.350000000000001</v>
      </c>
      <c r="H76" s="65">
        <v>5</v>
      </c>
      <c r="I76" s="39">
        <f t="shared" si="2"/>
        <v>5</v>
      </c>
      <c r="J76" s="40" t="str">
        <f t="shared" si="3"/>
        <v>OK</v>
      </c>
      <c r="K76" s="18"/>
      <c r="L76" s="18"/>
      <c r="M76" s="18"/>
      <c r="N76" s="18"/>
      <c r="O76" s="18"/>
      <c r="P76" s="18"/>
      <c r="Q76" s="18"/>
      <c r="R76" s="18"/>
      <c r="S76" s="18"/>
      <c r="T76" s="121"/>
      <c r="U76" s="170"/>
      <c r="V76" s="121"/>
      <c r="W76" s="121"/>
      <c r="X76" s="121"/>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ht="60" customHeight="1" x14ac:dyDescent="0.25">
      <c r="A77" s="136"/>
      <c r="B77" s="68">
        <v>78</v>
      </c>
      <c r="C77" s="142"/>
      <c r="D77" s="46" t="s">
        <v>222</v>
      </c>
      <c r="E77" s="20" t="s">
        <v>220</v>
      </c>
      <c r="F77" s="69" t="s">
        <v>52</v>
      </c>
      <c r="G77" s="86">
        <v>20.38</v>
      </c>
      <c r="H77" s="65">
        <v>5</v>
      </c>
      <c r="I77" s="39">
        <f t="shared" si="2"/>
        <v>5</v>
      </c>
      <c r="J77" s="40" t="str">
        <f t="shared" si="3"/>
        <v>OK</v>
      </c>
      <c r="K77" s="18"/>
      <c r="L77" s="18"/>
      <c r="M77" s="18"/>
      <c r="N77" s="18"/>
      <c r="O77" s="18"/>
      <c r="P77" s="18"/>
      <c r="Q77" s="18"/>
      <c r="R77" s="18"/>
      <c r="S77" s="18"/>
      <c r="T77" s="121"/>
      <c r="U77" s="170"/>
      <c r="V77" s="121"/>
      <c r="W77" s="121"/>
      <c r="X77" s="121"/>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ht="60" customHeight="1" x14ac:dyDescent="0.25">
      <c r="A78" s="134">
        <v>22</v>
      </c>
      <c r="B78" s="68">
        <v>79</v>
      </c>
      <c r="C78" s="140" t="s">
        <v>175</v>
      </c>
      <c r="D78" s="46" t="s">
        <v>124</v>
      </c>
      <c r="E78" s="20" t="s">
        <v>62</v>
      </c>
      <c r="F78" s="69" t="s">
        <v>26</v>
      </c>
      <c r="G78" s="86">
        <v>267.92</v>
      </c>
      <c r="H78" s="65"/>
      <c r="I78" s="39">
        <f t="shared" si="2"/>
        <v>0</v>
      </c>
      <c r="J78" s="40" t="str">
        <f t="shared" si="3"/>
        <v>OK</v>
      </c>
      <c r="K78" s="18"/>
      <c r="L78" s="18"/>
      <c r="M78" s="18"/>
      <c r="N78" s="18"/>
      <c r="O78" s="18"/>
      <c r="P78" s="18"/>
      <c r="Q78" s="18"/>
      <c r="R78" s="18"/>
      <c r="S78" s="18"/>
      <c r="T78" s="121"/>
      <c r="U78" s="170"/>
      <c r="V78" s="121"/>
      <c r="W78" s="121"/>
      <c r="X78" s="121"/>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ht="60" customHeight="1" x14ac:dyDescent="0.25">
      <c r="A79" s="135"/>
      <c r="B79" s="68">
        <v>80</v>
      </c>
      <c r="C79" s="141"/>
      <c r="D79" s="46" t="s">
        <v>125</v>
      </c>
      <c r="E79" s="20" t="s">
        <v>62</v>
      </c>
      <c r="F79" s="69" t="s">
        <v>48</v>
      </c>
      <c r="G79" s="86">
        <v>31.59</v>
      </c>
      <c r="H79" s="65"/>
      <c r="I79" s="39">
        <f t="shared" si="2"/>
        <v>0</v>
      </c>
      <c r="J79" s="40" t="str">
        <f t="shared" si="3"/>
        <v>OK</v>
      </c>
      <c r="K79" s="18"/>
      <c r="L79" s="18"/>
      <c r="M79" s="18"/>
      <c r="N79" s="18"/>
      <c r="O79" s="18"/>
      <c r="P79" s="18"/>
      <c r="Q79" s="18"/>
      <c r="R79" s="18"/>
      <c r="S79" s="18"/>
      <c r="T79" s="121"/>
      <c r="U79" s="170"/>
      <c r="V79" s="121"/>
      <c r="W79" s="121"/>
      <c r="X79" s="121"/>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row r="80" spans="1:48" ht="60" customHeight="1" x14ac:dyDescent="0.25">
      <c r="A80" s="135"/>
      <c r="B80" s="68">
        <v>81</v>
      </c>
      <c r="C80" s="141"/>
      <c r="D80" s="46" t="s">
        <v>126</v>
      </c>
      <c r="E80" s="20" t="s">
        <v>223</v>
      </c>
      <c r="F80" s="69" t="s">
        <v>48</v>
      </c>
      <c r="G80" s="86">
        <v>17.48</v>
      </c>
      <c r="H80" s="65"/>
      <c r="I80" s="39">
        <f t="shared" si="2"/>
        <v>0</v>
      </c>
      <c r="J80" s="40" t="str">
        <f t="shared" si="3"/>
        <v>OK</v>
      </c>
      <c r="K80" s="18"/>
      <c r="L80" s="18"/>
      <c r="M80" s="18"/>
      <c r="N80" s="18"/>
      <c r="O80" s="18"/>
      <c r="P80" s="18"/>
      <c r="Q80" s="18"/>
      <c r="R80" s="18"/>
      <c r="S80" s="18"/>
      <c r="T80" s="121"/>
      <c r="U80" s="170"/>
      <c r="V80" s="121"/>
      <c r="W80" s="121"/>
      <c r="X80" s="121"/>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row>
    <row r="81" spans="1:48" ht="60" customHeight="1" x14ac:dyDescent="0.25">
      <c r="A81" s="135"/>
      <c r="B81" s="68">
        <v>82</v>
      </c>
      <c r="C81" s="141"/>
      <c r="D81" s="66" t="s">
        <v>127</v>
      </c>
      <c r="E81" s="20" t="s">
        <v>62</v>
      </c>
      <c r="F81" s="20" t="s">
        <v>48</v>
      </c>
      <c r="G81" s="86">
        <v>15.49</v>
      </c>
      <c r="H81" s="65"/>
      <c r="I81" s="39">
        <f t="shared" si="2"/>
        <v>0</v>
      </c>
      <c r="J81" s="40" t="str">
        <f t="shared" si="3"/>
        <v>OK</v>
      </c>
      <c r="K81" s="18"/>
      <c r="L81" s="18"/>
      <c r="M81" s="18"/>
      <c r="N81" s="18"/>
      <c r="O81" s="18"/>
      <c r="P81" s="18"/>
      <c r="Q81" s="18"/>
      <c r="R81" s="18"/>
      <c r="S81" s="18"/>
      <c r="T81" s="121"/>
      <c r="U81" s="170"/>
      <c r="V81" s="121"/>
      <c r="W81" s="121"/>
      <c r="X81" s="121"/>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row>
    <row r="82" spans="1:48" ht="60" customHeight="1" x14ac:dyDescent="0.25">
      <c r="A82" s="135"/>
      <c r="B82" s="68">
        <v>83</v>
      </c>
      <c r="C82" s="141"/>
      <c r="D82" s="66" t="s">
        <v>128</v>
      </c>
      <c r="E82" s="20" t="s">
        <v>62</v>
      </c>
      <c r="F82" s="20" t="s">
        <v>48</v>
      </c>
      <c r="G82" s="86">
        <v>50.16</v>
      </c>
      <c r="H82" s="65"/>
      <c r="I82" s="39">
        <f t="shared" si="2"/>
        <v>0</v>
      </c>
      <c r="J82" s="40" t="str">
        <f t="shared" si="3"/>
        <v>OK</v>
      </c>
      <c r="K82" s="18"/>
      <c r="L82" s="18"/>
      <c r="M82" s="18"/>
      <c r="N82" s="18"/>
      <c r="O82" s="18"/>
      <c r="P82" s="18"/>
      <c r="Q82" s="18"/>
      <c r="R82" s="18"/>
      <c r="S82" s="18"/>
      <c r="T82" s="121"/>
      <c r="U82" s="170"/>
      <c r="V82" s="121"/>
      <c r="W82" s="121"/>
      <c r="X82" s="121"/>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row>
    <row r="83" spans="1:48" ht="60" customHeight="1" x14ac:dyDescent="0.25">
      <c r="A83" s="136"/>
      <c r="B83" s="68">
        <v>84</v>
      </c>
      <c r="C83" s="142"/>
      <c r="D83" s="66" t="s">
        <v>224</v>
      </c>
      <c r="E83" s="20" t="s">
        <v>62</v>
      </c>
      <c r="F83" s="20" t="s">
        <v>48</v>
      </c>
      <c r="G83" s="86">
        <v>27.85</v>
      </c>
      <c r="H83" s="65"/>
      <c r="I83" s="39">
        <f t="shared" si="2"/>
        <v>0</v>
      </c>
      <c r="J83" s="40" t="str">
        <f t="shared" si="3"/>
        <v>OK</v>
      </c>
      <c r="K83" s="18"/>
      <c r="L83" s="18"/>
      <c r="M83" s="18"/>
      <c r="N83" s="18"/>
      <c r="O83" s="18"/>
      <c r="P83" s="18"/>
      <c r="Q83" s="18"/>
      <c r="R83" s="18"/>
      <c r="S83" s="18"/>
      <c r="T83" s="121"/>
      <c r="U83" s="170"/>
      <c r="V83" s="121"/>
      <c r="W83" s="121"/>
      <c r="X83" s="121"/>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row>
    <row r="84" spans="1:48" ht="60" customHeight="1" x14ac:dyDescent="0.25">
      <c r="A84" s="49">
        <v>23</v>
      </c>
      <c r="B84" s="68">
        <v>85</v>
      </c>
      <c r="C84" s="81" t="s">
        <v>225</v>
      </c>
      <c r="D84" s="85" t="s">
        <v>226</v>
      </c>
      <c r="E84" s="20" t="s">
        <v>227</v>
      </c>
      <c r="F84" s="20" t="s">
        <v>46</v>
      </c>
      <c r="G84" s="86">
        <v>3.24</v>
      </c>
      <c r="H84" s="65">
        <v>800</v>
      </c>
      <c r="I84" s="39">
        <f t="shared" si="2"/>
        <v>240</v>
      </c>
      <c r="J84" s="40" t="str">
        <f t="shared" si="3"/>
        <v>OK</v>
      </c>
      <c r="K84" s="18"/>
      <c r="L84" s="18"/>
      <c r="M84" s="18"/>
      <c r="N84" s="18"/>
      <c r="O84" s="18"/>
      <c r="P84" s="18">
        <v>240</v>
      </c>
      <c r="Q84" s="18"/>
      <c r="R84" s="18"/>
      <c r="S84" s="18"/>
      <c r="T84" s="121"/>
      <c r="U84" s="170"/>
      <c r="V84" s="121"/>
      <c r="W84" s="121">
        <v>320</v>
      </c>
      <c r="X84" s="121"/>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row>
    <row r="85" spans="1:48" ht="60" customHeight="1" x14ac:dyDescent="0.25">
      <c r="A85" s="134">
        <v>24</v>
      </c>
      <c r="B85" s="68">
        <v>86</v>
      </c>
      <c r="C85" s="140" t="s">
        <v>207</v>
      </c>
      <c r="D85" s="66" t="s">
        <v>129</v>
      </c>
      <c r="E85" s="20" t="s">
        <v>38</v>
      </c>
      <c r="F85" s="20" t="s">
        <v>26</v>
      </c>
      <c r="G85" s="86">
        <v>1.1399999999999999</v>
      </c>
      <c r="H85" s="65">
        <v>150</v>
      </c>
      <c r="I85" s="39">
        <f t="shared" si="2"/>
        <v>50</v>
      </c>
      <c r="J85" s="40" t="str">
        <f t="shared" si="3"/>
        <v>OK</v>
      </c>
      <c r="K85" s="18"/>
      <c r="L85" s="18"/>
      <c r="M85" s="18"/>
      <c r="N85" s="18"/>
      <c r="O85" s="18"/>
      <c r="P85" s="18"/>
      <c r="Q85" s="18">
        <v>100</v>
      </c>
      <c r="R85" s="18"/>
      <c r="S85" s="18"/>
      <c r="T85" s="121"/>
      <c r="U85" s="170"/>
      <c r="V85" s="121"/>
      <c r="W85" s="121"/>
      <c r="X85" s="121"/>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row>
    <row r="86" spans="1:48" ht="60" customHeight="1" x14ac:dyDescent="0.25">
      <c r="A86" s="135"/>
      <c r="B86" s="68">
        <v>87</v>
      </c>
      <c r="C86" s="141"/>
      <c r="D86" s="66" t="s">
        <v>130</v>
      </c>
      <c r="E86" s="20" t="s">
        <v>38</v>
      </c>
      <c r="F86" s="20" t="s">
        <v>26</v>
      </c>
      <c r="G86" s="86">
        <v>1.57</v>
      </c>
      <c r="H86" s="65">
        <v>100</v>
      </c>
      <c r="I86" s="39">
        <f t="shared" si="2"/>
        <v>0</v>
      </c>
      <c r="J86" s="40" t="str">
        <f t="shared" si="3"/>
        <v>OK</v>
      </c>
      <c r="K86" s="18"/>
      <c r="L86" s="18"/>
      <c r="M86" s="18"/>
      <c r="N86" s="18"/>
      <c r="O86" s="18"/>
      <c r="P86" s="18"/>
      <c r="Q86" s="18">
        <v>100</v>
      </c>
      <c r="R86" s="18"/>
      <c r="S86" s="18"/>
      <c r="T86" s="121"/>
      <c r="U86" s="170"/>
      <c r="V86" s="121"/>
      <c r="W86" s="121"/>
      <c r="X86" s="121"/>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row>
    <row r="87" spans="1:48" ht="60" customHeight="1" x14ac:dyDescent="0.25">
      <c r="A87" s="135"/>
      <c r="B87" s="68">
        <v>88</v>
      </c>
      <c r="C87" s="141"/>
      <c r="D87" s="66" t="s">
        <v>131</v>
      </c>
      <c r="E87" s="69" t="s">
        <v>39</v>
      </c>
      <c r="F87" s="67" t="s">
        <v>26</v>
      </c>
      <c r="G87" s="86">
        <v>5.2</v>
      </c>
      <c r="H87" s="65">
        <v>100</v>
      </c>
      <c r="I87" s="39">
        <f t="shared" si="2"/>
        <v>0</v>
      </c>
      <c r="J87" s="40" t="str">
        <f t="shared" si="3"/>
        <v>OK</v>
      </c>
      <c r="K87" s="18"/>
      <c r="L87" s="18"/>
      <c r="M87" s="18"/>
      <c r="N87" s="18"/>
      <c r="O87" s="18"/>
      <c r="P87" s="18"/>
      <c r="Q87" s="18">
        <v>100</v>
      </c>
      <c r="R87" s="18"/>
      <c r="S87" s="18"/>
      <c r="T87" s="121"/>
      <c r="U87" s="170"/>
      <c r="V87" s="121"/>
      <c r="W87" s="121"/>
      <c r="X87" s="121"/>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row>
    <row r="88" spans="1:48" ht="60" customHeight="1" x14ac:dyDescent="0.25">
      <c r="A88" s="136"/>
      <c r="B88" s="68">
        <v>89</v>
      </c>
      <c r="C88" s="142"/>
      <c r="D88" s="66" t="s">
        <v>132</v>
      </c>
      <c r="E88" s="69" t="s">
        <v>65</v>
      </c>
      <c r="F88" s="67" t="s">
        <v>26</v>
      </c>
      <c r="G88" s="86">
        <v>1.5</v>
      </c>
      <c r="H88" s="65"/>
      <c r="I88" s="39">
        <f t="shared" si="2"/>
        <v>0</v>
      </c>
      <c r="J88" s="40" t="str">
        <f t="shared" si="3"/>
        <v>OK</v>
      </c>
      <c r="K88" s="18"/>
      <c r="L88" s="18"/>
      <c r="M88" s="18"/>
      <c r="N88" s="18"/>
      <c r="O88" s="18"/>
      <c r="P88" s="18"/>
      <c r="Q88" s="18"/>
      <c r="R88" s="18"/>
      <c r="S88" s="18"/>
      <c r="T88" s="121"/>
      <c r="U88" s="170"/>
      <c r="V88" s="121"/>
      <c r="W88" s="121"/>
      <c r="X88" s="121"/>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row>
    <row r="89" spans="1:48" ht="60" customHeight="1" x14ac:dyDescent="0.25">
      <c r="A89" s="134">
        <v>25</v>
      </c>
      <c r="B89" s="68">
        <v>90</v>
      </c>
      <c r="C89" s="140" t="s">
        <v>173</v>
      </c>
      <c r="D89" s="66" t="s">
        <v>133</v>
      </c>
      <c r="E89" s="69" t="s">
        <v>37</v>
      </c>
      <c r="F89" s="20" t="s">
        <v>33</v>
      </c>
      <c r="G89" s="86">
        <v>19.02</v>
      </c>
      <c r="H89" s="65">
        <v>80</v>
      </c>
      <c r="I89" s="39">
        <f t="shared" si="2"/>
        <v>25</v>
      </c>
      <c r="J89" s="40" t="str">
        <f t="shared" si="3"/>
        <v>OK</v>
      </c>
      <c r="K89" s="18"/>
      <c r="L89" s="18"/>
      <c r="M89" s="18">
        <v>25</v>
      </c>
      <c r="N89" s="18"/>
      <c r="O89" s="18"/>
      <c r="P89" s="18"/>
      <c r="Q89" s="18"/>
      <c r="R89" s="18"/>
      <c r="S89" s="18"/>
      <c r="T89" s="121"/>
      <c r="U89" s="170"/>
      <c r="V89" s="121"/>
      <c r="W89" s="121"/>
      <c r="X89" s="121">
        <v>30</v>
      </c>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row>
    <row r="90" spans="1:48" ht="60" customHeight="1" x14ac:dyDescent="0.25">
      <c r="A90" s="135"/>
      <c r="B90" s="68">
        <v>91</v>
      </c>
      <c r="C90" s="141"/>
      <c r="D90" s="46" t="s">
        <v>228</v>
      </c>
      <c r="E90" s="69" t="s">
        <v>37</v>
      </c>
      <c r="F90" s="20" t="s">
        <v>26</v>
      </c>
      <c r="G90" s="86">
        <v>10.72</v>
      </c>
      <c r="H90" s="65"/>
      <c r="I90" s="39">
        <f t="shared" si="2"/>
        <v>0</v>
      </c>
      <c r="J90" s="40" t="str">
        <f t="shared" si="3"/>
        <v>OK</v>
      </c>
      <c r="K90" s="18"/>
      <c r="L90" s="18"/>
      <c r="M90" s="18"/>
      <c r="N90" s="18"/>
      <c r="O90" s="18"/>
      <c r="P90" s="18"/>
      <c r="Q90" s="18"/>
      <c r="R90" s="18"/>
      <c r="S90" s="18"/>
      <c r="T90" s="121"/>
      <c r="U90" s="170"/>
      <c r="V90" s="121"/>
      <c r="W90" s="121"/>
      <c r="X90" s="121"/>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row>
    <row r="91" spans="1:48" ht="60" customHeight="1" x14ac:dyDescent="0.25">
      <c r="A91" s="136"/>
      <c r="B91" s="68">
        <v>92</v>
      </c>
      <c r="C91" s="142"/>
      <c r="D91" s="66" t="s">
        <v>229</v>
      </c>
      <c r="E91" s="69" t="s">
        <v>40</v>
      </c>
      <c r="F91" s="69" t="s">
        <v>26</v>
      </c>
      <c r="G91" s="86">
        <v>21.13</v>
      </c>
      <c r="H91" s="65"/>
      <c r="I91" s="39">
        <f t="shared" si="2"/>
        <v>0</v>
      </c>
      <c r="J91" s="40" t="str">
        <f t="shared" si="3"/>
        <v>OK</v>
      </c>
      <c r="K91" s="18"/>
      <c r="L91" s="18"/>
      <c r="M91" s="18"/>
      <c r="N91" s="18"/>
      <c r="O91" s="18"/>
      <c r="P91" s="18"/>
      <c r="Q91" s="18"/>
      <c r="R91" s="18"/>
      <c r="S91" s="18"/>
      <c r="T91" s="121"/>
      <c r="U91" s="170"/>
      <c r="V91" s="121"/>
      <c r="W91" s="121"/>
      <c r="X91" s="121"/>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row>
    <row r="92" spans="1:48" ht="60" customHeight="1" x14ac:dyDescent="0.25">
      <c r="A92" s="134">
        <v>26</v>
      </c>
      <c r="B92" s="68">
        <v>93</v>
      </c>
      <c r="C92" s="140" t="s">
        <v>173</v>
      </c>
      <c r="D92" s="66" t="s">
        <v>134</v>
      </c>
      <c r="E92" s="69" t="s">
        <v>37</v>
      </c>
      <c r="F92" s="69" t="s">
        <v>26</v>
      </c>
      <c r="G92" s="86">
        <v>11.35</v>
      </c>
      <c r="H92" s="65">
        <v>80</v>
      </c>
      <c r="I92" s="39">
        <f t="shared" si="2"/>
        <v>60</v>
      </c>
      <c r="J92" s="40" t="str">
        <f t="shared" si="3"/>
        <v>OK</v>
      </c>
      <c r="K92" s="18"/>
      <c r="L92" s="18"/>
      <c r="M92" s="18">
        <v>20</v>
      </c>
      <c r="N92" s="18"/>
      <c r="O92" s="18"/>
      <c r="P92" s="18"/>
      <c r="Q92" s="18"/>
      <c r="R92" s="18"/>
      <c r="S92" s="18"/>
      <c r="T92" s="121"/>
      <c r="U92" s="170"/>
      <c r="V92" s="121"/>
      <c r="W92" s="121"/>
      <c r="X92" s="121"/>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row>
    <row r="93" spans="1:48" ht="60" customHeight="1" x14ac:dyDescent="0.25">
      <c r="A93" s="136"/>
      <c r="B93" s="68">
        <v>94</v>
      </c>
      <c r="C93" s="142"/>
      <c r="D93" s="66" t="s">
        <v>135</v>
      </c>
      <c r="E93" s="69" t="s">
        <v>40</v>
      </c>
      <c r="F93" s="69" t="s">
        <v>26</v>
      </c>
      <c r="G93" s="86">
        <v>15.72</v>
      </c>
      <c r="H93" s="65">
        <v>20</v>
      </c>
      <c r="I93" s="39">
        <f t="shared" si="2"/>
        <v>10</v>
      </c>
      <c r="J93" s="40" t="str">
        <f t="shared" si="3"/>
        <v>OK</v>
      </c>
      <c r="K93" s="18"/>
      <c r="L93" s="18"/>
      <c r="M93" s="18">
        <v>10</v>
      </c>
      <c r="N93" s="18"/>
      <c r="O93" s="18"/>
      <c r="P93" s="18"/>
      <c r="Q93" s="18"/>
      <c r="R93" s="18"/>
      <c r="S93" s="18"/>
      <c r="T93" s="121"/>
      <c r="U93" s="170"/>
      <c r="V93" s="121"/>
      <c r="W93" s="121"/>
      <c r="X93" s="121"/>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row>
    <row r="94" spans="1:48" ht="60" customHeight="1" x14ac:dyDescent="0.25">
      <c r="A94" s="49">
        <v>27</v>
      </c>
      <c r="B94" s="68">
        <v>95</v>
      </c>
      <c r="C94" s="81" t="s">
        <v>181</v>
      </c>
      <c r="D94" s="46" t="s">
        <v>230</v>
      </c>
      <c r="E94" s="69" t="s">
        <v>66</v>
      </c>
      <c r="F94" s="69" t="s">
        <v>29</v>
      </c>
      <c r="G94" s="86">
        <v>59.65</v>
      </c>
      <c r="H94" s="72">
        <v>15</v>
      </c>
      <c r="I94" s="39">
        <f t="shared" si="2"/>
        <v>0</v>
      </c>
      <c r="J94" s="40" t="str">
        <f t="shared" si="3"/>
        <v>OK</v>
      </c>
      <c r="K94" s="18">
        <v>15</v>
      </c>
      <c r="L94" s="18"/>
      <c r="M94" s="18"/>
      <c r="N94" s="18"/>
      <c r="O94" s="18"/>
      <c r="P94" s="18"/>
      <c r="Q94" s="18"/>
      <c r="R94" s="18"/>
      <c r="S94" s="18"/>
      <c r="T94" s="121"/>
      <c r="U94" s="170"/>
      <c r="V94" s="121"/>
      <c r="W94" s="121"/>
      <c r="X94" s="121"/>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row>
    <row r="95" spans="1:48" ht="60" customHeight="1" x14ac:dyDescent="0.25">
      <c r="A95" s="137">
        <v>28</v>
      </c>
      <c r="B95" s="68">
        <v>96</v>
      </c>
      <c r="C95" s="140" t="s">
        <v>231</v>
      </c>
      <c r="D95" s="66" t="s">
        <v>232</v>
      </c>
      <c r="E95" s="69" t="s">
        <v>66</v>
      </c>
      <c r="F95" s="69" t="s">
        <v>29</v>
      </c>
      <c r="G95" s="86">
        <v>13.45</v>
      </c>
      <c r="H95" s="65">
        <v>15</v>
      </c>
      <c r="I95" s="39">
        <f t="shared" si="2"/>
        <v>0</v>
      </c>
      <c r="J95" s="40" t="str">
        <f t="shared" si="3"/>
        <v>OK</v>
      </c>
      <c r="K95" s="18"/>
      <c r="L95" s="18"/>
      <c r="M95" s="18"/>
      <c r="N95" s="18"/>
      <c r="O95" s="18"/>
      <c r="P95" s="18"/>
      <c r="Q95" s="18"/>
      <c r="R95" s="18">
        <v>15</v>
      </c>
      <c r="S95" s="18"/>
      <c r="T95" s="121"/>
      <c r="U95" s="170"/>
      <c r="V95" s="121"/>
      <c r="W95" s="121"/>
      <c r="X95" s="121"/>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row>
    <row r="96" spans="1:48" ht="60" customHeight="1" x14ac:dyDescent="0.25">
      <c r="A96" s="138"/>
      <c r="B96" s="68">
        <v>97</v>
      </c>
      <c r="C96" s="141"/>
      <c r="D96" s="66" t="s">
        <v>233</v>
      </c>
      <c r="E96" s="20" t="s">
        <v>66</v>
      </c>
      <c r="F96" s="20" t="s">
        <v>29</v>
      </c>
      <c r="G96" s="86">
        <v>16.399999999999999</v>
      </c>
      <c r="H96" s="65">
        <v>15</v>
      </c>
      <c r="I96" s="39">
        <f t="shared" si="2"/>
        <v>0</v>
      </c>
      <c r="J96" s="40" t="str">
        <f t="shared" si="3"/>
        <v>OK</v>
      </c>
      <c r="K96" s="18"/>
      <c r="L96" s="18"/>
      <c r="M96" s="18"/>
      <c r="N96" s="18"/>
      <c r="O96" s="18"/>
      <c r="P96" s="18"/>
      <c r="Q96" s="18"/>
      <c r="R96" s="18">
        <v>15</v>
      </c>
      <c r="S96" s="18"/>
      <c r="T96" s="121"/>
      <c r="U96" s="170"/>
      <c r="V96" s="121"/>
      <c r="W96" s="121"/>
      <c r="X96" s="121"/>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row>
    <row r="97" spans="1:48" ht="60" customHeight="1" x14ac:dyDescent="0.25">
      <c r="A97" s="139"/>
      <c r="B97" s="68">
        <v>98</v>
      </c>
      <c r="C97" s="142"/>
      <c r="D97" s="66" t="s">
        <v>234</v>
      </c>
      <c r="E97" s="20" t="s">
        <v>66</v>
      </c>
      <c r="F97" s="20" t="s">
        <v>29</v>
      </c>
      <c r="G97" s="86">
        <v>18.09</v>
      </c>
      <c r="H97" s="65">
        <v>15</v>
      </c>
      <c r="I97" s="39">
        <f t="shared" si="2"/>
        <v>0</v>
      </c>
      <c r="J97" s="40" t="str">
        <f t="shared" si="3"/>
        <v>OK</v>
      </c>
      <c r="K97" s="18"/>
      <c r="L97" s="18"/>
      <c r="M97" s="18"/>
      <c r="N97" s="18"/>
      <c r="O97" s="18"/>
      <c r="P97" s="18"/>
      <c r="Q97" s="18"/>
      <c r="R97" s="18">
        <v>15</v>
      </c>
      <c r="S97" s="18"/>
      <c r="T97" s="121"/>
      <c r="U97" s="170"/>
      <c r="V97" s="121"/>
      <c r="W97" s="121"/>
      <c r="X97" s="121"/>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row>
    <row r="98" spans="1:48" ht="60" customHeight="1" x14ac:dyDescent="0.25">
      <c r="A98" s="49">
        <v>29</v>
      </c>
      <c r="B98" s="68">
        <v>99</v>
      </c>
      <c r="C98" s="81" t="s">
        <v>181</v>
      </c>
      <c r="D98" s="66" t="s">
        <v>235</v>
      </c>
      <c r="E98" s="69" t="s">
        <v>66</v>
      </c>
      <c r="F98" s="69" t="s">
        <v>47</v>
      </c>
      <c r="G98" s="86">
        <v>113.95</v>
      </c>
      <c r="H98" s="65">
        <v>2</v>
      </c>
      <c r="I98" s="39">
        <f t="shared" si="2"/>
        <v>1</v>
      </c>
      <c r="J98" s="40" t="str">
        <f t="shared" si="3"/>
        <v>OK</v>
      </c>
      <c r="K98" s="18">
        <v>1</v>
      </c>
      <c r="L98" s="18"/>
      <c r="M98" s="18"/>
      <c r="N98" s="18"/>
      <c r="O98" s="18"/>
      <c r="P98" s="18"/>
      <c r="Q98" s="18"/>
      <c r="R98" s="18"/>
      <c r="S98" s="18"/>
      <c r="T98" s="121"/>
      <c r="U98" s="170"/>
      <c r="V98" s="121"/>
      <c r="W98" s="121"/>
      <c r="X98" s="121"/>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row>
    <row r="99" spans="1:48" ht="60" customHeight="1" x14ac:dyDescent="0.25">
      <c r="A99" s="134">
        <v>30</v>
      </c>
      <c r="B99" s="68">
        <v>100</v>
      </c>
      <c r="C99" s="140" t="s">
        <v>173</v>
      </c>
      <c r="D99" s="66" t="s">
        <v>136</v>
      </c>
      <c r="E99" s="69" t="s">
        <v>37</v>
      </c>
      <c r="F99" s="69" t="s">
        <v>51</v>
      </c>
      <c r="G99" s="86">
        <v>2.56</v>
      </c>
      <c r="H99" s="65">
        <v>200</v>
      </c>
      <c r="I99" s="39">
        <f t="shared" si="2"/>
        <v>0</v>
      </c>
      <c r="J99" s="40" t="str">
        <f t="shared" si="3"/>
        <v>OK</v>
      </c>
      <c r="K99" s="18"/>
      <c r="L99" s="18"/>
      <c r="M99" s="18">
        <v>100</v>
      </c>
      <c r="N99" s="18"/>
      <c r="O99" s="18"/>
      <c r="P99" s="18"/>
      <c r="Q99" s="18"/>
      <c r="R99" s="18"/>
      <c r="S99" s="18"/>
      <c r="T99" s="121"/>
      <c r="U99" s="170"/>
      <c r="V99" s="121"/>
      <c r="W99" s="121"/>
      <c r="X99" s="121">
        <v>100</v>
      </c>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row>
    <row r="100" spans="1:48" ht="60" customHeight="1" x14ac:dyDescent="0.25">
      <c r="A100" s="136"/>
      <c r="B100" s="68">
        <v>101</v>
      </c>
      <c r="C100" s="142"/>
      <c r="D100" s="84" t="s">
        <v>137</v>
      </c>
      <c r="E100" s="69" t="s">
        <v>60</v>
      </c>
      <c r="F100" s="69" t="s">
        <v>51</v>
      </c>
      <c r="G100" s="86">
        <v>1.39</v>
      </c>
      <c r="H100" s="65"/>
      <c r="I100" s="39">
        <f t="shared" si="2"/>
        <v>0</v>
      </c>
      <c r="J100" s="40" t="str">
        <f t="shared" si="3"/>
        <v>OK</v>
      </c>
      <c r="K100" s="18"/>
      <c r="L100" s="18"/>
      <c r="M100" s="18"/>
      <c r="N100" s="18"/>
      <c r="O100" s="18"/>
      <c r="P100" s="18"/>
      <c r="Q100" s="18"/>
      <c r="R100" s="18"/>
      <c r="S100" s="18"/>
      <c r="T100" s="121"/>
      <c r="U100" s="170"/>
      <c r="V100" s="121"/>
      <c r="W100" s="121"/>
      <c r="X100" s="121"/>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row>
    <row r="101" spans="1:48" ht="60" customHeight="1" x14ac:dyDescent="0.25">
      <c r="A101" s="134">
        <v>31</v>
      </c>
      <c r="B101" s="68">
        <v>102</v>
      </c>
      <c r="C101" s="140" t="s">
        <v>207</v>
      </c>
      <c r="D101" s="66" t="s">
        <v>236</v>
      </c>
      <c r="E101" s="69" t="s">
        <v>237</v>
      </c>
      <c r="F101" s="69" t="s">
        <v>26</v>
      </c>
      <c r="G101" s="86">
        <v>7.71</v>
      </c>
      <c r="H101" s="65">
        <v>50</v>
      </c>
      <c r="I101" s="39">
        <f t="shared" si="2"/>
        <v>0</v>
      </c>
      <c r="J101" s="40" t="str">
        <f t="shared" si="3"/>
        <v>OK</v>
      </c>
      <c r="K101" s="18"/>
      <c r="L101" s="18"/>
      <c r="M101" s="18"/>
      <c r="N101" s="18"/>
      <c r="O101" s="18"/>
      <c r="P101" s="18"/>
      <c r="Q101" s="18">
        <v>50</v>
      </c>
      <c r="R101" s="18"/>
      <c r="S101" s="18"/>
      <c r="T101" s="121"/>
      <c r="U101" s="170"/>
      <c r="V101" s="121"/>
      <c r="W101" s="121"/>
      <c r="X101" s="121"/>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row>
    <row r="102" spans="1:48" ht="60" customHeight="1" x14ac:dyDescent="0.25">
      <c r="A102" s="136"/>
      <c r="B102" s="68">
        <v>103</v>
      </c>
      <c r="C102" s="142"/>
      <c r="D102" s="66" t="s">
        <v>138</v>
      </c>
      <c r="E102" s="69" t="s">
        <v>238</v>
      </c>
      <c r="F102" s="69" t="s">
        <v>26</v>
      </c>
      <c r="G102" s="86">
        <v>13.24</v>
      </c>
      <c r="H102" s="65">
        <v>30</v>
      </c>
      <c r="I102" s="39">
        <f t="shared" si="2"/>
        <v>30</v>
      </c>
      <c r="J102" s="40" t="str">
        <f t="shared" si="3"/>
        <v>OK</v>
      </c>
      <c r="K102" s="18"/>
      <c r="L102" s="18"/>
      <c r="M102" s="18"/>
      <c r="N102" s="18"/>
      <c r="O102" s="18"/>
      <c r="P102" s="18"/>
      <c r="Q102" s="18"/>
      <c r="R102" s="18"/>
      <c r="S102" s="18"/>
      <c r="T102" s="121"/>
      <c r="U102" s="170"/>
      <c r="V102" s="121"/>
      <c r="W102" s="121"/>
      <c r="X102" s="121"/>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row>
    <row r="103" spans="1:48" ht="60" customHeight="1" x14ac:dyDescent="0.25">
      <c r="A103" s="134">
        <v>32</v>
      </c>
      <c r="B103" s="68">
        <v>104</v>
      </c>
      <c r="C103" s="140" t="s">
        <v>239</v>
      </c>
      <c r="D103" s="46" t="s">
        <v>139</v>
      </c>
      <c r="E103" s="69" t="s">
        <v>64</v>
      </c>
      <c r="F103" s="69" t="s">
        <v>48</v>
      </c>
      <c r="G103" s="86">
        <v>28.34</v>
      </c>
      <c r="H103" s="65">
        <v>5</v>
      </c>
      <c r="I103" s="39">
        <f t="shared" si="2"/>
        <v>5</v>
      </c>
      <c r="J103" s="40" t="str">
        <f t="shared" si="3"/>
        <v>OK</v>
      </c>
      <c r="K103" s="18"/>
      <c r="L103" s="18"/>
      <c r="M103" s="18"/>
      <c r="N103" s="18"/>
      <c r="O103" s="18"/>
      <c r="P103" s="18"/>
      <c r="Q103" s="18"/>
      <c r="R103" s="18"/>
      <c r="S103" s="18"/>
      <c r="T103" s="121"/>
      <c r="U103" s="170"/>
      <c r="V103" s="121"/>
      <c r="W103" s="121"/>
      <c r="X103" s="121"/>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row>
    <row r="104" spans="1:48" ht="60" customHeight="1" x14ac:dyDescent="0.25">
      <c r="A104" s="135"/>
      <c r="B104" s="68">
        <v>105</v>
      </c>
      <c r="C104" s="141"/>
      <c r="D104" s="46" t="s">
        <v>140</v>
      </c>
      <c r="E104" s="69" t="s">
        <v>240</v>
      </c>
      <c r="F104" s="69" t="s">
        <v>48</v>
      </c>
      <c r="G104" s="86">
        <v>51.45</v>
      </c>
      <c r="H104" s="65">
        <v>5</v>
      </c>
      <c r="I104" s="39">
        <f t="shared" si="2"/>
        <v>5</v>
      </c>
      <c r="J104" s="40" t="str">
        <f t="shared" si="3"/>
        <v>OK</v>
      </c>
      <c r="K104" s="18"/>
      <c r="L104" s="18"/>
      <c r="M104" s="18"/>
      <c r="N104" s="18"/>
      <c r="O104" s="18"/>
      <c r="P104" s="18"/>
      <c r="Q104" s="18"/>
      <c r="R104" s="18"/>
      <c r="S104" s="18"/>
      <c r="T104" s="121"/>
      <c r="U104" s="170"/>
      <c r="V104" s="121"/>
      <c r="W104" s="121"/>
      <c r="X104" s="121"/>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row>
    <row r="105" spans="1:48" ht="60" customHeight="1" x14ac:dyDescent="0.25">
      <c r="A105" s="135"/>
      <c r="B105" s="68">
        <v>106</v>
      </c>
      <c r="C105" s="141"/>
      <c r="D105" s="46" t="s">
        <v>141</v>
      </c>
      <c r="E105" s="69" t="s">
        <v>241</v>
      </c>
      <c r="F105" s="69" t="s">
        <v>26</v>
      </c>
      <c r="G105" s="86">
        <v>73.3</v>
      </c>
      <c r="H105" s="65">
        <v>2</v>
      </c>
      <c r="I105" s="39">
        <f t="shared" si="2"/>
        <v>2</v>
      </c>
      <c r="J105" s="40" t="str">
        <f t="shared" si="3"/>
        <v>OK</v>
      </c>
      <c r="K105" s="18"/>
      <c r="L105" s="18"/>
      <c r="M105" s="18"/>
      <c r="N105" s="18"/>
      <c r="O105" s="18"/>
      <c r="P105" s="18"/>
      <c r="Q105" s="18"/>
      <c r="R105" s="18"/>
      <c r="S105" s="18"/>
      <c r="T105" s="121"/>
      <c r="U105" s="170"/>
      <c r="V105" s="121"/>
      <c r="W105" s="121"/>
      <c r="X105" s="121"/>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row>
    <row r="106" spans="1:48" ht="60" customHeight="1" x14ac:dyDescent="0.25">
      <c r="A106" s="135"/>
      <c r="B106" s="68">
        <v>107</v>
      </c>
      <c r="C106" s="141"/>
      <c r="D106" s="46" t="s">
        <v>242</v>
      </c>
      <c r="E106" s="69" t="s">
        <v>243</v>
      </c>
      <c r="F106" s="69" t="s">
        <v>26</v>
      </c>
      <c r="G106" s="86">
        <v>43.79</v>
      </c>
      <c r="H106" s="65">
        <v>2</v>
      </c>
      <c r="I106" s="39">
        <f t="shared" si="2"/>
        <v>2</v>
      </c>
      <c r="J106" s="40" t="str">
        <f t="shared" si="3"/>
        <v>OK</v>
      </c>
      <c r="K106" s="18"/>
      <c r="L106" s="18"/>
      <c r="M106" s="18"/>
      <c r="N106" s="18"/>
      <c r="O106" s="18"/>
      <c r="P106" s="18"/>
      <c r="Q106" s="18"/>
      <c r="R106" s="18"/>
      <c r="S106" s="18"/>
      <c r="T106" s="121"/>
      <c r="U106" s="170"/>
      <c r="V106" s="121"/>
      <c r="W106" s="121"/>
      <c r="X106" s="121"/>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row>
    <row r="107" spans="1:48" ht="60" customHeight="1" x14ac:dyDescent="0.25">
      <c r="A107" s="135"/>
      <c r="B107" s="68">
        <v>108</v>
      </c>
      <c r="C107" s="141"/>
      <c r="D107" s="46" t="s">
        <v>142</v>
      </c>
      <c r="E107" s="69" t="s">
        <v>244</v>
      </c>
      <c r="F107" s="69" t="s">
        <v>48</v>
      </c>
      <c r="G107" s="86">
        <v>3.72</v>
      </c>
      <c r="H107" s="65">
        <v>20</v>
      </c>
      <c r="I107" s="39">
        <f t="shared" si="2"/>
        <v>20</v>
      </c>
      <c r="J107" s="40" t="str">
        <f t="shared" si="3"/>
        <v>OK</v>
      </c>
      <c r="K107" s="18"/>
      <c r="L107" s="18"/>
      <c r="M107" s="18"/>
      <c r="N107" s="18"/>
      <c r="O107" s="18"/>
      <c r="P107" s="18"/>
      <c r="Q107" s="18"/>
      <c r="R107" s="18"/>
      <c r="S107" s="18"/>
      <c r="T107" s="121"/>
      <c r="U107" s="170"/>
      <c r="V107" s="121"/>
      <c r="W107" s="121"/>
      <c r="X107" s="121"/>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row>
    <row r="108" spans="1:48" ht="60" customHeight="1" x14ac:dyDescent="0.25">
      <c r="A108" s="136"/>
      <c r="B108" s="68">
        <v>109</v>
      </c>
      <c r="C108" s="142"/>
      <c r="D108" s="46" t="s">
        <v>245</v>
      </c>
      <c r="E108" s="69" t="s">
        <v>246</v>
      </c>
      <c r="F108" s="69" t="s">
        <v>247</v>
      </c>
      <c r="G108" s="86">
        <v>71.27</v>
      </c>
      <c r="H108" s="65"/>
      <c r="I108" s="39">
        <f t="shared" si="2"/>
        <v>0</v>
      </c>
      <c r="J108" s="40" t="str">
        <f t="shared" si="3"/>
        <v>OK</v>
      </c>
      <c r="K108" s="18"/>
      <c r="L108" s="18"/>
      <c r="M108" s="18"/>
      <c r="N108" s="18"/>
      <c r="O108" s="18"/>
      <c r="P108" s="18"/>
      <c r="Q108" s="18"/>
      <c r="R108" s="18"/>
      <c r="S108" s="18"/>
      <c r="T108" s="121"/>
      <c r="U108" s="170"/>
      <c r="V108" s="121"/>
      <c r="W108" s="121"/>
      <c r="X108" s="121"/>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row>
    <row r="109" spans="1:48" ht="60" customHeight="1" x14ac:dyDescent="0.25">
      <c r="A109" s="134">
        <v>33</v>
      </c>
      <c r="B109" s="68">
        <v>110</v>
      </c>
      <c r="C109" s="140" t="s">
        <v>207</v>
      </c>
      <c r="D109" s="46" t="s">
        <v>144</v>
      </c>
      <c r="E109" s="69" t="s">
        <v>68</v>
      </c>
      <c r="F109" s="69" t="s">
        <v>26</v>
      </c>
      <c r="G109" s="86">
        <v>28.44</v>
      </c>
      <c r="H109" s="65"/>
      <c r="I109" s="39">
        <f t="shared" si="2"/>
        <v>0</v>
      </c>
      <c r="J109" s="40" t="str">
        <f t="shared" si="3"/>
        <v>OK</v>
      </c>
      <c r="K109" s="18"/>
      <c r="L109" s="18"/>
      <c r="M109" s="18"/>
      <c r="N109" s="18"/>
      <c r="O109" s="18"/>
      <c r="P109" s="18"/>
      <c r="Q109" s="18"/>
      <c r="R109" s="18"/>
      <c r="S109" s="18"/>
      <c r="T109" s="121"/>
      <c r="U109" s="170"/>
      <c r="V109" s="121"/>
      <c r="W109" s="121"/>
      <c r="X109" s="121"/>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row>
    <row r="110" spans="1:48" ht="60" customHeight="1" x14ac:dyDescent="0.25">
      <c r="A110" s="135"/>
      <c r="B110" s="68">
        <v>111</v>
      </c>
      <c r="C110" s="141"/>
      <c r="D110" s="84" t="s">
        <v>145</v>
      </c>
      <c r="E110" s="69" t="s">
        <v>68</v>
      </c>
      <c r="F110" s="69" t="s">
        <v>26</v>
      </c>
      <c r="G110" s="86">
        <v>59.7</v>
      </c>
      <c r="H110" s="65"/>
      <c r="I110" s="39">
        <f t="shared" si="2"/>
        <v>0</v>
      </c>
      <c r="J110" s="40" t="str">
        <f t="shared" si="3"/>
        <v>OK</v>
      </c>
      <c r="K110" s="18"/>
      <c r="L110" s="18"/>
      <c r="M110" s="18"/>
      <c r="N110" s="18"/>
      <c r="O110" s="18"/>
      <c r="P110" s="18"/>
      <c r="Q110" s="18"/>
      <c r="R110" s="18"/>
      <c r="S110" s="18"/>
      <c r="T110" s="121"/>
      <c r="U110" s="170"/>
      <c r="V110" s="121"/>
      <c r="W110" s="121"/>
      <c r="X110" s="121"/>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row>
    <row r="111" spans="1:48" ht="60" customHeight="1" x14ac:dyDescent="0.25">
      <c r="A111" s="136"/>
      <c r="B111" s="68">
        <v>112</v>
      </c>
      <c r="C111" s="142"/>
      <c r="D111" s="46" t="s">
        <v>146</v>
      </c>
      <c r="E111" s="69" t="s">
        <v>68</v>
      </c>
      <c r="F111" s="69" t="s">
        <v>26</v>
      </c>
      <c r="G111" s="86">
        <v>68.260000000000005</v>
      </c>
      <c r="H111" s="65"/>
      <c r="I111" s="39">
        <f t="shared" si="2"/>
        <v>0</v>
      </c>
      <c r="J111" s="40" t="str">
        <f t="shared" si="3"/>
        <v>OK</v>
      </c>
      <c r="K111" s="18"/>
      <c r="L111" s="18"/>
      <c r="M111" s="18"/>
      <c r="N111" s="18"/>
      <c r="O111" s="18"/>
      <c r="P111" s="18"/>
      <c r="Q111" s="18"/>
      <c r="R111" s="18"/>
      <c r="S111" s="18"/>
      <c r="T111" s="121"/>
      <c r="U111" s="170"/>
      <c r="V111" s="121"/>
      <c r="W111" s="121"/>
      <c r="X111" s="121"/>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row>
    <row r="112" spans="1:48" ht="60" customHeight="1" x14ac:dyDescent="0.25">
      <c r="A112" s="134">
        <v>34</v>
      </c>
      <c r="B112" s="68">
        <v>113</v>
      </c>
      <c r="C112" s="140" t="s">
        <v>207</v>
      </c>
      <c r="D112" s="66" t="s">
        <v>147</v>
      </c>
      <c r="E112" s="20" t="s">
        <v>248</v>
      </c>
      <c r="F112" s="20" t="s">
        <v>46</v>
      </c>
      <c r="G112" s="86">
        <v>5.93</v>
      </c>
      <c r="H112" s="65"/>
      <c r="I112" s="39">
        <f t="shared" si="2"/>
        <v>0</v>
      </c>
      <c r="J112" s="40" t="str">
        <f t="shared" si="3"/>
        <v>OK</v>
      </c>
      <c r="K112" s="18"/>
      <c r="L112" s="18"/>
      <c r="M112" s="18"/>
      <c r="N112" s="18"/>
      <c r="O112" s="18"/>
      <c r="P112" s="18"/>
      <c r="Q112" s="18"/>
      <c r="R112" s="18"/>
      <c r="S112" s="18"/>
      <c r="T112" s="121"/>
      <c r="U112" s="170"/>
      <c r="V112" s="121"/>
      <c r="W112" s="121"/>
      <c r="X112" s="121"/>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row>
    <row r="113" spans="1:48" ht="60" customHeight="1" x14ac:dyDescent="0.25">
      <c r="A113" s="135"/>
      <c r="B113" s="68">
        <v>114</v>
      </c>
      <c r="C113" s="141"/>
      <c r="D113" s="46" t="s">
        <v>148</v>
      </c>
      <c r="E113" s="69" t="s">
        <v>249</v>
      </c>
      <c r="F113" s="69" t="s">
        <v>48</v>
      </c>
      <c r="G113" s="86">
        <v>3.13</v>
      </c>
      <c r="H113" s="65"/>
      <c r="I113" s="39">
        <f t="shared" si="2"/>
        <v>0</v>
      </c>
      <c r="J113" s="40" t="str">
        <f t="shared" si="3"/>
        <v>OK</v>
      </c>
      <c r="K113" s="18"/>
      <c r="L113" s="18"/>
      <c r="M113" s="18"/>
      <c r="N113" s="18"/>
      <c r="O113" s="18"/>
      <c r="P113" s="18"/>
      <c r="Q113" s="18"/>
      <c r="R113" s="18"/>
      <c r="S113" s="18"/>
      <c r="T113" s="121"/>
      <c r="U113" s="170"/>
      <c r="V113" s="121"/>
      <c r="W113" s="121"/>
      <c r="X113" s="121"/>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row>
    <row r="114" spans="1:48" ht="60" customHeight="1" x14ac:dyDescent="0.25">
      <c r="A114" s="135"/>
      <c r="B114" s="68">
        <v>115</v>
      </c>
      <c r="C114" s="141"/>
      <c r="D114" s="46" t="s">
        <v>149</v>
      </c>
      <c r="E114" s="69" t="s">
        <v>250</v>
      </c>
      <c r="F114" s="69" t="s">
        <v>48</v>
      </c>
      <c r="G114" s="86">
        <v>6.28</v>
      </c>
      <c r="H114" s="65"/>
      <c r="I114" s="39">
        <f t="shared" si="2"/>
        <v>0</v>
      </c>
      <c r="J114" s="40" t="str">
        <f t="shared" si="3"/>
        <v>OK</v>
      </c>
      <c r="K114" s="18"/>
      <c r="L114" s="18"/>
      <c r="M114" s="18"/>
      <c r="N114" s="18"/>
      <c r="O114" s="18"/>
      <c r="P114" s="18"/>
      <c r="Q114" s="18"/>
      <c r="R114" s="18"/>
      <c r="S114" s="18"/>
      <c r="T114" s="121"/>
      <c r="U114" s="170"/>
      <c r="V114" s="121"/>
      <c r="W114" s="121"/>
      <c r="X114" s="121"/>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row>
    <row r="115" spans="1:48" ht="60" customHeight="1" x14ac:dyDescent="0.25">
      <c r="A115" s="136"/>
      <c r="B115" s="68">
        <v>116</v>
      </c>
      <c r="C115" s="142"/>
      <c r="D115" s="46" t="s">
        <v>150</v>
      </c>
      <c r="E115" s="69" t="s">
        <v>251</v>
      </c>
      <c r="F115" s="69" t="s">
        <v>29</v>
      </c>
      <c r="G115" s="86">
        <v>2.68</v>
      </c>
      <c r="H115" s="65">
        <v>100</v>
      </c>
      <c r="I115" s="39">
        <f t="shared" si="2"/>
        <v>100</v>
      </c>
      <c r="J115" s="40" t="str">
        <f t="shared" si="3"/>
        <v>OK</v>
      </c>
      <c r="K115" s="18"/>
      <c r="L115" s="18"/>
      <c r="M115" s="18"/>
      <c r="N115" s="18"/>
      <c r="O115" s="18"/>
      <c r="P115" s="18"/>
      <c r="Q115" s="18"/>
      <c r="R115" s="18"/>
      <c r="S115" s="18"/>
      <c r="T115" s="121"/>
      <c r="U115" s="170"/>
      <c r="V115" s="121"/>
      <c r="W115" s="121"/>
      <c r="X115" s="121"/>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row>
    <row r="116" spans="1:48" ht="60" customHeight="1" x14ac:dyDescent="0.25">
      <c r="A116" s="134">
        <v>35</v>
      </c>
      <c r="B116" s="68">
        <v>117</v>
      </c>
      <c r="C116" s="81" t="s">
        <v>207</v>
      </c>
      <c r="D116" s="46" t="s">
        <v>252</v>
      </c>
      <c r="E116" s="69" t="s">
        <v>253</v>
      </c>
      <c r="F116" s="69" t="s">
        <v>48</v>
      </c>
      <c r="G116" s="86">
        <v>25</v>
      </c>
      <c r="H116" s="65">
        <v>15</v>
      </c>
      <c r="I116" s="39">
        <f t="shared" si="2"/>
        <v>15</v>
      </c>
      <c r="J116" s="47" t="str">
        <f t="shared" si="3"/>
        <v>OK</v>
      </c>
      <c r="K116" s="18"/>
      <c r="L116" s="18"/>
      <c r="M116" s="18"/>
      <c r="N116" s="18"/>
      <c r="O116" s="18"/>
      <c r="P116" s="18"/>
      <c r="Q116" s="18"/>
      <c r="R116" s="18"/>
      <c r="S116" s="18"/>
      <c r="T116" s="121"/>
      <c r="U116" s="170"/>
      <c r="V116" s="121"/>
      <c r="W116" s="121"/>
      <c r="X116" s="121"/>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row>
    <row r="117" spans="1:48" ht="60" customHeight="1" x14ac:dyDescent="0.25">
      <c r="A117" s="135"/>
      <c r="B117" s="68">
        <v>118</v>
      </c>
      <c r="C117" s="81"/>
      <c r="D117" s="46" t="s">
        <v>151</v>
      </c>
      <c r="E117" s="69" t="s">
        <v>253</v>
      </c>
      <c r="F117" s="69" t="s">
        <v>48</v>
      </c>
      <c r="G117" s="86">
        <v>20.39</v>
      </c>
      <c r="H117" s="65">
        <v>15</v>
      </c>
      <c r="I117" s="39">
        <f t="shared" si="2"/>
        <v>15</v>
      </c>
      <c r="J117" s="40" t="str">
        <f t="shared" si="3"/>
        <v>OK</v>
      </c>
      <c r="K117" s="18"/>
      <c r="L117" s="18"/>
      <c r="M117" s="18"/>
      <c r="N117" s="18"/>
      <c r="O117" s="18"/>
      <c r="P117" s="18"/>
      <c r="Q117" s="18"/>
      <c r="R117" s="18"/>
      <c r="S117" s="18"/>
      <c r="T117" s="121"/>
      <c r="U117" s="170"/>
      <c r="V117" s="121"/>
      <c r="W117" s="121"/>
      <c r="X117" s="121"/>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row>
    <row r="118" spans="1:48" ht="60" customHeight="1" x14ac:dyDescent="0.25">
      <c r="A118" s="135"/>
      <c r="B118" s="68">
        <v>119</v>
      </c>
      <c r="C118" s="81"/>
      <c r="D118" s="71" t="s">
        <v>254</v>
      </c>
      <c r="E118" s="82" t="s">
        <v>253</v>
      </c>
      <c r="F118" s="82" t="s">
        <v>48</v>
      </c>
      <c r="G118" s="87">
        <v>20.309999999999999</v>
      </c>
      <c r="H118" s="65">
        <v>20</v>
      </c>
      <c r="I118" s="39">
        <f t="shared" si="2"/>
        <v>20</v>
      </c>
      <c r="J118" s="40" t="str">
        <f t="shared" si="3"/>
        <v>OK</v>
      </c>
      <c r="K118" s="18"/>
      <c r="L118" s="18"/>
      <c r="M118" s="18"/>
      <c r="N118" s="18"/>
      <c r="O118" s="18"/>
      <c r="P118" s="18"/>
      <c r="Q118" s="18"/>
      <c r="R118" s="18"/>
      <c r="S118" s="18"/>
      <c r="T118" s="121"/>
      <c r="U118" s="170"/>
      <c r="V118" s="121"/>
      <c r="W118" s="121"/>
      <c r="X118" s="121"/>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row>
    <row r="119" spans="1:48" ht="60" customHeight="1" x14ac:dyDescent="0.25">
      <c r="A119" s="136"/>
      <c r="B119" s="68">
        <v>120</v>
      </c>
      <c r="C119" s="81"/>
      <c r="D119" s="71" t="s">
        <v>255</v>
      </c>
      <c r="E119" s="82" t="s">
        <v>253</v>
      </c>
      <c r="F119" s="82" t="s">
        <v>48</v>
      </c>
      <c r="G119" s="87">
        <v>16.7</v>
      </c>
      <c r="H119" s="65">
        <v>20</v>
      </c>
      <c r="I119" s="39">
        <f t="shared" si="2"/>
        <v>20</v>
      </c>
      <c r="J119" s="40" t="str">
        <f t="shared" si="3"/>
        <v>OK</v>
      </c>
      <c r="K119" s="18"/>
      <c r="L119" s="18"/>
      <c r="M119" s="18"/>
      <c r="N119" s="18"/>
      <c r="O119" s="18"/>
      <c r="P119" s="18"/>
      <c r="Q119" s="18"/>
      <c r="R119" s="18"/>
      <c r="S119" s="18"/>
      <c r="T119" s="121"/>
      <c r="U119" s="170"/>
      <c r="V119" s="121"/>
      <c r="W119" s="121"/>
      <c r="X119" s="121"/>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row>
    <row r="120" spans="1:48" ht="60" customHeight="1" x14ac:dyDescent="0.25">
      <c r="A120" s="49">
        <v>36</v>
      </c>
      <c r="B120" s="68">
        <v>121</v>
      </c>
      <c r="C120" s="81" t="s">
        <v>187</v>
      </c>
      <c r="D120" s="71" t="s">
        <v>256</v>
      </c>
      <c r="E120" s="82" t="s">
        <v>257</v>
      </c>
      <c r="F120" s="82" t="s">
        <v>48</v>
      </c>
      <c r="G120" s="87">
        <v>125</v>
      </c>
      <c r="H120" s="65"/>
      <c r="I120" s="39">
        <f t="shared" si="2"/>
        <v>0</v>
      </c>
      <c r="J120" s="40" t="str">
        <f t="shared" si="3"/>
        <v>OK</v>
      </c>
      <c r="K120" s="18"/>
      <c r="L120" s="18"/>
      <c r="M120" s="18"/>
      <c r="N120" s="18"/>
      <c r="O120" s="18"/>
      <c r="P120" s="18"/>
      <c r="Q120" s="18"/>
      <c r="R120" s="18"/>
      <c r="S120" s="18"/>
      <c r="T120" s="121"/>
      <c r="U120" s="170"/>
      <c r="V120" s="121"/>
      <c r="W120" s="121"/>
      <c r="X120" s="121"/>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row>
    <row r="121" spans="1:48" ht="60" customHeight="1" x14ac:dyDescent="0.25">
      <c r="A121" s="134">
        <v>41</v>
      </c>
      <c r="B121" s="68">
        <v>138</v>
      </c>
      <c r="C121" s="140" t="s">
        <v>187</v>
      </c>
      <c r="D121" s="71" t="s">
        <v>152</v>
      </c>
      <c r="E121" s="82" t="s">
        <v>61</v>
      </c>
      <c r="F121" s="82" t="s">
        <v>26</v>
      </c>
      <c r="G121" s="87">
        <v>29.82</v>
      </c>
      <c r="H121" s="65"/>
      <c r="I121" s="39">
        <f t="shared" si="2"/>
        <v>0</v>
      </c>
      <c r="J121" s="40" t="str">
        <f t="shared" si="3"/>
        <v>OK</v>
      </c>
      <c r="K121" s="18"/>
      <c r="L121" s="18"/>
      <c r="M121" s="18"/>
      <c r="N121" s="18"/>
      <c r="O121" s="18"/>
      <c r="P121" s="18"/>
      <c r="Q121" s="18"/>
      <c r="R121" s="18"/>
      <c r="S121" s="18"/>
      <c r="T121" s="121"/>
      <c r="U121" s="170"/>
      <c r="V121" s="121"/>
      <c r="W121" s="121"/>
      <c r="X121" s="121"/>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row>
    <row r="122" spans="1:48" ht="60" customHeight="1" x14ac:dyDescent="0.25">
      <c r="A122" s="135"/>
      <c r="B122" s="68">
        <v>139</v>
      </c>
      <c r="C122" s="141"/>
      <c r="D122" s="46" t="s">
        <v>153</v>
      </c>
      <c r="E122" s="69" t="s">
        <v>258</v>
      </c>
      <c r="F122" s="69" t="s">
        <v>26</v>
      </c>
      <c r="G122" s="86">
        <v>2.17</v>
      </c>
      <c r="H122" s="65"/>
      <c r="I122" s="39">
        <f t="shared" si="2"/>
        <v>0</v>
      </c>
      <c r="J122" s="48" t="str">
        <f>IF(I122&lt;0,"ATENÇÃO","OK")</f>
        <v>OK</v>
      </c>
      <c r="K122" s="18"/>
      <c r="L122" s="18"/>
      <c r="M122" s="18"/>
      <c r="N122" s="18"/>
      <c r="O122" s="18"/>
      <c r="P122" s="18"/>
      <c r="Q122" s="18"/>
      <c r="R122" s="18"/>
      <c r="S122" s="18"/>
      <c r="T122" s="121"/>
      <c r="U122" s="170"/>
      <c r="V122" s="121"/>
      <c r="W122" s="121"/>
      <c r="X122" s="121"/>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row>
    <row r="123" spans="1:48" ht="60" customHeight="1" x14ac:dyDescent="0.25">
      <c r="A123" s="135"/>
      <c r="B123" s="68">
        <v>140</v>
      </c>
      <c r="C123" s="141"/>
      <c r="D123" s="66" t="s">
        <v>154</v>
      </c>
      <c r="E123" s="20" t="s">
        <v>258</v>
      </c>
      <c r="F123" s="20" t="s">
        <v>26</v>
      </c>
      <c r="G123" s="86">
        <v>9.0500000000000007</v>
      </c>
      <c r="H123" s="65"/>
      <c r="I123" s="39">
        <f t="shared" si="2"/>
        <v>0</v>
      </c>
      <c r="J123" s="40" t="str">
        <f t="shared" si="3"/>
        <v>OK</v>
      </c>
      <c r="K123" s="18"/>
      <c r="L123" s="18"/>
      <c r="M123" s="18"/>
      <c r="N123" s="18"/>
      <c r="O123" s="18"/>
      <c r="P123" s="18"/>
      <c r="Q123" s="18"/>
      <c r="R123" s="18"/>
      <c r="S123" s="18"/>
      <c r="T123" s="121"/>
      <c r="U123" s="170"/>
      <c r="V123" s="121"/>
      <c r="W123" s="121"/>
      <c r="X123" s="121"/>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row>
    <row r="124" spans="1:48" ht="60" customHeight="1" x14ac:dyDescent="0.25">
      <c r="A124" s="135"/>
      <c r="B124" s="68">
        <v>141</v>
      </c>
      <c r="C124" s="141"/>
      <c r="D124" s="66" t="s">
        <v>155</v>
      </c>
      <c r="E124" s="20" t="s">
        <v>258</v>
      </c>
      <c r="F124" s="20" t="s">
        <v>26</v>
      </c>
      <c r="G124" s="86">
        <v>8.3800000000000008</v>
      </c>
      <c r="H124" s="65">
        <v>30</v>
      </c>
      <c r="I124" s="39">
        <f t="shared" si="2"/>
        <v>0</v>
      </c>
      <c r="J124" s="40" t="str">
        <f t="shared" si="3"/>
        <v>OK</v>
      </c>
      <c r="K124" s="18"/>
      <c r="L124" s="18"/>
      <c r="M124" s="18"/>
      <c r="N124" s="18"/>
      <c r="O124" s="18"/>
      <c r="P124" s="18"/>
      <c r="Q124" s="18"/>
      <c r="R124" s="18"/>
      <c r="S124" s="18"/>
      <c r="T124" s="121">
        <v>30</v>
      </c>
      <c r="U124" s="170"/>
      <c r="V124" s="121"/>
      <c r="W124" s="121"/>
      <c r="X124" s="121"/>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row>
    <row r="125" spans="1:48" ht="60" customHeight="1" x14ac:dyDescent="0.25">
      <c r="A125" s="135"/>
      <c r="B125" s="68">
        <v>142</v>
      </c>
      <c r="C125" s="141"/>
      <c r="D125" s="66" t="s">
        <v>156</v>
      </c>
      <c r="E125" s="20" t="s">
        <v>258</v>
      </c>
      <c r="F125" s="20" t="s">
        <v>26</v>
      </c>
      <c r="G125" s="86">
        <v>22.56</v>
      </c>
      <c r="H125" s="65">
        <v>40</v>
      </c>
      <c r="I125" s="39">
        <f t="shared" si="2"/>
        <v>0</v>
      </c>
      <c r="J125" s="40" t="str">
        <f t="shared" si="3"/>
        <v>OK</v>
      </c>
      <c r="K125" s="18"/>
      <c r="L125" s="18"/>
      <c r="M125" s="18"/>
      <c r="N125" s="18"/>
      <c r="O125" s="18"/>
      <c r="P125" s="18"/>
      <c r="Q125" s="18"/>
      <c r="R125" s="18"/>
      <c r="S125" s="18"/>
      <c r="T125" s="121">
        <v>40</v>
      </c>
      <c r="U125" s="170"/>
      <c r="V125" s="121"/>
      <c r="W125" s="121"/>
      <c r="X125" s="121"/>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row>
    <row r="126" spans="1:48" ht="60" customHeight="1" x14ac:dyDescent="0.25">
      <c r="A126" s="136"/>
      <c r="B126" s="68">
        <v>143</v>
      </c>
      <c r="C126" s="142"/>
      <c r="D126" s="46" t="s">
        <v>259</v>
      </c>
      <c r="E126" s="69" t="s">
        <v>258</v>
      </c>
      <c r="F126" s="69" t="s">
        <v>26</v>
      </c>
      <c r="G126" s="86">
        <v>17.079999999999998</v>
      </c>
      <c r="H126" s="65">
        <v>30</v>
      </c>
      <c r="I126" s="39">
        <f t="shared" si="2"/>
        <v>0</v>
      </c>
      <c r="J126" s="40" t="str">
        <f t="shared" si="3"/>
        <v>OK</v>
      </c>
      <c r="K126" s="18"/>
      <c r="L126" s="18"/>
      <c r="M126" s="18"/>
      <c r="N126" s="18"/>
      <c r="O126" s="18"/>
      <c r="P126" s="18"/>
      <c r="Q126" s="18"/>
      <c r="R126" s="18"/>
      <c r="S126" s="18"/>
      <c r="T126" s="121">
        <v>30</v>
      </c>
      <c r="U126" s="170"/>
      <c r="V126" s="121"/>
      <c r="W126" s="121"/>
      <c r="X126" s="121"/>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22">
    <mergeCell ref="A101:A102"/>
    <mergeCell ref="C101:C102"/>
    <mergeCell ref="A103:A108"/>
    <mergeCell ref="C103:C108"/>
    <mergeCell ref="A109:A111"/>
    <mergeCell ref="C109:C111"/>
    <mergeCell ref="A112:A115"/>
    <mergeCell ref="C112:C115"/>
    <mergeCell ref="A116:A119"/>
    <mergeCell ref="C85:C88"/>
    <mergeCell ref="A89:A91"/>
    <mergeCell ref="C89:C91"/>
    <mergeCell ref="A92:A93"/>
    <mergeCell ref="C92:C93"/>
    <mergeCell ref="A95:A97"/>
    <mergeCell ref="C95:C97"/>
    <mergeCell ref="A99:A100"/>
    <mergeCell ref="C99:C100"/>
    <mergeCell ref="A85:A88"/>
    <mergeCell ref="C62:C65"/>
    <mergeCell ref="A66:A69"/>
    <mergeCell ref="C66:C69"/>
    <mergeCell ref="A70:A74"/>
    <mergeCell ref="C70:C74"/>
    <mergeCell ref="A75:A77"/>
    <mergeCell ref="C75:C77"/>
    <mergeCell ref="A78:A83"/>
    <mergeCell ref="C78:C83"/>
    <mergeCell ref="A62:A65"/>
    <mergeCell ref="A27:A34"/>
    <mergeCell ref="C27:C34"/>
    <mergeCell ref="A35:A48"/>
    <mergeCell ref="C35:C48"/>
    <mergeCell ref="A49:A54"/>
    <mergeCell ref="C49:C54"/>
    <mergeCell ref="A55:A57"/>
    <mergeCell ref="C55:C57"/>
    <mergeCell ref="A58:A61"/>
    <mergeCell ref="C58:C61"/>
    <mergeCell ref="A12:A16"/>
    <mergeCell ref="C12:C16"/>
    <mergeCell ref="A17:A20"/>
    <mergeCell ref="C17:C20"/>
    <mergeCell ref="A21:A22"/>
    <mergeCell ref="C21:C22"/>
    <mergeCell ref="A23:A24"/>
    <mergeCell ref="C23:C24"/>
    <mergeCell ref="A25:A26"/>
    <mergeCell ref="C25:C26"/>
    <mergeCell ref="AP1:AP2"/>
    <mergeCell ref="AQ1:AQ2"/>
    <mergeCell ref="AR1:AR2"/>
    <mergeCell ref="AS1:AS2"/>
    <mergeCell ref="AT1:AT2"/>
    <mergeCell ref="AU1:AU2"/>
    <mergeCell ref="AV1:AV2"/>
    <mergeCell ref="A2:J2"/>
    <mergeCell ref="A8:A10"/>
    <mergeCell ref="C8:C10"/>
    <mergeCell ref="K1:K2"/>
    <mergeCell ref="L1:L2"/>
    <mergeCell ref="AI1:AI2"/>
    <mergeCell ref="AJ1:AJ2"/>
    <mergeCell ref="AK1:AK2"/>
    <mergeCell ref="AL1:AL2"/>
    <mergeCell ref="AM1:AM2"/>
    <mergeCell ref="AN1:AN2"/>
    <mergeCell ref="AO1:AO2"/>
    <mergeCell ref="AH1:AH2"/>
    <mergeCell ref="AC1:AC2"/>
    <mergeCell ref="AD1:AD2"/>
    <mergeCell ref="AE1:AE2"/>
    <mergeCell ref="AF1:AF2"/>
    <mergeCell ref="A153:C153"/>
    <mergeCell ref="A154:C154"/>
    <mergeCell ref="A155:C155"/>
    <mergeCell ref="A156:C156"/>
    <mergeCell ref="A157:C157"/>
    <mergeCell ref="A148:C148"/>
    <mergeCell ref="A149:C149"/>
    <mergeCell ref="A150:C150"/>
    <mergeCell ref="A151:C151"/>
    <mergeCell ref="A152:C152"/>
    <mergeCell ref="A143:C143"/>
    <mergeCell ref="A144:C144"/>
    <mergeCell ref="A145:C145"/>
    <mergeCell ref="A146:C146"/>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A142:C142"/>
    <mergeCell ref="AG1:AG2"/>
    <mergeCell ref="X1:X2"/>
    <mergeCell ref="Y1:Y2"/>
    <mergeCell ref="Z1:Z2"/>
    <mergeCell ref="AA1:AA2"/>
    <mergeCell ref="AB1:AB2"/>
    <mergeCell ref="U1:U2"/>
    <mergeCell ref="V1:V2"/>
    <mergeCell ref="W1:W2"/>
    <mergeCell ref="Q1:Q2"/>
    <mergeCell ref="R1:R2"/>
    <mergeCell ref="S1:S2"/>
    <mergeCell ref="T1:T2"/>
    <mergeCell ref="O1:O2"/>
    <mergeCell ref="P1:P2"/>
    <mergeCell ref="A1:C1"/>
    <mergeCell ref="M1:M2"/>
    <mergeCell ref="N1:N2"/>
    <mergeCell ref="D1:G1"/>
    <mergeCell ref="H1:J1"/>
  </mergeCells>
  <conditionalFormatting sqref="Y4:Y126">
    <cfRule type="cellIs" dxfId="149" priority="22" stopIfTrue="1" operator="greaterThan">
      <formula>0</formula>
    </cfRule>
    <cfRule type="cellIs" dxfId="148" priority="23" stopIfTrue="1" operator="greaterThan">
      <formula>0</formula>
    </cfRule>
    <cfRule type="cellIs" dxfId="147" priority="24" stopIfTrue="1" operator="greaterThan">
      <formula>0</formula>
    </cfRule>
  </conditionalFormatting>
  <conditionalFormatting sqref="Z4:AR126 AT4:AV126">
    <cfRule type="cellIs" dxfId="146" priority="19" stopIfTrue="1" operator="greaterThan">
      <formula>0</formula>
    </cfRule>
    <cfRule type="cellIs" dxfId="145" priority="20" stopIfTrue="1" operator="greaterThan">
      <formula>0</formula>
    </cfRule>
    <cfRule type="cellIs" dxfId="144" priority="21" stopIfTrue="1" operator="greaterThan">
      <formula>0</formula>
    </cfRule>
  </conditionalFormatting>
  <conditionalFormatting sqref="AS4:AS126">
    <cfRule type="cellIs" dxfId="143" priority="16" stopIfTrue="1" operator="greaterThan">
      <formula>0</formula>
    </cfRule>
    <cfRule type="cellIs" dxfId="142" priority="17" stopIfTrue="1" operator="greaterThan">
      <formula>0</formula>
    </cfRule>
    <cfRule type="cellIs" dxfId="141" priority="18" stopIfTrue="1" operator="greaterThan">
      <formula>0</formula>
    </cfRule>
  </conditionalFormatting>
  <conditionalFormatting sqref="K4:S126">
    <cfRule type="cellIs" dxfId="134" priority="13" stopIfTrue="1" operator="greaterThan">
      <formula>0</formula>
    </cfRule>
    <cfRule type="cellIs" dxfId="133" priority="14" stopIfTrue="1" operator="greaterThan">
      <formula>0</formula>
    </cfRule>
    <cfRule type="cellIs" dxfId="132" priority="15" stopIfTrue="1" operator="greaterThan">
      <formula>0</formula>
    </cfRule>
  </conditionalFormatting>
  <conditionalFormatting sqref="W4:W126 T5:T126">
    <cfRule type="cellIs" dxfId="14" priority="4" stopIfTrue="1" operator="greaterThan">
      <formula>0</formula>
    </cfRule>
    <cfRule type="cellIs" dxfId="13" priority="5" stopIfTrue="1" operator="greaterThan">
      <formula>0</formula>
    </cfRule>
    <cfRule type="cellIs" dxfId="12" priority="6" stopIfTrue="1" operator="greaterThan">
      <formula>0</formula>
    </cfRule>
  </conditionalFormatting>
  <conditionalFormatting sqref="X4:X126">
    <cfRule type="cellIs" dxfId="11" priority="1" stopIfTrue="1" operator="greaterThan">
      <formula>0</formula>
    </cfRule>
    <cfRule type="cellIs" dxfId="10" priority="2" stopIfTrue="1" operator="greaterThan">
      <formula>0</formula>
    </cfRule>
    <cfRule type="cellIs" dxfId="9" priority="3" stopIfTrue="1" operator="greaterThan">
      <formula>0</formula>
    </cfRule>
  </conditionalFormatting>
  <conditionalFormatting sqref="T4:U4 U5:U126">
    <cfRule type="cellIs" dxfId="8" priority="10" stopIfTrue="1" operator="greaterThan">
      <formula>0</formula>
    </cfRule>
    <cfRule type="cellIs" dxfId="7" priority="11" stopIfTrue="1" operator="greaterThan">
      <formula>0</formula>
    </cfRule>
    <cfRule type="cellIs" dxfId="6" priority="12" stopIfTrue="1" operator="greaterThan">
      <formula>0</formula>
    </cfRule>
  </conditionalFormatting>
  <conditionalFormatting sqref="V4:V126">
    <cfRule type="cellIs" dxfId="5" priority="7" stopIfTrue="1" operator="greaterThan">
      <formula>0</formula>
    </cfRule>
    <cfRule type="cellIs" dxfId="4" priority="8" stopIfTrue="1" operator="greaterThan">
      <formula>0</formula>
    </cfRule>
    <cfRule type="cellIs" dxfId="3" priority="9"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57"/>
  <sheetViews>
    <sheetView topLeftCell="A117" zoomScale="80" zoomScaleNormal="80" workbookViewId="0">
      <selection activeCell="I4" sqref="I4:I126"/>
    </sheetView>
  </sheetViews>
  <sheetFormatPr defaultColWidth="9.7109375" defaultRowHeight="15" x14ac:dyDescent="0.25"/>
  <cols>
    <col min="1" max="1" width="6.28515625" style="77" customWidth="1"/>
    <col min="2" max="2" width="7.140625" style="77" customWidth="1"/>
    <col min="3" max="3" width="22" style="41" customWidth="1"/>
    <col min="4" max="4" width="53.85546875" style="77" bestFit="1" customWidth="1"/>
    <col min="5" max="5" width="13.140625" style="77" customWidth="1"/>
    <col min="6" max="6" width="13.42578125" style="77" customWidth="1"/>
    <col min="7" max="7" width="12.7109375" style="77" bestFit="1" customWidth="1"/>
    <col min="8" max="8" width="12.5703125" style="99" customWidth="1"/>
    <col min="9" max="9" width="13.28515625" style="42" customWidth="1"/>
    <col min="10" max="10" width="12.5703125" style="16" customWidth="1"/>
    <col min="11" max="30" width="13.85546875" style="17" customWidth="1"/>
    <col min="31" max="31" width="14.7109375" style="17" customWidth="1"/>
    <col min="32" max="32" width="11.28515625" style="14" customWidth="1"/>
    <col min="33" max="33" width="12.42578125" style="14" customWidth="1"/>
    <col min="34" max="34" width="13.28515625" style="14" customWidth="1"/>
    <col min="35" max="36" width="11.5703125" style="14" bestFit="1" customWidth="1"/>
    <col min="37" max="37" width="13.42578125" style="14" customWidth="1"/>
    <col min="38" max="39" width="11.5703125" style="14" bestFit="1" customWidth="1"/>
    <col min="40" max="40" width="12.42578125" style="14" customWidth="1"/>
    <col min="41" max="41" width="11.7109375" style="14" customWidth="1"/>
    <col min="42" max="42" width="12" style="14" customWidth="1"/>
    <col min="43" max="43" width="12.140625" style="14" customWidth="1"/>
    <col min="44" max="44" width="12.42578125" style="14" customWidth="1"/>
    <col min="45" max="46" width="18.28515625" style="14" customWidth="1"/>
    <col min="47" max="47" width="17" style="14" customWidth="1"/>
    <col min="48" max="48" width="16.85546875" style="14" customWidth="1"/>
    <col min="49" max="16384" width="9.7109375" style="14"/>
  </cols>
  <sheetData>
    <row r="1" spans="1:48" ht="33" customHeight="1" x14ac:dyDescent="0.25">
      <c r="A1" s="131" t="s">
        <v>158</v>
      </c>
      <c r="B1" s="131"/>
      <c r="C1" s="131"/>
      <c r="D1" s="132" t="s">
        <v>32</v>
      </c>
      <c r="E1" s="132"/>
      <c r="F1" s="132"/>
      <c r="G1" s="132"/>
      <c r="H1" s="132" t="s">
        <v>159</v>
      </c>
      <c r="I1" s="132"/>
      <c r="J1" s="132"/>
      <c r="K1" s="129" t="s">
        <v>397</v>
      </c>
      <c r="L1" s="129" t="s">
        <v>398</v>
      </c>
      <c r="M1" s="129" t="s">
        <v>399</v>
      </c>
      <c r="N1" s="129" t="s">
        <v>400</v>
      </c>
      <c r="O1" s="129" t="s">
        <v>401</v>
      </c>
      <c r="P1" s="129" t="s">
        <v>402</v>
      </c>
      <c r="Q1" s="129" t="s">
        <v>403</v>
      </c>
      <c r="R1" s="129" t="s">
        <v>404</v>
      </c>
      <c r="S1" s="129" t="s">
        <v>405</v>
      </c>
      <c r="T1" s="129" t="s">
        <v>406</v>
      </c>
      <c r="U1" s="129" t="s">
        <v>407</v>
      </c>
      <c r="V1" s="129" t="s">
        <v>408</v>
      </c>
      <c r="W1" s="129" t="s">
        <v>409</v>
      </c>
      <c r="X1" s="129" t="s">
        <v>410</v>
      </c>
      <c r="Y1" s="129" t="s">
        <v>411</v>
      </c>
      <c r="Z1" s="129" t="s">
        <v>412</v>
      </c>
      <c r="AA1" s="129" t="s">
        <v>413</v>
      </c>
      <c r="AB1" s="129" t="s">
        <v>414</v>
      </c>
      <c r="AC1" s="129" t="s">
        <v>560</v>
      </c>
      <c r="AD1" s="129" t="s">
        <v>561</v>
      </c>
      <c r="AE1" s="129" t="s">
        <v>562</v>
      </c>
      <c r="AF1" s="129" t="s">
        <v>563</v>
      </c>
      <c r="AG1" s="129" t="s">
        <v>564</v>
      </c>
      <c r="AH1" s="129" t="s">
        <v>565</v>
      </c>
      <c r="AI1" s="129" t="s">
        <v>566</v>
      </c>
      <c r="AJ1" s="129" t="s">
        <v>567</v>
      </c>
      <c r="AK1" s="129" t="s">
        <v>568</v>
      </c>
      <c r="AL1" s="129" t="s">
        <v>569</v>
      </c>
      <c r="AM1" s="129" t="s">
        <v>160</v>
      </c>
      <c r="AN1" s="129" t="s">
        <v>160</v>
      </c>
      <c r="AO1" s="129" t="s">
        <v>160</v>
      </c>
      <c r="AP1" s="129" t="s">
        <v>160</v>
      </c>
      <c r="AQ1" s="129" t="s">
        <v>160</v>
      </c>
      <c r="AR1" s="129" t="s">
        <v>160</v>
      </c>
      <c r="AS1" s="129" t="s">
        <v>160</v>
      </c>
      <c r="AT1" s="129" t="s">
        <v>160</v>
      </c>
      <c r="AU1" s="129" t="s">
        <v>160</v>
      </c>
      <c r="AV1" s="129" t="s">
        <v>160</v>
      </c>
    </row>
    <row r="2" spans="1:48" ht="21.75" customHeight="1" x14ac:dyDescent="0.25">
      <c r="A2" s="132" t="s">
        <v>157</v>
      </c>
      <c r="B2" s="132"/>
      <c r="C2" s="132"/>
      <c r="D2" s="132"/>
      <c r="E2" s="132"/>
      <c r="F2" s="132"/>
      <c r="G2" s="132"/>
      <c r="H2" s="132"/>
      <c r="I2" s="132"/>
      <c r="J2" s="132"/>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row>
    <row r="3" spans="1:48" s="15" customFormat="1" ht="45" x14ac:dyDescent="0.2">
      <c r="A3" s="34" t="s">
        <v>1</v>
      </c>
      <c r="B3" s="34" t="s">
        <v>2</v>
      </c>
      <c r="C3" s="35" t="s">
        <v>162</v>
      </c>
      <c r="D3" s="35" t="s">
        <v>163</v>
      </c>
      <c r="E3" s="35" t="s">
        <v>164</v>
      </c>
      <c r="F3" s="35" t="s">
        <v>6</v>
      </c>
      <c r="G3" s="36" t="s">
        <v>3</v>
      </c>
      <c r="H3" s="37" t="s">
        <v>25</v>
      </c>
      <c r="I3" s="38" t="s">
        <v>0</v>
      </c>
      <c r="J3" s="34" t="s">
        <v>4</v>
      </c>
      <c r="K3" s="33">
        <v>43168</v>
      </c>
      <c r="L3" s="33">
        <v>43168</v>
      </c>
      <c r="M3" s="33">
        <v>43168</v>
      </c>
      <c r="N3" s="33">
        <v>43168</v>
      </c>
      <c r="O3" s="33">
        <v>43168</v>
      </c>
      <c r="P3" s="33">
        <v>43168</v>
      </c>
      <c r="Q3" s="33">
        <v>43168</v>
      </c>
      <c r="R3" s="33">
        <v>43168</v>
      </c>
      <c r="S3" s="33">
        <v>43168</v>
      </c>
      <c r="T3" s="33">
        <v>43168</v>
      </c>
      <c r="U3" s="33">
        <v>43168</v>
      </c>
      <c r="V3" s="33">
        <v>43168</v>
      </c>
      <c r="W3" s="33">
        <v>43286</v>
      </c>
      <c r="X3" s="33">
        <v>43286</v>
      </c>
      <c r="Y3" s="33">
        <v>43290</v>
      </c>
      <c r="Z3" s="33">
        <v>43286</v>
      </c>
      <c r="AA3" s="33">
        <v>43290</v>
      </c>
      <c r="AB3" s="33">
        <v>43290</v>
      </c>
      <c r="AC3" s="122">
        <v>43361</v>
      </c>
      <c r="AD3" s="122">
        <v>43361</v>
      </c>
      <c r="AE3" s="122">
        <v>43361</v>
      </c>
      <c r="AF3" s="122">
        <v>43361</v>
      </c>
      <c r="AG3" s="122">
        <v>43361</v>
      </c>
      <c r="AH3" s="122">
        <v>43369</v>
      </c>
      <c r="AI3" s="122">
        <v>43361</v>
      </c>
      <c r="AJ3" s="122">
        <v>43361</v>
      </c>
      <c r="AK3" s="122">
        <v>43361</v>
      </c>
      <c r="AL3" s="122">
        <v>43402</v>
      </c>
      <c r="AM3" s="33" t="s">
        <v>161</v>
      </c>
      <c r="AN3" s="33" t="s">
        <v>161</v>
      </c>
      <c r="AO3" s="33" t="s">
        <v>161</v>
      </c>
      <c r="AP3" s="33" t="s">
        <v>161</v>
      </c>
      <c r="AQ3" s="33" t="s">
        <v>161</v>
      </c>
      <c r="AR3" s="33" t="s">
        <v>161</v>
      </c>
      <c r="AS3" s="33" t="s">
        <v>161</v>
      </c>
      <c r="AT3" s="33" t="s">
        <v>161</v>
      </c>
      <c r="AU3" s="33" t="s">
        <v>161</v>
      </c>
      <c r="AV3" s="33" t="s">
        <v>161</v>
      </c>
    </row>
    <row r="4" spans="1:48" ht="60" customHeight="1" x14ac:dyDescent="0.25">
      <c r="A4" s="80">
        <v>1</v>
      </c>
      <c r="B4" s="68">
        <v>1</v>
      </c>
      <c r="C4" s="81" t="s">
        <v>165</v>
      </c>
      <c r="D4" s="66" t="s">
        <v>166</v>
      </c>
      <c r="E4" s="20" t="s">
        <v>167</v>
      </c>
      <c r="F4" s="20" t="s">
        <v>46</v>
      </c>
      <c r="G4" s="86">
        <v>40.229999999999997</v>
      </c>
      <c r="H4" s="64">
        <v>250</v>
      </c>
      <c r="I4" s="39">
        <f>H4-(SUM(K4:AV4))</f>
        <v>0</v>
      </c>
      <c r="J4" s="40" t="str">
        <f>IF(I4&lt;0,"ATENÇÃO","OK")</f>
        <v>OK</v>
      </c>
      <c r="K4" s="18">
        <v>100</v>
      </c>
      <c r="L4" s="18"/>
      <c r="M4" s="18"/>
      <c r="N4" s="18"/>
      <c r="O4" s="18"/>
      <c r="P4" s="18"/>
      <c r="Q4" s="18"/>
      <c r="R4" s="18"/>
      <c r="S4" s="18"/>
      <c r="T4" s="18"/>
      <c r="U4" s="18"/>
      <c r="V4" s="18"/>
      <c r="W4" s="18"/>
      <c r="X4" s="18"/>
      <c r="Y4" s="18"/>
      <c r="Z4" s="18"/>
      <c r="AA4" s="18"/>
      <c r="AB4" s="18">
        <v>20</v>
      </c>
      <c r="AC4" s="121"/>
      <c r="AD4" s="121"/>
      <c r="AE4" s="121">
        <v>130</v>
      </c>
      <c r="AF4" s="121"/>
      <c r="AG4" s="121"/>
      <c r="AH4" s="121"/>
      <c r="AI4" s="121"/>
      <c r="AJ4" s="121"/>
      <c r="AK4" s="121"/>
      <c r="AL4" s="121"/>
      <c r="AM4" s="18"/>
      <c r="AN4" s="18"/>
      <c r="AO4" s="18"/>
      <c r="AP4" s="18"/>
      <c r="AQ4" s="18"/>
      <c r="AR4" s="18"/>
      <c r="AS4" s="18"/>
      <c r="AT4" s="18"/>
      <c r="AU4" s="18"/>
      <c r="AV4" s="18"/>
    </row>
    <row r="5" spans="1:48" ht="60" customHeight="1" x14ac:dyDescent="0.25">
      <c r="A5" s="49">
        <v>2</v>
      </c>
      <c r="B5" s="68">
        <v>2</v>
      </c>
      <c r="C5" s="81" t="s">
        <v>165</v>
      </c>
      <c r="D5" s="66" t="s">
        <v>168</v>
      </c>
      <c r="E5" s="20" t="s">
        <v>167</v>
      </c>
      <c r="F5" s="20" t="s">
        <v>47</v>
      </c>
      <c r="G5" s="86">
        <v>34.869999999999997</v>
      </c>
      <c r="H5" s="72"/>
      <c r="I5" s="39">
        <f t="shared" ref="I5:I68" si="0">H5-(SUM(K5:AV5))</f>
        <v>0</v>
      </c>
      <c r="J5" s="40" t="str">
        <f t="shared" ref="J5:J68" si="1">IF(I5&lt;0,"ATENÇÃO","OK")</f>
        <v>OK</v>
      </c>
      <c r="K5" s="18"/>
      <c r="L5" s="18"/>
      <c r="M5" s="18"/>
      <c r="N5" s="18"/>
      <c r="O5" s="18"/>
      <c r="P5" s="18"/>
      <c r="Q5" s="18"/>
      <c r="R5" s="18"/>
      <c r="S5" s="18"/>
      <c r="T5" s="18"/>
      <c r="U5" s="18"/>
      <c r="V5" s="18"/>
      <c r="W5" s="18"/>
      <c r="X5" s="18"/>
      <c r="Y5" s="18"/>
      <c r="Z5" s="18"/>
      <c r="AA5" s="18"/>
      <c r="AB5" s="18"/>
      <c r="AC5" s="121"/>
      <c r="AD5" s="121"/>
      <c r="AE5" s="121"/>
      <c r="AF5" s="121"/>
      <c r="AG5" s="121"/>
      <c r="AH5" s="121" t="s">
        <v>570</v>
      </c>
      <c r="AI5" s="121"/>
      <c r="AJ5" s="121"/>
      <c r="AK5" s="121"/>
      <c r="AL5" s="121"/>
      <c r="AM5" s="18"/>
      <c r="AN5" s="18"/>
      <c r="AO5" s="18"/>
      <c r="AP5" s="18"/>
      <c r="AQ5" s="18"/>
      <c r="AR5" s="18"/>
      <c r="AS5" s="18"/>
      <c r="AT5" s="18"/>
      <c r="AU5" s="18"/>
      <c r="AV5" s="18"/>
    </row>
    <row r="6" spans="1:48" ht="60" customHeight="1" x14ac:dyDescent="0.25">
      <c r="A6" s="49">
        <v>3</v>
      </c>
      <c r="B6" s="68">
        <v>3</v>
      </c>
      <c r="C6" s="81" t="s">
        <v>169</v>
      </c>
      <c r="D6" s="66" t="s">
        <v>170</v>
      </c>
      <c r="E6" s="20" t="s">
        <v>171</v>
      </c>
      <c r="F6" s="20" t="s">
        <v>48</v>
      </c>
      <c r="G6" s="86">
        <v>7.79</v>
      </c>
      <c r="H6" s="72">
        <v>2000</v>
      </c>
      <c r="I6" s="39">
        <f t="shared" si="0"/>
        <v>1200</v>
      </c>
      <c r="J6" s="40" t="str">
        <f t="shared" si="1"/>
        <v>OK</v>
      </c>
      <c r="K6" s="18"/>
      <c r="L6" s="18">
        <v>800</v>
      </c>
      <c r="M6" s="18"/>
      <c r="N6" s="18"/>
      <c r="O6" s="18"/>
      <c r="P6" s="18"/>
      <c r="Q6" s="18"/>
      <c r="R6" s="18"/>
      <c r="S6" s="18"/>
      <c r="T6" s="18"/>
      <c r="U6" s="18"/>
      <c r="V6" s="18"/>
      <c r="W6" s="18"/>
      <c r="X6" s="18"/>
      <c r="Y6" s="18"/>
      <c r="Z6" s="18"/>
      <c r="AA6" s="18"/>
      <c r="AB6" s="18"/>
      <c r="AC6" s="121"/>
      <c r="AD6" s="121"/>
      <c r="AE6" s="121"/>
      <c r="AF6" s="121"/>
      <c r="AG6" s="121"/>
      <c r="AH6" s="121"/>
      <c r="AI6" s="121"/>
      <c r="AJ6" s="121"/>
      <c r="AK6" s="121"/>
      <c r="AL6" s="121"/>
      <c r="AM6" s="18"/>
      <c r="AN6" s="18"/>
      <c r="AO6" s="18"/>
      <c r="AP6" s="18"/>
      <c r="AQ6" s="18"/>
      <c r="AR6" s="18"/>
      <c r="AS6" s="18"/>
      <c r="AT6" s="18"/>
      <c r="AU6" s="18"/>
      <c r="AV6" s="18"/>
    </row>
    <row r="7" spans="1:48" ht="60" customHeight="1" x14ac:dyDescent="0.25">
      <c r="A7" s="49">
        <v>4</v>
      </c>
      <c r="B7" s="68">
        <v>4</v>
      </c>
      <c r="C7" s="81" t="s">
        <v>172</v>
      </c>
      <c r="D7" s="66" t="s">
        <v>76</v>
      </c>
      <c r="E7" s="20" t="s">
        <v>54</v>
      </c>
      <c r="F7" s="20" t="s">
        <v>34</v>
      </c>
      <c r="G7" s="86">
        <v>1.47</v>
      </c>
      <c r="H7" s="72">
        <f>1500+200+48</f>
        <v>1748</v>
      </c>
      <c r="I7" s="39">
        <f t="shared" si="0"/>
        <v>0</v>
      </c>
      <c r="J7" s="40" t="str">
        <f t="shared" si="1"/>
        <v>OK</v>
      </c>
      <c r="K7" s="18"/>
      <c r="L7" s="18"/>
      <c r="M7" s="18">
        <v>600</v>
      </c>
      <c r="N7" s="18"/>
      <c r="O7" s="18"/>
      <c r="P7" s="18"/>
      <c r="Q7" s="18"/>
      <c r="R7" s="18"/>
      <c r="S7" s="18"/>
      <c r="T7" s="18"/>
      <c r="U7" s="18"/>
      <c r="V7" s="18"/>
      <c r="W7" s="18"/>
      <c r="X7" s="18"/>
      <c r="Y7" s="18"/>
      <c r="Z7" s="18">
        <v>250</v>
      </c>
      <c r="AA7" s="18"/>
      <c r="AB7" s="18"/>
      <c r="AC7" s="121">
        <v>650</v>
      </c>
      <c r="AD7" s="121"/>
      <c r="AE7" s="121"/>
      <c r="AF7" s="121"/>
      <c r="AG7" s="121"/>
      <c r="AH7" s="121"/>
      <c r="AI7" s="121"/>
      <c r="AJ7" s="121"/>
      <c r="AK7" s="121"/>
      <c r="AL7" s="121">
        <v>248</v>
      </c>
      <c r="AM7" s="18"/>
      <c r="AN7" s="18"/>
      <c r="AO7" s="18"/>
      <c r="AP7" s="18"/>
      <c r="AQ7" s="18"/>
      <c r="AR7" s="18"/>
      <c r="AS7" s="18"/>
      <c r="AT7" s="18"/>
      <c r="AU7" s="18"/>
      <c r="AV7" s="18"/>
    </row>
    <row r="8" spans="1:48" ht="60" customHeight="1" x14ac:dyDescent="0.25">
      <c r="A8" s="134">
        <v>5</v>
      </c>
      <c r="B8" s="68">
        <v>5</v>
      </c>
      <c r="C8" s="140" t="s">
        <v>173</v>
      </c>
      <c r="D8" s="66" t="s">
        <v>77</v>
      </c>
      <c r="E8" s="20" t="s">
        <v>37</v>
      </c>
      <c r="F8" s="20" t="s">
        <v>49</v>
      </c>
      <c r="G8" s="86">
        <v>3.71</v>
      </c>
      <c r="H8" s="72">
        <v>1500</v>
      </c>
      <c r="I8" s="39">
        <f t="shared" si="0"/>
        <v>0</v>
      </c>
      <c r="J8" s="40" t="str">
        <f t="shared" si="1"/>
        <v>OK</v>
      </c>
      <c r="K8" s="18"/>
      <c r="L8" s="18"/>
      <c r="M8" s="18"/>
      <c r="N8" s="18">
        <v>600</v>
      </c>
      <c r="O8" s="18"/>
      <c r="P8" s="18"/>
      <c r="Q8" s="18"/>
      <c r="R8" s="18"/>
      <c r="S8" s="18"/>
      <c r="T8" s="18"/>
      <c r="U8" s="18"/>
      <c r="V8" s="18"/>
      <c r="W8" s="18">
        <v>150</v>
      </c>
      <c r="X8" s="18"/>
      <c r="Y8" s="18"/>
      <c r="Z8" s="18"/>
      <c r="AA8" s="18"/>
      <c r="AB8" s="18"/>
      <c r="AC8" s="121"/>
      <c r="AD8" s="121"/>
      <c r="AE8" s="121"/>
      <c r="AF8" s="121"/>
      <c r="AG8" s="121">
        <v>750</v>
      </c>
      <c r="AH8" s="121"/>
      <c r="AI8" s="121"/>
      <c r="AJ8" s="121"/>
      <c r="AK8" s="121"/>
      <c r="AL8" s="121"/>
      <c r="AM8" s="18"/>
      <c r="AN8" s="18"/>
      <c r="AO8" s="18"/>
      <c r="AP8" s="18"/>
      <c r="AQ8" s="18"/>
      <c r="AR8" s="18"/>
      <c r="AS8" s="18"/>
      <c r="AT8" s="18"/>
      <c r="AU8" s="18"/>
      <c r="AV8" s="18"/>
    </row>
    <row r="9" spans="1:48" ht="60" customHeight="1" x14ac:dyDescent="0.25">
      <c r="A9" s="135"/>
      <c r="B9" s="68">
        <v>6</v>
      </c>
      <c r="C9" s="141"/>
      <c r="D9" s="66" t="s">
        <v>78</v>
      </c>
      <c r="E9" s="20" t="s">
        <v>37</v>
      </c>
      <c r="F9" s="20" t="s">
        <v>48</v>
      </c>
      <c r="G9" s="86">
        <v>3.31</v>
      </c>
      <c r="H9" s="72">
        <v>120</v>
      </c>
      <c r="I9" s="39">
        <f t="shared" si="0"/>
        <v>50</v>
      </c>
      <c r="J9" s="40" t="str">
        <f t="shared" si="1"/>
        <v>OK</v>
      </c>
      <c r="K9" s="18"/>
      <c r="L9" s="18"/>
      <c r="M9" s="18"/>
      <c r="N9" s="18"/>
      <c r="O9" s="18"/>
      <c r="P9" s="18"/>
      <c r="Q9" s="18"/>
      <c r="R9" s="18"/>
      <c r="S9" s="18"/>
      <c r="T9" s="18"/>
      <c r="U9" s="18"/>
      <c r="V9" s="18"/>
      <c r="W9" s="18"/>
      <c r="X9" s="18"/>
      <c r="Y9" s="18"/>
      <c r="Z9" s="18"/>
      <c r="AA9" s="18"/>
      <c r="AB9" s="18"/>
      <c r="AC9" s="121"/>
      <c r="AD9" s="121"/>
      <c r="AE9" s="121"/>
      <c r="AF9" s="121"/>
      <c r="AG9" s="121">
        <v>70</v>
      </c>
      <c r="AH9" s="121"/>
      <c r="AI9" s="121"/>
      <c r="AJ9" s="121"/>
      <c r="AK9" s="121"/>
      <c r="AL9" s="121"/>
      <c r="AM9" s="18"/>
      <c r="AN9" s="18"/>
      <c r="AO9" s="18"/>
      <c r="AP9" s="18"/>
      <c r="AQ9" s="18"/>
      <c r="AR9" s="18"/>
      <c r="AS9" s="18"/>
      <c r="AT9" s="18"/>
      <c r="AU9" s="18"/>
      <c r="AV9" s="18"/>
    </row>
    <row r="10" spans="1:48" ht="60" customHeight="1" x14ac:dyDescent="0.25">
      <c r="A10" s="136"/>
      <c r="B10" s="68">
        <v>7</v>
      </c>
      <c r="C10" s="142"/>
      <c r="D10" s="83" t="s">
        <v>174</v>
      </c>
      <c r="E10" s="20" t="s">
        <v>37</v>
      </c>
      <c r="F10" s="20" t="s">
        <v>26</v>
      </c>
      <c r="G10" s="86">
        <v>8.75</v>
      </c>
      <c r="H10" s="72"/>
      <c r="I10" s="39">
        <f t="shared" si="0"/>
        <v>0</v>
      </c>
      <c r="J10" s="40" t="str">
        <f t="shared" si="1"/>
        <v>OK</v>
      </c>
      <c r="K10" s="18"/>
      <c r="L10" s="18"/>
      <c r="M10" s="18"/>
      <c r="N10" s="18"/>
      <c r="O10" s="18"/>
      <c r="P10" s="18"/>
      <c r="Q10" s="18"/>
      <c r="R10" s="18"/>
      <c r="S10" s="18"/>
      <c r="T10" s="18"/>
      <c r="U10" s="18"/>
      <c r="V10" s="18"/>
      <c r="W10" s="18"/>
      <c r="X10" s="18"/>
      <c r="Y10" s="18"/>
      <c r="Z10" s="18"/>
      <c r="AA10" s="18"/>
      <c r="AB10" s="18"/>
      <c r="AC10" s="121"/>
      <c r="AD10" s="121"/>
      <c r="AE10" s="121"/>
      <c r="AF10" s="121"/>
      <c r="AG10" s="121"/>
      <c r="AH10" s="121"/>
      <c r="AI10" s="121"/>
      <c r="AJ10" s="121"/>
      <c r="AK10" s="121"/>
      <c r="AL10" s="121"/>
      <c r="AM10" s="18"/>
      <c r="AN10" s="18"/>
      <c r="AO10" s="18"/>
      <c r="AP10" s="18"/>
      <c r="AQ10" s="18"/>
      <c r="AR10" s="18"/>
      <c r="AS10" s="18"/>
      <c r="AT10" s="18"/>
      <c r="AU10" s="18"/>
      <c r="AV10" s="18"/>
    </row>
    <row r="11" spans="1:48" ht="60" customHeight="1" x14ac:dyDescent="0.25">
      <c r="A11" s="49">
        <v>6</v>
      </c>
      <c r="B11" s="68">
        <v>8</v>
      </c>
      <c r="C11" s="81" t="s">
        <v>173</v>
      </c>
      <c r="D11" s="66" t="s">
        <v>79</v>
      </c>
      <c r="E11" s="69" t="s">
        <v>37</v>
      </c>
      <c r="F11" s="69" t="s">
        <v>26</v>
      </c>
      <c r="G11" s="86">
        <v>1</v>
      </c>
      <c r="H11" s="72">
        <f>72+300</f>
        <v>372</v>
      </c>
      <c r="I11" s="39">
        <f t="shared" si="0"/>
        <v>0</v>
      </c>
      <c r="J11" s="40" t="str">
        <f t="shared" si="1"/>
        <v>OK</v>
      </c>
      <c r="K11" s="18"/>
      <c r="L11" s="18"/>
      <c r="M11" s="18"/>
      <c r="N11" s="18"/>
      <c r="O11" s="18"/>
      <c r="P11" s="18"/>
      <c r="Q11" s="18"/>
      <c r="R11" s="18"/>
      <c r="S11" s="18"/>
      <c r="T11" s="18"/>
      <c r="U11" s="18"/>
      <c r="V11" s="18"/>
      <c r="W11" s="18">
        <v>372</v>
      </c>
      <c r="X11" s="18"/>
      <c r="Y11" s="18"/>
      <c r="Z11" s="18"/>
      <c r="AA11" s="18"/>
      <c r="AB11" s="18"/>
      <c r="AC11" s="121"/>
      <c r="AD11" s="121"/>
      <c r="AE11" s="121"/>
      <c r="AF11" s="121"/>
      <c r="AG11" s="121"/>
      <c r="AH11" s="121"/>
      <c r="AI11" s="121"/>
      <c r="AJ11" s="121"/>
      <c r="AK11" s="121"/>
      <c r="AL11" s="121"/>
      <c r="AM11" s="18"/>
      <c r="AN11" s="18"/>
      <c r="AO11" s="18"/>
      <c r="AP11" s="18"/>
      <c r="AQ11" s="18"/>
      <c r="AR11" s="18"/>
      <c r="AS11" s="18"/>
      <c r="AT11" s="18"/>
      <c r="AU11" s="18"/>
      <c r="AV11" s="18"/>
    </row>
    <row r="12" spans="1:48" ht="60" customHeight="1" x14ac:dyDescent="0.25">
      <c r="A12" s="134">
        <v>7</v>
      </c>
      <c r="B12" s="68">
        <v>9</v>
      </c>
      <c r="C12" s="140" t="s">
        <v>175</v>
      </c>
      <c r="D12" s="66" t="s">
        <v>80</v>
      </c>
      <c r="E12" s="69" t="s">
        <v>55</v>
      </c>
      <c r="F12" s="69" t="s">
        <v>50</v>
      </c>
      <c r="G12" s="86">
        <v>29.75</v>
      </c>
      <c r="H12" s="72"/>
      <c r="I12" s="39">
        <f t="shared" si="0"/>
        <v>0</v>
      </c>
      <c r="J12" s="40" t="str">
        <f t="shared" si="1"/>
        <v>OK</v>
      </c>
      <c r="K12" s="18"/>
      <c r="L12" s="18"/>
      <c r="M12" s="18"/>
      <c r="N12" s="18"/>
      <c r="O12" s="18"/>
      <c r="P12" s="18"/>
      <c r="Q12" s="18"/>
      <c r="R12" s="18"/>
      <c r="S12" s="18"/>
      <c r="T12" s="18"/>
      <c r="U12" s="18"/>
      <c r="V12" s="18"/>
      <c r="W12" s="18"/>
      <c r="X12" s="18"/>
      <c r="Y12" s="18"/>
      <c r="Z12" s="18"/>
      <c r="AA12" s="18"/>
      <c r="AB12" s="18"/>
      <c r="AC12" s="121"/>
      <c r="AD12" s="121"/>
      <c r="AE12" s="121"/>
      <c r="AF12" s="121"/>
      <c r="AG12" s="121"/>
      <c r="AH12" s="121"/>
      <c r="AI12" s="121"/>
      <c r="AJ12" s="121"/>
      <c r="AK12" s="121"/>
      <c r="AL12" s="121"/>
      <c r="AM12" s="18"/>
      <c r="AN12" s="18"/>
      <c r="AO12" s="18"/>
      <c r="AP12" s="18"/>
      <c r="AQ12" s="18"/>
      <c r="AR12" s="18"/>
      <c r="AS12" s="18"/>
      <c r="AT12" s="18"/>
      <c r="AU12" s="18"/>
      <c r="AV12" s="18"/>
    </row>
    <row r="13" spans="1:48" ht="60" customHeight="1" x14ac:dyDescent="0.25">
      <c r="A13" s="135"/>
      <c r="B13" s="68">
        <v>10</v>
      </c>
      <c r="C13" s="141"/>
      <c r="D13" s="70" t="s">
        <v>81</v>
      </c>
      <c r="E13" s="69" t="s">
        <v>55</v>
      </c>
      <c r="F13" s="69" t="s">
        <v>50</v>
      </c>
      <c r="G13" s="86">
        <v>49.38</v>
      </c>
      <c r="H13" s="72"/>
      <c r="I13" s="39">
        <f t="shared" si="0"/>
        <v>0</v>
      </c>
      <c r="J13" s="40" t="str">
        <f t="shared" si="1"/>
        <v>OK</v>
      </c>
      <c r="K13" s="18"/>
      <c r="L13" s="18"/>
      <c r="M13" s="18"/>
      <c r="N13" s="18"/>
      <c r="O13" s="18"/>
      <c r="P13" s="18"/>
      <c r="Q13" s="18"/>
      <c r="R13" s="18"/>
      <c r="S13" s="18"/>
      <c r="T13" s="18"/>
      <c r="U13" s="18"/>
      <c r="V13" s="18"/>
      <c r="W13" s="18"/>
      <c r="X13" s="18"/>
      <c r="Y13" s="18"/>
      <c r="Z13" s="18"/>
      <c r="AA13" s="18"/>
      <c r="AB13" s="18"/>
      <c r="AC13" s="121"/>
      <c r="AD13" s="121"/>
      <c r="AE13" s="121"/>
      <c r="AF13" s="121"/>
      <c r="AG13" s="121"/>
      <c r="AH13" s="121"/>
      <c r="AI13" s="121"/>
      <c r="AJ13" s="121"/>
      <c r="AK13" s="121"/>
      <c r="AL13" s="121"/>
      <c r="AM13" s="18"/>
      <c r="AN13" s="18"/>
      <c r="AO13" s="18"/>
      <c r="AP13" s="18"/>
      <c r="AQ13" s="18"/>
      <c r="AR13" s="18"/>
      <c r="AS13" s="18"/>
      <c r="AT13" s="18"/>
      <c r="AU13" s="18"/>
      <c r="AV13" s="18"/>
    </row>
    <row r="14" spans="1:48" ht="60" customHeight="1" x14ac:dyDescent="0.25">
      <c r="A14" s="135"/>
      <c r="B14" s="68">
        <v>11</v>
      </c>
      <c r="C14" s="141"/>
      <c r="D14" s="66" t="s">
        <v>82</v>
      </c>
      <c r="E14" s="69" t="s">
        <v>55</v>
      </c>
      <c r="F14" s="69" t="s">
        <v>48</v>
      </c>
      <c r="G14" s="86">
        <v>38.86</v>
      </c>
      <c r="H14" s="72">
        <v>50</v>
      </c>
      <c r="I14" s="39">
        <f t="shared" si="0"/>
        <v>0</v>
      </c>
      <c r="J14" s="40" t="str">
        <f t="shared" si="1"/>
        <v>OK</v>
      </c>
      <c r="K14" s="18"/>
      <c r="L14" s="18"/>
      <c r="M14" s="18"/>
      <c r="N14" s="18"/>
      <c r="O14" s="18">
        <v>20</v>
      </c>
      <c r="P14" s="18"/>
      <c r="Q14" s="18"/>
      <c r="R14" s="18"/>
      <c r="S14" s="18"/>
      <c r="T14" s="18"/>
      <c r="U14" s="18"/>
      <c r="V14" s="18"/>
      <c r="W14" s="18"/>
      <c r="X14" s="18"/>
      <c r="Y14" s="18"/>
      <c r="Z14" s="18"/>
      <c r="AA14" s="18"/>
      <c r="AB14" s="18"/>
      <c r="AC14" s="121"/>
      <c r="AD14" s="121"/>
      <c r="AE14" s="121"/>
      <c r="AF14" s="121"/>
      <c r="AG14" s="121"/>
      <c r="AH14" s="121"/>
      <c r="AI14" s="121"/>
      <c r="AJ14" s="121"/>
      <c r="AK14" s="121">
        <v>30</v>
      </c>
      <c r="AL14" s="121"/>
      <c r="AM14" s="18"/>
      <c r="AN14" s="18"/>
      <c r="AO14" s="18"/>
      <c r="AP14" s="18"/>
      <c r="AQ14" s="18"/>
      <c r="AR14" s="18"/>
      <c r="AS14" s="18"/>
      <c r="AT14" s="18"/>
      <c r="AU14" s="18"/>
      <c r="AV14" s="18"/>
    </row>
    <row r="15" spans="1:48" ht="60" customHeight="1" x14ac:dyDescent="0.25">
      <c r="A15" s="135"/>
      <c r="B15" s="68">
        <v>12</v>
      </c>
      <c r="C15" s="141"/>
      <c r="D15" s="66" t="s">
        <v>176</v>
      </c>
      <c r="E15" s="69" t="s">
        <v>177</v>
      </c>
      <c r="F15" s="69" t="s">
        <v>48</v>
      </c>
      <c r="G15" s="86">
        <v>95.39</v>
      </c>
      <c r="H15" s="72">
        <v>100</v>
      </c>
      <c r="I15" s="39">
        <f t="shared" si="0"/>
        <v>76</v>
      </c>
      <c r="J15" s="40" t="str">
        <f t="shared" si="1"/>
        <v>OK</v>
      </c>
      <c r="K15" s="18"/>
      <c r="L15" s="18"/>
      <c r="M15" s="18"/>
      <c r="N15" s="18"/>
      <c r="O15" s="18">
        <v>24</v>
      </c>
      <c r="P15" s="18"/>
      <c r="Q15" s="18"/>
      <c r="R15" s="18"/>
      <c r="S15" s="18"/>
      <c r="T15" s="18"/>
      <c r="U15" s="18"/>
      <c r="V15" s="18"/>
      <c r="W15" s="18"/>
      <c r="X15" s="18"/>
      <c r="Y15" s="18"/>
      <c r="Z15" s="18"/>
      <c r="AA15" s="18"/>
      <c r="AB15" s="18"/>
      <c r="AC15" s="121"/>
      <c r="AD15" s="121"/>
      <c r="AE15" s="121"/>
      <c r="AF15" s="121"/>
      <c r="AG15" s="121"/>
      <c r="AH15" s="121"/>
      <c r="AI15" s="121"/>
      <c r="AJ15" s="121"/>
      <c r="AK15" s="121"/>
      <c r="AL15" s="121"/>
      <c r="AM15" s="18"/>
      <c r="AN15" s="18"/>
      <c r="AO15" s="18"/>
      <c r="AP15" s="18"/>
      <c r="AQ15" s="18"/>
      <c r="AR15" s="18"/>
      <c r="AS15" s="18"/>
      <c r="AT15" s="18"/>
      <c r="AU15" s="18"/>
      <c r="AV15" s="18"/>
    </row>
    <row r="16" spans="1:48" ht="60" customHeight="1" x14ac:dyDescent="0.25">
      <c r="A16" s="136"/>
      <c r="B16" s="68">
        <v>13</v>
      </c>
      <c r="C16" s="142"/>
      <c r="D16" s="66" t="s">
        <v>83</v>
      </c>
      <c r="E16" s="69" t="s">
        <v>177</v>
      </c>
      <c r="F16" s="69" t="s">
        <v>48</v>
      </c>
      <c r="G16" s="86">
        <v>16.7</v>
      </c>
      <c r="H16" s="72">
        <v>80</v>
      </c>
      <c r="I16" s="39">
        <f t="shared" si="0"/>
        <v>80</v>
      </c>
      <c r="J16" s="40" t="str">
        <f t="shared" si="1"/>
        <v>OK</v>
      </c>
      <c r="K16" s="18"/>
      <c r="L16" s="18"/>
      <c r="M16" s="18"/>
      <c r="N16" s="18"/>
      <c r="O16" s="18"/>
      <c r="P16" s="18"/>
      <c r="Q16" s="18"/>
      <c r="R16" s="18"/>
      <c r="S16" s="18"/>
      <c r="T16" s="18"/>
      <c r="U16" s="18"/>
      <c r="V16" s="18"/>
      <c r="W16" s="18"/>
      <c r="X16" s="18"/>
      <c r="Y16" s="18"/>
      <c r="Z16" s="18"/>
      <c r="AA16" s="18"/>
      <c r="AB16" s="18"/>
      <c r="AC16" s="121"/>
      <c r="AD16" s="121"/>
      <c r="AE16" s="121"/>
      <c r="AF16" s="121"/>
      <c r="AG16" s="121"/>
      <c r="AH16" s="121"/>
      <c r="AI16" s="121"/>
      <c r="AJ16" s="121"/>
      <c r="AK16" s="121"/>
      <c r="AL16" s="121"/>
      <c r="AM16" s="18"/>
      <c r="AN16" s="18"/>
      <c r="AO16" s="18"/>
      <c r="AP16" s="18"/>
      <c r="AQ16" s="18"/>
      <c r="AR16" s="18"/>
      <c r="AS16" s="18"/>
      <c r="AT16" s="18"/>
      <c r="AU16" s="18"/>
      <c r="AV16" s="18"/>
    </row>
    <row r="17" spans="1:48" ht="60" customHeight="1" x14ac:dyDescent="0.25">
      <c r="A17" s="134">
        <v>8</v>
      </c>
      <c r="B17" s="68">
        <v>14</v>
      </c>
      <c r="C17" s="140" t="s">
        <v>175</v>
      </c>
      <c r="D17" s="66" t="s">
        <v>178</v>
      </c>
      <c r="E17" s="69" t="s">
        <v>179</v>
      </c>
      <c r="F17" s="69" t="s">
        <v>33</v>
      </c>
      <c r="G17" s="86">
        <v>16.100000000000001</v>
      </c>
      <c r="H17" s="72"/>
      <c r="I17" s="39">
        <f t="shared" si="0"/>
        <v>0</v>
      </c>
      <c r="J17" s="40" t="str">
        <f t="shared" si="1"/>
        <v>OK</v>
      </c>
      <c r="K17" s="18"/>
      <c r="L17" s="18"/>
      <c r="M17" s="18"/>
      <c r="N17" s="18"/>
      <c r="O17" s="18"/>
      <c r="P17" s="18"/>
      <c r="Q17" s="18"/>
      <c r="R17" s="18"/>
      <c r="S17" s="18"/>
      <c r="T17" s="18"/>
      <c r="U17" s="18"/>
      <c r="V17" s="18"/>
      <c r="W17" s="18"/>
      <c r="X17" s="18"/>
      <c r="Y17" s="18"/>
      <c r="Z17" s="18"/>
      <c r="AA17" s="18"/>
      <c r="AB17" s="18"/>
      <c r="AC17" s="121"/>
      <c r="AD17" s="121"/>
      <c r="AE17" s="121"/>
      <c r="AF17" s="121"/>
      <c r="AG17" s="121"/>
      <c r="AH17" s="121"/>
      <c r="AI17" s="121"/>
      <c r="AJ17" s="121"/>
      <c r="AK17" s="121"/>
      <c r="AL17" s="121"/>
      <c r="AM17" s="18"/>
      <c r="AN17" s="18"/>
      <c r="AO17" s="18"/>
      <c r="AP17" s="18"/>
      <c r="AQ17" s="18"/>
      <c r="AR17" s="18"/>
      <c r="AS17" s="18"/>
      <c r="AT17" s="18"/>
      <c r="AU17" s="18"/>
      <c r="AV17" s="18"/>
    </row>
    <row r="18" spans="1:48" ht="60" customHeight="1" x14ac:dyDescent="0.25">
      <c r="A18" s="135"/>
      <c r="B18" s="68">
        <v>15</v>
      </c>
      <c r="C18" s="141"/>
      <c r="D18" s="66" t="s">
        <v>84</v>
      </c>
      <c r="E18" s="20" t="s">
        <v>56</v>
      </c>
      <c r="F18" s="20" t="s">
        <v>50</v>
      </c>
      <c r="G18" s="86">
        <v>26.5</v>
      </c>
      <c r="H18" s="72"/>
      <c r="I18" s="39">
        <f t="shared" si="0"/>
        <v>0</v>
      </c>
      <c r="J18" s="40" t="str">
        <f t="shared" si="1"/>
        <v>OK</v>
      </c>
      <c r="K18" s="18"/>
      <c r="L18" s="18"/>
      <c r="M18" s="18"/>
      <c r="N18" s="18"/>
      <c r="O18" s="18"/>
      <c r="P18" s="18"/>
      <c r="Q18" s="18"/>
      <c r="R18" s="18"/>
      <c r="S18" s="18"/>
      <c r="T18" s="18"/>
      <c r="U18" s="18"/>
      <c r="V18" s="18"/>
      <c r="W18" s="18"/>
      <c r="X18" s="18"/>
      <c r="Y18" s="18"/>
      <c r="Z18" s="18"/>
      <c r="AA18" s="18"/>
      <c r="AB18" s="18"/>
      <c r="AC18" s="121"/>
      <c r="AD18" s="121"/>
      <c r="AE18" s="121"/>
      <c r="AF18" s="121"/>
      <c r="AG18" s="121"/>
      <c r="AH18" s="121"/>
      <c r="AI18" s="121"/>
      <c r="AJ18" s="121"/>
      <c r="AK18" s="121"/>
      <c r="AL18" s="121"/>
      <c r="AM18" s="18"/>
      <c r="AN18" s="18"/>
      <c r="AO18" s="18"/>
      <c r="AP18" s="18"/>
      <c r="AQ18" s="18"/>
      <c r="AR18" s="18"/>
      <c r="AS18" s="18"/>
      <c r="AT18" s="18"/>
      <c r="AU18" s="18"/>
      <c r="AV18" s="18"/>
    </row>
    <row r="19" spans="1:48" ht="60" customHeight="1" x14ac:dyDescent="0.25">
      <c r="A19" s="135"/>
      <c r="B19" s="68">
        <v>16</v>
      </c>
      <c r="C19" s="141"/>
      <c r="D19" s="66" t="s">
        <v>85</v>
      </c>
      <c r="E19" s="69" t="s">
        <v>57</v>
      </c>
      <c r="F19" s="69" t="s">
        <v>48</v>
      </c>
      <c r="G19" s="86">
        <v>9.6999999999999993</v>
      </c>
      <c r="H19" s="72"/>
      <c r="I19" s="39">
        <f t="shared" si="0"/>
        <v>0</v>
      </c>
      <c r="J19" s="40" t="str">
        <f t="shared" si="1"/>
        <v>OK</v>
      </c>
      <c r="K19" s="18"/>
      <c r="L19" s="18"/>
      <c r="M19" s="18"/>
      <c r="N19" s="18"/>
      <c r="O19" s="18"/>
      <c r="P19" s="18"/>
      <c r="Q19" s="18"/>
      <c r="R19" s="18"/>
      <c r="S19" s="18"/>
      <c r="T19" s="18"/>
      <c r="U19" s="18"/>
      <c r="V19" s="18"/>
      <c r="W19" s="18"/>
      <c r="X19" s="18"/>
      <c r="Y19" s="18"/>
      <c r="Z19" s="18"/>
      <c r="AA19" s="18"/>
      <c r="AB19" s="18"/>
      <c r="AC19" s="121"/>
      <c r="AD19" s="121"/>
      <c r="AE19" s="121"/>
      <c r="AF19" s="121"/>
      <c r="AG19" s="121"/>
      <c r="AH19" s="121"/>
      <c r="AI19" s="121"/>
      <c r="AJ19" s="121"/>
      <c r="AK19" s="121"/>
      <c r="AL19" s="121"/>
      <c r="AM19" s="18"/>
      <c r="AN19" s="18"/>
      <c r="AO19" s="18"/>
      <c r="AP19" s="18"/>
      <c r="AQ19" s="18"/>
      <c r="AR19" s="18"/>
      <c r="AS19" s="18"/>
      <c r="AT19" s="18"/>
      <c r="AU19" s="18"/>
      <c r="AV19" s="18"/>
    </row>
    <row r="20" spans="1:48" ht="60" customHeight="1" x14ac:dyDescent="0.25">
      <c r="A20" s="136"/>
      <c r="B20" s="68">
        <v>17</v>
      </c>
      <c r="C20" s="142"/>
      <c r="D20" s="66" t="s">
        <v>86</v>
      </c>
      <c r="E20" s="20" t="s">
        <v>180</v>
      </c>
      <c r="F20" s="20" t="s">
        <v>48</v>
      </c>
      <c r="G20" s="86">
        <v>36.33</v>
      </c>
      <c r="H20" s="72"/>
      <c r="I20" s="39">
        <f t="shared" si="0"/>
        <v>0</v>
      </c>
      <c r="J20" s="40" t="str">
        <f t="shared" si="1"/>
        <v>OK</v>
      </c>
      <c r="K20" s="18"/>
      <c r="L20" s="18"/>
      <c r="M20" s="18"/>
      <c r="N20" s="18"/>
      <c r="O20" s="18"/>
      <c r="P20" s="18"/>
      <c r="Q20" s="18"/>
      <c r="R20" s="18"/>
      <c r="S20" s="18"/>
      <c r="T20" s="18"/>
      <c r="U20" s="18"/>
      <c r="V20" s="18"/>
      <c r="W20" s="18"/>
      <c r="X20" s="18"/>
      <c r="Y20" s="18"/>
      <c r="Z20" s="18"/>
      <c r="AA20" s="18"/>
      <c r="AB20" s="18"/>
      <c r="AC20" s="121"/>
      <c r="AD20" s="121"/>
      <c r="AE20" s="121"/>
      <c r="AF20" s="121"/>
      <c r="AG20" s="121"/>
      <c r="AH20" s="121"/>
      <c r="AI20" s="121"/>
      <c r="AJ20" s="121"/>
      <c r="AK20" s="121"/>
      <c r="AL20" s="121"/>
      <c r="AM20" s="18"/>
      <c r="AN20" s="18"/>
      <c r="AO20" s="18"/>
      <c r="AP20" s="18"/>
      <c r="AQ20" s="18"/>
      <c r="AR20" s="18"/>
      <c r="AS20" s="18"/>
      <c r="AT20" s="18"/>
      <c r="AU20" s="18"/>
      <c r="AV20" s="18"/>
    </row>
    <row r="21" spans="1:48" ht="60" customHeight="1" x14ac:dyDescent="0.25">
      <c r="A21" s="134">
        <v>9</v>
      </c>
      <c r="B21" s="68">
        <v>18</v>
      </c>
      <c r="C21" s="140" t="s">
        <v>181</v>
      </c>
      <c r="D21" s="66" t="s">
        <v>182</v>
      </c>
      <c r="E21" s="20" t="s">
        <v>58</v>
      </c>
      <c r="F21" s="20" t="s">
        <v>35</v>
      </c>
      <c r="G21" s="86">
        <v>2.31</v>
      </c>
      <c r="H21" s="72">
        <v>800</v>
      </c>
      <c r="I21" s="39">
        <f t="shared" si="0"/>
        <v>500</v>
      </c>
      <c r="J21" s="40" t="str">
        <f t="shared" si="1"/>
        <v>OK</v>
      </c>
      <c r="K21" s="18"/>
      <c r="L21" s="18"/>
      <c r="M21" s="18"/>
      <c r="N21" s="18"/>
      <c r="O21" s="18"/>
      <c r="P21" s="18">
        <v>200</v>
      </c>
      <c r="Q21" s="18"/>
      <c r="R21" s="18"/>
      <c r="S21" s="18"/>
      <c r="T21" s="18"/>
      <c r="U21" s="18"/>
      <c r="V21" s="18"/>
      <c r="W21" s="18"/>
      <c r="X21" s="18"/>
      <c r="Y21" s="18"/>
      <c r="Z21" s="18"/>
      <c r="AA21" s="18"/>
      <c r="AB21" s="18"/>
      <c r="AC21" s="121"/>
      <c r="AD21" s="121"/>
      <c r="AE21" s="121"/>
      <c r="AF21" s="121"/>
      <c r="AG21" s="121"/>
      <c r="AH21" s="121"/>
      <c r="AI21" s="121">
        <v>100</v>
      </c>
      <c r="AJ21" s="121"/>
      <c r="AK21" s="121"/>
      <c r="AL21" s="121"/>
      <c r="AM21" s="18"/>
      <c r="AN21" s="18"/>
      <c r="AO21" s="18"/>
      <c r="AP21" s="18"/>
      <c r="AQ21" s="18"/>
      <c r="AR21" s="18"/>
      <c r="AS21" s="18"/>
      <c r="AT21" s="18"/>
      <c r="AU21" s="18"/>
      <c r="AV21" s="18"/>
    </row>
    <row r="22" spans="1:48" ht="60" customHeight="1" x14ac:dyDescent="0.25">
      <c r="A22" s="136"/>
      <c r="B22" s="68">
        <v>19</v>
      </c>
      <c r="C22" s="142"/>
      <c r="D22" s="66" t="s">
        <v>183</v>
      </c>
      <c r="E22" s="20" t="s">
        <v>184</v>
      </c>
      <c r="F22" s="20" t="s">
        <v>35</v>
      </c>
      <c r="G22" s="86">
        <v>1.34</v>
      </c>
      <c r="H22" s="72">
        <v>200</v>
      </c>
      <c r="I22" s="39">
        <f t="shared" si="0"/>
        <v>50</v>
      </c>
      <c r="J22" s="40" t="str">
        <f t="shared" si="1"/>
        <v>OK</v>
      </c>
      <c r="K22" s="18"/>
      <c r="L22" s="18"/>
      <c r="M22" s="18"/>
      <c r="N22" s="18"/>
      <c r="O22" s="18"/>
      <c r="P22" s="18">
        <v>50</v>
      </c>
      <c r="Q22" s="18"/>
      <c r="R22" s="18"/>
      <c r="S22" s="18"/>
      <c r="T22" s="18"/>
      <c r="U22" s="18"/>
      <c r="V22" s="18"/>
      <c r="W22" s="18"/>
      <c r="X22" s="18"/>
      <c r="Y22" s="18"/>
      <c r="Z22" s="18"/>
      <c r="AA22" s="18"/>
      <c r="AB22" s="18"/>
      <c r="AC22" s="121"/>
      <c r="AD22" s="121"/>
      <c r="AE22" s="121"/>
      <c r="AF22" s="121"/>
      <c r="AG22" s="121"/>
      <c r="AH22" s="121"/>
      <c r="AI22" s="121">
        <v>100</v>
      </c>
      <c r="AJ22" s="121"/>
      <c r="AK22" s="121"/>
      <c r="AL22" s="121"/>
      <c r="AM22" s="18"/>
      <c r="AN22" s="18"/>
      <c r="AO22" s="18"/>
      <c r="AP22" s="18"/>
      <c r="AQ22" s="18"/>
      <c r="AR22" s="18"/>
      <c r="AS22" s="18"/>
      <c r="AT22" s="18"/>
      <c r="AU22" s="18"/>
      <c r="AV22" s="18"/>
    </row>
    <row r="23" spans="1:48" ht="60" customHeight="1" x14ac:dyDescent="0.25">
      <c r="A23" s="134">
        <v>10</v>
      </c>
      <c r="B23" s="68">
        <v>20</v>
      </c>
      <c r="C23" s="140" t="s">
        <v>173</v>
      </c>
      <c r="D23" s="66" t="s">
        <v>87</v>
      </c>
      <c r="E23" s="20" t="s">
        <v>37</v>
      </c>
      <c r="F23" s="20" t="s">
        <v>50</v>
      </c>
      <c r="G23" s="86">
        <v>4.97</v>
      </c>
      <c r="H23" s="72"/>
      <c r="I23" s="39">
        <f t="shared" si="0"/>
        <v>0</v>
      </c>
      <c r="J23" s="40" t="str">
        <f t="shared" si="1"/>
        <v>OK</v>
      </c>
      <c r="K23" s="18"/>
      <c r="L23" s="18"/>
      <c r="M23" s="18"/>
      <c r="N23" s="18"/>
      <c r="O23" s="18"/>
      <c r="P23" s="18"/>
      <c r="Q23" s="18"/>
      <c r="R23" s="18"/>
      <c r="S23" s="18"/>
      <c r="T23" s="18"/>
      <c r="U23" s="18"/>
      <c r="V23" s="18"/>
      <c r="W23" s="18"/>
      <c r="X23" s="18"/>
      <c r="Y23" s="18"/>
      <c r="Z23" s="18"/>
      <c r="AA23" s="18"/>
      <c r="AB23" s="18"/>
      <c r="AC23" s="121"/>
      <c r="AD23" s="121"/>
      <c r="AE23" s="121"/>
      <c r="AF23" s="121"/>
      <c r="AG23" s="121"/>
      <c r="AH23" s="121"/>
      <c r="AI23" s="121"/>
      <c r="AJ23" s="121"/>
      <c r="AK23" s="121"/>
      <c r="AL23" s="121"/>
      <c r="AM23" s="18"/>
      <c r="AN23" s="18"/>
      <c r="AO23" s="18"/>
      <c r="AP23" s="18"/>
      <c r="AQ23" s="18"/>
      <c r="AR23" s="18"/>
      <c r="AS23" s="18"/>
      <c r="AT23" s="18"/>
      <c r="AU23" s="18"/>
      <c r="AV23" s="18"/>
    </row>
    <row r="24" spans="1:48" ht="60" customHeight="1" x14ac:dyDescent="0.25">
      <c r="A24" s="136"/>
      <c r="B24" s="68">
        <v>21</v>
      </c>
      <c r="C24" s="142"/>
      <c r="D24" s="66" t="s">
        <v>88</v>
      </c>
      <c r="E24" s="69" t="s">
        <v>37</v>
      </c>
      <c r="F24" s="69" t="s">
        <v>48</v>
      </c>
      <c r="G24" s="86">
        <v>1.64</v>
      </c>
      <c r="H24" s="72">
        <v>1500</v>
      </c>
      <c r="I24" s="39">
        <f t="shared" si="0"/>
        <v>0</v>
      </c>
      <c r="J24" s="40" t="str">
        <f t="shared" si="1"/>
        <v>OK</v>
      </c>
      <c r="K24" s="18"/>
      <c r="L24" s="18"/>
      <c r="M24" s="18"/>
      <c r="N24" s="18">
        <v>300</v>
      </c>
      <c r="O24" s="18"/>
      <c r="P24" s="18"/>
      <c r="Q24" s="18"/>
      <c r="R24" s="18"/>
      <c r="S24" s="18"/>
      <c r="T24" s="18"/>
      <c r="U24" s="18"/>
      <c r="V24" s="18"/>
      <c r="W24" s="18">
        <v>150</v>
      </c>
      <c r="X24" s="18"/>
      <c r="Y24" s="18"/>
      <c r="Z24" s="18"/>
      <c r="AA24" s="18"/>
      <c r="AB24" s="18"/>
      <c r="AC24" s="121"/>
      <c r="AD24" s="121"/>
      <c r="AE24" s="121"/>
      <c r="AF24" s="121"/>
      <c r="AG24" s="121">
        <v>1050</v>
      </c>
      <c r="AH24" s="121"/>
      <c r="AI24" s="121"/>
      <c r="AJ24" s="121"/>
      <c r="AK24" s="121"/>
      <c r="AL24" s="121"/>
      <c r="AM24" s="18"/>
      <c r="AN24" s="18"/>
      <c r="AO24" s="18"/>
      <c r="AP24" s="18"/>
      <c r="AQ24" s="18"/>
      <c r="AR24" s="18"/>
      <c r="AS24" s="18"/>
      <c r="AT24" s="18"/>
      <c r="AU24" s="18"/>
      <c r="AV24" s="18"/>
    </row>
    <row r="25" spans="1:48" ht="60" customHeight="1" x14ac:dyDescent="0.25">
      <c r="A25" s="134">
        <v>12</v>
      </c>
      <c r="B25" s="68">
        <v>26</v>
      </c>
      <c r="C25" s="140" t="s">
        <v>173</v>
      </c>
      <c r="D25" s="66" t="s">
        <v>185</v>
      </c>
      <c r="E25" s="20" t="s">
        <v>37</v>
      </c>
      <c r="F25" s="20" t="s">
        <v>51</v>
      </c>
      <c r="G25" s="86">
        <v>2.21</v>
      </c>
      <c r="H25" s="72">
        <v>240</v>
      </c>
      <c r="I25" s="39">
        <f t="shared" si="0"/>
        <v>0</v>
      </c>
      <c r="J25" s="40" t="str">
        <f t="shared" si="1"/>
        <v>OK</v>
      </c>
      <c r="K25" s="18"/>
      <c r="L25" s="18"/>
      <c r="M25" s="18"/>
      <c r="N25" s="18">
        <v>84</v>
      </c>
      <c r="O25" s="18"/>
      <c r="P25" s="18"/>
      <c r="Q25" s="18"/>
      <c r="R25" s="18"/>
      <c r="S25" s="18"/>
      <c r="T25" s="18"/>
      <c r="U25" s="18"/>
      <c r="V25" s="18"/>
      <c r="W25" s="18">
        <v>156</v>
      </c>
      <c r="X25" s="18"/>
      <c r="Y25" s="18"/>
      <c r="Z25" s="18"/>
      <c r="AA25" s="18"/>
      <c r="AB25" s="18"/>
      <c r="AC25" s="121"/>
      <c r="AD25" s="121"/>
      <c r="AE25" s="121"/>
      <c r="AF25" s="121"/>
      <c r="AG25" s="121"/>
      <c r="AH25" s="121"/>
      <c r="AI25" s="121"/>
      <c r="AJ25" s="121"/>
      <c r="AK25" s="121"/>
      <c r="AL25" s="121"/>
      <c r="AM25" s="18"/>
      <c r="AN25" s="18"/>
      <c r="AO25" s="18"/>
      <c r="AP25" s="18"/>
      <c r="AQ25" s="18"/>
      <c r="AR25" s="18"/>
      <c r="AS25" s="18"/>
      <c r="AT25" s="18"/>
      <c r="AU25" s="18"/>
      <c r="AV25" s="18"/>
    </row>
    <row r="26" spans="1:48" ht="60" customHeight="1" x14ac:dyDescent="0.25">
      <c r="A26" s="136"/>
      <c r="B26" s="68">
        <v>27</v>
      </c>
      <c r="C26" s="142"/>
      <c r="D26" s="46" t="s">
        <v>186</v>
      </c>
      <c r="E26" s="20" t="s">
        <v>37</v>
      </c>
      <c r="F26" s="20" t="s">
        <v>28</v>
      </c>
      <c r="G26" s="86">
        <v>1.19</v>
      </c>
      <c r="H26" s="72">
        <v>1500</v>
      </c>
      <c r="I26" s="39">
        <f t="shared" si="0"/>
        <v>100</v>
      </c>
      <c r="J26" s="40" t="str">
        <f t="shared" si="1"/>
        <v>OK</v>
      </c>
      <c r="K26" s="18"/>
      <c r="L26" s="18"/>
      <c r="M26" s="18"/>
      <c r="N26" s="18">
        <v>600</v>
      </c>
      <c r="O26" s="18"/>
      <c r="P26" s="18"/>
      <c r="Q26" s="18"/>
      <c r="R26" s="18"/>
      <c r="S26" s="18"/>
      <c r="T26" s="18"/>
      <c r="U26" s="18"/>
      <c r="V26" s="18"/>
      <c r="W26" s="18"/>
      <c r="X26" s="18"/>
      <c r="Y26" s="18"/>
      <c r="Z26" s="18"/>
      <c r="AA26" s="18"/>
      <c r="AB26" s="18"/>
      <c r="AC26" s="121"/>
      <c r="AD26" s="121"/>
      <c r="AE26" s="121"/>
      <c r="AF26" s="121"/>
      <c r="AG26" s="121">
        <v>800</v>
      </c>
      <c r="AH26" s="121"/>
      <c r="AI26" s="121"/>
      <c r="AJ26" s="121"/>
      <c r="AK26" s="121"/>
      <c r="AL26" s="121"/>
      <c r="AM26" s="18"/>
      <c r="AN26" s="18"/>
      <c r="AO26" s="18"/>
      <c r="AP26" s="18"/>
      <c r="AQ26" s="18"/>
      <c r="AR26" s="18"/>
      <c r="AS26" s="18"/>
      <c r="AT26" s="18"/>
      <c r="AU26" s="18"/>
      <c r="AV26" s="18"/>
    </row>
    <row r="27" spans="1:48" ht="60" customHeight="1" x14ac:dyDescent="0.25">
      <c r="A27" s="134">
        <v>13</v>
      </c>
      <c r="B27" s="68">
        <v>28</v>
      </c>
      <c r="C27" s="140" t="s">
        <v>187</v>
      </c>
      <c r="D27" s="66" t="s">
        <v>89</v>
      </c>
      <c r="E27" s="20" t="s">
        <v>188</v>
      </c>
      <c r="F27" s="20" t="s">
        <v>26</v>
      </c>
      <c r="G27" s="86">
        <v>37.36</v>
      </c>
      <c r="H27" s="72"/>
      <c r="I27" s="39">
        <f t="shared" si="0"/>
        <v>0</v>
      </c>
      <c r="J27" s="40" t="str">
        <f t="shared" si="1"/>
        <v>OK</v>
      </c>
      <c r="K27" s="18"/>
      <c r="L27" s="18"/>
      <c r="M27" s="18"/>
      <c r="N27" s="18"/>
      <c r="O27" s="18"/>
      <c r="P27" s="18"/>
      <c r="Q27" s="18"/>
      <c r="R27" s="18"/>
      <c r="S27" s="18"/>
      <c r="T27" s="18"/>
      <c r="U27" s="18"/>
      <c r="V27" s="18"/>
      <c r="W27" s="18"/>
      <c r="X27" s="18"/>
      <c r="Y27" s="18"/>
      <c r="Z27" s="18"/>
      <c r="AA27" s="18"/>
      <c r="AB27" s="18"/>
      <c r="AC27" s="121"/>
      <c r="AD27" s="121"/>
      <c r="AE27" s="121"/>
      <c r="AF27" s="121"/>
      <c r="AG27" s="121"/>
      <c r="AH27" s="121"/>
      <c r="AI27" s="121"/>
      <c r="AJ27" s="121"/>
      <c r="AK27" s="121"/>
      <c r="AL27" s="121"/>
      <c r="AM27" s="18"/>
      <c r="AN27" s="18"/>
      <c r="AO27" s="18"/>
      <c r="AP27" s="18"/>
      <c r="AQ27" s="18"/>
      <c r="AR27" s="18"/>
      <c r="AS27" s="18"/>
      <c r="AT27" s="18"/>
      <c r="AU27" s="18"/>
      <c r="AV27" s="18"/>
    </row>
    <row r="28" spans="1:48" ht="60" customHeight="1" x14ac:dyDescent="0.25">
      <c r="A28" s="135"/>
      <c r="B28" s="68">
        <v>29</v>
      </c>
      <c r="C28" s="141"/>
      <c r="D28" s="66" t="s">
        <v>90</v>
      </c>
      <c r="E28" s="20" t="s">
        <v>188</v>
      </c>
      <c r="F28" s="20" t="s">
        <v>26</v>
      </c>
      <c r="G28" s="86">
        <v>39.81</v>
      </c>
      <c r="H28" s="72"/>
      <c r="I28" s="39">
        <f t="shared" si="0"/>
        <v>0</v>
      </c>
      <c r="J28" s="40" t="str">
        <f t="shared" si="1"/>
        <v>OK</v>
      </c>
      <c r="K28" s="18"/>
      <c r="L28" s="18"/>
      <c r="M28" s="18"/>
      <c r="N28" s="18"/>
      <c r="O28" s="18"/>
      <c r="P28" s="18"/>
      <c r="Q28" s="18"/>
      <c r="R28" s="18"/>
      <c r="S28" s="18"/>
      <c r="T28" s="18"/>
      <c r="U28" s="18"/>
      <c r="V28" s="18"/>
      <c r="W28" s="18"/>
      <c r="X28" s="18"/>
      <c r="Y28" s="18"/>
      <c r="Z28" s="18"/>
      <c r="AA28" s="18"/>
      <c r="AB28" s="18"/>
      <c r="AC28" s="121"/>
      <c r="AD28" s="121"/>
      <c r="AE28" s="121"/>
      <c r="AF28" s="121"/>
      <c r="AG28" s="121"/>
      <c r="AH28" s="121"/>
      <c r="AI28" s="121"/>
      <c r="AJ28" s="121"/>
      <c r="AK28" s="121"/>
      <c r="AL28" s="121"/>
      <c r="AM28" s="18"/>
      <c r="AN28" s="18"/>
      <c r="AO28" s="18"/>
      <c r="AP28" s="18"/>
      <c r="AQ28" s="18"/>
      <c r="AR28" s="18"/>
      <c r="AS28" s="18"/>
      <c r="AT28" s="18"/>
      <c r="AU28" s="18"/>
      <c r="AV28" s="18"/>
    </row>
    <row r="29" spans="1:48" ht="60" customHeight="1" x14ac:dyDescent="0.25">
      <c r="A29" s="135"/>
      <c r="B29" s="68">
        <v>30</v>
      </c>
      <c r="C29" s="141"/>
      <c r="D29" s="46" t="s">
        <v>91</v>
      </c>
      <c r="E29" s="20" t="s">
        <v>188</v>
      </c>
      <c r="F29" s="20" t="s">
        <v>26</v>
      </c>
      <c r="G29" s="86">
        <v>39.81</v>
      </c>
      <c r="H29" s="72"/>
      <c r="I29" s="39">
        <f t="shared" si="0"/>
        <v>0</v>
      </c>
      <c r="J29" s="40" t="str">
        <f t="shared" si="1"/>
        <v>OK</v>
      </c>
      <c r="K29" s="18"/>
      <c r="L29" s="18"/>
      <c r="M29" s="18"/>
      <c r="N29" s="18"/>
      <c r="O29" s="18"/>
      <c r="P29" s="18"/>
      <c r="Q29" s="18"/>
      <c r="R29" s="18"/>
      <c r="S29" s="18"/>
      <c r="T29" s="18"/>
      <c r="U29" s="18"/>
      <c r="V29" s="18"/>
      <c r="W29" s="18"/>
      <c r="X29" s="18"/>
      <c r="Y29" s="18"/>
      <c r="Z29" s="18"/>
      <c r="AA29" s="18"/>
      <c r="AB29" s="18"/>
      <c r="AC29" s="121"/>
      <c r="AD29" s="121"/>
      <c r="AE29" s="121"/>
      <c r="AF29" s="121"/>
      <c r="AG29" s="121"/>
      <c r="AH29" s="121"/>
      <c r="AI29" s="121"/>
      <c r="AJ29" s="121"/>
      <c r="AK29" s="121"/>
      <c r="AL29" s="121"/>
      <c r="AM29" s="18"/>
      <c r="AN29" s="18"/>
      <c r="AO29" s="18"/>
      <c r="AP29" s="18"/>
      <c r="AQ29" s="18"/>
      <c r="AR29" s="18"/>
      <c r="AS29" s="18"/>
      <c r="AT29" s="18"/>
      <c r="AU29" s="18"/>
      <c r="AV29" s="18"/>
    </row>
    <row r="30" spans="1:48" ht="60" customHeight="1" x14ac:dyDescent="0.25">
      <c r="A30" s="135"/>
      <c r="B30" s="68">
        <v>31</v>
      </c>
      <c r="C30" s="141"/>
      <c r="D30" s="46" t="s">
        <v>92</v>
      </c>
      <c r="E30" s="20" t="s">
        <v>188</v>
      </c>
      <c r="F30" s="20" t="s">
        <v>26</v>
      </c>
      <c r="G30" s="86">
        <v>114.98</v>
      </c>
      <c r="H30" s="72"/>
      <c r="I30" s="39">
        <f t="shared" si="0"/>
        <v>0</v>
      </c>
      <c r="J30" s="40" t="str">
        <f t="shared" si="1"/>
        <v>OK</v>
      </c>
      <c r="K30" s="18"/>
      <c r="L30" s="18"/>
      <c r="M30" s="18"/>
      <c r="N30" s="18"/>
      <c r="O30" s="18"/>
      <c r="P30" s="18"/>
      <c r="Q30" s="18"/>
      <c r="R30" s="18"/>
      <c r="S30" s="18"/>
      <c r="T30" s="18"/>
      <c r="U30" s="18"/>
      <c r="V30" s="18"/>
      <c r="W30" s="18"/>
      <c r="X30" s="18"/>
      <c r="Y30" s="18"/>
      <c r="Z30" s="18"/>
      <c r="AA30" s="18"/>
      <c r="AB30" s="18"/>
      <c r="AC30" s="121"/>
      <c r="AD30" s="121"/>
      <c r="AE30" s="121"/>
      <c r="AF30" s="121"/>
      <c r="AG30" s="121"/>
      <c r="AH30" s="121"/>
      <c r="AI30" s="121"/>
      <c r="AJ30" s="121"/>
      <c r="AK30" s="121"/>
      <c r="AL30" s="121"/>
      <c r="AM30" s="18"/>
      <c r="AN30" s="18"/>
      <c r="AO30" s="18"/>
      <c r="AP30" s="18"/>
      <c r="AQ30" s="18"/>
      <c r="AR30" s="18"/>
      <c r="AS30" s="18"/>
      <c r="AT30" s="18"/>
      <c r="AU30" s="18"/>
      <c r="AV30" s="18"/>
    </row>
    <row r="31" spans="1:48" ht="60" customHeight="1" x14ac:dyDescent="0.25">
      <c r="A31" s="135"/>
      <c r="B31" s="68">
        <v>32</v>
      </c>
      <c r="C31" s="141"/>
      <c r="D31" s="46" t="s">
        <v>189</v>
      </c>
      <c r="E31" s="20" t="s">
        <v>188</v>
      </c>
      <c r="F31" s="20" t="s">
        <v>26</v>
      </c>
      <c r="G31" s="86">
        <v>36.97</v>
      </c>
      <c r="H31" s="72"/>
      <c r="I31" s="39">
        <f t="shared" si="0"/>
        <v>0</v>
      </c>
      <c r="J31" s="40" t="str">
        <f t="shared" si="1"/>
        <v>OK</v>
      </c>
      <c r="K31" s="18"/>
      <c r="L31" s="18"/>
      <c r="M31" s="18"/>
      <c r="N31" s="18"/>
      <c r="O31" s="18"/>
      <c r="P31" s="18"/>
      <c r="Q31" s="18"/>
      <c r="R31" s="18"/>
      <c r="S31" s="18"/>
      <c r="T31" s="18"/>
      <c r="U31" s="18"/>
      <c r="V31" s="18"/>
      <c r="W31" s="18"/>
      <c r="X31" s="18"/>
      <c r="Y31" s="18"/>
      <c r="Z31" s="18"/>
      <c r="AA31" s="18"/>
      <c r="AB31" s="18"/>
      <c r="AC31" s="121"/>
      <c r="AD31" s="121"/>
      <c r="AE31" s="121"/>
      <c r="AF31" s="121"/>
      <c r="AG31" s="121"/>
      <c r="AH31" s="121"/>
      <c r="AI31" s="121"/>
      <c r="AJ31" s="121"/>
      <c r="AK31" s="121"/>
      <c r="AL31" s="121"/>
      <c r="AM31" s="18"/>
      <c r="AN31" s="18"/>
      <c r="AO31" s="18"/>
      <c r="AP31" s="18"/>
      <c r="AQ31" s="18"/>
      <c r="AR31" s="18"/>
      <c r="AS31" s="18"/>
      <c r="AT31" s="18"/>
      <c r="AU31" s="18"/>
      <c r="AV31" s="18"/>
    </row>
    <row r="32" spans="1:48" ht="60" customHeight="1" x14ac:dyDescent="0.25">
      <c r="A32" s="135"/>
      <c r="B32" s="68">
        <v>33</v>
      </c>
      <c r="C32" s="141"/>
      <c r="D32" s="46" t="s">
        <v>190</v>
      </c>
      <c r="E32" s="20" t="s">
        <v>188</v>
      </c>
      <c r="F32" s="20" t="s">
        <v>26</v>
      </c>
      <c r="G32" s="86">
        <v>18.579999999999998</v>
      </c>
      <c r="H32" s="72"/>
      <c r="I32" s="39">
        <f t="shared" si="0"/>
        <v>0</v>
      </c>
      <c r="J32" s="40" t="str">
        <f t="shared" si="1"/>
        <v>OK</v>
      </c>
      <c r="K32" s="18"/>
      <c r="L32" s="18"/>
      <c r="M32" s="18"/>
      <c r="N32" s="18"/>
      <c r="O32" s="18"/>
      <c r="P32" s="18"/>
      <c r="Q32" s="18"/>
      <c r="R32" s="18"/>
      <c r="S32" s="18"/>
      <c r="T32" s="18"/>
      <c r="U32" s="18"/>
      <c r="V32" s="18"/>
      <c r="W32" s="18"/>
      <c r="X32" s="18"/>
      <c r="Y32" s="18"/>
      <c r="Z32" s="18"/>
      <c r="AA32" s="18"/>
      <c r="AB32" s="18"/>
      <c r="AC32" s="121"/>
      <c r="AD32" s="121"/>
      <c r="AE32" s="121"/>
      <c r="AF32" s="121"/>
      <c r="AG32" s="121"/>
      <c r="AH32" s="121"/>
      <c r="AI32" s="121"/>
      <c r="AJ32" s="121"/>
      <c r="AK32" s="121"/>
      <c r="AL32" s="121"/>
      <c r="AM32" s="18"/>
      <c r="AN32" s="18"/>
      <c r="AO32" s="18"/>
      <c r="AP32" s="18"/>
      <c r="AQ32" s="18"/>
      <c r="AR32" s="18"/>
      <c r="AS32" s="18"/>
      <c r="AT32" s="18"/>
      <c r="AU32" s="18"/>
      <c r="AV32" s="18"/>
    </row>
    <row r="33" spans="1:48" ht="60" customHeight="1" x14ac:dyDescent="0.25">
      <c r="A33" s="135"/>
      <c r="B33" s="68">
        <v>34</v>
      </c>
      <c r="C33" s="141"/>
      <c r="D33" s="46" t="s">
        <v>191</v>
      </c>
      <c r="E33" s="20" t="s">
        <v>188</v>
      </c>
      <c r="F33" s="20" t="s">
        <v>26</v>
      </c>
      <c r="G33" s="86">
        <v>18.22</v>
      </c>
      <c r="H33" s="72"/>
      <c r="I33" s="39">
        <f t="shared" si="0"/>
        <v>0</v>
      </c>
      <c r="J33" s="40" t="str">
        <f t="shared" si="1"/>
        <v>OK</v>
      </c>
      <c r="K33" s="18"/>
      <c r="L33" s="18"/>
      <c r="M33" s="18"/>
      <c r="N33" s="18"/>
      <c r="O33" s="18"/>
      <c r="P33" s="18"/>
      <c r="Q33" s="18"/>
      <c r="R33" s="18"/>
      <c r="S33" s="18"/>
      <c r="T33" s="18"/>
      <c r="U33" s="18"/>
      <c r="V33" s="18"/>
      <c r="W33" s="18"/>
      <c r="X33" s="18"/>
      <c r="Y33" s="18"/>
      <c r="Z33" s="18"/>
      <c r="AA33" s="18"/>
      <c r="AB33" s="18"/>
      <c r="AC33" s="121"/>
      <c r="AD33" s="121"/>
      <c r="AE33" s="121"/>
      <c r="AF33" s="121"/>
      <c r="AG33" s="121"/>
      <c r="AH33" s="121"/>
      <c r="AI33" s="121"/>
      <c r="AJ33" s="121"/>
      <c r="AK33" s="121"/>
      <c r="AL33" s="121"/>
      <c r="AM33" s="18"/>
      <c r="AN33" s="18"/>
      <c r="AO33" s="18"/>
      <c r="AP33" s="18"/>
      <c r="AQ33" s="18"/>
      <c r="AR33" s="18"/>
      <c r="AS33" s="18"/>
      <c r="AT33" s="18"/>
      <c r="AU33" s="18"/>
      <c r="AV33" s="18"/>
    </row>
    <row r="34" spans="1:48" ht="60" customHeight="1" x14ac:dyDescent="0.25">
      <c r="A34" s="136"/>
      <c r="B34" s="68">
        <v>35</v>
      </c>
      <c r="C34" s="142"/>
      <c r="D34" s="46" t="s">
        <v>192</v>
      </c>
      <c r="E34" s="20" t="s">
        <v>188</v>
      </c>
      <c r="F34" s="20" t="s">
        <v>26</v>
      </c>
      <c r="G34" s="86">
        <v>54.22</v>
      </c>
      <c r="H34" s="72"/>
      <c r="I34" s="39">
        <f t="shared" si="0"/>
        <v>0</v>
      </c>
      <c r="J34" s="40" t="str">
        <f t="shared" si="1"/>
        <v>OK</v>
      </c>
      <c r="K34" s="18"/>
      <c r="L34" s="18"/>
      <c r="M34" s="18"/>
      <c r="N34" s="18"/>
      <c r="O34" s="18"/>
      <c r="P34" s="18"/>
      <c r="Q34" s="18"/>
      <c r="R34" s="18"/>
      <c r="S34" s="18"/>
      <c r="T34" s="18"/>
      <c r="U34" s="18"/>
      <c r="V34" s="18"/>
      <c r="W34" s="18"/>
      <c r="X34" s="18"/>
      <c r="Y34" s="18"/>
      <c r="Z34" s="18"/>
      <c r="AA34" s="18"/>
      <c r="AB34" s="18"/>
      <c r="AC34" s="121"/>
      <c r="AD34" s="121"/>
      <c r="AE34" s="121"/>
      <c r="AF34" s="121"/>
      <c r="AG34" s="121"/>
      <c r="AH34" s="121"/>
      <c r="AI34" s="121"/>
      <c r="AJ34" s="121"/>
      <c r="AK34" s="121"/>
      <c r="AL34" s="121"/>
      <c r="AM34" s="18"/>
      <c r="AN34" s="18"/>
      <c r="AO34" s="18"/>
      <c r="AP34" s="18"/>
      <c r="AQ34" s="18"/>
      <c r="AR34" s="18"/>
      <c r="AS34" s="18"/>
      <c r="AT34" s="18"/>
      <c r="AU34" s="18"/>
      <c r="AV34" s="18"/>
    </row>
    <row r="35" spans="1:48" ht="60" customHeight="1" x14ac:dyDescent="0.25">
      <c r="A35" s="134">
        <v>14</v>
      </c>
      <c r="B35" s="68">
        <v>36</v>
      </c>
      <c r="C35" s="140" t="s">
        <v>175</v>
      </c>
      <c r="D35" s="46" t="s">
        <v>93</v>
      </c>
      <c r="E35" s="20" t="s">
        <v>193</v>
      </c>
      <c r="F35" s="20" t="s">
        <v>26</v>
      </c>
      <c r="G35" s="86">
        <v>5.59</v>
      </c>
      <c r="H35" s="72">
        <v>60</v>
      </c>
      <c r="I35" s="39">
        <f t="shared" si="0"/>
        <v>0</v>
      </c>
      <c r="J35" s="40" t="str">
        <f t="shared" si="1"/>
        <v>OK</v>
      </c>
      <c r="K35" s="18"/>
      <c r="L35" s="18"/>
      <c r="M35" s="18"/>
      <c r="N35" s="18"/>
      <c r="O35" s="18"/>
      <c r="P35" s="18"/>
      <c r="Q35" s="18"/>
      <c r="R35" s="18"/>
      <c r="S35" s="18"/>
      <c r="T35" s="18"/>
      <c r="U35" s="18"/>
      <c r="V35" s="18"/>
      <c r="W35" s="18"/>
      <c r="X35" s="18">
        <v>60</v>
      </c>
      <c r="Y35" s="18"/>
      <c r="Z35" s="18"/>
      <c r="AA35" s="18"/>
      <c r="AB35" s="18"/>
      <c r="AC35" s="121"/>
      <c r="AD35" s="121"/>
      <c r="AE35" s="121"/>
      <c r="AF35" s="121"/>
      <c r="AG35" s="121"/>
      <c r="AH35" s="121"/>
      <c r="AI35" s="121"/>
      <c r="AJ35" s="121"/>
      <c r="AK35" s="121"/>
      <c r="AL35" s="121"/>
      <c r="AM35" s="18"/>
      <c r="AN35" s="18"/>
      <c r="AO35" s="18"/>
      <c r="AP35" s="18"/>
      <c r="AQ35" s="18"/>
      <c r="AR35" s="18"/>
      <c r="AS35" s="18"/>
      <c r="AT35" s="18"/>
      <c r="AU35" s="18"/>
      <c r="AV35" s="18"/>
    </row>
    <row r="36" spans="1:48" ht="60" customHeight="1" x14ac:dyDescent="0.25">
      <c r="A36" s="135"/>
      <c r="B36" s="68">
        <v>37</v>
      </c>
      <c r="C36" s="141"/>
      <c r="D36" s="46" t="s">
        <v>94</v>
      </c>
      <c r="E36" s="20" t="s">
        <v>194</v>
      </c>
      <c r="F36" s="20" t="s">
        <v>26</v>
      </c>
      <c r="G36" s="86">
        <v>5.69</v>
      </c>
      <c r="H36" s="72"/>
      <c r="I36" s="39">
        <f t="shared" si="0"/>
        <v>0</v>
      </c>
      <c r="J36" s="40" t="str">
        <f t="shared" si="1"/>
        <v>OK</v>
      </c>
      <c r="K36" s="18"/>
      <c r="L36" s="18"/>
      <c r="M36" s="18"/>
      <c r="N36" s="18"/>
      <c r="O36" s="18"/>
      <c r="P36" s="18"/>
      <c r="Q36" s="18"/>
      <c r="R36" s="18"/>
      <c r="S36" s="18"/>
      <c r="T36" s="18"/>
      <c r="U36" s="18"/>
      <c r="V36" s="18"/>
      <c r="W36" s="18"/>
      <c r="X36" s="18"/>
      <c r="Y36" s="18"/>
      <c r="Z36" s="18"/>
      <c r="AA36" s="18"/>
      <c r="AB36" s="18"/>
      <c r="AC36" s="121"/>
      <c r="AD36" s="121"/>
      <c r="AE36" s="121"/>
      <c r="AF36" s="121"/>
      <c r="AG36" s="121"/>
      <c r="AH36" s="121"/>
      <c r="AI36" s="121"/>
      <c r="AJ36" s="121"/>
      <c r="AK36" s="121"/>
      <c r="AL36" s="121"/>
      <c r="AM36" s="18"/>
      <c r="AN36" s="18"/>
      <c r="AO36" s="18"/>
      <c r="AP36" s="18"/>
      <c r="AQ36" s="18"/>
      <c r="AR36" s="18"/>
      <c r="AS36" s="18"/>
      <c r="AT36" s="18"/>
      <c r="AU36" s="18"/>
      <c r="AV36" s="18"/>
    </row>
    <row r="37" spans="1:48" ht="60" customHeight="1" x14ac:dyDescent="0.25">
      <c r="A37" s="135"/>
      <c r="B37" s="68">
        <v>38</v>
      </c>
      <c r="C37" s="141"/>
      <c r="D37" s="66" t="s">
        <v>95</v>
      </c>
      <c r="E37" s="20" t="s">
        <v>194</v>
      </c>
      <c r="F37" s="20" t="s">
        <v>26</v>
      </c>
      <c r="G37" s="86">
        <v>12.6</v>
      </c>
      <c r="H37" s="72">
        <v>10</v>
      </c>
      <c r="I37" s="39">
        <f t="shared" si="0"/>
        <v>0</v>
      </c>
      <c r="J37" s="40" t="str">
        <f t="shared" si="1"/>
        <v>OK</v>
      </c>
      <c r="K37" s="18"/>
      <c r="L37" s="18"/>
      <c r="M37" s="18"/>
      <c r="N37" s="18"/>
      <c r="O37" s="18"/>
      <c r="P37" s="18"/>
      <c r="Q37" s="18"/>
      <c r="R37" s="18"/>
      <c r="S37" s="18"/>
      <c r="T37" s="18"/>
      <c r="U37" s="18"/>
      <c r="V37" s="18"/>
      <c r="W37" s="18"/>
      <c r="X37" s="18"/>
      <c r="Y37" s="18"/>
      <c r="Z37" s="18"/>
      <c r="AA37" s="18"/>
      <c r="AB37" s="18"/>
      <c r="AC37" s="121"/>
      <c r="AD37" s="121"/>
      <c r="AE37" s="121"/>
      <c r="AF37" s="121"/>
      <c r="AG37" s="121"/>
      <c r="AH37" s="121"/>
      <c r="AI37" s="121"/>
      <c r="AJ37" s="121"/>
      <c r="AK37" s="121">
        <v>10</v>
      </c>
      <c r="AL37" s="121"/>
      <c r="AM37" s="18"/>
      <c r="AN37" s="18"/>
      <c r="AO37" s="18"/>
      <c r="AP37" s="18"/>
      <c r="AQ37" s="18"/>
      <c r="AR37" s="18"/>
      <c r="AS37" s="18"/>
      <c r="AT37" s="18"/>
      <c r="AU37" s="18"/>
      <c r="AV37" s="18"/>
    </row>
    <row r="38" spans="1:48" ht="60" customHeight="1" x14ac:dyDescent="0.25">
      <c r="A38" s="135"/>
      <c r="B38" s="68">
        <v>39</v>
      </c>
      <c r="C38" s="141"/>
      <c r="D38" s="66" t="s">
        <v>96</v>
      </c>
      <c r="E38" s="20" t="s">
        <v>62</v>
      </c>
      <c r="F38" s="20" t="s">
        <v>26</v>
      </c>
      <c r="G38" s="86">
        <v>23.37</v>
      </c>
      <c r="H38" s="72"/>
      <c r="I38" s="39">
        <f t="shared" si="0"/>
        <v>0</v>
      </c>
      <c r="J38" s="40" t="str">
        <f t="shared" si="1"/>
        <v>OK</v>
      </c>
      <c r="K38" s="18"/>
      <c r="L38" s="18"/>
      <c r="M38" s="18"/>
      <c r="N38" s="18"/>
      <c r="O38" s="18"/>
      <c r="P38" s="18"/>
      <c r="Q38" s="18"/>
      <c r="R38" s="18"/>
      <c r="S38" s="18"/>
      <c r="T38" s="18"/>
      <c r="U38" s="18"/>
      <c r="V38" s="18"/>
      <c r="W38" s="18"/>
      <c r="X38" s="18"/>
      <c r="Y38" s="18"/>
      <c r="Z38" s="18"/>
      <c r="AA38" s="18"/>
      <c r="AB38" s="18"/>
      <c r="AC38" s="121"/>
      <c r="AD38" s="121"/>
      <c r="AE38" s="121"/>
      <c r="AF38" s="121"/>
      <c r="AG38" s="121"/>
      <c r="AH38" s="121"/>
      <c r="AI38" s="121"/>
      <c r="AJ38" s="121"/>
      <c r="AK38" s="121"/>
      <c r="AL38" s="121"/>
      <c r="AM38" s="18"/>
      <c r="AN38" s="18"/>
      <c r="AO38" s="18"/>
      <c r="AP38" s="18"/>
      <c r="AQ38" s="18"/>
      <c r="AR38" s="18"/>
      <c r="AS38" s="18"/>
      <c r="AT38" s="18"/>
      <c r="AU38" s="18"/>
      <c r="AV38" s="18"/>
    </row>
    <row r="39" spans="1:48" ht="60" customHeight="1" x14ac:dyDescent="0.25">
      <c r="A39" s="135"/>
      <c r="B39" s="68">
        <v>40</v>
      </c>
      <c r="C39" s="141"/>
      <c r="D39" s="46" t="s">
        <v>97</v>
      </c>
      <c r="E39" s="20" t="s">
        <v>59</v>
      </c>
      <c r="F39" s="20" t="s">
        <v>26</v>
      </c>
      <c r="G39" s="86">
        <v>1.3</v>
      </c>
      <c r="H39" s="72"/>
      <c r="I39" s="39">
        <f t="shared" si="0"/>
        <v>0</v>
      </c>
      <c r="J39" s="40" t="str">
        <f t="shared" si="1"/>
        <v>OK</v>
      </c>
      <c r="K39" s="18"/>
      <c r="L39" s="18"/>
      <c r="M39" s="18"/>
      <c r="N39" s="18"/>
      <c r="O39" s="18"/>
      <c r="P39" s="18"/>
      <c r="Q39" s="18"/>
      <c r="R39" s="18"/>
      <c r="S39" s="18"/>
      <c r="T39" s="18"/>
      <c r="U39" s="18"/>
      <c r="V39" s="18"/>
      <c r="W39" s="18"/>
      <c r="X39" s="18"/>
      <c r="Y39" s="18"/>
      <c r="Z39" s="18"/>
      <c r="AA39" s="18"/>
      <c r="AB39" s="18"/>
      <c r="AC39" s="121"/>
      <c r="AD39" s="121"/>
      <c r="AE39" s="121"/>
      <c r="AF39" s="121"/>
      <c r="AG39" s="121"/>
      <c r="AH39" s="121"/>
      <c r="AI39" s="121"/>
      <c r="AJ39" s="121"/>
      <c r="AK39" s="121"/>
      <c r="AL39" s="121"/>
      <c r="AM39" s="18"/>
      <c r="AN39" s="18"/>
      <c r="AO39" s="18"/>
      <c r="AP39" s="18"/>
      <c r="AQ39" s="18"/>
      <c r="AR39" s="18"/>
      <c r="AS39" s="18"/>
      <c r="AT39" s="18"/>
      <c r="AU39" s="18"/>
      <c r="AV39" s="18"/>
    </row>
    <row r="40" spans="1:48" ht="60" customHeight="1" x14ac:dyDescent="0.25">
      <c r="A40" s="135"/>
      <c r="B40" s="68">
        <v>41</v>
      </c>
      <c r="C40" s="141"/>
      <c r="D40" s="46" t="s">
        <v>98</v>
      </c>
      <c r="E40" s="20" t="s">
        <v>61</v>
      </c>
      <c r="F40" s="20" t="s">
        <v>48</v>
      </c>
      <c r="G40" s="86">
        <v>0.78</v>
      </c>
      <c r="H40" s="72">
        <v>1200</v>
      </c>
      <c r="I40" s="39">
        <f t="shared" si="0"/>
        <v>0</v>
      </c>
      <c r="J40" s="40" t="str">
        <f t="shared" si="1"/>
        <v>OK</v>
      </c>
      <c r="K40" s="18"/>
      <c r="L40" s="18"/>
      <c r="M40" s="18"/>
      <c r="N40" s="18"/>
      <c r="O40" s="18"/>
      <c r="P40" s="18"/>
      <c r="Q40" s="18"/>
      <c r="R40" s="18"/>
      <c r="S40" s="18"/>
      <c r="T40" s="18"/>
      <c r="U40" s="18"/>
      <c r="V40" s="18"/>
      <c r="W40" s="18"/>
      <c r="X40" s="18">
        <v>300</v>
      </c>
      <c r="Y40" s="18"/>
      <c r="Z40" s="18"/>
      <c r="AA40" s="18"/>
      <c r="AB40" s="18"/>
      <c r="AC40" s="121"/>
      <c r="AD40" s="121"/>
      <c r="AE40" s="121"/>
      <c r="AF40" s="121"/>
      <c r="AG40" s="121"/>
      <c r="AH40" s="121"/>
      <c r="AI40" s="121"/>
      <c r="AJ40" s="121"/>
      <c r="AK40" s="121">
        <v>900</v>
      </c>
      <c r="AL40" s="121"/>
      <c r="AM40" s="18"/>
      <c r="AN40" s="18"/>
      <c r="AO40" s="18"/>
      <c r="AP40" s="18"/>
      <c r="AQ40" s="18"/>
      <c r="AR40" s="18"/>
      <c r="AS40" s="18"/>
      <c r="AT40" s="18"/>
      <c r="AU40" s="18"/>
      <c r="AV40" s="18"/>
    </row>
    <row r="41" spans="1:48" ht="60" customHeight="1" x14ac:dyDescent="0.25">
      <c r="A41" s="135"/>
      <c r="B41" s="68">
        <v>42</v>
      </c>
      <c r="C41" s="141"/>
      <c r="D41" s="66" t="s">
        <v>99</v>
      </c>
      <c r="E41" s="20" t="s">
        <v>195</v>
      </c>
      <c r="F41" s="20" t="s">
        <v>29</v>
      </c>
      <c r="G41" s="86">
        <v>1.48</v>
      </c>
      <c r="H41" s="72">
        <v>100</v>
      </c>
      <c r="I41" s="39">
        <f t="shared" si="0"/>
        <v>0</v>
      </c>
      <c r="J41" s="40" t="str">
        <f t="shared" si="1"/>
        <v>OK</v>
      </c>
      <c r="K41" s="18"/>
      <c r="L41" s="18"/>
      <c r="M41" s="18"/>
      <c r="N41" s="18"/>
      <c r="O41" s="18"/>
      <c r="P41" s="18"/>
      <c r="Q41" s="18"/>
      <c r="R41" s="18"/>
      <c r="S41" s="18"/>
      <c r="T41" s="18"/>
      <c r="U41" s="18"/>
      <c r="V41" s="18"/>
      <c r="W41" s="18"/>
      <c r="X41" s="18">
        <v>100</v>
      </c>
      <c r="Y41" s="18"/>
      <c r="Z41" s="18"/>
      <c r="AA41" s="18"/>
      <c r="AB41" s="18"/>
      <c r="AC41" s="121"/>
      <c r="AD41" s="121"/>
      <c r="AE41" s="121"/>
      <c r="AF41" s="121"/>
      <c r="AG41" s="121"/>
      <c r="AH41" s="121"/>
      <c r="AI41" s="121"/>
      <c r="AJ41" s="121"/>
      <c r="AK41" s="121"/>
      <c r="AL41" s="121"/>
      <c r="AM41" s="18"/>
      <c r="AN41" s="18"/>
      <c r="AO41" s="18"/>
      <c r="AP41" s="18"/>
      <c r="AQ41" s="18"/>
      <c r="AR41" s="18"/>
      <c r="AS41" s="18"/>
      <c r="AT41" s="18"/>
      <c r="AU41" s="18"/>
      <c r="AV41" s="18"/>
    </row>
    <row r="42" spans="1:48" ht="60" customHeight="1" x14ac:dyDescent="0.25">
      <c r="A42" s="135"/>
      <c r="B42" s="68">
        <v>43</v>
      </c>
      <c r="C42" s="141"/>
      <c r="D42" s="66" t="s">
        <v>100</v>
      </c>
      <c r="E42" s="20" t="s">
        <v>63</v>
      </c>
      <c r="F42" s="20" t="s">
        <v>27</v>
      </c>
      <c r="G42" s="86">
        <v>3.35</v>
      </c>
      <c r="H42" s="72">
        <v>150</v>
      </c>
      <c r="I42" s="39">
        <f t="shared" si="0"/>
        <v>0</v>
      </c>
      <c r="J42" s="40" t="str">
        <f t="shared" si="1"/>
        <v>OK</v>
      </c>
      <c r="K42" s="18"/>
      <c r="L42" s="18"/>
      <c r="M42" s="18"/>
      <c r="N42" s="18"/>
      <c r="O42" s="18"/>
      <c r="P42" s="18"/>
      <c r="Q42" s="18">
        <v>50</v>
      </c>
      <c r="R42" s="18"/>
      <c r="S42" s="18"/>
      <c r="T42" s="18"/>
      <c r="U42" s="18"/>
      <c r="V42" s="18"/>
      <c r="W42" s="18"/>
      <c r="X42" s="18">
        <v>20</v>
      </c>
      <c r="Y42" s="18"/>
      <c r="Z42" s="18"/>
      <c r="AA42" s="18"/>
      <c r="AB42" s="18"/>
      <c r="AC42" s="121"/>
      <c r="AD42" s="121"/>
      <c r="AE42" s="121"/>
      <c r="AF42" s="121"/>
      <c r="AG42" s="121"/>
      <c r="AH42" s="121"/>
      <c r="AI42" s="121"/>
      <c r="AJ42" s="121"/>
      <c r="AK42" s="121">
        <v>80</v>
      </c>
      <c r="AL42" s="121"/>
      <c r="AM42" s="18"/>
      <c r="AN42" s="18"/>
      <c r="AO42" s="18"/>
      <c r="AP42" s="18"/>
      <c r="AQ42" s="18"/>
      <c r="AR42" s="18"/>
      <c r="AS42" s="18"/>
      <c r="AT42" s="18"/>
      <c r="AU42" s="18"/>
      <c r="AV42" s="18"/>
    </row>
    <row r="43" spans="1:48" ht="60" customHeight="1" x14ac:dyDescent="0.25">
      <c r="A43" s="135"/>
      <c r="B43" s="68">
        <v>44</v>
      </c>
      <c r="C43" s="141"/>
      <c r="D43" s="66" t="s">
        <v>101</v>
      </c>
      <c r="E43" s="20" t="s">
        <v>196</v>
      </c>
      <c r="F43" s="20" t="s">
        <v>27</v>
      </c>
      <c r="G43" s="86">
        <v>2.62</v>
      </c>
      <c r="H43" s="72">
        <v>5</v>
      </c>
      <c r="I43" s="39">
        <f t="shared" si="0"/>
        <v>0</v>
      </c>
      <c r="J43" s="40" t="str">
        <f t="shared" si="1"/>
        <v>OK</v>
      </c>
      <c r="K43" s="18"/>
      <c r="L43" s="18"/>
      <c r="M43" s="18"/>
      <c r="N43" s="18"/>
      <c r="O43" s="18"/>
      <c r="P43" s="18"/>
      <c r="Q43" s="18">
        <v>5</v>
      </c>
      <c r="R43" s="18"/>
      <c r="S43" s="18"/>
      <c r="T43" s="18"/>
      <c r="U43" s="18"/>
      <c r="V43" s="18"/>
      <c r="W43" s="18"/>
      <c r="X43" s="18"/>
      <c r="Y43" s="18"/>
      <c r="Z43" s="18"/>
      <c r="AA43" s="18"/>
      <c r="AB43" s="18"/>
      <c r="AC43" s="121"/>
      <c r="AD43" s="121"/>
      <c r="AE43" s="121"/>
      <c r="AF43" s="121"/>
      <c r="AG43" s="121"/>
      <c r="AH43" s="121"/>
      <c r="AI43" s="121"/>
      <c r="AJ43" s="121"/>
      <c r="AK43" s="121"/>
      <c r="AL43" s="121"/>
      <c r="AM43" s="18"/>
      <c r="AN43" s="18"/>
      <c r="AO43" s="18"/>
      <c r="AP43" s="18"/>
      <c r="AQ43" s="18"/>
      <c r="AR43" s="18"/>
      <c r="AS43" s="18"/>
      <c r="AT43" s="18"/>
      <c r="AU43" s="18"/>
      <c r="AV43" s="18"/>
    </row>
    <row r="44" spans="1:48" ht="60" customHeight="1" x14ac:dyDescent="0.25">
      <c r="A44" s="135"/>
      <c r="B44" s="68">
        <v>45</v>
      </c>
      <c r="C44" s="141"/>
      <c r="D44" s="66" t="s">
        <v>102</v>
      </c>
      <c r="E44" s="20" t="s">
        <v>194</v>
      </c>
      <c r="F44" s="20" t="s">
        <v>48</v>
      </c>
      <c r="G44" s="86">
        <v>7.26</v>
      </c>
      <c r="H44" s="72"/>
      <c r="I44" s="39">
        <f t="shared" si="0"/>
        <v>0</v>
      </c>
      <c r="J44" s="40" t="str">
        <f t="shared" si="1"/>
        <v>OK</v>
      </c>
      <c r="K44" s="18"/>
      <c r="L44" s="18"/>
      <c r="M44" s="18"/>
      <c r="N44" s="18"/>
      <c r="O44" s="18"/>
      <c r="P44" s="18"/>
      <c r="Q44" s="18"/>
      <c r="R44" s="18"/>
      <c r="S44" s="18"/>
      <c r="T44" s="18"/>
      <c r="U44" s="18"/>
      <c r="V44" s="18"/>
      <c r="W44" s="18"/>
      <c r="X44" s="18"/>
      <c r="Y44" s="18"/>
      <c r="Z44" s="18"/>
      <c r="AA44" s="18"/>
      <c r="AB44" s="18"/>
      <c r="AC44" s="121"/>
      <c r="AD44" s="121"/>
      <c r="AE44" s="121"/>
      <c r="AF44" s="121"/>
      <c r="AG44" s="121"/>
      <c r="AH44" s="121"/>
      <c r="AI44" s="121"/>
      <c r="AJ44" s="121"/>
      <c r="AK44" s="121"/>
      <c r="AL44" s="121"/>
      <c r="AM44" s="18"/>
      <c r="AN44" s="18"/>
      <c r="AO44" s="18"/>
      <c r="AP44" s="18"/>
      <c r="AQ44" s="18"/>
      <c r="AR44" s="18"/>
      <c r="AS44" s="18"/>
      <c r="AT44" s="18"/>
      <c r="AU44" s="18"/>
      <c r="AV44" s="18"/>
    </row>
    <row r="45" spans="1:48" ht="60" customHeight="1" x14ac:dyDescent="0.25">
      <c r="A45" s="135"/>
      <c r="B45" s="68">
        <v>46</v>
      </c>
      <c r="C45" s="141"/>
      <c r="D45" s="66" t="s">
        <v>197</v>
      </c>
      <c r="E45" s="20" t="s">
        <v>198</v>
      </c>
      <c r="F45" s="20" t="s">
        <v>199</v>
      </c>
      <c r="G45" s="86">
        <v>4.83</v>
      </c>
      <c r="H45" s="72"/>
      <c r="I45" s="39">
        <f t="shared" si="0"/>
        <v>0</v>
      </c>
      <c r="J45" s="40" t="str">
        <f t="shared" si="1"/>
        <v>OK</v>
      </c>
      <c r="K45" s="18"/>
      <c r="L45" s="18"/>
      <c r="M45" s="18"/>
      <c r="N45" s="18"/>
      <c r="O45" s="18"/>
      <c r="P45" s="18"/>
      <c r="Q45" s="18"/>
      <c r="R45" s="18"/>
      <c r="S45" s="18"/>
      <c r="T45" s="18"/>
      <c r="U45" s="18"/>
      <c r="V45" s="18"/>
      <c r="W45" s="18"/>
      <c r="X45" s="18"/>
      <c r="Y45" s="18"/>
      <c r="Z45" s="18"/>
      <c r="AA45" s="18"/>
      <c r="AB45" s="18"/>
      <c r="AC45" s="121"/>
      <c r="AD45" s="121"/>
      <c r="AE45" s="121"/>
      <c r="AF45" s="121"/>
      <c r="AG45" s="121"/>
      <c r="AH45" s="121"/>
      <c r="AI45" s="121"/>
      <c r="AJ45" s="121"/>
      <c r="AK45" s="121"/>
      <c r="AL45" s="121"/>
      <c r="AM45" s="18"/>
      <c r="AN45" s="18"/>
      <c r="AO45" s="18"/>
      <c r="AP45" s="18"/>
      <c r="AQ45" s="18"/>
      <c r="AR45" s="18"/>
      <c r="AS45" s="18"/>
      <c r="AT45" s="18"/>
      <c r="AU45" s="18"/>
      <c r="AV45" s="18"/>
    </row>
    <row r="46" spans="1:48" ht="60" customHeight="1" x14ac:dyDescent="0.25">
      <c r="A46" s="135"/>
      <c r="B46" s="68">
        <v>47</v>
      </c>
      <c r="C46" s="141"/>
      <c r="D46" s="66" t="s">
        <v>200</v>
      </c>
      <c r="E46" s="20" t="s">
        <v>201</v>
      </c>
      <c r="F46" s="20" t="s">
        <v>199</v>
      </c>
      <c r="G46" s="86">
        <v>3.78</v>
      </c>
      <c r="H46" s="72"/>
      <c r="I46" s="39">
        <f t="shared" si="0"/>
        <v>0</v>
      </c>
      <c r="J46" s="40" t="str">
        <f t="shared" si="1"/>
        <v>OK</v>
      </c>
      <c r="K46" s="18"/>
      <c r="L46" s="18"/>
      <c r="M46" s="18"/>
      <c r="N46" s="18"/>
      <c r="O46" s="18"/>
      <c r="P46" s="18"/>
      <c r="Q46" s="18"/>
      <c r="R46" s="18"/>
      <c r="S46" s="18"/>
      <c r="T46" s="18"/>
      <c r="U46" s="18"/>
      <c r="V46" s="18"/>
      <c r="W46" s="18"/>
      <c r="X46" s="18"/>
      <c r="Y46" s="18"/>
      <c r="Z46" s="18"/>
      <c r="AA46" s="18"/>
      <c r="AB46" s="18"/>
      <c r="AC46" s="121"/>
      <c r="AD46" s="121"/>
      <c r="AE46" s="121"/>
      <c r="AF46" s="121"/>
      <c r="AG46" s="121"/>
      <c r="AH46" s="121"/>
      <c r="AI46" s="121"/>
      <c r="AJ46" s="121"/>
      <c r="AK46" s="121"/>
      <c r="AL46" s="121"/>
      <c r="AM46" s="18"/>
      <c r="AN46" s="18"/>
      <c r="AO46" s="18"/>
      <c r="AP46" s="18"/>
      <c r="AQ46" s="18"/>
      <c r="AR46" s="18"/>
      <c r="AS46" s="18"/>
      <c r="AT46" s="18"/>
      <c r="AU46" s="18"/>
      <c r="AV46" s="18"/>
    </row>
    <row r="47" spans="1:48" ht="60" customHeight="1" x14ac:dyDescent="0.25">
      <c r="A47" s="135"/>
      <c r="B47" s="81">
        <v>48</v>
      </c>
      <c r="C47" s="141"/>
      <c r="D47" s="66" t="s">
        <v>202</v>
      </c>
      <c r="E47" s="69" t="s">
        <v>203</v>
      </c>
      <c r="F47" s="69" t="s">
        <v>199</v>
      </c>
      <c r="G47" s="86">
        <v>8.81</v>
      </c>
      <c r="H47" s="72"/>
      <c r="I47" s="39">
        <f t="shared" si="0"/>
        <v>0</v>
      </c>
      <c r="J47" s="40" t="str">
        <f t="shared" si="1"/>
        <v>OK</v>
      </c>
      <c r="K47" s="18"/>
      <c r="L47" s="18"/>
      <c r="M47" s="18"/>
      <c r="N47" s="18"/>
      <c r="O47" s="18"/>
      <c r="P47" s="18"/>
      <c r="Q47" s="18"/>
      <c r="R47" s="18"/>
      <c r="S47" s="18"/>
      <c r="T47" s="18"/>
      <c r="U47" s="18"/>
      <c r="V47" s="18"/>
      <c r="W47" s="18"/>
      <c r="X47" s="18"/>
      <c r="Y47" s="18"/>
      <c r="Z47" s="18"/>
      <c r="AA47" s="18"/>
      <c r="AB47" s="18"/>
      <c r="AC47" s="121"/>
      <c r="AD47" s="121"/>
      <c r="AE47" s="121"/>
      <c r="AF47" s="121"/>
      <c r="AG47" s="121"/>
      <c r="AH47" s="121"/>
      <c r="AI47" s="121"/>
      <c r="AJ47" s="121"/>
      <c r="AK47" s="121"/>
      <c r="AL47" s="121"/>
      <c r="AM47" s="18"/>
      <c r="AN47" s="18"/>
      <c r="AO47" s="18"/>
      <c r="AP47" s="18"/>
      <c r="AQ47" s="18"/>
      <c r="AR47" s="18"/>
      <c r="AS47" s="18"/>
      <c r="AT47" s="18"/>
      <c r="AU47" s="18"/>
      <c r="AV47" s="18"/>
    </row>
    <row r="48" spans="1:48" ht="60" customHeight="1" x14ac:dyDescent="0.25">
      <c r="A48" s="136"/>
      <c r="B48" s="81">
        <v>49</v>
      </c>
      <c r="C48" s="142"/>
      <c r="D48" s="66" t="s">
        <v>204</v>
      </c>
      <c r="E48" s="69" t="s">
        <v>203</v>
      </c>
      <c r="F48" s="20" t="s">
        <v>205</v>
      </c>
      <c r="G48" s="86">
        <v>7.02</v>
      </c>
      <c r="H48" s="72"/>
      <c r="I48" s="39">
        <f t="shared" si="0"/>
        <v>0</v>
      </c>
      <c r="J48" s="40" t="str">
        <f t="shared" si="1"/>
        <v>OK</v>
      </c>
      <c r="K48" s="18"/>
      <c r="L48" s="18"/>
      <c r="M48" s="18"/>
      <c r="N48" s="18"/>
      <c r="O48" s="18"/>
      <c r="P48" s="18"/>
      <c r="Q48" s="18"/>
      <c r="R48" s="18"/>
      <c r="S48" s="18"/>
      <c r="T48" s="18"/>
      <c r="U48" s="18"/>
      <c r="V48" s="18"/>
      <c r="W48" s="18"/>
      <c r="X48" s="18"/>
      <c r="Y48" s="18"/>
      <c r="Z48" s="18"/>
      <c r="AA48" s="18"/>
      <c r="AB48" s="18"/>
      <c r="AC48" s="121"/>
      <c r="AD48" s="121"/>
      <c r="AE48" s="121"/>
      <c r="AF48" s="121"/>
      <c r="AG48" s="121"/>
      <c r="AH48" s="121"/>
      <c r="AI48" s="121"/>
      <c r="AJ48" s="121"/>
      <c r="AK48" s="121"/>
      <c r="AL48" s="121"/>
      <c r="AM48" s="18"/>
      <c r="AN48" s="18"/>
      <c r="AO48" s="18"/>
      <c r="AP48" s="18"/>
      <c r="AQ48" s="18"/>
      <c r="AR48" s="18"/>
      <c r="AS48" s="18"/>
      <c r="AT48" s="18"/>
      <c r="AU48" s="18"/>
      <c r="AV48" s="18"/>
    </row>
    <row r="49" spans="1:48" ht="60" customHeight="1" x14ac:dyDescent="0.25">
      <c r="A49" s="134">
        <v>15</v>
      </c>
      <c r="B49" s="81">
        <v>50</v>
      </c>
      <c r="C49" s="140" t="s">
        <v>187</v>
      </c>
      <c r="D49" s="66" t="s">
        <v>103</v>
      </c>
      <c r="E49" s="69" t="s">
        <v>206</v>
      </c>
      <c r="F49" s="20" t="s">
        <v>48</v>
      </c>
      <c r="G49" s="86">
        <v>27.39</v>
      </c>
      <c r="H49" s="72"/>
      <c r="I49" s="39">
        <f t="shared" si="0"/>
        <v>0</v>
      </c>
      <c r="J49" s="40" t="str">
        <f t="shared" si="1"/>
        <v>OK</v>
      </c>
      <c r="K49" s="18"/>
      <c r="L49" s="18"/>
      <c r="M49" s="18"/>
      <c r="N49" s="18"/>
      <c r="O49" s="18"/>
      <c r="P49" s="18"/>
      <c r="Q49" s="18"/>
      <c r="R49" s="18"/>
      <c r="S49" s="18"/>
      <c r="T49" s="18"/>
      <c r="U49" s="18"/>
      <c r="V49" s="18"/>
      <c r="W49" s="18"/>
      <c r="X49" s="18"/>
      <c r="Y49" s="18"/>
      <c r="Z49" s="18"/>
      <c r="AA49" s="18"/>
      <c r="AB49" s="18"/>
      <c r="AC49" s="121"/>
      <c r="AD49" s="121"/>
      <c r="AE49" s="121"/>
      <c r="AF49" s="121"/>
      <c r="AG49" s="121"/>
      <c r="AH49" s="121"/>
      <c r="AI49" s="121"/>
      <c r="AJ49" s="121"/>
      <c r="AK49" s="121"/>
      <c r="AL49" s="121"/>
      <c r="AM49" s="18"/>
      <c r="AN49" s="18"/>
      <c r="AO49" s="18"/>
      <c r="AP49" s="18"/>
      <c r="AQ49" s="18"/>
      <c r="AR49" s="18"/>
      <c r="AS49" s="18"/>
      <c r="AT49" s="18"/>
      <c r="AU49" s="18"/>
      <c r="AV49" s="18"/>
    </row>
    <row r="50" spans="1:48" ht="60" customHeight="1" x14ac:dyDescent="0.25">
      <c r="A50" s="135"/>
      <c r="B50" s="81">
        <v>51</v>
      </c>
      <c r="C50" s="141"/>
      <c r="D50" s="46" t="s">
        <v>104</v>
      </c>
      <c r="E50" s="69" t="s">
        <v>206</v>
      </c>
      <c r="F50" s="20" t="s">
        <v>26</v>
      </c>
      <c r="G50" s="86">
        <v>1.77</v>
      </c>
      <c r="H50" s="72">
        <v>10</v>
      </c>
      <c r="I50" s="39">
        <f t="shared" si="0"/>
        <v>0</v>
      </c>
      <c r="J50" s="40" t="str">
        <f t="shared" si="1"/>
        <v>OK</v>
      </c>
      <c r="K50" s="18"/>
      <c r="L50" s="18"/>
      <c r="M50" s="18"/>
      <c r="N50" s="18"/>
      <c r="O50" s="18"/>
      <c r="P50" s="18"/>
      <c r="Q50" s="18"/>
      <c r="R50" s="18">
        <v>10</v>
      </c>
      <c r="S50" s="18"/>
      <c r="T50" s="18"/>
      <c r="U50" s="18"/>
      <c r="V50" s="18"/>
      <c r="W50" s="18"/>
      <c r="X50" s="18"/>
      <c r="Y50" s="18"/>
      <c r="Z50" s="18"/>
      <c r="AA50" s="18"/>
      <c r="AB50" s="18"/>
      <c r="AC50" s="121"/>
      <c r="AD50" s="121"/>
      <c r="AE50" s="121"/>
      <c r="AF50" s="121"/>
      <c r="AG50" s="121"/>
      <c r="AH50" s="121"/>
      <c r="AI50" s="121"/>
      <c r="AJ50" s="121"/>
      <c r="AK50" s="121"/>
      <c r="AL50" s="121"/>
      <c r="AM50" s="18"/>
      <c r="AN50" s="18"/>
      <c r="AO50" s="18"/>
      <c r="AP50" s="18"/>
      <c r="AQ50" s="18"/>
      <c r="AR50" s="18"/>
      <c r="AS50" s="18"/>
      <c r="AT50" s="18"/>
      <c r="AU50" s="18"/>
      <c r="AV50" s="18"/>
    </row>
    <row r="51" spans="1:48" ht="60" customHeight="1" x14ac:dyDescent="0.25">
      <c r="A51" s="135"/>
      <c r="B51" s="81">
        <v>52</v>
      </c>
      <c r="C51" s="141"/>
      <c r="D51" s="66" t="s">
        <v>105</v>
      </c>
      <c r="E51" s="69" t="s">
        <v>206</v>
      </c>
      <c r="F51" s="69" t="s">
        <v>26</v>
      </c>
      <c r="G51" s="86">
        <v>2.89</v>
      </c>
      <c r="H51" s="72">
        <v>100</v>
      </c>
      <c r="I51" s="39">
        <f t="shared" si="0"/>
        <v>0</v>
      </c>
      <c r="J51" s="40" t="str">
        <f t="shared" si="1"/>
        <v>OK</v>
      </c>
      <c r="K51" s="18"/>
      <c r="L51" s="18"/>
      <c r="M51" s="18"/>
      <c r="N51" s="18"/>
      <c r="O51" s="18"/>
      <c r="P51" s="18"/>
      <c r="Q51" s="18"/>
      <c r="R51" s="18"/>
      <c r="S51" s="18"/>
      <c r="T51" s="18"/>
      <c r="U51" s="18"/>
      <c r="V51" s="18"/>
      <c r="W51" s="18"/>
      <c r="X51" s="18"/>
      <c r="Y51" s="18"/>
      <c r="Z51" s="18"/>
      <c r="AA51" s="18">
        <v>50</v>
      </c>
      <c r="AB51" s="18"/>
      <c r="AC51" s="121"/>
      <c r="AD51" s="121">
        <v>50</v>
      </c>
      <c r="AE51" s="121"/>
      <c r="AF51" s="121"/>
      <c r="AG51" s="121"/>
      <c r="AH51" s="121"/>
      <c r="AI51" s="121"/>
      <c r="AJ51" s="121"/>
      <c r="AK51" s="121"/>
      <c r="AL51" s="121"/>
      <c r="AM51" s="18"/>
      <c r="AN51" s="18"/>
      <c r="AO51" s="18"/>
      <c r="AP51" s="18"/>
      <c r="AQ51" s="18"/>
      <c r="AR51" s="18"/>
      <c r="AS51" s="18"/>
      <c r="AT51" s="18"/>
      <c r="AU51" s="18"/>
      <c r="AV51" s="18"/>
    </row>
    <row r="52" spans="1:48" ht="60" customHeight="1" x14ac:dyDescent="0.25">
      <c r="A52" s="135"/>
      <c r="B52" s="81">
        <v>53</v>
      </c>
      <c r="C52" s="141"/>
      <c r="D52" s="46" t="s">
        <v>106</v>
      </c>
      <c r="E52" s="69" t="s">
        <v>206</v>
      </c>
      <c r="F52" s="69" t="s">
        <v>46</v>
      </c>
      <c r="G52" s="86">
        <v>2.73</v>
      </c>
      <c r="H52" s="72"/>
      <c r="I52" s="39">
        <f t="shared" si="0"/>
        <v>0</v>
      </c>
      <c r="J52" s="40" t="str">
        <f t="shared" si="1"/>
        <v>OK</v>
      </c>
      <c r="K52" s="18"/>
      <c r="L52" s="18"/>
      <c r="M52" s="18"/>
      <c r="N52" s="18"/>
      <c r="O52" s="18"/>
      <c r="P52" s="18"/>
      <c r="Q52" s="18"/>
      <c r="R52" s="18"/>
      <c r="S52" s="18"/>
      <c r="T52" s="18"/>
      <c r="U52" s="18"/>
      <c r="V52" s="18"/>
      <c r="W52" s="18"/>
      <c r="X52" s="18"/>
      <c r="Y52" s="18"/>
      <c r="Z52" s="18"/>
      <c r="AA52" s="18"/>
      <c r="AB52" s="18"/>
      <c r="AC52" s="121"/>
      <c r="AD52" s="121"/>
      <c r="AE52" s="121"/>
      <c r="AF52" s="121"/>
      <c r="AG52" s="121"/>
      <c r="AH52" s="121"/>
      <c r="AI52" s="121"/>
      <c r="AJ52" s="121"/>
      <c r="AK52" s="121"/>
      <c r="AL52" s="121"/>
      <c r="AM52" s="18"/>
      <c r="AN52" s="18"/>
      <c r="AO52" s="18"/>
      <c r="AP52" s="18"/>
      <c r="AQ52" s="18"/>
      <c r="AR52" s="18"/>
      <c r="AS52" s="18"/>
      <c r="AT52" s="18"/>
      <c r="AU52" s="18"/>
      <c r="AV52" s="18"/>
    </row>
    <row r="53" spans="1:48" ht="60" customHeight="1" x14ac:dyDescent="0.25">
      <c r="A53" s="135"/>
      <c r="B53" s="68">
        <v>54</v>
      </c>
      <c r="C53" s="141"/>
      <c r="D53" s="66" t="s">
        <v>107</v>
      </c>
      <c r="E53" s="20" t="s">
        <v>206</v>
      </c>
      <c r="F53" s="20" t="s">
        <v>26</v>
      </c>
      <c r="G53" s="86">
        <v>3.62</v>
      </c>
      <c r="H53" s="72">
        <v>400</v>
      </c>
      <c r="I53" s="39">
        <f t="shared" si="0"/>
        <v>0</v>
      </c>
      <c r="J53" s="40" t="str">
        <f t="shared" si="1"/>
        <v>OK</v>
      </c>
      <c r="K53" s="18"/>
      <c r="L53" s="18"/>
      <c r="M53" s="18"/>
      <c r="N53" s="18"/>
      <c r="O53" s="18"/>
      <c r="P53" s="18"/>
      <c r="Q53" s="18"/>
      <c r="R53" s="18">
        <v>200</v>
      </c>
      <c r="S53" s="18"/>
      <c r="T53" s="18"/>
      <c r="U53" s="18"/>
      <c r="V53" s="18"/>
      <c r="W53" s="18"/>
      <c r="X53" s="18"/>
      <c r="Y53" s="18"/>
      <c r="Z53" s="18"/>
      <c r="AA53" s="18">
        <v>100</v>
      </c>
      <c r="AB53" s="18"/>
      <c r="AC53" s="121"/>
      <c r="AD53" s="121">
        <v>100</v>
      </c>
      <c r="AE53" s="121"/>
      <c r="AF53" s="121"/>
      <c r="AG53" s="121"/>
      <c r="AH53" s="121"/>
      <c r="AI53" s="121"/>
      <c r="AJ53" s="121"/>
      <c r="AK53" s="121"/>
      <c r="AL53" s="121"/>
      <c r="AM53" s="18"/>
      <c r="AN53" s="18"/>
      <c r="AO53" s="18"/>
      <c r="AP53" s="18"/>
      <c r="AQ53" s="18"/>
      <c r="AR53" s="18"/>
      <c r="AS53" s="18"/>
      <c r="AT53" s="18"/>
      <c r="AU53" s="18"/>
      <c r="AV53" s="18"/>
    </row>
    <row r="54" spans="1:48" ht="60" customHeight="1" x14ac:dyDescent="0.25">
      <c r="A54" s="136"/>
      <c r="B54" s="68">
        <v>55</v>
      </c>
      <c r="C54" s="142"/>
      <c r="D54" s="66" t="s">
        <v>108</v>
      </c>
      <c r="E54" s="20" t="s">
        <v>206</v>
      </c>
      <c r="F54" s="20" t="s">
        <v>26</v>
      </c>
      <c r="G54" s="86">
        <v>6.77</v>
      </c>
      <c r="H54" s="72">
        <v>100</v>
      </c>
      <c r="I54" s="39">
        <f t="shared" si="0"/>
        <v>0</v>
      </c>
      <c r="J54" s="40" t="str">
        <f t="shared" si="1"/>
        <v>OK</v>
      </c>
      <c r="K54" s="18"/>
      <c r="L54" s="18"/>
      <c r="M54" s="18"/>
      <c r="N54" s="18"/>
      <c r="O54" s="18"/>
      <c r="P54" s="18"/>
      <c r="Q54" s="18"/>
      <c r="R54" s="18"/>
      <c r="S54" s="18"/>
      <c r="T54" s="18"/>
      <c r="U54" s="18"/>
      <c r="V54" s="18"/>
      <c r="W54" s="18"/>
      <c r="X54" s="18"/>
      <c r="Y54" s="18"/>
      <c r="Z54" s="18"/>
      <c r="AA54" s="18"/>
      <c r="AB54" s="18"/>
      <c r="AC54" s="121"/>
      <c r="AD54" s="121">
        <v>100</v>
      </c>
      <c r="AE54" s="121"/>
      <c r="AF54" s="121"/>
      <c r="AG54" s="121"/>
      <c r="AH54" s="121"/>
      <c r="AI54" s="121"/>
      <c r="AJ54" s="121"/>
      <c r="AK54" s="121"/>
      <c r="AL54" s="121"/>
      <c r="AM54" s="18"/>
      <c r="AN54" s="18"/>
      <c r="AO54" s="18"/>
      <c r="AP54" s="18"/>
      <c r="AQ54" s="18"/>
      <c r="AR54" s="18"/>
      <c r="AS54" s="18"/>
      <c r="AT54" s="18"/>
      <c r="AU54" s="18"/>
      <c r="AV54" s="18"/>
    </row>
    <row r="55" spans="1:48" ht="60" customHeight="1" x14ac:dyDescent="0.25">
      <c r="A55" s="134">
        <v>16</v>
      </c>
      <c r="B55" s="68">
        <v>56</v>
      </c>
      <c r="C55" s="140" t="s">
        <v>207</v>
      </c>
      <c r="D55" s="66" t="s">
        <v>109</v>
      </c>
      <c r="E55" s="20" t="s">
        <v>208</v>
      </c>
      <c r="F55" s="20" t="s">
        <v>26</v>
      </c>
      <c r="G55" s="86">
        <v>35.65</v>
      </c>
      <c r="H55" s="72"/>
      <c r="I55" s="39">
        <f t="shared" si="0"/>
        <v>0</v>
      </c>
      <c r="J55" s="40" t="str">
        <f t="shared" si="1"/>
        <v>OK</v>
      </c>
      <c r="K55" s="18"/>
      <c r="L55" s="18"/>
      <c r="M55" s="18"/>
      <c r="N55" s="18"/>
      <c r="O55" s="18"/>
      <c r="P55" s="18"/>
      <c r="Q55" s="18"/>
      <c r="R55" s="18"/>
      <c r="S55" s="18"/>
      <c r="T55" s="18"/>
      <c r="U55" s="18"/>
      <c r="V55" s="18"/>
      <c r="W55" s="18"/>
      <c r="X55" s="18"/>
      <c r="Y55" s="18"/>
      <c r="Z55" s="18"/>
      <c r="AA55" s="18"/>
      <c r="AB55" s="18"/>
      <c r="AC55" s="121"/>
      <c r="AD55" s="121"/>
      <c r="AE55" s="121"/>
      <c r="AF55" s="121"/>
      <c r="AG55" s="121"/>
      <c r="AH55" s="121"/>
      <c r="AI55" s="121"/>
      <c r="AJ55" s="121"/>
      <c r="AK55" s="121"/>
      <c r="AL55" s="121"/>
      <c r="AM55" s="18"/>
      <c r="AN55" s="18"/>
      <c r="AO55" s="18"/>
      <c r="AP55" s="18"/>
      <c r="AQ55" s="18"/>
      <c r="AR55" s="18"/>
      <c r="AS55" s="18"/>
      <c r="AT55" s="18"/>
      <c r="AU55" s="18"/>
      <c r="AV55" s="18"/>
    </row>
    <row r="56" spans="1:48" ht="60" customHeight="1" x14ac:dyDescent="0.25">
      <c r="A56" s="135"/>
      <c r="B56" s="68">
        <v>57</v>
      </c>
      <c r="C56" s="141"/>
      <c r="D56" s="66" t="s">
        <v>110</v>
      </c>
      <c r="E56" s="20" t="s">
        <v>208</v>
      </c>
      <c r="F56" s="20" t="s">
        <v>26</v>
      </c>
      <c r="G56" s="86">
        <v>45.35</v>
      </c>
      <c r="H56" s="72">
        <v>10</v>
      </c>
      <c r="I56" s="39">
        <f t="shared" si="0"/>
        <v>10</v>
      </c>
      <c r="J56" s="40" t="str">
        <f t="shared" si="1"/>
        <v>OK</v>
      </c>
      <c r="K56" s="18"/>
      <c r="L56" s="18"/>
      <c r="M56" s="18"/>
      <c r="N56" s="18"/>
      <c r="O56" s="18"/>
      <c r="P56" s="18"/>
      <c r="Q56" s="18"/>
      <c r="R56" s="18"/>
      <c r="S56" s="18"/>
      <c r="T56" s="18"/>
      <c r="U56" s="18"/>
      <c r="V56" s="18"/>
      <c r="W56" s="18"/>
      <c r="X56" s="18"/>
      <c r="Y56" s="18"/>
      <c r="Z56" s="18"/>
      <c r="AA56" s="18"/>
      <c r="AB56" s="18"/>
      <c r="AC56" s="121"/>
      <c r="AD56" s="121"/>
      <c r="AE56" s="121"/>
      <c r="AF56" s="121"/>
      <c r="AG56" s="121"/>
      <c r="AH56" s="121"/>
      <c r="AI56" s="121"/>
      <c r="AJ56" s="121"/>
      <c r="AK56" s="121"/>
      <c r="AL56" s="121"/>
      <c r="AM56" s="18"/>
      <c r="AN56" s="18"/>
      <c r="AO56" s="18"/>
      <c r="AP56" s="18"/>
      <c r="AQ56" s="18"/>
      <c r="AR56" s="18"/>
      <c r="AS56" s="18"/>
      <c r="AT56" s="18"/>
      <c r="AU56" s="18"/>
      <c r="AV56" s="18"/>
    </row>
    <row r="57" spans="1:48" ht="60" customHeight="1" x14ac:dyDescent="0.25">
      <c r="A57" s="136"/>
      <c r="B57" s="68">
        <v>58</v>
      </c>
      <c r="C57" s="142"/>
      <c r="D57" s="66" t="s">
        <v>111</v>
      </c>
      <c r="E57" s="20" t="s">
        <v>209</v>
      </c>
      <c r="F57" s="20" t="s">
        <v>26</v>
      </c>
      <c r="G57" s="86">
        <v>72.709999999999994</v>
      </c>
      <c r="H57" s="72">
        <v>10</v>
      </c>
      <c r="I57" s="39">
        <f t="shared" si="0"/>
        <v>0</v>
      </c>
      <c r="J57" s="40" t="str">
        <f t="shared" si="1"/>
        <v>OK</v>
      </c>
      <c r="K57" s="18"/>
      <c r="L57" s="18"/>
      <c r="M57" s="18"/>
      <c r="N57" s="18"/>
      <c r="O57" s="18"/>
      <c r="P57" s="18"/>
      <c r="Q57" s="18"/>
      <c r="R57" s="18"/>
      <c r="S57" s="18"/>
      <c r="T57" s="18"/>
      <c r="U57" s="18"/>
      <c r="V57" s="18"/>
      <c r="W57" s="18"/>
      <c r="X57" s="18"/>
      <c r="Y57" s="18">
        <v>6</v>
      </c>
      <c r="Z57" s="18"/>
      <c r="AA57" s="18"/>
      <c r="AB57" s="18"/>
      <c r="AC57" s="121"/>
      <c r="AD57" s="121"/>
      <c r="AE57" s="121"/>
      <c r="AF57" s="121"/>
      <c r="AG57" s="121"/>
      <c r="AH57" s="121">
        <v>4</v>
      </c>
      <c r="AI57" s="121"/>
      <c r="AJ57" s="121"/>
      <c r="AK57" s="121"/>
      <c r="AL57" s="121"/>
      <c r="AM57" s="18"/>
      <c r="AN57" s="18"/>
      <c r="AO57" s="18"/>
      <c r="AP57" s="18"/>
      <c r="AQ57" s="18"/>
      <c r="AR57" s="18"/>
      <c r="AS57" s="18"/>
      <c r="AT57" s="18"/>
      <c r="AU57" s="18"/>
      <c r="AV57" s="18"/>
    </row>
    <row r="58" spans="1:48" ht="60" customHeight="1" x14ac:dyDescent="0.25">
      <c r="A58" s="134">
        <v>17</v>
      </c>
      <c r="B58" s="68">
        <v>59</v>
      </c>
      <c r="C58" s="140" t="s">
        <v>173</v>
      </c>
      <c r="D58" s="66" t="s">
        <v>210</v>
      </c>
      <c r="E58" s="20" t="s">
        <v>37</v>
      </c>
      <c r="F58" s="20" t="s">
        <v>28</v>
      </c>
      <c r="G58" s="86">
        <v>2.83</v>
      </c>
      <c r="H58" s="72">
        <v>100</v>
      </c>
      <c r="I58" s="39">
        <f t="shared" si="0"/>
        <v>0</v>
      </c>
      <c r="J58" s="40" t="str">
        <f t="shared" si="1"/>
        <v>OK</v>
      </c>
      <c r="K58" s="18"/>
      <c r="L58" s="18"/>
      <c r="M58" s="18"/>
      <c r="N58" s="18"/>
      <c r="O58" s="18"/>
      <c r="P58" s="18"/>
      <c r="Q58" s="18"/>
      <c r="R58" s="18"/>
      <c r="S58" s="18"/>
      <c r="T58" s="18"/>
      <c r="U58" s="18"/>
      <c r="V58" s="18"/>
      <c r="W58" s="18">
        <v>100</v>
      </c>
      <c r="X58" s="18"/>
      <c r="Y58" s="18"/>
      <c r="Z58" s="18"/>
      <c r="AA58" s="18"/>
      <c r="AB58" s="18"/>
      <c r="AC58" s="121"/>
      <c r="AD58" s="121"/>
      <c r="AE58" s="121"/>
      <c r="AF58" s="121"/>
      <c r="AG58" s="121"/>
      <c r="AH58" s="121"/>
      <c r="AI58" s="121"/>
      <c r="AJ58" s="121"/>
      <c r="AK58" s="121"/>
      <c r="AL58" s="121"/>
      <c r="AM58" s="18"/>
      <c r="AN58" s="18"/>
      <c r="AO58" s="18"/>
      <c r="AP58" s="18"/>
      <c r="AQ58" s="18"/>
      <c r="AR58" s="18"/>
      <c r="AS58" s="18"/>
      <c r="AT58" s="18"/>
      <c r="AU58" s="18"/>
      <c r="AV58" s="18"/>
    </row>
    <row r="59" spans="1:48" ht="60" customHeight="1" x14ac:dyDescent="0.25">
      <c r="A59" s="135"/>
      <c r="B59" s="68">
        <v>60</v>
      </c>
      <c r="C59" s="141"/>
      <c r="D59" s="66" t="s">
        <v>112</v>
      </c>
      <c r="E59" s="69" t="s">
        <v>37</v>
      </c>
      <c r="F59" s="69" t="s">
        <v>28</v>
      </c>
      <c r="G59" s="86">
        <v>2.37</v>
      </c>
      <c r="H59" s="72">
        <v>300</v>
      </c>
      <c r="I59" s="39">
        <f t="shared" si="0"/>
        <v>0</v>
      </c>
      <c r="J59" s="40" t="str">
        <f t="shared" si="1"/>
        <v>OK</v>
      </c>
      <c r="K59" s="18"/>
      <c r="L59" s="18"/>
      <c r="M59" s="18"/>
      <c r="N59" s="18"/>
      <c r="O59" s="18"/>
      <c r="P59" s="18"/>
      <c r="Q59" s="18"/>
      <c r="R59" s="18"/>
      <c r="S59" s="18"/>
      <c r="T59" s="18"/>
      <c r="U59" s="18"/>
      <c r="V59" s="18"/>
      <c r="W59" s="18"/>
      <c r="X59" s="18">
        <v>100</v>
      </c>
      <c r="Y59" s="18"/>
      <c r="Z59" s="18"/>
      <c r="AA59" s="18"/>
      <c r="AB59" s="18"/>
      <c r="AC59" s="121"/>
      <c r="AD59" s="121"/>
      <c r="AE59" s="121"/>
      <c r="AF59" s="121"/>
      <c r="AG59" s="121">
        <v>200</v>
      </c>
      <c r="AH59" s="121"/>
      <c r="AI59" s="121"/>
      <c r="AJ59" s="121"/>
      <c r="AK59" s="121"/>
      <c r="AL59" s="121"/>
      <c r="AM59" s="18"/>
      <c r="AN59" s="18"/>
      <c r="AO59" s="18"/>
      <c r="AP59" s="18"/>
      <c r="AQ59" s="18"/>
      <c r="AR59" s="18"/>
      <c r="AS59" s="18"/>
      <c r="AT59" s="18"/>
      <c r="AU59" s="18"/>
      <c r="AV59" s="18"/>
    </row>
    <row r="60" spans="1:48" ht="60" customHeight="1" x14ac:dyDescent="0.25">
      <c r="A60" s="135"/>
      <c r="B60" s="68">
        <v>61</v>
      </c>
      <c r="C60" s="141"/>
      <c r="D60" s="46" t="s">
        <v>113</v>
      </c>
      <c r="E60" s="69" t="s">
        <v>211</v>
      </c>
      <c r="F60" s="69" t="s">
        <v>26</v>
      </c>
      <c r="G60" s="86">
        <v>3.14</v>
      </c>
      <c r="H60" s="72">
        <v>50</v>
      </c>
      <c r="I60" s="39">
        <f t="shared" si="0"/>
        <v>50</v>
      </c>
      <c r="J60" s="40" t="str">
        <f t="shared" si="1"/>
        <v>OK</v>
      </c>
      <c r="K60" s="18"/>
      <c r="L60" s="18"/>
      <c r="M60" s="18"/>
      <c r="N60" s="18"/>
      <c r="O60" s="18"/>
      <c r="P60" s="18"/>
      <c r="Q60" s="18"/>
      <c r="R60" s="18"/>
      <c r="S60" s="18"/>
      <c r="T60" s="18"/>
      <c r="U60" s="18"/>
      <c r="V60" s="18"/>
      <c r="W60" s="18"/>
      <c r="X60" s="18"/>
      <c r="Y60" s="18"/>
      <c r="Z60" s="18"/>
      <c r="AA60" s="18"/>
      <c r="AB60" s="18"/>
      <c r="AC60" s="121"/>
      <c r="AD60" s="121"/>
      <c r="AE60" s="121"/>
      <c r="AF60" s="121"/>
      <c r="AG60" s="121"/>
      <c r="AH60" s="121"/>
      <c r="AI60" s="121"/>
      <c r="AJ60" s="121"/>
      <c r="AK60" s="121"/>
      <c r="AL60" s="121"/>
      <c r="AM60" s="18"/>
      <c r="AN60" s="18"/>
      <c r="AO60" s="18"/>
      <c r="AP60" s="18"/>
      <c r="AQ60" s="18"/>
      <c r="AR60" s="18"/>
      <c r="AS60" s="18"/>
      <c r="AT60" s="18"/>
      <c r="AU60" s="18"/>
      <c r="AV60" s="18"/>
    </row>
    <row r="61" spans="1:48" ht="60" customHeight="1" x14ac:dyDescent="0.25">
      <c r="A61" s="136"/>
      <c r="B61" s="68">
        <v>62</v>
      </c>
      <c r="C61" s="142"/>
      <c r="D61" s="46" t="s">
        <v>114</v>
      </c>
      <c r="E61" s="69" t="s">
        <v>212</v>
      </c>
      <c r="F61" s="69" t="s">
        <v>48</v>
      </c>
      <c r="G61" s="86">
        <v>5.29</v>
      </c>
      <c r="H61" s="72">
        <v>50</v>
      </c>
      <c r="I61" s="39">
        <f t="shared" si="0"/>
        <v>50</v>
      </c>
      <c r="J61" s="40" t="str">
        <f t="shared" si="1"/>
        <v>OK</v>
      </c>
      <c r="K61" s="18"/>
      <c r="L61" s="18"/>
      <c r="M61" s="18"/>
      <c r="N61" s="18"/>
      <c r="O61" s="18"/>
      <c r="P61" s="18"/>
      <c r="Q61" s="18"/>
      <c r="R61" s="18"/>
      <c r="S61" s="18"/>
      <c r="T61" s="18"/>
      <c r="U61" s="18"/>
      <c r="V61" s="18"/>
      <c r="W61" s="18"/>
      <c r="X61" s="18"/>
      <c r="Y61" s="18"/>
      <c r="Z61" s="18"/>
      <c r="AA61" s="18"/>
      <c r="AB61" s="18"/>
      <c r="AC61" s="121"/>
      <c r="AD61" s="121"/>
      <c r="AE61" s="121"/>
      <c r="AF61" s="121"/>
      <c r="AG61" s="121"/>
      <c r="AH61" s="121"/>
      <c r="AI61" s="121"/>
      <c r="AJ61" s="121"/>
      <c r="AK61" s="121"/>
      <c r="AL61" s="121"/>
      <c r="AM61" s="18"/>
      <c r="AN61" s="18"/>
      <c r="AO61" s="18"/>
      <c r="AP61" s="18"/>
      <c r="AQ61" s="18"/>
      <c r="AR61" s="18"/>
      <c r="AS61" s="18"/>
      <c r="AT61" s="18"/>
      <c r="AU61" s="18"/>
      <c r="AV61" s="18"/>
    </row>
    <row r="62" spans="1:48" ht="60" customHeight="1" x14ac:dyDescent="0.25">
      <c r="A62" s="134">
        <v>18</v>
      </c>
      <c r="B62" s="68">
        <v>63</v>
      </c>
      <c r="C62" s="140" t="s">
        <v>175</v>
      </c>
      <c r="D62" s="46" t="s">
        <v>213</v>
      </c>
      <c r="E62" s="69" t="s">
        <v>62</v>
      </c>
      <c r="F62" s="69" t="s">
        <v>48</v>
      </c>
      <c r="G62" s="86">
        <v>28.24</v>
      </c>
      <c r="H62" s="72"/>
      <c r="I62" s="39">
        <f t="shared" si="0"/>
        <v>0</v>
      </c>
      <c r="J62" s="40" t="str">
        <f t="shared" si="1"/>
        <v>OK</v>
      </c>
      <c r="K62" s="18"/>
      <c r="L62" s="18"/>
      <c r="M62" s="18"/>
      <c r="N62" s="18"/>
      <c r="O62" s="18"/>
      <c r="P62" s="18"/>
      <c r="Q62" s="18"/>
      <c r="R62" s="18"/>
      <c r="S62" s="18"/>
      <c r="T62" s="18"/>
      <c r="U62" s="18"/>
      <c r="V62" s="18"/>
      <c r="W62" s="18"/>
      <c r="X62" s="18"/>
      <c r="Y62" s="18"/>
      <c r="Z62" s="18"/>
      <c r="AA62" s="18"/>
      <c r="AB62" s="18"/>
      <c r="AC62" s="121"/>
      <c r="AD62" s="121"/>
      <c r="AE62" s="121"/>
      <c r="AF62" s="121"/>
      <c r="AG62" s="121"/>
      <c r="AH62" s="121"/>
      <c r="AI62" s="121"/>
      <c r="AJ62" s="121"/>
      <c r="AK62" s="121"/>
      <c r="AL62" s="121"/>
      <c r="AM62" s="18"/>
      <c r="AN62" s="18"/>
      <c r="AO62" s="18"/>
      <c r="AP62" s="18"/>
      <c r="AQ62" s="18"/>
      <c r="AR62" s="18"/>
      <c r="AS62" s="18"/>
      <c r="AT62" s="18"/>
      <c r="AU62" s="18"/>
      <c r="AV62" s="18"/>
    </row>
    <row r="63" spans="1:48" ht="60" customHeight="1" x14ac:dyDescent="0.25">
      <c r="A63" s="135"/>
      <c r="B63" s="68">
        <v>64</v>
      </c>
      <c r="C63" s="141"/>
      <c r="D63" s="46" t="s">
        <v>115</v>
      </c>
      <c r="E63" s="69" t="s">
        <v>64</v>
      </c>
      <c r="F63" s="69" t="s">
        <v>48</v>
      </c>
      <c r="G63" s="86">
        <v>46.09</v>
      </c>
      <c r="H63" s="72"/>
      <c r="I63" s="39">
        <f t="shared" si="0"/>
        <v>0</v>
      </c>
      <c r="J63" s="40" t="str">
        <f t="shared" si="1"/>
        <v>OK</v>
      </c>
      <c r="K63" s="18"/>
      <c r="L63" s="18"/>
      <c r="M63" s="18"/>
      <c r="N63" s="18"/>
      <c r="O63" s="18"/>
      <c r="P63" s="18"/>
      <c r="Q63" s="18"/>
      <c r="R63" s="18"/>
      <c r="S63" s="18"/>
      <c r="T63" s="18"/>
      <c r="U63" s="18"/>
      <c r="V63" s="18"/>
      <c r="W63" s="18"/>
      <c r="X63" s="18"/>
      <c r="Y63" s="18"/>
      <c r="Z63" s="18"/>
      <c r="AA63" s="18"/>
      <c r="AB63" s="18"/>
      <c r="AC63" s="121"/>
      <c r="AD63" s="121"/>
      <c r="AE63" s="121"/>
      <c r="AF63" s="121"/>
      <c r="AG63" s="121"/>
      <c r="AH63" s="121"/>
      <c r="AI63" s="121"/>
      <c r="AJ63" s="121"/>
      <c r="AK63" s="121"/>
      <c r="AL63" s="121"/>
      <c r="AM63" s="18"/>
      <c r="AN63" s="18"/>
      <c r="AO63" s="18"/>
      <c r="AP63" s="18"/>
      <c r="AQ63" s="18"/>
      <c r="AR63" s="18"/>
      <c r="AS63" s="18"/>
      <c r="AT63" s="18"/>
      <c r="AU63" s="18"/>
      <c r="AV63" s="18"/>
    </row>
    <row r="64" spans="1:48" ht="60" customHeight="1" x14ac:dyDescent="0.25">
      <c r="A64" s="135"/>
      <c r="B64" s="68">
        <v>65</v>
      </c>
      <c r="C64" s="141"/>
      <c r="D64" s="46" t="s">
        <v>214</v>
      </c>
      <c r="E64" s="69" t="s">
        <v>62</v>
      </c>
      <c r="F64" s="69" t="s">
        <v>48</v>
      </c>
      <c r="G64" s="86">
        <v>18.739999999999998</v>
      </c>
      <c r="H64" s="72"/>
      <c r="I64" s="39">
        <f t="shared" si="0"/>
        <v>0</v>
      </c>
      <c r="J64" s="40" t="str">
        <f t="shared" si="1"/>
        <v>OK</v>
      </c>
      <c r="K64" s="18"/>
      <c r="L64" s="18"/>
      <c r="M64" s="18"/>
      <c r="N64" s="18"/>
      <c r="O64" s="18"/>
      <c r="P64" s="18"/>
      <c r="Q64" s="18"/>
      <c r="R64" s="18"/>
      <c r="S64" s="18"/>
      <c r="T64" s="18"/>
      <c r="U64" s="18"/>
      <c r="V64" s="18"/>
      <c r="W64" s="18"/>
      <c r="X64" s="18"/>
      <c r="Y64" s="18"/>
      <c r="Z64" s="18"/>
      <c r="AA64" s="18"/>
      <c r="AB64" s="18"/>
      <c r="AC64" s="121"/>
      <c r="AD64" s="121"/>
      <c r="AE64" s="121"/>
      <c r="AF64" s="121"/>
      <c r="AG64" s="121"/>
      <c r="AH64" s="121"/>
      <c r="AI64" s="121"/>
      <c r="AJ64" s="121"/>
      <c r="AK64" s="121"/>
      <c r="AL64" s="121"/>
      <c r="AM64" s="18"/>
      <c r="AN64" s="18"/>
      <c r="AO64" s="18"/>
      <c r="AP64" s="18"/>
      <c r="AQ64" s="18"/>
      <c r="AR64" s="18"/>
      <c r="AS64" s="18"/>
      <c r="AT64" s="18"/>
      <c r="AU64" s="18"/>
      <c r="AV64" s="18"/>
    </row>
    <row r="65" spans="1:48" ht="60" customHeight="1" x14ac:dyDescent="0.25">
      <c r="A65" s="136"/>
      <c r="B65" s="68">
        <v>66</v>
      </c>
      <c r="C65" s="142"/>
      <c r="D65" s="46" t="s">
        <v>116</v>
      </c>
      <c r="E65" s="69" t="s">
        <v>215</v>
      </c>
      <c r="F65" s="69" t="s">
        <v>48</v>
      </c>
      <c r="G65" s="86">
        <v>38.86</v>
      </c>
      <c r="H65" s="72">
        <v>20</v>
      </c>
      <c r="I65" s="39">
        <f t="shared" si="0"/>
        <v>20</v>
      </c>
      <c r="J65" s="40" t="str">
        <f t="shared" si="1"/>
        <v>OK</v>
      </c>
      <c r="K65" s="18"/>
      <c r="L65" s="18"/>
      <c r="M65" s="18"/>
      <c r="N65" s="18"/>
      <c r="O65" s="18"/>
      <c r="P65" s="18"/>
      <c r="Q65" s="18"/>
      <c r="R65" s="18"/>
      <c r="S65" s="18"/>
      <c r="T65" s="18"/>
      <c r="U65" s="18"/>
      <c r="V65" s="18"/>
      <c r="W65" s="18"/>
      <c r="X65" s="18"/>
      <c r="Y65" s="18"/>
      <c r="Z65" s="18"/>
      <c r="AA65" s="18"/>
      <c r="AB65" s="18"/>
      <c r="AC65" s="121"/>
      <c r="AD65" s="121"/>
      <c r="AE65" s="121"/>
      <c r="AF65" s="121"/>
      <c r="AG65" s="121"/>
      <c r="AH65" s="121"/>
      <c r="AI65" s="121"/>
      <c r="AJ65" s="121"/>
      <c r="AK65" s="121"/>
      <c r="AL65" s="121"/>
      <c r="AM65" s="18"/>
      <c r="AN65" s="18"/>
      <c r="AO65" s="18"/>
      <c r="AP65" s="18"/>
      <c r="AQ65" s="18"/>
      <c r="AR65" s="18"/>
      <c r="AS65" s="18"/>
      <c r="AT65" s="18"/>
      <c r="AU65" s="18"/>
      <c r="AV65" s="18"/>
    </row>
    <row r="66" spans="1:48" ht="60" customHeight="1" x14ac:dyDescent="0.25">
      <c r="A66" s="134">
        <v>19</v>
      </c>
      <c r="B66" s="68">
        <v>67</v>
      </c>
      <c r="C66" s="140" t="s">
        <v>175</v>
      </c>
      <c r="D66" s="46" t="s">
        <v>117</v>
      </c>
      <c r="E66" s="69" t="s">
        <v>62</v>
      </c>
      <c r="F66" s="69" t="s">
        <v>48</v>
      </c>
      <c r="G66" s="86">
        <v>121.67</v>
      </c>
      <c r="H66" s="72"/>
      <c r="I66" s="39">
        <f t="shared" si="0"/>
        <v>0</v>
      </c>
      <c r="J66" s="40" t="str">
        <f t="shared" si="1"/>
        <v>OK</v>
      </c>
      <c r="K66" s="18"/>
      <c r="L66" s="18"/>
      <c r="M66" s="18"/>
      <c r="N66" s="18"/>
      <c r="O66" s="18"/>
      <c r="P66" s="18"/>
      <c r="Q66" s="18"/>
      <c r="R66" s="18"/>
      <c r="S66" s="18"/>
      <c r="T66" s="18"/>
      <c r="U66" s="18"/>
      <c r="V66" s="18"/>
      <c r="W66" s="18"/>
      <c r="X66" s="18"/>
      <c r="Y66" s="18"/>
      <c r="Z66" s="18"/>
      <c r="AA66" s="18"/>
      <c r="AB66" s="18"/>
      <c r="AC66" s="121"/>
      <c r="AD66" s="121"/>
      <c r="AE66" s="121"/>
      <c r="AF66" s="121"/>
      <c r="AG66" s="121"/>
      <c r="AH66" s="121"/>
      <c r="AI66" s="121"/>
      <c r="AJ66" s="121"/>
      <c r="AK66" s="121"/>
      <c r="AL66" s="121"/>
      <c r="AM66" s="18"/>
      <c r="AN66" s="18"/>
      <c r="AO66" s="18"/>
      <c r="AP66" s="18"/>
      <c r="AQ66" s="18"/>
      <c r="AR66" s="18"/>
      <c r="AS66" s="18"/>
      <c r="AT66" s="18"/>
      <c r="AU66" s="18"/>
      <c r="AV66" s="18"/>
    </row>
    <row r="67" spans="1:48" ht="60" customHeight="1" x14ac:dyDescent="0.25">
      <c r="A67" s="135"/>
      <c r="B67" s="68">
        <v>68</v>
      </c>
      <c r="C67" s="141"/>
      <c r="D67" s="46" t="s">
        <v>118</v>
      </c>
      <c r="E67" s="69" t="s">
        <v>62</v>
      </c>
      <c r="F67" s="69" t="s">
        <v>48</v>
      </c>
      <c r="G67" s="86">
        <v>63.22</v>
      </c>
      <c r="H67" s="72"/>
      <c r="I67" s="39">
        <f t="shared" si="0"/>
        <v>0</v>
      </c>
      <c r="J67" s="40" t="str">
        <f t="shared" si="1"/>
        <v>OK</v>
      </c>
      <c r="K67" s="18"/>
      <c r="L67" s="18"/>
      <c r="M67" s="18"/>
      <c r="N67" s="18"/>
      <c r="O67" s="18"/>
      <c r="P67" s="18"/>
      <c r="Q67" s="18"/>
      <c r="R67" s="18"/>
      <c r="S67" s="18"/>
      <c r="T67" s="18"/>
      <c r="U67" s="18"/>
      <c r="V67" s="18"/>
      <c r="W67" s="18"/>
      <c r="X67" s="18"/>
      <c r="Y67" s="18"/>
      <c r="Z67" s="18"/>
      <c r="AA67" s="18"/>
      <c r="AB67" s="18"/>
      <c r="AC67" s="121"/>
      <c r="AD67" s="121"/>
      <c r="AE67" s="121"/>
      <c r="AF67" s="121"/>
      <c r="AG67" s="121"/>
      <c r="AH67" s="121"/>
      <c r="AI67" s="121"/>
      <c r="AJ67" s="121"/>
      <c r="AK67" s="121"/>
      <c r="AL67" s="121"/>
      <c r="AM67" s="18"/>
      <c r="AN67" s="18"/>
      <c r="AO67" s="18"/>
      <c r="AP67" s="18"/>
      <c r="AQ67" s="18"/>
      <c r="AR67" s="18"/>
      <c r="AS67" s="18"/>
      <c r="AT67" s="18"/>
      <c r="AU67" s="18"/>
      <c r="AV67" s="18"/>
    </row>
    <row r="68" spans="1:48" ht="60" customHeight="1" x14ac:dyDescent="0.25">
      <c r="A68" s="135"/>
      <c r="B68" s="68">
        <v>69</v>
      </c>
      <c r="C68" s="141"/>
      <c r="D68" s="66" t="s">
        <v>119</v>
      </c>
      <c r="E68" s="20" t="s">
        <v>62</v>
      </c>
      <c r="F68" s="20" t="s">
        <v>48</v>
      </c>
      <c r="G68" s="86">
        <v>68.62</v>
      </c>
      <c r="H68" s="72">
        <v>20</v>
      </c>
      <c r="I68" s="39">
        <f t="shared" si="0"/>
        <v>0</v>
      </c>
      <c r="J68" s="40" t="str">
        <f t="shared" si="1"/>
        <v>OK</v>
      </c>
      <c r="K68" s="18"/>
      <c r="L68" s="18"/>
      <c r="M68" s="18"/>
      <c r="N68" s="18"/>
      <c r="O68" s="18"/>
      <c r="P68" s="18"/>
      <c r="Q68" s="18"/>
      <c r="R68" s="18"/>
      <c r="S68" s="18"/>
      <c r="T68" s="18"/>
      <c r="U68" s="18"/>
      <c r="V68" s="18"/>
      <c r="W68" s="18"/>
      <c r="X68" s="18">
        <v>20</v>
      </c>
      <c r="Y68" s="18"/>
      <c r="Z68" s="18"/>
      <c r="AA68" s="18"/>
      <c r="AB68" s="18"/>
      <c r="AC68" s="121"/>
      <c r="AD68" s="121"/>
      <c r="AE68" s="121"/>
      <c r="AF68" s="121"/>
      <c r="AG68" s="121"/>
      <c r="AH68" s="121"/>
      <c r="AI68" s="121"/>
      <c r="AJ68" s="121"/>
      <c r="AK68" s="121"/>
      <c r="AL68" s="121"/>
      <c r="AM68" s="18"/>
      <c r="AN68" s="18"/>
      <c r="AO68" s="18"/>
      <c r="AP68" s="18"/>
      <c r="AQ68" s="18"/>
      <c r="AR68" s="18"/>
      <c r="AS68" s="18"/>
      <c r="AT68" s="18"/>
      <c r="AU68" s="18"/>
      <c r="AV68" s="18"/>
    </row>
    <row r="69" spans="1:48" ht="60" customHeight="1" x14ac:dyDescent="0.25">
      <c r="A69" s="136"/>
      <c r="B69" s="68">
        <v>70</v>
      </c>
      <c r="C69" s="142"/>
      <c r="D69" s="66" t="s">
        <v>216</v>
      </c>
      <c r="E69" s="20" t="s">
        <v>64</v>
      </c>
      <c r="F69" s="20" t="s">
        <v>48</v>
      </c>
      <c r="G69" s="86">
        <v>16.43</v>
      </c>
      <c r="H69" s="72">
        <v>50</v>
      </c>
      <c r="I69" s="39">
        <f t="shared" ref="I69:I126" si="2">H69-(SUM(K69:AV69))</f>
        <v>50</v>
      </c>
      <c r="J69" s="40" t="str">
        <f t="shared" ref="J69:J126" si="3">IF(I69&lt;0,"ATENÇÃO","OK")</f>
        <v>OK</v>
      </c>
      <c r="K69" s="18"/>
      <c r="L69" s="18"/>
      <c r="M69" s="18"/>
      <c r="N69" s="18"/>
      <c r="O69" s="18"/>
      <c r="P69" s="18"/>
      <c r="Q69" s="18"/>
      <c r="R69" s="18"/>
      <c r="S69" s="18"/>
      <c r="T69" s="18"/>
      <c r="U69" s="18"/>
      <c r="V69" s="18"/>
      <c r="W69" s="18"/>
      <c r="X69" s="18"/>
      <c r="Y69" s="18"/>
      <c r="Z69" s="18"/>
      <c r="AA69" s="18"/>
      <c r="AB69" s="18"/>
      <c r="AC69" s="121"/>
      <c r="AD69" s="121"/>
      <c r="AE69" s="121"/>
      <c r="AF69" s="121"/>
      <c r="AG69" s="121"/>
      <c r="AH69" s="121"/>
      <c r="AI69" s="121"/>
      <c r="AJ69" s="121"/>
      <c r="AK69" s="121"/>
      <c r="AL69" s="121"/>
      <c r="AM69" s="18"/>
      <c r="AN69" s="18"/>
      <c r="AO69" s="18"/>
      <c r="AP69" s="18"/>
      <c r="AQ69" s="18"/>
      <c r="AR69" s="18"/>
      <c r="AS69" s="18"/>
      <c r="AT69" s="18"/>
      <c r="AU69" s="18"/>
      <c r="AV69" s="18"/>
    </row>
    <row r="70" spans="1:48" ht="60" customHeight="1" x14ac:dyDescent="0.25">
      <c r="A70" s="134">
        <v>20</v>
      </c>
      <c r="B70" s="68">
        <v>71</v>
      </c>
      <c r="C70" s="140" t="s">
        <v>207</v>
      </c>
      <c r="D70" s="66" t="s">
        <v>120</v>
      </c>
      <c r="E70" s="20" t="s">
        <v>217</v>
      </c>
      <c r="F70" s="20" t="s">
        <v>36</v>
      </c>
      <c r="G70" s="86">
        <v>2.25</v>
      </c>
      <c r="H70" s="72">
        <v>60</v>
      </c>
      <c r="I70" s="39">
        <f t="shared" si="2"/>
        <v>60</v>
      </c>
      <c r="J70" s="40" t="str">
        <f t="shared" si="3"/>
        <v>OK</v>
      </c>
      <c r="K70" s="18"/>
      <c r="L70" s="18"/>
      <c r="M70" s="18"/>
      <c r="N70" s="18"/>
      <c r="O70" s="18"/>
      <c r="P70" s="18"/>
      <c r="Q70" s="18"/>
      <c r="R70" s="18"/>
      <c r="S70" s="18"/>
      <c r="T70" s="18"/>
      <c r="U70" s="18"/>
      <c r="V70" s="18"/>
      <c r="W70" s="18"/>
      <c r="X70" s="18"/>
      <c r="Y70" s="18"/>
      <c r="Z70" s="18"/>
      <c r="AA70" s="18"/>
      <c r="AB70" s="18"/>
      <c r="AC70" s="121"/>
      <c r="AD70" s="121"/>
      <c r="AE70" s="121"/>
      <c r="AF70" s="121"/>
      <c r="AG70" s="121"/>
      <c r="AH70" s="121"/>
      <c r="AI70" s="121"/>
      <c r="AJ70" s="121"/>
      <c r="AK70" s="121"/>
      <c r="AL70" s="121"/>
      <c r="AM70" s="18"/>
      <c r="AN70" s="18"/>
      <c r="AO70" s="18"/>
      <c r="AP70" s="18"/>
      <c r="AQ70" s="18"/>
      <c r="AR70" s="18"/>
      <c r="AS70" s="18"/>
      <c r="AT70" s="18"/>
      <c r="AU70" s="18"/>
      <c r="AV70" s="18"/>
    </row>
    <row r="71" spans="1:48" ht="60" customHeight="1" x14ac:dyDescent="0.25">
      <c r="A71" s="135"/>
      <c r="B71" s="68">
        <v>72</v>
      </c>
      <c r="C71" s="141"/>
      <c r="D71" s="46" t="s">
        <v>121</v>
      </c>
      <c r="E71" s="69" t="s">
        <v>217</v>
      </c>
      <c r="F71" s="69" t="s">
        <v>36</v>
      </c>
      <c r="G71" s="86">
        <v>2.25</v>
      </c>
      <c r="H71" s="72">
        <v>144</v>
      </c>
      <c r="I71" s="39">
        <f t="shared" si="2"/>
        <v>144</v>
      </c>
      <c r="J71" s="40" t="str">
        <f t="shared" si="3"/>
        <v>OK</v>
      </c>
      <c r="K71" s="18"/>
      <c r="L71" s="18"/>
      <c r="M71" s="18"/>
      <c r="N71" s="18"/>
      <c r="O71" s="18"/>
      <c r="P71" s="18"/>
      <c r="Q71" s="18"/>
      <c r="R71" s="18"/>
      <c r="S71" s="18"/>
      <c r="T71" s="18"/>
      <c r="U71" s="18"/>
      <c r="V71" s="18"/>
      <c r="W71" s="18"/>
      <c r="X71" s="18"/>
      <c r="Y71" s="18"/>
      <c r="Z71" s="18"/>
      <c r="AA71" s="18"/>
      <c r="AB71" s="18"/>
      <c r="AC71" s="121"/>
      <c r="AD71" s="121"/>
      <c r="AE71" s="121"/>
      <c r="AF71" s="121"/>
      <c r="AG71" s="121"/>
      <c r="AH71" s="121"/>
      <c r="AI71" s="121"/>
      <c r="AJ71" s="121"/>
      <c r="AK71" s="121"/>
      <c r="AL71" s="121"/>
      <c r="AM71" s="18"/>
      <c r="AN71" s="18"/>
      <c r="AO71" s="18"/>
      <c r="AP71" s="18"/>
      <c r="AQ71" s="18"/>
      <c r="AR71" s="18"/>
      <c r="AS71" s="18"/>
      <c r="AT71" s="18"/>
      <c r="AU71" s="18"/>
      <c r="AV71" s="18"/>
    </row>
    <row r="72" spans="1:48" ht="60" customHeight="1" x14ac:dyDescent="0.25">
      <c r="A72" s="135"/>
      <c r="B72" s="68">
        <v>73</v>
      </c>
      <c r="C72" s="141"/>
      <c r="D72" s="46" t="s">
        <v>122</v>
      </c>
      <c r="E72" s="69" t="s">
        <v>217</v>
      </c>
      <c r="F72" s="69" t="s">
        <v>36</v>
      </c>
      <c r="G72" s="86">
        <v>2.25</v>
      </c>
      <c r="H72" s="72">
        <v>144</v>
      </c>
      <c r="I72" s="39">
        <f t="shared" si="2"/>
        <v>0</v>
      </c>
      <c r="J72" s="40" t="str">
        <f t="shared" si="3"/>
        <v>OK</v>
      </c>
      <c r="K72" s="18"/>
      <c r="L72" s="18"/>
      <c r="M72" s="18"/>
      <c r="N72" s="18"/>
      <c r="O72" s="18"/>
      <c r="P72" s="18"/>
      <c r="Q72" s="18"/>
      <c r="R72" s="18"/>
      <c r="S72" s="18">
        <v>144</v>
      </c>
      <c r="T72" s="18"/>
      <c r="U72" s="18"/>
      <c r="V72" s="18"/>
      <c r="W72" s="18"/>
      <c r="X72" s="18"/>
      <c r="Y72" s="18"/>
      <c r="Z72" s="18"/>
      <c r="AA72" s="18"/>
      <c r="AB72" s="18"/>
      <c r="AC72" s="121"/>
      <c r="AD72" s="121"/>
      <c r="AE72" s="121"/>
      <c r="AF72" s="121"/>
      <c r="AG72" s="121"/>
      <c r="AH72" s="121"/>
      <c r="AI72" s="121"/>
      <c r="AJ72" s="121"/>
      <c r="AK72" s="121"/>
      <c r="AL72" s="121"/>
      <c r="AM72" s="18"/>
      <c r="AN72" s="18"/>
      <c r="AO72" s="18"/>
      <c r="AP72" s="18"/>
      <c r="AQ72" s="18"/>
      <c r="AR72" s="18"/>
      <c r="AS72" s="18"/>
      <c r="AT72" s="18"/>
      <c r="AU72" s="18"/>
      <c r="AV72" s="18"/>
    </row>
    <row r="73" spans="1:48" ht="60" customHeight="1" x14ac:dyDescent="0.25">
      <c r="A73" s="135"/>
      <c r="B73" s="68">
        <v>74</v>
      </c>
      <c r="C73" s="141"/>
      <c r="D73" s="46" t="s">
        <v>123</v>
      </c>
      <c r="E73" s="69" t="s">
        <v>217</v>
      </c>
      <c r="F73" s="69" t="s">
        <v>48</v>
      </c>
      <c r="G73" s="86">
        <v>0.12</v>
      </c>
      <c r="H73" s="72"/>
      <c r="I73" s="39">
        <f t="shared" si="2"/>
        <v>0</v>
      </c>
      <c r="J73" s="40" t="str">
        <f t="shared" si="3"/>
        <v>OK</v>
      </c>
      <c r="K73" s="18"/>
      <c r="L73" s="18"/>
      <c r="M73" s="18"/>
      <c r="N73" s="18"/>
      <c r="O73" s="18"/>
      <c r="P73" s="18"/>
      <c r="Q73" s="18"/>
      <c r="R73" s="18"/>
      <c r="S73" s="18"/>
      <c r="T73" s="18"/>
      <c r="U73" s="18"/>
      <c r="V73" s="18"/>
      <c r="W73" s="18"/>
      <c r="X73" s="18"/>
      <c r="Y73" s="18"/>
      <c r="Z73" s="18"/>
      <c r="AA73" s="18"/>
      <c r="AB73" s="18"/>
      <c r="AC73" s="121"/>
      <c r="AD73" s="121"/>
      <c r="AE73" s="121"/>
      <c r="AF73" s="121"/>
      <c r="AG73" s="121"/>
      <c r="AH73" s="121"/>
      <c r="AI73" s="121"/>
      <c r="AJ73" s="121"/>
      <c r="AK73" s="121"/>
      <c r="AL73" s="121"/>
      <c r="AM73" s="18"/>
      <c r="AN73" s="18"/>
      <c r="AO73" s="18"/>
      <c r="AP73" s="18"/>
      <c r="AQ73" s="18"/>
      <c r="AR73" s="18"/>
      <c r="AS73" s="18"/>
      <c r="AT73" s="18"/>
      <c r="AU73" s="18"/>
      <c r="AV73" s="18"/>
    </row>
    <row r="74" spans="1:48" ht="60" customHeight="1" x14ac:dyDescent="0.25">
      <c r="A74" s="136"/>
      <c r="B74" s="68">
        <v>75</v>
      </c>
      <c r="C74" s="142"/>
      <c r="D74" s="46" t="s">
        <v>143</v>
      </c>
      <c r="E74" s="69" t="s">
        <v>67</v>
      </c>
      <c r="F74" s="69" t="s">
        <v>53</v>
      </c>
      <c r="G74" s="86">
        <v>134.54</v>
      </c>
      <c r="H74" s="72"/>
      <c r="I74" s="39">
        <f t="shared" si="2"/>
        <v>0</v>
      </c>
      <c r="J74" s="40" t="str">
        <f t="shared" si="3"/>
        <v>OK</v>
      </c>
      <c r="K74" s="18"/>
      <c r="L74" s="18"/>
      <c r="M74" s="18"/>
      <c r="N74" s="18"/>
      <c r="O74" s="18"/>
      <c r="P74" s="18"/>
      <c r="Q74" s="18"/>
      <c r="R74" s="18"/>
      <c r="S74" s="18"/>
      <c r="T74" s="18"/>
      <c r="U74" s="18"/>
      <c r="V74" s="18"/>
      <c r="W74" s="18"/>
      <c r="X74" s="18"/>
      <c r="Y74" s="18"/>
      <c r="Z74" s="18"/>
      <c r="AA74" s="18"/>
      <c r="AB74" s="18"/>
      <c r="AC74" s="121"/>
      <c r="AD74" s="121"/>
      <c r="AE74" s="121"/>
      <c r="AF74" s="121"/>
      <c r="AG74" s="121"/>
      <c r="AH74" s="121"/>
      <c r="AI74" s="121"/>
      <c r="AJ74" s="121"/>
      <c r="AK74" s="121"/>
      <c r="AL74" s="121"/>
      <c r="AM74" s="18"/>
      <c r="AN74" s="18"/>
      <c r="AO74" s="18"/>
      <c r="AP74" s="18"/>
      <c r="AQ74" s="18"/>
      <c r="AR74" s="18"/>
      <c r="AS74" s="18"/>
      <c r="AT74" s="18"/>
      <c r="AU74" s="18"/>
      <c r="AV74" s="18"/>
    </row>
    <row r="75" spans="1:48" ht="60" customHeight="1" x14ac:dyDescent="0.25">
      <c r="A75" s="134">
        <v>21</v>
      </c>
      <c r="B75" s="68">
        <v>76</v>
      </c>
      <c r="C75" s="140" t="s">
        <v>218</v>
      </c>
      <c r="D75" s="84" t="s">
        <v>219</v>
      </c>
      <c r="E75" s="20" t="s">
        <v>220</v>
      </c>
      <c r="F75" s="20" t="s">
        <v>46</v>
      </c>
      <c r="G75" s="86">
        <v>20.36</v>
      </c>
      <c r="H75" s="72"/>
      <c r="I75" s="39">
        <f t="shared" si="2"/>
        <v>0</v>
      </c>
      <c r="J75" s="40" t="str">
        <f t="shared" si="3"/>
        <v>OK</v>
      </c>
      <c r="K75" s="18"/>
      <c r="L75" s="18"/>
      <c r="M75" s="18"/>
      <c r="N75" s="18"/>
      <c r="O75" s="18"/>
      <c r="P75" s="18"/>
      <c r="Q75" s="18"/>
      <c r="R75" s="18"/>
      <c r="S75" s="18"/>
      <c r="T75" s="18"/>
      <c r="U75" s="18"/>
      <c r="V75" s="18"/>
      <c r="W75" s="18"/>
      <c r="X75" s="18"/>
      <c r="Y75" s="18"/>
      <c r="Z75" s="18"/>
      <c r="AA75" s="18"/>
      <c r="AB75" s="18"/>
      <c r="AC75" s="121"/>
      <c r="AD75" s="121"/>
      <c r="AE75" s="121"/>
      <c r="AF75" s="121"/>
      <c r="AG75" s="121"/>
      <c r="AH75" s="121"/>
      <c r="AI75" s="121"/>
      <c r="AJ75" s="121"/>
      <c r="AK75" s="121"/>
      <c r="AL75" s="121"/>
      <c r="AM75" s="18"/>
      <c r="AN75" s="18"/>
      <c r="AO75" s="18"/>
      <c r="AP75" s="18"/>
      <c r="AQ75" s="18"/>
      <c r="AR75" s="18"/>
      <c r="AS75" s="18"/>
      <c r="AT75" s="18"/>
      <c r="AU75" s="18"/>
      <c r="AV75" s="18"/>
    </row>
    <row r="76" spans="1:48" ht="60" customHeight="1" x14ac:dyDescent="0.25">
      <c r="A76" s="135"/>
      <c r="B76" s="68">
        <v>77</v>
      </c>
      <c r="C76" s="141"/>
      <c r="D76" s="46" t="s">
        <v>221</v>
      </c>
      <c r="E76" s="20" t="s">
        <v>220</v>
      </c>
      <c r="F76" s="69" t="s">
        <v>46</v>
      </c>
      <c r="G76" s="86">
        <v>20.350000000000001</v>
      </c>
      <c r="H76" s="72"/>
      <c r="I76" s="39">
        <f t="shared" si="2"/>
        <v>0</v>
      </c>
      <c r="J76" s="40" t="str">
        <f t="shared" si="3"/>
        <v>OK</v>
      </c>
      <c r="K76" s="18"/>
      <c r="L76" s="18"/>
      <c r="M76" s="18"/>
      <c r="N76" s="18"/>
      <c r="O76" s="18"/>
      <c r="P76" s="18"/>
      <c r="Q76" s="18"/>
      <c r="R76" s="18"/>
      <c r="S76" s="18"/>
      <c r="T76" s="18"/>
      <c r="U76" s="18"/>
      <c r="V76" s="18"/>
      <c r="W76" s="18"/>
      <c r="X76" s="18"/>
      <c r="Y76" s="18"/>
      <c r="Z76" s="18"/>
      <c r="AA76" s="18"/>
      <c r="AB76" s="18"/>
      <c r="AC76" s="121"/>
      <c r="AD76" s="121"/>
      <c r="AE76" s="121"/>
      <c r="AF76" s="121"/>
      <c r="AG76" s="121"/>
      <c r="AH76" s="121"/>
      <c r="AI76" s="121"/>
      <c r="AJ76" s="121"/>
      <c r="AK76" s="121"/>
      <c r="AL76" s="121"/>
      <c r="AM76" s="18"/>
      <c r="AN76" s="18"/>
      <c r="AO76" s="18"/>
      <c r="AP76" s="18"/>
      <c r="AQ76" s="18"/>
      <c r="AR76" s="18"/>
      <c r="AS76" s="18"/>
      <c r="AT76" s="18"/>
      <c r="AU76" s="18"/>
      <c r="AV76" s="18"/>
    </row>
    <row r="77" spans="1:48" ht="60" customHeight="1" x14ac:dyDescent="0.25">
      <c r="A77" s="136"/>
      <c r="B77" s="68">
        <v>78</v>
      </c>
      <c r="C77" s="142"/>
      <c r="D77" s="46" t="s">
        <v>222</v>
      </c>
      <c r="E77" s="20" t="s">
        <v>220</v>
      </c>
      <c r="F77" s="69" t="s">
        <v>52</v>
      </c>
      <c r="G77" s="86">
        <v>20.38</v>
      </c>
      <c r="H77" s="72"/>
      <c r="I77" s="39">
        <f t="shared" si="2"/>
        <v>0</v>
      </c>
      <c r="J77" s="40" t="str">
        <f t="shared" si="3"/>
        <v>OK</v>
      </c>
      <c r="K77" s="18"/>
      <c r="L77" s="18"/>
      <c r="M77" s="18"/>
      <c r="N77" s="18"/>
      <c r="O77" s="18"/>
      <c r="P77" s="18"/>
      <c r="Q77" s="18"/>
      <c r="R77" s="18"/>
      <c r="S77" s="18"/>
      <c r="T77" s="18"/>
      <c r="U77" s="18"/>
      <c r="V77" s="18"/>
      <c r="W77" s="18"/>
      <c r="X77" s="18"/>
      <c r="Y77" s="18"/>
      <c r="Z77" s="18"/>
      <c r="AA77" s="18"/>
      <c r="AB77" s="18"/>
      <c r="AC77" s="121"/>
      <c r="AD77" s="121"/>
      <c r="AE77" s="121"/>
      <c r="AF77" s="121"/>
      <c r="AG77" s="121"/>
      <c r="AH77" s="121"/>
      <c r="AI77" s="121"/>
      <c r="AJ77" s="121"/>
      <c r="AK77" s="121"/>
      <c r="AL77" s="121"/>
      <c r="AM77" s="18"/>
      <c r="AN77" s="18"/>
      <c r="AO77" s="18"/>
      <c r="AP77" s="18"/>
      <c r="AQ77" s="18"/>
      <c r="AR77" s="18"/>
      <c r="AS77" s="18"/>
      <c r="AT77" s="18"/>
      <c r="AU77" s="18"/>
      <c r="AV77" s="18"/>
    </row>
    <row r="78" spans="1:48" ht="60" customHeight="1" x14ac:dyDescent="0.25">
      <c r="A78" s="134">
        <v>22</v>
      </c>
      <c r="B78" s="68">
        <v>79</v>
      </c>
      <c r="C78" s="140" t="s">
        <v>175</v>
      </c>
      <c r="D78" s="46" t="s">
        <v>124</v>
      </c>
      <c r="E78" s="20" t="s">
        <v>62</v>
      </c>
      <c r="F78" s="69" t="s">
        <v>26</v>
      </c>
      <c r="G78" s="86">
        <v>267.92</v>
      </c>
      <c r="H78" s="72"/>
      <c r="I78" s="39">
        <f t="shared" si="2"/>
        <v>0</v>
      </c>
      <c r="J78" s="40" t="str">
        <f t="shared" si="3"/>
        <v>OK</v>
      </c>
      <c r="K78" s="18"/>
      <c r="L78" s="18"/>
      <c r="M78" s="18"/>
      <c r="N78" s="18"/>
      <c r="O78" s="18"/>
      <c r="P78" s="18"/>
      <c r="Q78" s="18"/>
      <c r="R78" s="18"/>
      <c r="S78" s="18"/>
      <c r="T78" s="18"/>
      <c r="U78" s="18"/>
      <c r="V78" s="18"/>
      <c r="W78" s="18"/>
      <c r="X78" s="18"/>
      <c r="Y78" s="18"/>
      <c r="Z78" s="18"/>
      <c r="AA78" s="18"/>
      <c r="AB78" s="18"/>
      <c r="AC78" s="121"/>
      <c r="AD78" s="121"/>
      <c r="AE78" s="121"/>
      <c r="AF78" s="121"/>
      <c r="AG78" s="121"/>
      <c r="AH78" s="121"/>
      <c r="AI78" s="121"/>
      <c r="AJ78" s="121"/>
      <c r="AK78" s="121"/>
      <c r="AL78" s="121"/>
      <c r="AM78" s="18"/>
      <c r="AN78" s="18"/>
      <c r="AO78" s="18"/>
      <c r="AP78" s="18"/>
      <c r="AQ78" s="18"/>
      <c r="AR78" s="18"/>
      <c r="AS78" s="18"/>
      <c r="AT78" s="18"/>
      <c r="AU78" s="18"/>
      <c r="AV78" s="18"/>
    </row>
    <row r="79" spans="1:48" ht="60" customHeight="1" x14ac:dyDescent="0.25">
      <c r="A79" s="135"/>
      <c r="B79" s="68">
        <v>80</v>
      </c>
      <c r="C79" s="141"/>
      <c r="D79" s="46" t="s">
        <v>125</v>
      </c>
      <c r="E79" s="20" t="s">
        <v>62</v>
      </c>
      <c r="F79" s="69" t="s">
        <v>48</v>
      </c>
      <c r="G79" s="86">
        <v>31.59</v>
      </c>
      <c r="H79" s="72"/>
      <c r="I79" s="39">
        <f t="shared" si="2"/>
        <v>0</v>
      </c>
      <c r="J79" s="40" t="str">
        <f t="shared" si="3"/>
        <v>OK</v>
      </c>
      <c r="K79" s="18"/>
      <c r="L79" s="18"/>
      <c r="M79" s="18"/>
      <c r="N79" s="18"/>
      <c r="O79" s="18"/>
      <c r="P79" s="18"/>
      <c r="Q79" s="18"/>
      <c r="R79" s="18"/>
      <c r="S79" s="18"/>
      <c r="T79" s="18"/>
      <c r="U79" s="18"/>
      <c r="V79" s="18"/>
      <c r="W79" s="18"/>
      <c r="X79" s="18"/>
      <c r="Y79" s="18"/>
      <c r="Z79" s="18"/>
      <c r="AA79" s="18"/>
      <c r="AB79" s="18"/>
      <c r="AC79" s="121"/>
      <c r="AD79" s="121"/>
      <c r="AE79" s="121"/>
      <c r="AF79" s="121"/>
      <c r="AG79" s="121"/>
      <c r="AH79" s="121"/>
      <c r="AI79" s="121"/>
      <c r="AJ79" s="121"/>
      <c r="AK79" s="121"/>
      <c r="AL79" s="121"/>
      <c r="AM79" s="18"/>
      <c r="AN79" s="18"/>
      <c r="AO79" s="18"/>
      <c r="AP79" s="18"/>
      <c r="AQ79" s="18"/>
      <c r="AR79" s="18"/>
      <c r="AS79" s="18"/>
      <c r="AT79" s="18"/>
      <c r="AU79" s="18"/>
      <c r="AV79" s="18"/>
    </row>
    <row r="80" spans="1:48" ht="60" customHeight="1" x14ac:dyDescent="0.25">
      <c r="A80" s="135"/>
      <c r="B80" s="68">
        <v>81</v>
      </c>
      <c r="C80" s="141"/>
      <c r="D80" s="46" t="s">
        <v>126</v>
      </c>
      <c r="E80" s="20" t="s">
        <v>223</v>
      </c>
      <c r="F80" s="69" t="s">
        <v>48</v>
      </c>
      <c r="G80" s="86">
        <v>17.48</v>
      </c>
      <c r="H80" s="72"/>
      <c r="I80" s="39">
        <f t="shared" si="2"/>
        <v>0</v>
      </c>
      <c r="J80" s="40" t="str">
        <f t="shared" si="3"/>
        <v>OK</v>
      </c>
      <c r="K80" s="18"/>
      <c r="L80" s="18"/>
      <c r="M80" s="18"/>
      <c r="N80" s="18"/>
      <c r="O80" s="18"/>
      <c r="P80" s="18"/>
      <c r="Q80" s="18"/>
      <c r="R80" s="18"/>
      <c r="S80" s="18"/>
      <c r="T80" s="18"/>
      <c r="U80" s="18"/>
      <c r="V80" s="18"/>
      <c r="W80" s="18"/>
      <c r="X80" s="18"/>
      <c r="Y80" s="18"/>
      <c r="Z80" s="18"/>
      <c r="AA80" s="18"/>
      <c r="AB80" s="18"/>
      <c r="AC80" s="121"/>
      <c r="AD80" s="121"/>
      <c r="AE80" s="121"/>
      <c r="AF80" s="121"/>
      <c r="AG80" s="121"/>
      <c r="AH80" s="121"/>
      <c r="AI80" s="121"/>
      <c r="AJ80" s="121"/>
      <c r="AK80" s="121"/>
      <c r="AL80" s="121"/>
      <c r="AM80" s="18"/>
      <c r="AN80" s="18"/>
      <c r="AO80" s="18"/>
      <c r="AP80" s="18"/>
      <c r="AQ80" s="18"/>
      <c r="AR80" s="18"/>
      <c r="AS80" s="18"/>
      <c r="AT80" s="18"/>
      <c r="AU80" s="18"/>
      <c r="AV80" s="18"/>
    </row>
    <row r="81" spans="1:48" ht="60" customHeight="1" x14ac:dyDescent="0.25">
      <c r="A81" s="135"/>
      <c r="B81" s="68">
        <v>82</v>
      </c>
      <c r="C81" s="141"/>
      <c r="D81" s="66" t="s">
        <v>127</v>
      </c>
      <c r="E81" s="20" t="s">
        <v>62</v>
      </c>
      <c r="F81" s="20" t="s">
        <v>48</v>
      </c>
      <c r="G81" s="86">
        <v>15.49</v>
      </c>
      <c r="H81" s="72"/>
      <c r="I81" s="39">
        <f t="shared" si="2"/>
        <v>0</v>
      </c>
      <c r="J81" s="40" t="str">
        <f t="shared" si="3"/>
        <v>OK</v>
      </c>
      <c r="K81" s="18"/>
      <c r="L81" s="18"/>
      <c r="M81" s="18"/>
      <c r="N81" s="18"/>
      <c r="O81" s="18"/>
      <c r="P81" s="18"/>
      <c r="Q81" s="18"/>
      <c r="R81" s="18"/>
      <c r="S81" s="18"/>
      <c r="T81" s="18"/>
      <c r="U81" s="18"/>
      <c r="V81" s="18"/>
      <c r="W81" s="18"/>
      <c r="X81" s="18"/>
      <c r="Y81" s="18"/>
      <c r="Z81" s="18"/>
      <c r="AA81" s="18"/>
      <c r="AB81" s="18"/>
      <c r="AC81" s="121"/>
      <c r="AD81" s="121"/>
      <c r="AE81" s="121"/>
      <c r="AF81" s="121"/>
      <c r="AG81" s="121"/>
      <c r="AH81" s="121"/>
      <c r="AI81" s="121"/>
      <c r="AJ81" s="121"/>
      <c r="AK81" s="121"/>
      <c r="AL81" s="121"/>
      <c r="AM81" s="18"/>
      <c r="AN81" s="18"/>
      <c r="AO81" s="18"/>
      <c r="AP81" s="18"/>
      <c r="AQ81" s="18"/>
      <c r="AR81" s="18"/>
      <c r="AS81" s="18"/>
      <c r="AT81" s="18"/>
      <c r="AU81" s="18"/>
      <c r="AV81" s="18"/>
    </row>
    <row r="82" spans="1:48" ht="60" customHeight="1" x14ac:dyDescent="0.25">
      <c r="A82" s="135"/>
      <c r="B82" s="68">
        <v>83</v>
      </c>
      <c r="C82" s="141"/>
      <c r="D82" s="66" t="s">
        <v>128</v>
      </c>
      <c r="E82" s="20" t="s">
        <v>62</v>
      </c>
      <c r="F82" s="20" t="s">
        <v>48</v>
      </c>
      <c r="G82" s="86">
        <v>50.16</v>
      </c>
      <c r="H82" s="72"/>
      <c r="I82" s="39">
        <f t="shared" si="2"/>
        <v>0</v>
      </c>
      <c r="J82" s="40" t="str">
        <f t="shared" si="3"/>
        <v>OK</v>
      </c>
      <c r="K82" s="18"/>
      <c r="L82" s="18"/>
      <c r="M82" s="18"/>
      <c r="N82" s="18"/>
      <c r="O82" s="18"/>
      <c r="P82" s="18"/>
      <c r="Q82" s="18"/>
      <c r="R82" s="18"/>
      <c r="S82" s="18"/>
      <c r="T82" s="18"/>
      <c r="U82" s="18"/>
      <c r="V82" s="18"/>
      <c r="W82" s="18"/>
      <c r="X82" s="18"/>
      <c r="Y82" s="18"/>
      <c r="Z82" s="18"/>
      <c r="AA82" s="18"/>
      <c r="AB82" s="18"/>
      <c r="AC82" s="121"/>
      <c r="AD82" s="121"/>
      <c r="AE82" s="121"/>
      <c r="AF82" s="121"/>
      <c r="AG82" s="121"/>
      <c r="AH82" s="121"/>
      <c r="AI82" s="121"/>
      <c r="AJ82" s="121"/>
      <c r="AK82" s="121"/>
      <c r="AL82" s="121"/>
      <c r="AM82" s="18"/>
      <c r="AN82" s="18"/>
      <c r="AO82" s="18"/>
      <c r="AP82" s="18"/>
      <c r="AQ82" s="18"/>
      <c r="AR82" s="18"/>
      <c r="AS82" s="18"/>
      <c r="AT82" s="18"/>
      <c r="AU82" s="18"/>
      <c r="AV82" s="18"/>
    </row>
    <row r="83" spans="1:48" ht="60" customHeight="1" x14ac:dyDescent="0.25">
      <c r="A83" s="136"/>
      <c r="B83" s="68">
        <v>84</v>
      </c>
      <c r="C83" s="142"/>
      <c r="D83" s="66" t="s">
        <v>224</v>
      </c>
      <c r="E83" s="20" t="s">
        <v>62</v>
      </c>
      <c r="F83" s="20" t="s">
        <v>48</v>
      </c>
      <c r="G83" s="86">
        <v>27.85</v>
      </c>
      <c r="H83" s="72"/>
      <c r="I83" s="39">
        <f t="shared" si="2"/>
        <v>0</v>
      </c>
      <c r="J83" s="40" t="str">
        <f t="shared" si="3"/>
        <v>OK</v>
      </c>
      <c r="K83" s="18"/>
      <c r="L83" s="18"/>
      <c r="M83" s="18"/>
      <c r="N83" s="18"/>
      <c r="O83" s="18"/>
      <c r="P83" s="18"/>
      <c r="Q83" s="18"/>
      <c r="R83" s="18"/>
      <c r="S83" s="18"/>
      <c r="T83" s="18"/>
      <c r="U83" s="18"/>
      <c r="V83" s="18"/>
      <c r="W83" s="18"/>
      <c r="X83" s="18"/>
      <c r="Y83" s="18"/>
      <c r="Z83" s="18"/>
      <c r="AA83" s="18"/>
      <c r="AB83" s="18"/>
      <c r="AC83" s="121"/>
      <c r="AD83" s="121"/>
      <c r="AE83" s="121"/>
      <c r="AF83" s="121"/>
      <c r="AG83" s="121"/>
      <c r="AH83" s="121"/>
      <c r="AI83" s="121"/>
      <c r="AJ83" s="121"/>
      <c r="AK83" s="121"/>
      <c r="AL83" s="121"/>
      <c r="AM83" s="18"/>
      <c r="AN83" s="18"/>
      <c r="AO83" s="18"/>
      <c r="AP83" s="18"/>
      <c r="AQ83" s="18"/>
      <c r="AR83" s="18"/>
      <c r="AS83" s="18"/>
      <c r="AT83" s="18"/>
      <c r="AU83" s="18"/>
      <c r="AV83" s="18"/>
    </row>
    <row r="84" spans="1:48" ht="60" customHeight="1" x14ac:dyDescent="0.25">
      <c r="A84" s="49">
        <v>23</v>
      </c>
      <c r="B84" s="68">
        <v>85</v>
      </c>
      <c r="C84" s="81" t="s">
        <v>225</v>
      </c>
      <c r="D84" s="85" t="s">
        <v>226</v>
      </c>
      <c r="E84" s="20" t="s">
        <v>227</v>
      </c>
      <c r="F84" s="20" t="s">
        <v>46</v>
      </c>
      <c r="G84" s="86">
        <v>3.24</v>
      </c>
      <c r="H84" s="72">
        <v>80</v>
      </c>
      <c r="I84" s="39">
        <f t="shared" si="2"/>
        <v>0</v>
      </c>
      <c r="J84" s="40" t="str">
        <f t="shared" si="3"/>
        <v>OK</v>
      </c>
      <c r="K84" s="18"/>
      <c r="L84" s="18"/>
      <c r="M84" s="18"/>
      <c r="N84" s="18"/>
      <c r="O84" s="18"/>
      <c r="P84" s="18"/>
      <c r="Q84" s="18"/>
      <c r="R84" s="18"/>
      <c r="S84" s="18"/>
      <c r="T84" s="18"/>
      <c r="U84" s="18"/>
      <c r="V84" s="18"/>
      <c r="W84" s="18"/>
      <c r="X84" s="18"/>
      <c r="Y84" s="18"/>
      <c r="Z84" s="18"/>
      <c r="AA84" s="18"/>
      <c r="AB84" s="18"/>
      <c r="AC84" s="121"/>
      <c r="AD84" s="121"/>
      <c r="AE84" s="121"/>
      <c r="AF84" s="121">
        <v>80</v>
      </c>
      <c r="AG84" s="121"/>
      <c r="AH84" s="121"/>
      <c r="AI84" s="121"/>
      <c r="AJ84" s="121"/>
      <c r="AK84" s="121"/>
      <c r="AL84" s="121"/>
      <c r="AM84" s="18"/>
      <c r="AN84" s="18"/>
      <c r="AO84" s="18"/>
      <c r="AP84" s="18"/>
      <c r="AQ84" s="18"/>
      <c r="AR84" s="18"/>
      <c r="AS84" s="18"/>
      <c r="AT84" s="18"/>
      <c r="AU84" s="18"/>
      <c r="AV84" s="18"/>
    </row>
    <row r="85" spans="1:48" ht="60" customHeight="1" x14ac:dyDescent="0.25">
      <c r="A85" s="134">
        <v>24</v>
      </c>
      <c r="B85" s="68">
        <v>86</v>
      </c>
      <c r="C85" s="140" t="s">
        <v>207</v>
      </c>
      <c r="D85" s="66" t="s">
        <v>129</v>
      </c>
      <c r="E85" s="20" t="s">
        <v>38</v>
      </c>
      <c r="F85" s="20" t="s">
        <v>26</v>
      </c>
      <c r="G85" s="86">
        <v>1.1399999999999999</v>
      </c>
      <c r="H85" s="72"/>
      <c r="I85" s="39">
        <f t="shared" si="2"/>
        <v>0</v>
      </c>
      <c r="J85" s="40" t="str">
        <f t="shared" si="3"/>
        <v>OK</v>
      </c>
      <c r="K85" s="18"/>
      <c r="L85" s="18"/>
      <c r="M85" s="18"/>
      <c r="N85" s="18"/>
      <c r="O85" s="18"/>
      <c r="P85" s="18"/>
      <c r="Q85" s="18"/>
      <c r="R85" s="18"/>
      <c r="S85" s="18"/>
      <c r="T85" s="18"/>
      <c r="U85" s="18"/>
      <c r="V85" s="18"/>
      <c r="W85" s="18"/>
      <c r="X85" s="18"/>
      <c r="Y85" s="18"/>
      <c r="Z85" s="18"/>
      <c r="AA85" s="18"/>
      <c r="AB85" s="18"/>
      <c r="AC85" s="121"/>
      <c r="AD85" s="121"/>
      <c r="AE85" s="121"/>
      <c r="AF85" s="121"/>
      <c r="AG85" s="121"/>
      <c r="AH85" s="121"/>
      <c r="AI85" s="121"/>
      <c r="AJ85" s="121"/>
      <c r="AK85" s="121"/>
      <c r="AL85" s="121"/>
      <c r="AM85" s="18"/>
      <c r="AN85" s="18"/>
      <c r="AO85" s="18"/>
      <c r="AP85" s="18"/>
      <c r="AQ85" s="18"/>
      <c r="AR85" s="18"/>
      <c r="AS85" s="18"/>
      <c r="AT85" s="18"/>
      <c r="AU85" s="18"/>
      <c r="AV85" s="18"/>
    </row>
    <row r="86" spans="1:48" ht="60" customHeight="1" x14ac:dyDescent="0.25">
      <c r="A86" s="135"/>
      <c r="B86" s="68">
        <v>87</v>
      </c>
      <c r="C86" s="141"/>
      <c r="D86" s="66" t="s">
        <v>130</v>
      </c>
      <c r="E86" s="20" t="s">
        <v>38</v>
      </c>
      <c r="F86" s="20" t="s">
        <v>26</v>
      </c>
      <c r="G86" s="86">
        <v>1.57</v>
      </c>
      <c r="H86" s="72"/>
      <c r="I86" s="39">
        <f t="shared" si="2"/>
        <v>0</v>
      </c>
      <c r="J86" s="40" t="str">
        <f t="shared" si="3"/>
        <v>OK</v>
      </c>
      <c r="K86" s="18"/>
      <c r="L86" s="18"/>
      <c r="M86" s="18"/>
      <c r="N86" s="18"/>
      <c r="O86" s="18"/>
      <c r="P86" s="18"/>
      <c r="Q86" s="18"/>
      <c r="R86" s="18"/>
      <c r="S86" s="18"/>
      <c r="T86" s="18"/>
      <c r="U86" s="18"/>
      <c r="V86" s="18"/>
      <c r="W86" s="18"/>
      <c r="X86" s="18"/>
      <c r="Y86" s="18"/>
      <c r="Z86" s="18"/>
      <c r="AA86" s="18"/>
      <c r="AB86" s="18"/>
      <c r="AC86" s="121"/>
      <c r="AD86" s="121"/>
      <c r="AE86" s="121"/>
      <c r="AF86" s="121"/>
      <c r="AG86" s="121"/>
      <c r="AH86" s="121"/>
      <c r="AI86" s="121"/>
      <c r="AJ86" s="121"/>
      <c r="AK86" s="121"/>
      <c r="AL86" s="121"/>
      <c r="AM86" s="18"/>
      <c r="AN86" s="18"/>
      <c r="AO86" s="18"/>
      <c r="AP86" s="18"/>
      <c r="AQ86" s="18"/>
      <c r="AR86" s="18"/>
      <c r="AS86" s="18"/>
      <c r="AT86" s="18"/>
      <c r="AU86" s="18"/>
      <c r="AV86" s="18"/>
    </row>
    <row r="87" spans="1:48" ht="60" customHeight="1" x14ac:dyDescent="0.25">
      <c r="A87" s="135"/>
      <c r="B87" s="68">
        <v>88</v>
      </c>
      <c r="C87" s="141"/>
      <c r="D87" s="66" t="s">
        <v>131</v>
      </c>
      <c r="E87" s="69" t="s">
        <v>39</v>
      </c>
      <c r="F87" s="67" t="s">
        <v>26</v>
      </c>
      <c r="G87" s="86">
        <v>5.2</v>
      </c>
      <c r="H87" s="72">
        <v>1350</v>
      </c>
      <c r="I87" s="39">
        <f t="shared" si="2"/>
        <v>0</v>
      </c>
      <c r="J87" s="40" t="str">
        <f t="shared" si="3"/>
        <v>OK</v>
      </c>
      <c r="K87" s="18"/>
      <c r="L87" s="18"/>
      <c r="M87" s="18"/>
      <c r="N87" s="18"/>
      <c r="O87" s="18"/>
      <c r="P87" s="18"/>
      <c r="Q87" s="18"/>
      <c r="R87" s="18"/>
      <c r="S87" s="18">
        <v>350</v>
      </c>
      <c r="T87" s="18"/>
      <c r="U87" s="18"/>
      <c r="V87" s="18"/>
      <c r="W87" s="18"/>
      <c r="X87" s="18"/>
      <c r="Y87" s="18">
        <v>180</v>
      </c>
      <c r="Z87" s="18"/>
      <c r="AA87" s="18"/>
      <c r="AB87" s="18"/>
      <c r="AC87" s="121"/>
      <c r="AD87" s="121"/>
      <c r="AE87" s="121"/>
      <c r="AF87" s="121"/>
      <c r="AG87" s="121"/>
      <c r="AH87" s="121">
        <v>820</v>
      </c>
      <c r="AI87" s="121"/>
      <c r="AJ87" s="121"/>
      <c r="AK87" s="121"/>
      <c r="AL87" s="121"/>
      <c r="AM87" s="18"/>
      <c r="AN87" s="18"/>
      <c r="AO87" s="18"/>
      <c r="AP87" s="18"/>
      <c r="AQ87" s="18"/>
      <c r="AR87" s="18"/>
      <c r="AS87" s="18"/>
      <c r="AT87" s="18"/>
      <c r="AU87" s="18"/>
      <c r="AV87" s="18"/>
    </row>
    <row r="88" spans="1:48" ht="60" customHeight="1" x14ac:dyDescent="0.25">
      <c r="A88" s="136"/>
      <c r="B88" s="68">
        <v>89</v>
      </c>
      <c r="C88" s="142"/>
      <c r="D88" s="66" t="s">
        <v>132</v>
      </c>
      <c r="E88" s="69" t="s">
        <v>65</v>
      </c>
      <c r="F88" s="67" t="s">
        <v>26</v>
      </c>
      <c r="G88" s="86">
        <v>1.5</v>
      </c>
      <c r="H88" s="72"/>
      <c r="I88" s="39">
        <f t="shared" si="2"/>
        <v>0</v>
      </c>
      <c r="J88" s="40" t="str">
        <f t="shared" si="3"/>
        <v>OK</v>
      </c>
      <c r="K88" s="18"/>
      <c r="L88" s="18"/>
      <c r="M88" s="18"/>
      <c r="N88" s="18"/>
      <c r="O88" s="18"/>
      <c r="P88" s="18"/>
      <c r="Q88" s="18"/>
      <c r="R88" s="18"/>
      <c r="S88" s="18"/>
      <c r="T88" s="18"/>
      <c r="U88" s="18"/>
      <c r="V88" s="18"/>
      <c r="W88" s="18"/>
      <c r="X88" s="18"/>
      <c r="Y88" s="18"/>
      <c r="Z88" s="18"/>
      <c r="AA88" s="18"/>
      <c r="AB88" s="18"/>
      <c r="AC88" s="121"/>
      <c r="AD88" s="121"/>
      <c r="AE88" s="121"/>
      <c r="AF88" s="121"/>
      <c r="AG88" s="121"/>
      <c r="AH88" s="121"/>
      <c r="AI88" s="121"/>
      <c r="AJ88" s="121"/>
      <c r="AK88" s="121"/>
      <c r="AL88" s="121"/>
      <c r="AM88" s="18"/>
      <c r="AN88" s="18"/>
      <c r="AO88" s="18"/>
      <c r="AP88" s="18"/>
      <c r="AQ88" s="18"/>
      <c r="AR88" s="18"/>
      <c r="AS88" s="18"/>
      <c r="AT88" s="18"/>
      <c r="AU88" s="18"/>
      <c r="AV88" s="18"/>
    </row>
    <row r="89" spans="1:48" ht="60" customHeight="1" x14ac:dyDescent="0.25">
      <c r="A89" s="134">
        <v>25</v>
      </c>
      <c r="B89" s="68">
        <v>90</v>
      </c>
      <c r="C89" s="140" t="s">
        <v>173</v>
      </c>
      <c r="D89" s="66" t="s">
        <v>133</v>
      </c>
      <c r="E89" s="69" t="s">
        <v>37</v>
      </c>
      <c r="F89" s="20" t="s">
        <v>33</v>
      </c>
      <c r="G89" s="86">
        <v>19.02</v>
      </c>
      <c r="H89" s="72">
        <v>120</v>
      </c>
      <c r="I89" s="39">
        <f t="shared" si="2"/>
        <v>0</v>
      </c>
      <c r="J89" s="40" t="str">
        <f t="shared" si="3"/>
        <v>OK</v>
      </c>
      <c r="K89" s="18"/>
      <c r="L89" s="18"/>
      <c r="M89" s="18"/>
      <c r="N89" s="18">
        <v>40</v>
      </c>
      <c r="O89" s="18"/>
      <c r="P89" s="18"/>
      <c r="Q89" s="18"/>
      <c r="R89" s="18"/>
      <c r="S89" s="18"/>
      <c r="T89" s="18"/>
      <c r="U89" s="18"/>
      <c r="V89" s="18"/>
      <c r="W89" s="18">
        <v>50</v>
      </c>
      <c r="X89" s="18"/>
      <c r="Y89" s="18"/>
      <c r="Z89" s="18"/>
      <c r="AA89" s="18"/>
      <c r="AB89" s="18"/>
      <c r="AC89" s="121"/>
      <c r="AD89" s="121"/>
      <c r="AE89" s="121"/>
      <c r="AF89" s="121"/>
      <c r="AG89" s="121">
        <v>30</v>
      </c>
      <c r="AH89" s="121"/>
      <c r="AI89" s="121"/>
      <c r="AJ89" s="121"/>
      <c r="AK89" s="121"/>
      <c r="AL89" s="121"/>
      <c r="AM89" s="18"/>
      <c r="AN89" s="18"/>
      <c r="AO89" s="18"/>
      <c r="AP89" s="18"/>
      <c r="AQ89" s="18"/>
      <c r="AR89" s="18"/>
      <c r="AS89" s="18"/>
      <c r="AT89" s="18"/>
      <c r="AU89" s="18"/>
      <c r="AV89" s="18"/>
    </row>
    <row r="90" spans="1:48" ht="60" customHeight="1" x14ac:dyDescent="0.25">
      <c r="A90" s="135"/>
      <c r="B90" s="68">
        <v>91</v>
      </c>
      <c r="C90" s="141"/>
      <c r="D90" s="46" t="s">
        <v>228</v>
      </c>
      <c r="E90" s="69" t="s">
        <v>37</v>
      </c>
      <c r="F90" s="20" t="s">
        <v>26</v>
      </c>
      <c r="G90" s="86">
        <v>10.72</v>
      </c>
      <c r="H90" s="72"/>
      <c r="I90" s="39">
        <f t="shared" si="2"/>
        <v>0</v>
      </c>
      <c r="J90" s="40" t="str">
        <f t="shared" si="3"/>
        <v>OK</v>
      </c>
      <c r="K90" s="18"/>
      <c r="L90" s="18"/>
      <c r="M90" s="18"/>
      <c r="N90" s="18"/>
      <c r="O90" s="18"/>
      <c r="P90" s="18"/>
      <c r="Q90" s="18"/>
      <c r="R90" s="18"/>
      <c r="S90" s="18"/>
      <c r="T90" s="18"/>
      <c r="U90" s="18"/>
      <c r="V90" s="18"/>
      <c r="W90" s="18"/>
      <c r="X90" s="18"/>
      <c r="Y90" s="18"/>
      <c r="Z90" s="18"/>
      <c r="AA90" s="18"/>
      <c r="AB90" s="18"/>
      <c r="AC90" s="121"/>
      <c r="AD90" s="121"/>
      <c r="AE90" s="121"/>
      <c r="AF90" s="121"/>
      <c r="AG90" s="121"/>
      <c r="AH90" s="121"/>
      <c r="AI90" s="121"/>
      <c r="AJ90" s="121"/>
      <c r="AK90" s="121"/>
      <c r="AL90" s="121"/>
      <c r="AM90" s="18"/>
      <c r="AN90" s="18"/>
      <c r="AO90" s="18"/>
      <c r="AP90" s="18"/>
      <c r="AQ90" s="18"/>
      <c r="AR90" s="18"/>
      <c r="AS90" s="18"/>
      <c r="AT90" s="18"/>
      <c r="AU90" s="18"/>
      <c r="AV90" s="18"/>
    </row>
    <row r="91" spans="1:48" ht="60" customHeight="1" x14ac:dyDescent="0.25">
      <c r="A91" s="136"/>
      <c r="B91" s="68">
        <v>92</v>
      </c>
      <c r="C91" s="142"/>
      <c r="D91" s="66" t="s">
        <v>229</v>
      </c>
      <c r="E91" s="69" t="s">
        <v>40</v>
      </c>
      <c r="F91" s="69" t="s">
        <v>26</v>
      </c>
      <c r="G91" s="86">
        <v>21.13</v>
      </c>
      <c r="H91" s="72"/>
      <c r="I91" s="39">
        <f t="shared" si="2"/>
        <v>0</v>
      </c>
      <c r="J91" s="40" t="str">
        <f t="shared" si="3"/>
        <v>OK</v>
      </c>
      <c r="K91" s="18"/>
      <c r="L91" s="18"/>
      <c r="M91" s="18"/>
      <c r="N91" s="18"/>
      <c r="O91" s="18"/>
      <c r="P91" s="18"/>
      <c r="Q91" s="18"/>
      <c r="R91" s="18"/>
      <c r="S91" s="18"/>
      <c r="T91" s="18"/>
      <c r="U91" s="18"/>
      <c r="V91" s="18"/>
      <c r="W91" s="18"/>
      <c r="X91" s="18"/>
      <c r="Y91" s="18"/>
      <c r="Z91" s="18"/>
      <c r="AA91" s="18"/>
      <c r="AB91" s="18"/>
      <c r="AC91" s="121"/>
      <c r="AD91" s="121"/>
      <c r="AE91" s="121"/>
      <c r="AF91" s="121"/>
      <c r="AG91" s="121"/>
      <c r="AH91" s="121"/>
      <c r="AI91" s="121"/>
      <c r="AJ91" s="121"/>
      <c r="AK91" s="121"/>
      <c r="AL91" s="121"/>
      <c r="AM91" s="18"/>
      <c r="AN91" s="18"/>
      <c r="AO91" s="18"/>
      <c r="AP91" s="18"/>
      <c r="AQ91" s="18"/>
      <c r="AR91" s="18"/>
      <c r="AS91" s="18"/>
      <c r="AT91" s="18"/>
      <c r="AU91" s="18"/>
      <c r="AV91" s="18"/>
    </row>
    <row r="92" spans="1:48" ht="60" customHeight="1" x14ac:dyDescent="0.25">
      <c r="A92" s="134">
        <v>26</v>
      </c>
      <c r="B92" s="68">
        <v>93</v>
      </c>
      <c r="C92" s="140" t="s">
        <v>173</v>
      </c>
      <c r="D92" s="66" t="s">
        <v>134</v>
      </c>
      <c r="E92" s="69" t="s">
        <v>37</v>
      </c>
      <c r="F92" s="69" t="s">
        <v>26</v>
      </c>
      <c r="G92" s="86">
        <v>11.35</v>
      </c>
      <c r="H92" s="72"/>
      <c r="I92" s="39">
        <f t="shared" si="2"/>
        <v>0</v>
      </c>
      <c r="J92" s="40" t="str">
        <f t="shared" si="3"/>
        <v>OK</v>
      </c>
      <c r="K92" s="18"/>
      <c r="L92" s="18"/>
      <c r="M92" s="18"/>
      <c r="N92" s="18"/>
      <c r="O92" s="18"/>
      <c r="P92" s="18"/>
      <c r="Q92" s="18"/>
      <c r="R92" s="18"/>
      <c r="S92" s="18"/>
      <c r="T92" s="18"/>
      <c r="U92" s="18"/>
      <c r="V92" s="18"/>
      <c r="W92" s="18"/>
      <c r="X92" s="18"/>
      <c r="Y92" s="18"/>
      <c r="Z92" s="18"/>
      <c r="AA92" s="18"/>
      <c r="AB92" s="18"/>
      <c r="AC92" s="121"/>
      <c r="AD92" s="121"/>
      <c r="AE92" s="121"/>
      <c r="AF92" s="121"/>
      <c r="AG92" s="121"/>
      <c r="AH92" s="121"/>
      <c r="AI92" s="121"/>
      <c r="AJ92" s="121"/>
      <c r="AK92" s="121"/>
      <c r="AL92" s="121"/>
      <c r="AM92" s="18"/>
      <c r="AN92" s="18"/>
      <c r="AO92" s="18"/>
      <c r="AP92" s="18"/>
      <c r="AQ92" s="18"/>
      <c r="AR92" s="18"/>
      <c r="AS92" s="18"/>
      <c r="AT92" s="18"/>
      <c r="AU92" s="18"/>
      <c r="AV92" s="18"/>
    </row>
    <row r="93" spans="1:48" ht="60" customHeight="1" x14ac:dyDescent="0.25">
      <c r="A93" s="136"/>
      <c r="B93" s="68">
        <v>94</v>
      </c>
      <c r="C93" s="142"/>
      <c r="D93" s="66" t="s">
        <v>135</v>
      </c>
      <c r="E93" s="69" t="s">
        <v>40</v>
      </c>
      <c r="F93" s="69" t="s">
        <v>26</v>
      </c>
      <c r="G93" s="86">
        <v>15.72</v>
      </c>
      <c r="H93" s="72"/>
      <c r="I93" s="39">
        <f t="shared" si="2"/>
        <v>0</v>
      </c>
      <c r="J93" s="40" t="str">
        <f t="shared" si="3"/>
        <v>OK</v>
      </c>
      <c r="K93" s="18"/>
      <c r="L93" s="18"/>
      <c r="M93" s="18"/>
      <c r="N93" s="18"/>
      <c r="O93" s="18"/>
      <c r="P93" s="18"/>
      <c r="Q93" s="18"/>
      <c r="R93" s="18"/>
      <c r="S93" s="18"/>
      <c r="T93" s="18"/>
      <c r="U93" s="18"/>
      <c r="V93" s="18"/>
      <c r="W93" s="18"/>
      <c r="X93" s="18"/>
      <c r="Y93" s="18"/>
      <c r="Z93" s="18"/>
      <c r="AA93" s="18"/>
      <c r="AB93" s="18"/>
      <c r="AC93" s="121"/>
      <c r="AD93" s="121"/>
      <c r="AE93" s="121"/>
      <c r="AF93" s="121"/>
      <c r="AG93" s="121"/>
      <c r="AH93" s="121"/>
      <c r="AI93" s="121"/>
      <c r="AJ93" s="121"/>
      <c r="AK93" s="121"/>
      <c r="AL93" s="121"/>
      <c r="AM93" s="18"/>
      <c r="AN93" s="18"/>
      <c r="AO93" s="18"/>
      <c r="AP93" s="18"/>
      <c r="AQ93" s="18"/>
      <c r="AR93" s="18"/>
      <c r="AS93" s="18"/>
      <c r="AT93" s="18"/>
      <c r="AU93" s="18"/>
      <c r="AV93" s="18"/>
    </row>
    <row r="94" spans="1:48" ht="60" customHeight="1" x14ac:dyDescent="0.25">
      <c r="A94" s="49">
        <v>27</v>
      </c>
      <c r="B94" s="68">
        <v>95</v>
      </c>
      <c r="C94" s="81" t="s">
        <v>181</v>
      </c>
      <c r="D94" s="46" t="s">
        <v>230</v>
      </c>
      <c r="E94" s="69" t="s">
        <v>66</v>
      </c>
      <c r="F94" s="69" t="s">
        <v>29</v>
      </c>
      <c r="G94" s="86">
        <v>59.65</v>
      </c>
      <c r="H94" s="72">
        <v>50</v>
      </c>
      <c r="I94" s="39">
        <f t="shared" si="2"/>
        <v>0</v>
      </c>
      <c r="J94" s="40" t="str">
        <f t="shared" si="3"/>
        <v>OK</v>
      </c>
      <c r="K94" s="18"/>
      <c r="L94" s="18"/>
      <c r="M94" s="18"/>
      <c r="N94" s="18"/>
      <c r="O94" s="18"/>
      <c r="P94" s="18"/>
      <c r="Q94" s="18"/>
      <c r="R94" s="18"/>
      <c r="S94" s="18"/>
      <c r="T94" s="18">
        <v>50</v>
      </c>
      <c r="U94" s="18"/>
      <c r="V94" s="18"/>
      <c r="W94" s="18"/>
      <c r="X94" s="18"/>
      <c r="Y94" s="18"/>
      <c r="Z94" s="18"/>
      <c r="AA94" s="18"/>
      <c r="AB94" s="18"/>
      <c r="AC94" s="121"/>
      <c r="AD94" s="121"/>
      <c r="AE94" s="121"/>
      <c r="AF94" s="121"/>
      <c r="AG94" s="121"/>
      <c r="AH94" s="121"/>
      <c r="AI94" s="121"/>
      <c r="AJ94" s="121"/>
      <c r="AK94" s="121"/>
      <c r="AL94" s="121"/>
      <c r="AM94" s="18"/>
      <c r="AN94" s="18"/>
      <c r="AO94" s="18"/>
      <c r="AP94" s="18"/>
      <c r="AQ94" s="18"/>
      <c r="AR94" s="18"/>
      <c r="AS94" s="18"/>
      <c r="AT94" s="18"/>
      <c r="AU94" s="18"/>
      <c r="AV94" s="18"/>
    </row>
    <row r="95" spans="1:48" ht="60" customHeight="1" x14ac:dyDescent="0.25">
      <c r="A95" s="137">
        <v>28</v>
      </c>
      <c r="B95" s="68">
        <v>96</v>
      </c>
      <c r="C95" s="140" t="s">
        <v>231</v>
      </c>
      <c r="D95" s="66" t="s">
        <v>232</v>
      </c>
      <c r="E95" s="69" t="s">
        <v>66</v>
      </c>
      <c r="F95" s="69" t="s">
        <v>29</v>
      </c>
      <c r="G95" s="86">
        <v>13.45</v>
      </c>
      <c r="H95" s="72">
        <v>50</v>
      </c>
      <c r="I95" s="39">
        <f t="shared" si="2"/>
        <v>0</v>
      </c>
      <c r="J95" s="40" t="str">
        <f t="shared" si="3"/>
        <v>OK</v>
      </c>
      <c r="K95" s="18"/>
      <c r="L95" s="18"/>
      <c r="M95" s="18"/>
      <c r="N95" s="18"/>
      <c r="O95" s="18"/>
      <c r="P95" s="18"/>
      <c r="Q95" s="18"/>
      <c r="R95" s="18"/>
      <c r="S95" s="18"/>
      <c r="T95" s="18"/>
      <c r="U95" s="18">
        <v>30</v>
      </c>
      <c r="V95" s="18"/>
      <c r="W95" s="18"/>
      <c r="X95" s="18"/>
      <c r="Y95" s="18"/>
      <c r="Z95" s="18"/>
      <c r="AA95" s="18"/>
      <c r="AB95" s="18"/>
      <c r="AC95" s="121"/>
      <c r="AD95" s="121"/>
      <c r="AE95" s="121"/>
      <c r="AF95" s="121"/>
      <c r="AG95" s="121"/>
      <c r="AH95" s="121"/>
      <c r="AI95" s="121"/>
      <c r="AJ95" s="121">
        <v>20</v>
      </c>
      <c r="AK95" s="121"/>
      <c r="AL95" s="121"/>
      <c r="AM95" s="18"/>
      <c r="AN95" s="18"/>
      <c r="AO95" s="18"/>
      <c r="AP95" s="18"/>
      <c r="AQ95" s="18"/>
      <c r="AR95" s="18"/>
      <c r="AS95" s="18"/>
      <c r="AT95" s="18"/>
      <c r="AU95" s="18"/>
      <c r="AV95" s="18"/>
    </row>
    <row r="96" spans="1:48" ht="60" customHeight="1" x14ac:dyDescent="0.25">
      <c r="A96" s="138"/>
      <c r="B96" s="68">
        <v>97</v>
      </c>
      <c r="C96" s="141"/>
      <c r="D96" s="66" t="s">
        <v>233</v>
      </c>
      <c r="E96" s="20" t="s">
        <v>66</v>
      </c>
      <c r="F96" s="20" t="s">
        <v>29</v>
      </c>
      <c r="G96" s="86">
        <v>16.399999999999999</v>
      </c>
      <c r="H96" s="72">
        <v>50</v>
      </c>
      <c r="I96" s="39">
        <f t="shared" si="2"/>
        <v>0</v>
      </c>
      <c r="J96" s="40" t="str">
        <f t="shared" si="3"/>
        <v>OK</v>
      </c>
      <c r="K96" s="18"/>
      <c r="L96" s="18"/>
      <c r="M96" s="18"/>
      <c r="N96" s="18"/>
      <c r="O96" s="18"/>
      <c r="P96" s="18"/>
      <c r="Q96" s="18"/>
      <c r="R96" s="18"/>
      <c r="S96" s="18"/>
      <c r="T96" s="18"/>
      <c r="U96" s="18">
        <v>50</v>
      </c>
      <c r="V96" s="18"/>
      <c r="W96" s="18"/>
      <c r="X96" s="18"/>
      <c r="Y96" s="18"/>
      <c r="Z96" s="18"/>
      <c r="AA96" s="18"/>
      <c r="AB96" s="18"/>
      <c r="AC96" s="121"/>
      <c r="AD96" s="121"/>
      <c r="AE96" s="121"/>
      <c r="AF96" s="121"/>
      <c r="AG96" s="121"/>
      <c r="AH96" s="121"/>
      <c r="AI96" s="121"/>
      <c r="AJ96" s="121"/>
      <c r="AK96" s="121"/>
      <c r="AL96" s="121"/>
      <c r="AM96" s="18"/>
      <c r="AN96" s="18"/>
      <c r="AO96" s="18"/>
      <c r="AP96" s="18"/>
      <c r="AQ96" s="18"/>
      <c r="AR96" s="18"/>
      <c r="AS96" s="18"/>
      <c r="AT96" s="18"/>
      <c r="AU96" s="18"/>
      <c r="AV96" s="18"/>
    </row>
    <row r="97" spans="1:48" ht="60" customHeight="1" x14ac:dyDescent="0.25">
      <c r="A97" s="139"/>
      <c r="B97" s="68">
        <v>98</v>
      </c>
      <c r="C97" s="142"/>
      <c r="D97" s="66" t="s">
        <v>234</v>
      </c>
      <c r="E97" s="20" t="s">
        <v>66</v>
      </c>
      <c r="F97" s="20" t="s">
        <v>29</v>
      </c>
      <c r="G97" s="86">
        <v>18.09</v>
      </c>
      <c r="H97" s="72">
        <v>20</v>
      </c>
      <c r="I97" s="39">
        <f t="shared" si="2"/>
        <v>0</v>
      </c>
      <c r="J97" s="40" t="str">
        <f t="shared" si="3"/>
        <v>OK</v>
      </c>
      <c r="K97" s="18"/>
      <c r="L97" s="18"/>
      <c r="M97" s="18"/>
      <c r="N97" s="18"/>
      <c r="O97" s="18"/>
      <c r="P97" s="18"/>
      <c r="Q97" s="18"/>
      <c r="R97" s="18"/>
      <c r="S97" s="18"/>
      <c r="T97" s="18"/>
      <c r="U97" s="18">
        <v>20</v>
      </c>
      <c r="V97" s="18"/>
      <c r="W97" s="18"/>
      <c r="X97" s="18"/>
      <c r="Y97" s="18"/>
      <c r="Z97" s="18"/>
      <c r="AA97" s="18"/>
      <c r="AB97" s="18"/>
      <c r="AC97" s="121"/>
      <c r="AD97" s="121"/>
      <c r="AE97" s="121"/>
      <c r="AF97" s="121"/>
      <c r="AG97" s="121"/>
      <c r="AH97" s="121"/>
      <c r="AI97" s="121"/>
      <c r="AJ97" s="121"/>
      <c r="AK97" s="121"/>
      <c r="AL97" s="121"/>
      <c r="AM97" s="18"/>
      <c r="AN97" s="18"/>
      <c r="AO97" s="18"/>
      <c r="AP97" s="18"/>
      <c r="AQ97" s="18"/>
      <c r="AR97" s="18"/>
      <c r="AS97" s="18"/>
      <c r="AT97" s="18"/>
      <c r="AU97" s="18"/>
      <c r="AV97" s="18"/>
    </row>
    <row r="98" spans="1:48" ht="60" customHeight="1" x14ac:dyDescent="0.25">
      <c r="A98" s="49">
        <v>29</v>
      </c>
      <c r="B98" s="68">
        <v>99</v>
      </c>
      <c r="C98" s="81" t="s">
        <v>181</v>
      </c>
      <c r="D98" s="66" t="s">
        <v>235</v>
      </c>
      <c r="E98" s="69" t="s">
        <v>66</v>
      </c>
      <c r="F98" s="69" t="s">
        <v>47</v>
      </c>
      <c r="G98" s="86">
        <v>113.95</v>
      </c>
      <c r="H98" s="72">
        <v>20</v>
      </c>
      <c r="I98" s="39">
        <f t="shared" si="2"/>
        <v>0</v>
      </c>
      <c r="J98" s="40" t="str">
        <f t="shared" si="3"/>
        <v>OK</v>
      </c>
      <c r="K98" s="18"/>
      <c r="L98" s="18"/>
      <c r="M98" s="18"/>
      <c r="N98" s="18"/>
      <c r="O98" s="18"/>
      <c r="P98" s="18"/>
      <c r="Q98" s="18"/>
      <c r="R98" s="18"/>
      <c r="S98" s="18"/>
      <c r="T98" s="18">
        <v>10</v>
      </c>
      <c r="U98" s="18"/>
      <c r="V98" s="18"/>
      <c r="W98" s="18"/>
      <c r="X98" s="18"/>
      <c r="Y98" s="18"/>
      <c r="Z98" s="18"/>
      <c r="AA98" s="18"/>
      <c r="AB98" s="18"/>
      <c r="AC98" s="121"/>
      <c r="AD98" s="121"/>
      <c r="AE98" s="121"/>
      <c r="AF98" s="121"/>
      <c r="AG98" s="121"/>
      <c r="AH98" s="121"/>
      <c r="AI98" s="121">
        <v>10</v>
      </c>
      <c r="AJ98" s="121"/>
      <c r="AK98" s="121"/>
      <c r="AL98" s="121"/>
      <c r="AM98" s="18"/>
      <c r="AN98" s="18"/>
      <c r="AO98" s="18"/>
      <c r="AP98" s="18"/>
      <c r="AQ98" s="18"/>
      <c r="AR98" s="18"/>
      <c r="AS98" s="18"/>
      <c r="AT98" s="18"/>
      <c r="AU98" s="18"/>
      <c r="AV98" s="18"/>
    </row>
    <row r="99" spans="1:48" ht="60" customHeight="1" x14ac:dyDescent="0.25">
      <c r="A99" s="134">
        <v>30</v>
      </c>
      <c r="B99" s="68">
        <v>100</v>
      </c>
      <c r="C99" s="140" t="s">
        <v>173</v>
      </c>
      <c r="D99" s="66" t="s">
        <v>136</v>
      </c>
      <c r="E99" s="69" t="s">
        <v>37</v>
      </c>
      <c r="F99" s="69" t="s">
        <v>51</v>
      </c>
      <c r="G99" s="86">
        <v>2.56</v>
      </c>
      <c r="H99" s="72">
        <v>360</v>
      </c>
      <c r="I99" s="39">
        <f t="shared" si="2"/>
        <v>0</v>
      </c>
      <c r="J99" s="40" t="str">
        <f t="shared" si="3"/>
        <v>OK</v>
      </c>
      <c r="K99" s="18"/>
      <c r="L99" s="18"/>
      <c r="M99" s="18"/>
      <c r="N99" s="18">
        <v>156</v>
      </c>
      <c r="O99" s="18"/>
      <c r="P99" s="18"/>
      <c r="Q99" s="18"/>
      <c r="R99" s="18"/>
      <c r="S99" s="18"/>
      <c r="T99" s="18"/>
      <c r="U99" s="18"/>
      <c r="V99" s="18"/>
      <c r="W99" s="18">
        <v>80</v>
      </c>
      <c r="X99" s="18"/>
      <c r="Y99" s="18"/>
      <c r="Z99" s="18"/>
      <c r="AA99" s="18"/>
      <c r="AB99" s="18"/>
      <c r="AC99" s="121"/>
      <c r="AD99" s="121"/>
      <c r="AE99" s="121"/>
      <c r="AF99" s="121"/>
      <c r="AG99" s="121">
        <v>124</v>
      </c>
      <c r="AH99" s="121"/>
      <c r="AI99" s="121"/>
      <c r="AJ99" s="121"/>
      <c r="AK99" s="121"/>
      <c r="AL99" s="121"/>
      <c r="AM99" s="18"/>
      <c r="AN99" s="18"/>
      <c r="AO99" s="18"/>
      <c r="AP99" s="18"/>
      <c r="AQ99" s="18"/>
      <c r="AR99" s="18"/>
      <c r="AS99" s="18"/>
      <c r="AT99" s="18"/>
      <c r="AU99" s="18"/>
      <c r="AV99" s="18"/>
    </row>
    <row r="100" spans="1:48" ht="60" customHeight="1" x14ac:dyDescent="0.25">
      <c r="A100" s="136"/>
      <c r="B100" s="68">
        <v>101</v>
      </c>
      <c r="C100" s="142"/>
      <c r="D100" s="84" t="s">
        <v>137</v>
      </c>
      <c r="E100" s="69" t="s">
        <v>60</v>
      </c>
      <c r="F100" s="69" t="s">
        <v>51</v>
      </c>
      <c r="G100" s="86">
        <v>1.39</v>
      </c>
      <c r="H100" s="72"/>
      <c r="I100" s="39">
        <f t="shared" si="2"/>
        <v>0</v>
      </c>
      <c r="J100" s="40" t="str">
        <f t="shared" si="3"/>
        <v>OK</v>
      </c>
      <c r="K100" s="18"/>
      <c r="L100" s="18"/>
      <c r="M100" s="18"/>
      <c r="N100" s="18"/>
      <c r="O100" s="18"/>
      <c r="P100" s="18"/>
      <c r="Q100" s="18"/>
      <c r="R100" s="18"/>
      <c r="S100" s="18"/>
      <c r="T100" s="18"/>
      <c r="U100" s="18"/>
      <c r="V100" s="18"/>
      <c r="W100" s="18"/>
      <c r="X100" s="18"/>
      <c r="Y100" s="18"/>
      <c r="Z100" s="18"/>
      <c r="AA100" s="18"/>
      <c r="AB100" s="18"/>
      <c r="AC100" s="121"/>
      <c r="AD100" s="121"/>
      <c r="AE100" s="121"/>
      <c r="AF100" s="121"/>
      <c r="AG100" s="121"/>
      <c r="AH100" s="121"/>
      <c r="AI100" s="121"/>
      <c r="AJ100" s="121"/>
      <c r="AK100" s="121"/>
      <c r="AL100" s="121"/>
      <c r="AM100" s="18"/>
      <c r="AN100" s="18"/>
      <c r="AO100" s="18"/>
      <c r="AP100" s="18"/>
      <c r="AQ100" s="18"/>
      <c r="AR100" s="18"/>
      <c r="AS100" s="18"/>
      <c r="AT100" s="18"/>
      <c r="AU100" s="18"/>
      <c r="AV100" s="18"/>
    </row>
    <row r="101" spans="1:48" ht="60" customHeight="1" x14ac:dyDescent="0.25">
      <c r="A101" s="134">
        <v>31</v>
      </c>
      <c r="B101" s="68">
        <v>102</v>
      </c>
      <c r="C101" s="140" t="s">
        <v>207</v>
      </c>
      <c r="D101" s="66" t="s">
        <v>236</v>
      </c>
      <c r="E101" s="69" t="s">
        <v>237</v>
      </c>
      <c r="F101" s="69" t="s">
        <v>26</v>
      </c>
      <c r="G101" s="86">
        <v>7.71</v>
      </c>
      <c r="H101" s="72">
        <v>120</v>
      </c>
      <c r="I101" s="39">
        <f t="shared" si="2"/>
        <v>0</v>
      </c>
      <c r="J101" s="40" t="str">
        <f t="shared" si="3"/>
        <v>OK</v>
      </c>
      <c r="K101" s="18"/>
      <c r="L101" s="18"/>
      <c r="M101" s="18"/>
      <c r="N101" s="18"/>
      <c r="O101" s="18"/>
      <c r="P101" s="18"/>
      <c r="Q101" s="18"/>
      <c r="R101" s="18"/>
      <c r="S101" s="18">
        <v>80</v>
      </c>
      <c r="T101" s="18"/>
      <c r="U101" s="18"/>
      <c r="V101" s="18"/>
      <c r="W101" s="18"/>
      <c r="X101" s="18"/>
      <c r="Y101" s="18">
        <v>24</v>
      </c>
      <c r="Z101" s="18"/>
      <c r="AA101" s="18"/>
      <c r="AB101" s="18"/>
      <c r="AC101" s="121"/>
      <c r="AD101" s="121"/>
      <c r="AE101" s="121"/>
      <c r="AF101" s="121"/>
      <c r="AG101" s="121"/>
      <c r="AH101" s="121">
        <v>16</v>
      </c>
      <c r="AI101" s="121"/>
      <c r="AJ101" s="121"/>
      <c r="AK101" s="121"/>
      <c r="AL101" s="121"/>
      <c r="AM101" s="18"/>
      <c r="AN101" s="18"/>
      <c r="AO101" s="18"/>
      <c r="AP101" s="18"/>
      <c r="AQ101" s="18"/>
      <c r="AR101" s="18"/>
      <c r="AS101" s="18"/>
      <c r="AT101" s="18"/>
      <c r="AU101" s="18"/>
      <c r="AV101" s="18"/>
    </row>
    <row r="102" spans="1:48" ht="60" customHeight="1" x14ac:dyDescent="0.25">
      <c r="A102" s="136"/>
      <c r="B102" s="68">
        <v>103</v>
      </c>
      <c r="C102" s="142"/>
      <c r="D102" s="66" t="s">
        <v>138</v>
      </c>
      <c r="E102" s="69" t="s">
        <v>238</v>
      </c>
      <c r="F102" s="69" t="s">
        <v>26</v>
      </c>
      <c r="G102" s="86">
        <v>13.24</v>
      </c>
      <c r="H102" s="72">
        <v>24</v>
      </c>
      <c r="I102" s="39">
        <f t="shared" si="2"/>
        <v>24</v>
      </c>
      <c r="J102" s="40" t="str">
        <f t="shared" si="3"/>
        <v>OK</v>
      </c>
      <c r="K102" s="18"/>
      <c r="L102" s="18"/>
      <c r="M102" s="18"/>
      <c r="N102" s="18"/>
      <c r="O102" s="18"/>
      <c r="P102" s="18"/>
      <c r="Q102" s="18"/>
      <c r="R102" s="18"/>
      <c r="S102" s="18"/>
      <c r="T102" s="18"/>
      <c r="U102" s="18"/>
      <c r="V102" s="18"/>
      <c r="W102" s="18"/>
      <c r="X102" s="18"/>
      <c r="Y102" s="18"/>
      <c r="Z102" s="18"/>
      <c r="AA102" s="18"/>
      <c r="AB102" s="18"/>
      <c r="AC102" s="121"/>
      <c r="AD102" s="121"/>
      <c r="AE102" s="121"/>
      <c r="AF102" s="121"/>
      <c r="AG102" s="121"/>
      <c r="AH102" s="121"/>
      <c r="AI102" s="121"/>
      <c r="AJ102" s="121"/>
      <c r="AK102" s="121"/>
      <c r="AL102" s="121"/>
      <c r="AM102" s="18"/>
      <c r="AN102" s="18"/>
      <c r="AO102" s="18"/>
      <c r="AP102" s="18"/>
      <c r="AQ102" s="18"/>
      <c r="AR102" s="18"/>
      <c r="AS102" s="18"/>
      <c r="AT102" s="18"/>
      <c r="AU102" s="18"/>
      <c r="AV102" s="18"/>
    </row>
    <row r="103" spans="1:48" ht="60" customHeight="1" x14ac:dyDescent="0.25">
      <c r="A103" s="134">
        <v>32</v>
      </c>
      <c r="B103" s="68">
        <v>104</v>
      </c>
      <c r="C103" s="140" t="s">
        <v>239</v>
      </c>
      <c r="D103" s="46" t="s">
        <v>139</v>
      </c>
      <c r="E103" s="69" t="s">
        <v>64</v>
      </c>
      <c r="F103" s="69" t="s">
        <v>48</v>
      </c>
      <c r="G103" s="86">
        <v>28.34</v>
      </c>
      <c r="H103" s="72"/>
      <c r="I103" s="39">
        <f t="shared" si="2"/>
        <v>0</v>
      </c>
      <c r="J103" s="40" t="str">
        <f t="shared" si="3"/>
        <v>OK</v>
      </c>
      <c r="K103" s="18"/>
      <c r="L103" s="18"/>
      <c r="M103" s="18"/>
      <c r="N103" s="18"/>
      <c r="O103" s="18"/>
      <c r="P103" s="18"/>
      <c r="Q103" s="18"/>
      <c r="R103" s="18"/>
      <c r="S103" s="18"/>
      <c r="T103" s="18"/>
      <c r="U103" s="18"/>
      <c r="V103" s="18"/>
      <c r="W103" s="18"/>
      <c r="X103" s="18"/>
      <c r="Y103" s="18"/>
      <c r="Z103" s="18"/>
      <c r="AA103" s="18"/>
      <c r="AB103" s="18"/>
      <c r="AC103" s="121"/>
      <c r="AD103" s="121"/>
      <c r="AE103" s="121"/>
      <c r="AF103" s="121"/>
      <c r="AG103" s="121"/>
      <c r="AH103" s="121"/>
      <c r="AI103" s="121"/>
      <c r="AJ103" s="121"/>
      <c r="AK103" s="121"/>
      <c r="AL103" s="121"/>
      <c r="AM103" s="18"/>
      <c r="AN103" s="18"/>
      <c r="AO103" s="18"/>
      <c r="AP103" s="18"/>
      <c r="AQ103" s="18"/>
      <c r="AR103" s="18"/>
      <c r="AS103" s="18"/>
      <c r="AT103" s="18"/>
      <c r="AU103" s="18"/>
      <c r="AV103" s="18"/>
    </row>
    <row r="104" spans="1:48" ht="60" customHeight="1" x14ac:dyDescent="0.25">
      <c r="A104" s="135"/>
      <c r="B104" s="68">
        <v>105</v>
      </c>
      <c r="C104" s="141"/>
      <c r="D104" s="46" t="s">
        <v>140</v>
      </c>
      <c r="E104" s="69" t="s">
        <v>240</v>
      </c>
      <c r="F104" s="69" t="s">
        <v>48</v>
      </c>
      <c r="G104" s="86">
        <v>51.45</v>
      </c>
      <c r="H104" s="72"/>
      <c r="I104" s="39">
        <f t="shared" si="2"/>
        <v>0</v>
      </c>
      <c r="J104" s="40" t="str">
        <f t="shared" si="3"/>
        <v>OK</v>
      </c>
      <c r="K104" s="18"/>
      <c r="L104" s="18"/>
      <c r="M104" s="18"/>
      <c r="N104" s="18"/>
      <c r="O104" s="18"/>
      <c r="P104" s="18"/>
      <c r="Q104" s="18"/>
      <c r="R104" s="18"/>
      <c r="S104" s="18"/>
      <c r="T104" s="18"/>
      <c r="U104" s="18"/>
      <c r="V104" s="18"/>
      <c r="W104" s="18"/>
      <c r="X104" s="18"/>
      <c r="Y104" s="18"/>
      <c r="Z104" s="18"/>
      <c r="AA104" s="18"/>
      <c r="AB104" s="18"/>
      <c r="AC104" s="121"/>
      <c r="AD104" s="121"/>
      <c r="AE104" s="121"/>
      <c r="AF104" s="121"/>
      <c r="AG104" s="121"/>
      <c r="AH104" s="121"/>
      <c r="AI104" s="121"/>
      <c r="AJ104" s="121"/>
      <c r="AK104" s="121"/>
      <c r="AL104" s="121"/>
      <c r="AM104" s="18"/>
      <c r="AN104" s="18"/>
      <c r="AO104" s="18"/>
      <c r="AP104" s="18"/>
      <c r="AQ104" s="18"/>
      <c r="AR104" s="18"/>
      <c r="AS104" s="18"/>
      <c r="AT104" s="18"/>
      <c r="AU104" s="18"/>
      <c r="AV104" s="18"/>
    </row>
    <row r="105" spans="1:48" ht="60" customHeight="1" x14ac:dyDescent="0.25">
      <c r="A105" s="135"/>
      <c r="B105" s="68">
        <v>106</v>
      </c>
      <c r="C105" s="141"/>
      <c r="D105" s="46" t="s">
        <v>141</v>
      </c>
      <c r="E105" s="69" t="s">
        <v>241</v>
      </c>
      <c r="F105" s="69" t="s">
        <v>26</v>
      </c>
      <c r="G105" s="86">
        <v>73.3</v>
      </c>
      <c r="H105" s="72"/>
      <c r="I105" s="39">
        <f t="shared" si="2"/>
        <v>0</v>
      </c>
      <c r="J105" s="40" t="str">
        <f t="shared" si="3"/>
        <v>OK</v>
      </c>
      <c r="K105" s="18"/>
      <c r="L105" s="18"/>
      <c r="M105" s="18"/>
      <c r="N105" s="18"/>
      <c r="O105" s="18"/>
      <c r="P105" s="18"/>
      <c r="Q105" s="18"/>
      <c r="R105" s="18"/>
      <c r="S105" s="18"/>
      <c r="T105" s="18"/>
      <c r="U105" s="18"/>
      <c r="V105" s="18"/>
      <c r="W105" s="18"/>
      <c r="X105" s="18"/>
      <c r="Y105" s="18"/>
      <c r="Z105" s="18"/>
      <c r="AA105" s="18"/>
      <c r="AB105" s="18"/>
      <c r="AC105" s="121"/>
      <c r="AD105" s="121"/>
      <c r="AE105" s="121"/>
      <c r="AF105" s="121"/>
      <c r="AG105" s="121"/>
      <c r="AH105" s="121"/>
      <c r="AI105" s="121"/>
      <c r="AJ105" s="121"/>
      <c r="AK105" s="121"/>
      <c r="AL105" s="121"/>
      <c r="AM105" s="18"/>
      <c r="AN105" s="18"/>
      <c r="AO105" s="18"/>
      <c r="AP105" s="18"/>
      <c r="AQ105" s="18"/>
      <c r="AR105" s="18"/>
      <c r="AS105" s="18"/>
      <c r="AT105" s="18"/>
      <c r="AU105" s="18"/>
      <c r="AV105" s="18"/>
    </row>
    <row r="106" spans="1:48" ht="60" customHeight="1" x14ac:dyDescent="0.25">
      <c r="A106" s="135"/>
      <c r="B106" s="68">
        <v>107</v>
      </c>
      <c r="C106" s="141"/>
      <c r="D106" s="46" t="s">
        <v>242</v>
      </c>
      <c r="E106" s="69" t="s">
        <v>243</v>
      </c>
      <c r="F106" s="69" t="s">
        <v>26</v>
      </c>
      <c r="G106" s="86">
        <v>43.79</v>
      </c>
      <c r="H106" s="72"/>
      <c r="I106" s="39">
        <f t="shared" si="2"/>
        <v>0</v>
      </c>
      <c r="J106" s="40" t="str">
        <f t="shared" si="3"/>
        <v>OK</v>
      </c>
      <c r="K106" s="18"/>
      <c r="L106" s="18"/>
      <c r="M106" s="18"/>
      <c r="N106" s="18"/>
      <c r="O106" s="18"/>
      <c r="P106" s="18"/>
      <c r="Q106" s="18"/>
      <c r="R106" s="18"/>
      <c r="S106" s="18"/>
      <c r="T106" s="18"/>
      <c r="U106" s="18"/>
      <c r="V106" s="18"/>
      <c r="W106" s="18"/>
      <c r="X106" s="18"/>
      <c r="Y106" s="18"/>
      <c r="Z106" s="18"/>
      <c r="AA106" s="18"/>
      <c r="AB106" s="18"/>
      <c r="AC106" s="121"/>
      <c r="AD106" s="121"/>
      <c r="AE106" s="121"/>
      <c r="AF106" s="121"/>
      <c r="AG106" s="121"/>
      <c r="AH106" s="121"/>
      <c r="AI106" s="121"/>
      <c r="AJ106" s="121"/>
      <c r="AK106" s="121"/>
      <c r="AL106" s="121"/>
      <c r="AM106" s="18"/>
      <c r="AN106" s="18"/>
      <c r="AO106" s="18"/>
      <c r="AP106" s="18"/>
      <c r="AQ106" s="18"/>
      <c r="AR106" s="18"/>
      <c r="AS106" s="18"/>
      <c r="AT106" s="18"/>
      <c r="AU106" s="18"/>
      <c r="AV106" s="18"/>
    </row>
    <row r="107" spans="1:48" ht="60" customHeight="1" x14ac:dyDescent="0.25">
      <c r="A107" s="135"/>
      <c r="B107" s="68">
        <v>108</v>
      </c>
      <c r="C107" s="141"/>
      <c r="D107" s="46" t="s">
        <v>142</v>
      </c>
      <c r="E107" s="69" t="s">
        <v>244</v>
      </c>
      <c r="F107" s="69" t="s">
        <v>48</v>
      </c>
      <c r="G107" s="86">
        <v>3.72</v>
      </c>
      <c r="H107" s="72"/>
      <c r="I107" s="39">
        <f t="shared" si="2"/>
        <v>0</v>
      </c>
      <c r="J107" s="40" t="str">
        <f t="shared" si="3"/>
        <v>OK</v>
      </c>
      <c r="K107" s="18"/>
      <c r="L107" s="18"/>
      <c r="M107" s="18"/>
      <c r="N107" s="18"/>
      <c r="O107" s="18"/>
      <c r="P107" s="18"/>
      <c r="Q107" s="18"/>
      <c r="R107" s="18"/>
      <c r="S107" s="18"/>
      <c r="T107" s="18"/>
      <c r="U107" s="18"/>
      <c r="V107" s="18"/>
      <c r="W107" s="18"/>
      <c r="X107" s="18"/>
      <c r="Y107" s="18"/>
      <c r="Z107" s="18"/>
      <c r="AA107" s="18"/>
      <c r="AB107" s="18"/>
      <c r="AC107" s="121"/>
      <c r="AD107" s="121"/>
      <c r="AE107" s="121"/>
      <c r="AF107" s="121"/>
      <c r="AG107" s="121"/>
      <c r="AH107" s="121"/>
      <c r="AI107" s="121"/>
      <c r="AJ107" s="121"/>
      <c r="AK107" s="121"/>
      <c r="AL107" s="121"/>
      <c r="AM107" s="18"/>
      <c r="AN107" s="18"/>
      <c r="AO107" s="18"/>
      <c r="AP107" s="18"/>
      <c r="AQ107" s="18"/>
      <c r="AR107" s="18"/>
      <c r="AS107" s="18"/>
      <c r="AT107" s="18"/>
      <c r="AU107" s="18"/>
      <c r="AV107" s="18"/>
    </row>
    <row r="108" spans="1:48" ht="60" customHeight="1" x14ac:dyDescent="0.25">
      <c r="A108" s="136"/>
      <c r="B108" s="68">
        <v>109</v>
      </c>
      <c r="C108" s="142"/>
      <c r="D108" s="46" t="s">
        <v>245</v>
      </c>
      <c r="E108" s="69" t="s">
        <v>246</v>
      </c>
      <c r="F108" s="69" t="s">
        <v>247</v>
      </c>
      <c r="G108" s="86">
        <v>71.27</v>
      </c>
      <c r="H108" s="72"/>
      <c r="I108" s="39">
        <f t="shared" si="2"/>
        <v>0</v>
      </c>
      <c r="J108" s="40" t="str">
        <f t="shared" si="3"/>
        <v>OK</v>
      </c>
      <c r="K108" s="18"/>
      <c r="L108" s="18"/>
      <c r="M108" s="18"/>
      <c r="N108" s="18"/>
      <c r="O108" s="18"/>
      <c r="P108" s="18"/>
      <c r="Q108" s="18"/>
      <c r="R108" s="18"/>
      <c r="S108" s="18"/>
      <c r="T108" s="18"/>
      <c r="U108" s="18"/>
      <c r="V108" s="18"/>
      <c r="W108" s="18"/>
      <c r="X108" s="18"/>
      <c r="Y108" s="18"/>
      <c r="Z108" s="18"/>
      <c r="AA108" s="18"/>
      <c r="AB108" s="18"/>
      <c r="AC108" s="121"/>
      <c r="AD108" s="121"/>
      <c r="AE108" s="121"/>
      <c r="AF108" s="121"/>
      <c r="AG108" s="121"/>
      <c r="AH108" s="121"/>
      <c r="AI108" s="121"/>
      <c r="AJ108" s="121"/>
      <c r="AK108" s="121"/>
      <c r="AL108" s="121"/>
      <c r="AM108" s="18"/>
      <c r="AN108" s="18"/>
      <c r="AO108" s="18"/>
      <c r="AP108" s="18"/>
      <c r="AQ108" s="18"/>
      <c r="AR108" s="18"/>
      <c r="AS108" s="18"/>
      <c r="AT108" s="18"/>
      <c r="AU108" s="18"/>
      <c r="AV108" s="18"/>
    </row>
    <row r="109" spans="1:48" ht="60" customHeight="1" x14ac:dyDescent="0.25">
      <c r="A109" s="134">
        <v>33</v>
      </c>
      <c r="B109" s="68">
        <v>110</v>
      </c>
      <c r="C109" s="140" t="s">
        <v>207</v>
      </c>
      <c r="D109" s="46" t="s">
        <v>144</v>
      </c>
      <c r="E109" s="69" t="s">
        <v>68</v>
      </c>
      <c r="F109" s="69" t="s">
        <v>26</v>
      </c>
      <c r="G109" s="86">
        <v>28.44</v>
      </c>
      <c r="H109" s="72"/>
      <c r="I109" s="39">
        <f t="shared" si="2"/>
        <v>0</v>
      </c>
      <c r="J109" s="40" t="str">
        <f t="shared" si="3"/>
        <v>OK</v>
      </c>
      <c r="K109" s="18"/>
      <c r="L109" s="18"/>
      <c r="M109" s="18"/>
      <c r="N109" s="18"/>
      <c r="O109" s="18"/>
      <c r="P109" s="18"/>
      <c r="Q109" s="18"/>
      <c r="R109" s="18"/>
      <c r="S109" s="18"/>
      <c r="T109" s="18"/>
      <c r="U109" s="18"/>
      <c r="V109" s="18"/>
      <c r="W109" s="18"/>
      <c r="X109" s="18"/>
      <c r="Y109" s="18"/>
      <c r="Z109" s="18"/>
      <c r="AA109" s="18"/>
      <c r="AB109" s="18"/>
      <c r="AC109" s="121"/>
      <c r="AD109" s="121"/>
      <c r="AE109" s="121"/>
      <c r="AF109" s="121"/>
      <c r="AG109" s="121"/>
      <c r="AH109" s="121"/>
      <c r="AI109" s="121"/>
      <c r="AJ109" s="121"/>
      <c r="AK109" s="121"/>
      <c r="AL109" s="121"/>
      <c r="AM109" s="18"/>
      <c r="AN109" s="18"/>
      <c r="AO109" s="18"/>
      <c r="AP109" s="18"/>
      <c r="AQ109" s="18"/>
      <c r="AR109" s="18"/>
      <c r="AS109" s="18"/>
      <c r="AT109" s="18"/>
      <c r="AU109" s="18"/>
      <c r="AV109" s="18"/>
    </row>
    <row r="110" spans="1:48" ht="60" customHeight="1" x14ac:dyDescent="0.25">
      <c r="A110" s="135"/>
      <c r="B110" s="68">
        <v>111</v>
      </c>
      <c r="C110" s="141"/>
      <c r="D110" s="84" t="s">
        <v>145</v>
      </c>
      <c r="E110" s="69" t="s">
        <v>68</v>
      </c>
      <c r="F110" s="69" t="s">
        <v>26</v>
      </c>
      <c r="G110" s="86">
        <v>59.7</v>
      </c>
      <c r="H110" s="72"/>
      <c r="I110" s="39">
        <f t="shared" si="2"/>
        <v>0</v>
      </c>
      <c r="J110" s="40" t="str">
        <f t="shared" si="3"/>
        <v>OK</v>
      </c>
      <c r="K110" s="18"/>
      <c r="L110" s="18"/>
      <c r="M110" s="18"/>
      <c r="N110" s="18"/>
      <c r="O110" s="18"/>
      <c r="P110" s="18"/>
      <c r="Q110" s="18"/>
      <c r="R110" s="18"/>
      <c r="S110" s="18"/>
      <c r="T110" s="18"/>
      <c r="U110" s="18"/>
      <c r="V110" s="18"/>
      <c r="W110" s="18"/>
      <c r="X110" s="18"/>
      <c r="Y110" s="18"/>
      <c r="Z110" s="18"/>
      <c r="AA110" s="18"/>
      <c r="AB110" s="18"/>
      <c r="AC110" s="121"/>
      <c r="AD110" s="121"/>
      <c r="AE110" s="121"/>
      <c r="AF110" s="121"/>
      <c r="AG110" s="121"/>
      <c r="AH110" s="121"/>
      <c r="AI110" s="121"/>
      <c r="AJ110" s="121"/>
      <c r="AK110" s="121"/>
      <c r="AL110" s="121"/>
      <c r="AM110" s="18"/>
      <c r="AN110" s="18"/>
      <c r="AO110" s="18"/>
      <c r="AP110" s="18"/>
      <c r="AQ110" s="18"/>
      <c r="AR110" s="18"/>
      <c r="AS110" s="18"/>
      <c r="AT110" s="18"/>
      <c r="AU110" s="18"/>
      <c r="AV110" s="18"/>
    </row>
    <row r="111" spans="1:48" ht="60" customHeight="1" x14ac:dyDescent="0.25">
      <c r="A111" s="136"/>
      <c r="B111" s="68">
        <v>112</v>
      </c>
      <c r="C111" s="142"/>
      <c r="D111" s="46" t="s">
        <v>146</v>
      </c>
      <c r="E111" s="69" t="s">
        <v>68</v>
      </c>
      <c r="F111" s="69" t="s">
        <v>26</v>
      </c>
      <c r="G111" s="86">
        <v>68.260000000000005</v>
      </c>
      <c r="H111" s="72">
        <v>10</v>
      </c>
      <c r="I111" s="39">
        <f t="shared" si="2"/>
        <v>10</v>
      </c>
      <c r="J111" s="40" t="str">
        <f t="shared" si="3"/>
        <v>OK</v>
      </c>
      <c r="K111" s="18"/>
      <c r="L111" s="18"/>
      <c r="M111" s="18"/>
      <c r="N111" s="18"/>
      <c r="O111" s="18"/>
      <c r="P111" s="18"/>
      <c r="Q111" s="18"/>
      <c r="R111" s="18"/>
      <c r="S111" s="18"/>
      <c r="T111" s="18"/>
      <c r="U111" s="18"/>
      <c r="V111" s="18"/>
      <c r="W111" s="18"/>
      <c r="X111" s="18"/>
      <c r="Y111" s="18"/>
      <c r="Z111" s="18"/>
      <c r="AA111" s="18"/>
      <c r="AB111" s="18"/>
      <c r="AC111" s="121"/>
      <c r="AD111" s="121"/>
      <c r="AE111" s="121"/>
      <c r="AF111" s="121"/>
      <c r="AG111" s="121"/>
      <c r="AH111" s="121"/>
      <c r="AI111" s="121"/>
      <c r="AJ111" s="121"/>
      <c r="AK111" s="121"/>
      <c r="AL111" s="121"/>
      <c r="AM111" s="18"/>
      <c r="AN111" s="18"/>
      <c r="AO111" s="18"/>
      <c r="AP111" s="18"/>
      <c r="AQ111" s="18"/>
      <c r="AR111" s="18"/>
      <c r="AS111" s="18"/>
      <c r="AT111" s="18"/>
      <c r="AU111" s="18"/>
      <c r="AV111" s="18"/>
    </row>
    <row r="112" spans="1:48" ht="60" customHeight="1" x14ac:dyDescent="0.25">
      <c r="A112" s="134">
        <v>34</v>
      </c>
      <c r="B112" s="68">
        <v>113</v>
      </c>
      <c r="C112" s="140" t="s">
        <v>207</v>
      </c>
      <c r="D112" s="66" t="s">
        <v>147</v>
      </c>
      <c r="E112" s="20" t="s">
        <v>248</v>
      </c>
      <c r="F112" s="20" t="s">
        <v>46</v>
      </c>
      <c r="G112" s="86">
        <v>5.93</v>
      </c>
      <c r="H112" s="72"/>
      <c r="I112" s="39">
        <f t="shared" si="2"/>
        <v>0</v>
      </c>
      <c r="J112" s="40" t="str">
        <f t="shared" si="3"/>
        <v>OK</v>
      </c>
      <c r="K112" s="18"/>
      <c r="L112" s="18"/>
      <c r="M112" s="18"/>
      <c r="N112" s="18"/>
      <c r="O112" s="18"/>
      <c r="P112" s="18"/>
      <c r="Q112" s="18"/>
      <c r="R112" s="18"/>
      <c r="S112" s="18"/>
      <c r="T112" s="18"/>
      <c r="U112" s="18"/>
      <c r="V112" s="18"/>
      <c r="W112" s="18"/>
      <c r="X112" s="18"/>
      <c r="Y112" s="18"/>
      <c r="Z112" s="18"/>
      <c r="AA112" s="18"/>
      <c r="AB112" s="18"/>
      <c r="AC112" s="121"/>
      <c r="AD112" s="121"/>
      <c r="AE112" s="121"/>
      <c r="AF112" s="121"/>
      <c r="AG112" s="121"/>
      <c r="AH112" s="121"/>
      <c r="AI112" s="121"/>
      <c r="AJ112" s="121"/>
      <c r="AK112" s="121"/>
      <c r="AL112" s="121"/>
      <c r="AM112" s="18"/>
      <c r="AN112" s="18"/>
      <c r="AO112" s="18"/>
      <c r="AP112" s="18"/>
      <c r="AQ112" s="18"/>
      <c r="AR112" s="18"/>
      <c r="AS112" s="18"/>
      <c r="AT112" s="18"/>
      <c r="AU112" s="18"/>
      <c r="AV112" s="18"/>
    </row>
    <row r="113" spans="1:48" ht="60" customHeight="1" x14ac:dyDescent="0.25">
      <c r="A113" s="135"/>
      <c r="B113" s="68">
        <v>114</v>
      </c>
      <c r="C113" s="141"/>
      <c r="D113" s="46" t="s">
        <v>148</v>
      </c>
      <c r="E113" s="69" t="s">
        <v>249</v>
      </c>
      <c r="F113" s="69" t="s">
        <v>48</v>
      </c>
      <c r="G113" s="86">
        <v>3.13</v>
      </c>
      <c r="H113" s="72"/>
      <c r="I113" s="39">
        <f t="shared" si="2"/>
        <v>0</v>
      </c>
      <c r="J113" s="40" t="str">
        <f t="shared" si="3"/>
        <v>OK</v>
      </c>
      <c r="K113" s="18"/>
      <c r="L113" s="18"/>
      <c r="M113" s="18"/>
      <c r="N113" s="18"/>
      <c r="O113" s="18"/>
      <c r="P113" s="18"/>
      <c r="Q113" s="18"/>
      <c r="R113" s="18"/>
      <c r="S113" s="18"/>
      <c r="T113" s="18"/>
      <c r="U113" s="18"/>
      <c r="V113" s="18"/>
      <c r="W113" s="18"/>
      <c r="X113" s="18"/>
      <c r="Y113" s="18"/>
      <c r="Z113" s="18"/>
      <c r="AA113" s="18"/>
      <c r="AB113" s="18"/>
      <c r="AC113" s="121"/>
      <c r="AD113" s="121"/>
      <c r="AE113" s="121"/>
      <c r="AF113" s="121"/>
      <c r="AG113" s="121"/>
      <c r="AH113" s="121"/>
      <c r="AI113" s="121"/>
      <c r="AJ113" s="121"/>
      <c r="AK113" s="121"/>
      <c r="AL113" s="121"/>
      <c r="AM113" s="18"/>
      <c r="AN113" s="18"/>
      <c r="AO113" s="18"/>
      <c r="AP113" s="18"/>
      <c r="AQ113" s="18"/>
      <c r="AR113" s="18"/>
      <c r="AS113" s="18"/>
      <c r="AT113" s="18"/>
      <c r="AU113" s="18"/>
      <c r="AV113" s="18"/>
    </row>
    <row r="114" spans="1:48" ht="60" customHeight="1" x14ac:dyDescent="0.25">
      <c r="A114" s="135"/>
      <c r="B114" s="68">
        <v>115</v>
      </c>
      <c r="C114" s="141"/>
      <c r="D114" s="46" t="s">
        <v>149</v>
      </c>
      <c r="E114" s="69" t="s">
        <v>250</v>
      </c>
      <c r="F114" s="69" t="s">
        <v>48</v>
      </c>
      <c r="G114" s="86">
        <v>6.28</v>
      </c>
      <c r="H114" s="72">
        <v>20</v>
      </c>
      <c r="I114" s="39">
        <f t="shared" si="2"/>
        <v>0</v>
      </c>
      <c r="J114" s="40" t="str">
        <f t="shared" si="3"/>
        <v>OK</v>
      </c>
      <c r="K114" s="18"/>
      <c r="L114" s="18"/>
      <c r="M114" s="18"/>
      <c r="N114" s="18"/>
      <c r="O114" s="18"/>
      <c r="P114" s="18"/>
      <c r="Q114" s="18"/>
      <c r="R114" s="18"/>
      <c r="S114" s="18"/>
      <c r="T114" s="18"/>
      <c r="U114" s="18"/>
      <c r="V114" s="18">
        <v>5</v>
      </c>
      <c r="W114" s="18"/>
      <c r="X114" s="18"/>
      <c r="Y114" s="18">
        <v>15</v>
      </c>
      <c r="Z114" s="18"/>
      <c r="AA114" s="18"/>
      <c r="AB114" s="18"/>
      <c r="AC114" s="121"/>
      <c r="AD114" s="121"/>
      <c r="AE114" s="121"/>
      <c r="AF114" s="121"/>
      <c r="AG114" s="121"/>
      <c r="AH114" s="121"/>
      <c r="AI114" s="121"/>
      <c r="AJ114" s="121"/>
      <c r="AK114" s="121"/>
      <c r="AL114" s="121"/>
      <c r="AM114" s="18"/>
      <c r="AN114" s="18"/>
      <c r="AO114" s="18"/>
      <c r="AP114" s="18"/>
      <c r="AQ114" s="18"/>
      <c r="AR114" s="18"/>
      <c r="AS114" s="18"/>
      <c r="AT114" s="18"/>
      <c r="AU114" s="18"/>
      <c r="AV114" s="18"/>
    </row>
    <row r="115" spans="1:48" ht="60" customHeight="1" x14ac:dyDescent="0.25">
      <c r="A115" s="136"/>
      <c r="B115" s="68">
        <v>116</v>
      </c>
      <c r="C115" s="142"/>
      <c r="D115" s="46" t="s">
        <v>150</v>
      </c>
      <c r="E115" s="69" t="s">
        <v>251</v>
      </c>
      <c r="F115" s="69" t="s">
        <v>29</v>
      </c>
      <c r="G115" s="86">
        <v>2.68</v>
      </c>
      <c r="H115" s="72">
        <v>50</v>
      </c>
      <c r="I115" s="39">
        <f t="shared" si="2"/>
        <v>0</v>
      </c>
      <c r="J115" s="40" t="str">
        <f t="shared" si="3"/>
        <v>OK</v>
      </c>
      <c r="K115" s="18"/>
      <c r="L115" s="18"/>
      <c r="M115" s="18"/>
      <c r="N115" s="18"/>
      <c r="O115" s="18"/>
      <c r="P115" s="18"/>
      <c r="Q115" s="18"/>
      <c r="R115" s="18"/>
      <c r="S115" s="18"/>
      <c r="T115" s="18"/>
      <c r="U115" s="18"/>
      <c r="V115" s="18">
        <v>20</v>
      </c>
      <c r="W115" s="18"/>
      <c r="X115" s="18"/>
      <c r="Y115" s="18"/>
      <c r="Z115" s="18"/>
      <c r="AA115" s="18"/>
      <c r="AB115" s="18"/>
      <c r="AC115" s="121"/>
      <c r="AD115" s="121"/>
      <c r="AE115" s="121"/>
      <c r="AF115" s="121"/>
      <c r="AG115" s="121"/>
      <c r="AH115" s="121">
        <v>30</v>
      </c>
      <c r="AI115" s="121"/>
      <c r="AJ115" s="121"/>
      <c r="AK115" s="121"/>
      <c r="AL115" s="121"/>
      <c r="AM115" s="18"/>
      <c r="AN115" s="18"/>
      <c r="AO115" s="18"/>
      <c r="AP115" s="18"/>
      <c r="AQ115" s="18"/>
      <c r="AR115" s="18"/>
      <c r="AS115" s="18"/>
      <c r="AT115" s="18"/>
      <c r="AU115" s="18"/>
      <c r="AV115" s="18"/>
    </row>
    <row r="116" spans="1:48" ht="60" customHeight="1" x14ac:dyDescent="0.25">
      <c r="A116" s="134">
        <v>35</v>
      </c>
      <c r="B116" s="68">
        <v>117</v>
      </c>
      <c r="C116" s="81" t="s">
        <v>207</v>
      </c>
      <c r="D116" s="46" t="s">
        <v>252</v>
      </c>
      <c r="E116" s="69" t="s">
        <v>253</v>
      </c>
      <c r="F116" s="69" t="s">
        <v>48</v>
      </c>
      <c r="G116" s="86">
        <v>25</v>
      </c>
      <c r="H116" s="72"/>
      <c r="I116" s="39">
        <f t="shared" si="2"/>
        <v>0</v>
      </c>
      <c r="J116" s="47" t="str">
        <f t="shared" si="3"/>
        <v>OK</v>
      </c>
      <c r="K116" s="18"/>
      <c r="L116" s="18"/>
      <c r="M116" s="18"/>
      <c r="N116" s="18"/>
      <c r="O116" s="18"/>
      <c r="P116" s="18"/>
      <c r="Q116" s="18"/>
      <c r="R116" s="18"/>
      <c r="S116" s="18"/>
      <c r="T116" s="18"/>
      <c r="U116" s="18"/>
      <c r="V116" s="18"/>
      <c r="W116" s="18"/>
      <c r="X116" s="18"/>
      <c r="Y116" s="18"/>
      <c r="Z116" s="18"/>
      <c r="AA116" s="18"/>
      <c r="AB116" s="18"/>
      <c r="AC116" s="121"/>
      <c r="AD116" s="121"/>
      <c r="AE116" s="121"/>
      <c r="AF116" s="121"/>
      <c r="AG116" s="121"/>
      <c r="AH116" s="121"/>
      <c r="AI116" s="121"/>
      <c r="AJ116" s="121"/>
      <c r="AK116" s="121"/>
      <c r="AL116" s="121"/>
      <c r="AM116" s="18"/>
      <c r="AN116" s="18"/>
      <c r="AO116" s="18"/>
      <c r="AP116" s="18"/>
      <c r="AQ116" s="18"/>
      <c r="AR116" s="18"/>
      <c r="AS116" s="18"/>
      <c r="AT116" s="18"/>
      <c r="AU116" s="18"/>
      <c r="AV116" s="18"/>
    </row>
    <row r="117" spans="1:48" ht="60" customHeight="1" x14ac:dyDescent="0.25">
      <c r="A117" s="135"/>
      <c r="B117" s="68">
        <v>118</v>
      </c>
      <c r="C117" s="81"/>
      <c r="D117" s="46" t="s">
        <v>151</v>
      </c>
      <c r="E117" s="69" t="s">
        <v>253</v>
      </c>
      <c r="F117" s="69" t="s">
        <v>48</v>
      </c>
      <c r="G117" s="86">
        <v>20.39</v>
      </c>
      <c r="H117" s="72"/>
      <c r="I117" s="39">
        <f t="shared" si="2"/>
        <v>0</v>
      </c>
      <c r="J117" s="40" t="str">
        <f t="shared" si="3"/>
        <v>OK</v>
      </c>
      <c r="K117" s="18"/>
      <c r="L117" s="18"/>
      <c r="M117" s="18"/>
      <c r="N117" s="18"/>
      <c r="O117" s="18"/>
      <c r="P117" s="18"/>
      <c r="Q117" s="18"/>
      <c r="R117" s="18"/>
      <c r="S117" s="18"/>
      <c r="T117" s="18"/>
      <c r="U117" s="18"/>
      <c r="V117" s="18"/>
      <c r="W117" s="18"/>
      <c r="X117" s="18"/>
      <c r="Y117" s="18"/>
      <c r="Z117" s="18"/>
      <c r="AA117" s="18"/>
      <c r="AB117" s="18"/>
      <c r="AC117" s="121"/>
      <c r="AD117" s="121"/>
      <c r="AE117" s="121"/>
      <c r="AF117" s="121"/>
      <c r="AG117" s="121"/>
      <c r="AH117" s="121"/>
      <c r="AI117" s="121"/>
      <c r="AJ117" s="121"/>
      <c r="AK117" s="121"/>
      <c r="AL117" s="121"/>
      <c r="AM117" s="18"/>
      <c r="AN117" s="18"/>
      <c r="AO117" s="18"/>
      <c r="AP117" s="18"/>
      <c r="AQ117" s="18"/>
      <c r="AR117" s="18"/>
      <c r="AS117" s="18"/>
      <c r="AT117" s="18"/>
      <c r="AU117" s="18"/>
      <c r="AV117" s="18"/>
    </row>
    <row r="118" spans="1:48" ht="60" customHeight="1" x14ac:dyDescent="0.25">
      <c r="A118" s="135"/>
      <c r="B118" s="68">
        <v>119</v>
      </c>
      <c r="C118" s="81"/>
      <c r="D118" s="71" t="s">
        <v>254</v>
      </c>
      <c r="E118" s="82" t="s">
        <v>253</v>
      </c>
      <c r="F118" s="82" t="s">
        <v>48</v>
      </c>
      <c r="G118" s="87">
        <v>20.309999999999999</v>
      </c>
      <c r="H118" s="72"/>
      <c r="I118" s="39">
        <f t="shared" si="2"/>
        <v>0</v>
      </c>
      <c r="J118" s="40" t="str">
        <f t="shared" si="3"/>
        <v>OK</v>
      </c>
      <c r="K118" s="18"/>
      <c r="L118" s="18"/>
      <c r="M118" s="18"/>
      <c r="N118" s="18"/>
      <c r="O118" s="18"/>
      <c r="P118" s="18"/>
      <c r="Q118" s="18"/>
      <c r="R118" s="18"/>
      <c r="S118" s="18"/>
      <c r="T118" s="18"/>
      <c r="U118" s="18"/>
      <c r="V118" s="18"/>
      <c r="W118" s="18"/>
      <c r="X118" s="18"/>
      <c r="Y118" s="18"/>
      <c r="Z118" s="18"/>
      <c r="AA118" s="18"/>
      <c r="AB118" s="18"/>
      <c r="AC118" s="121"/>
      <c r="AD118" s="121"/>
      <c r="AE118" s="121"/>
      <c r="AF118" s="121"/>
      <c r="AG118" s="121"/>
      <c r="AH118" s="121"/>
      <c r="AI118" s="121"/>
      <c r="AJ118" s="121"/>
      <c r="AK118" s="121"/>
      <c r="AL118" s="121"/>
      <c r="AM118" s="18"/>
      <c r="AN118" s="18"/>
      <c r="AO118" s="18"/>
      <c r="AP118" s="18"/>
      <c r="AQ118" s="18"/>
      <c r="AR118" s="18"/>
      <c r="AS118" s="18"/>
      <c r="AT118" s="18"/>
      <c r="AU118" s="18"/>
      <c r="AV118" s="18"/>
    </row>
    <row r="119" spans="1:48" ht="60" customHeight="1" x14ac:dyDescent="0.25">
      <c r="A119" s="136"/>
      <c r="B119" s="68">
        <v>120</v>
      </c>
      <c r="C119" s="81"/>
      <c r="D119" s="71" t="s">
        <v>255</v>
      </c>
      <c r="E119" s="82" t="s">
        <v>253</v>
      </c>
      <c r="F119" s="82" t="s">
        <v>48</v>
      </c>
      <c r="G119" s="87">
        <v>16.7</v>
      </c>
      <c r="H119" s="72"/>
      <c r="I119" s="39">
        <f t="shared" si="2"/>
        <v>0</v>
      </c>
      <c r="J119" s="40" t="str">
        <f t="shared" si="3"/>
        <v>OK</v>
      </c>
      <c r="K119" s="18"/>
      <c r="L119" s="18"/>
      <c r="M119" s="18"/>
      <c r="N119" s="18"/>
      <c r="O119" s="18"/>
      <c r="P119" s="18"/>
      <c r="Q119" s="18"/>
      <c r="R119" s="18"/>
      <c r="S119" s="18"/>
      <c r="T119" s="18"/>
      <c r="U119" s="18"/>
      <c r="V119" s="18"/>
      <c r="W119" s="18"/>
      <c r="X119" s="18"/>
      <c r="Y119" s="18"/>
      <c r="Z119" s="18"/>
      <c r="AA119" s="18"/>
      <c r="AB119" s="18"/>
      <c r="AC119" s="121"/>
      <c r="AD119" s="121"/>
      <c r="AE119" s="121"/>
      <c r="AF119" s="121"/>
      <c r="AG119" s="121"/>
      <c r="AH119" s="121"/>
      <c r="AI119" s="121"/>
      <c r="AJ119" s="121"/>
      <c r="AK119" s="121"/>
      <c r="AL119" s="121"/>
      <c r="AM119" s="18"/>
      <c r="AN119" s="18"/>
      <c r="AO119" s="18"/>
      <c r="AP119" s="18"/>
      <c r="AQ119" s="18"/>
      <c r="AR119" s="18"/>
      <c r="AS119" s="18"/>
      <c r="AT119" s="18"/>
      <c r="AU119" s="18"/>
      <c r="AV119" s="18"/>
    </row>
    <row r="120" spans="1:48" ht="60" customHeight="1" x14ac:dyDescent="0.25">
      <c r="A120" s="49">
        <v>36</v>
      </c>
      <c r="B120" s="68">
        <v>121</v>
      </c>
      <c r="C120" s="81" t="s">
        <v>187</v>
      </c>
      <c r="D120" s="71" t="s">
        <v>256</v>
      </c>
      <c r="E120" s="82" t="s">
        <v>257</v>
      </c>
      <c r="F120" s="82" t="s">
        <v>48</v>
      </c>
      <c r="G120" s="87">
        <v>125</v>
      </c>
      <c r="H120" s="72"/>
      <c r="I120" s="39">
        <f t="shared" si="2"/>
        <v>0</v>
      </c>
      <c r="J120" s="40" t="str">
        <f t="shared" si="3"/>
        <v>OK</v>
      </c>
      <c r="K120" s="18"/>
      <c r="L120" s="18"/>
      <c r="M120" s="18"/>
      <c r="N120" s="18"/>
      <c r="O120" s="18"/>
      <c r="P120" s="18"/>
      <c r="Q120" s="18"/>
      <c r="R120" s="18"/>
      <c r="S120" s="18"/>
      <c r="T120" s="18"/>
      <c r="U120" s="18"/>
      <c r="V120" s="18"/>
      <c r="W120" s="18"/>
      <c r="X120" s="18"/>
      <c r="Y120" s="18"/>
      <c r="Z120" s="18"/>
      <c r="AA120" s="18"/>
      <c r="AB120" s="18"/>
      <c r="AC120" s="121"/>
      <c r="AD120" s="121"/>
      <c r="AE120" s="121"/>
      <c r="AF120" s="121"/>
      <c r="AG120" s="121"/>
      <c r="AH120" s="121"/>
      <c r="AI120" s="121"/>
      <c r="AJ120" s="121"/>
      <c r="AK120" s="121"/>
      <c r="AL120" s="121"/>
      <c r="AM120" s="18"/>
      <c r="AN120" s="18"/>
      <c r="AO120" s="18"/>
      <c r="AP120" s="18"/>
      <c r="AQ120" s="18"/>
      <c r="AR120" s="18"/>
      <c r="AS120" s="18"/>
      <c r="AT120" s="18"/>
      <c r="AU120" s="18"/>
      <c r="AV120" s="18"/>
    </row>
    <row r="121" spans="1:48" ht="60" customHeight="1" x14ac:dyDescent="0.25">
      <c r="A121" s="134">
        <v>41</v>
      </c>
      <c r="B121" s="68">
        <v>138</v>
      </c>
      <c r="C121" s="140" t="s">
        <v>187</v>
      </c>
      <c r="D121" s="71" t="s">
        <v>152</v>
      </c>
      <c r="E121" s="82" t="s">
        <v>61</v>
      </c>
      <c r="F121" s="82" t="s">
        <v>26</v>
      </c>
      <c r="G121" s="87">
        <v>29.82</v>
      </c>
      <c r="H121" s="72"/>
      <c r="I121" s="39">
        <f t="shared" si="2"/>
        <v>0</v>
      </c>
      <c r="J121" s="40" t="str">
        <f t="shared" si="3"/>
        <v>OK</v>
      </c>
      <c r="K121" s="18"/>
      <c r="L121" s="18"/>
      <c r="M121" s="18"/>
      <c r="N121" s="18"/>
      <c r="O121" s="18"/>
      <c r="P121" s="18"/>
      <c r="Q121" s="18"/>
      <c r="R121" s="18"/>
      <c r="S121" s="18"/>
      <c r="T121" s="18"/>
      <c r="U121" s="18"/>
      <c r="V121" s="18"/>
      <c r="W121" s="18"/>
      <c r="X121" s="18"/>
      <c r="Y121" s="18"/>
      <c r="Z121" s="18"/>
      <c r="AA121" s="18"/>
      <c r="AB121" s="18"/>
      <c r="AC121" s="121"/>
      <c r="AD121" s="121"/>
      <c r="AE121" s="121"/>
      <c r="AF121" s="121"/>
      <c r="AG121" s="121"/>
      <c r="AH121" s="121"/>
      <c r="AI121" s="121"/>
      <c r="AJ121" s="121"/>
      <c r="AK121" s="121"/>
      <c r="AL121" s="121"/>
      <c r="AM121" s="18"/>
      <c r="AN121" s="18"/>
      <c r="AO121" s="18"/>
      <c r="AP121" s="18"/>
      <c r="AQ121" s="18"/>
      <c r="AR121" s="18"/>
      <c r="AS121" s="18"/>
      <c r="AT121" s="18"/>
      <c r="AU121" s="18"/>
      <c r="AV121" s="18"/>
    </row>
    <row r="122" spans="1:48" ht="60" customHeight="1" x14ac:dyDescent="0.25">
      <c r="A122" s="135"/>
      <c r="B122" s="68">
        <v>139</v>
      </c>
      <c r="C122" s="141"/>
      <c r="D122" s="46" t="s">
        <v>153</v>
      </c>
      <c r="E122" s="69" t="s">
        <v>258</v>
      </c>
      <c r="F122" s="69" t="s">
        <v>26</v>
      </c>
      <c r="G122" s="86">
        <v>2.17</v>
      </c>
      <c r="H122" s="72">
        <v>50</v>
      </c>
      <c r="I122" s="39">
        <f t="shared" si="2"/>
        <v>0</v>
      </c>
      <c r="J122" s="48" t="str">
        <f>IF(I122&lt;0,"ATENÇÃO","OK")</f>
        <v>OK</v>
      </c>
      <c r="K122" s="18"/>
      <c r="L122" s="18"/>
      <c r="M122" s="18"/>
      <c r="N122" s="18"/>
      <c r="O122" s="18"/>
      <c r="P122" s="18"/>
      <c r="Q122" s="18"/>
      <c r="R122" s="18">
        <v>50</v>
      </c>
      <c r="S122" s="18"/>
      <c r="T122" s="18"/>
      <c r="U122" s="18"/>
      <c r="V122" s="18"/>
      <c r="W122" s="18"/>
      <c r="X122" s="18"/>
      <c r="Y122" s="18"/>
      <c r="Z122" s="18"/>
      <c r="AA122" s="18"/>
      <c r="AB122" s="18"/>
      <c r="AC122" s="121"/>
      <c r="AD122" s="121"/>
      <c r="AE122" s="121"/>
      <c r="AF122" s="121"/>
      <c r="AG122" s="121"/>
      <c r="AH122" s="121"/>
      <c r="AI122" s="121"/>
      <c r="AJ122" s="121"/>
      <c r="AK122" s="121"/>
      <c r="AL122" s="121"/>
      <c r="AM122" s="18"/>
      <c r="AN122" s="18"/>
      <c r="AO122" s="18"/>
      <c r="AP122" s="18"/>
      <c r="AQ122" s="18"/>
      <c r="AR122" s="18"/>
      <c r="AS122" s="18"/>
      <c r="AT122" s="18"/>
      <c r="AU122" s="18"/>
      <c r="AV122" s="18"/>
    </row>
    <row r="123" spans="1:48" ht="60" customHeight="1" x14ac:dyDescent="0.25">
      <c r="A123" s="135"/>
      <c r="B123" s="68">
        <v>140</v>
      </c>
      <c r="C123" s="141"/>
      <c r="D123" s="66" t="s">
        <v>154</v>
      </c>
      <c r="E123" s="20" t="s">
        <v>258</v>
      </c>
      <c r="F123" s="20" t="s">
        <v>26</v>
      </c>
      <c r="G123" s="86">
        <v>9.0500000000000007</v>
      </c>
      <c r="H123" s="72">
        <v>30</v>
      </c>
      <c r="I123" s="39">
        <f t="shared" si="2"/>
        <v>0</v>
      </c>
      <c r="J123" s="40" t="str">
        <f t="shared" si="3"/>
        <v>OK</v>
      </c>
      <c r="K123" s="18"/>
      <c r="L123" s="18"/>
      <c r="M123" s="18"/>
      <c r="N123" s="18"/>
      <c r="O123" s="18"/>
      <c r="P123" s="18"/>
      <c r="Q123" s="18"/>
      <c r="R123" s="18">
        <v>30</v>
      </c>
      <c r="S123" s="18"/>
      <c r="T123" s="18"/>
      <c r="U123" s="18"/>
      <c r="V123" s="18"/>
      <c r="W123" s="18"/>
      <c r="X123" s="18"/>
      <c r="Y123" s="18"/>
      <c r="Z123" s="18"/>
      <c r="AA123" s="18"/>
      <c r="AB123" s="18"/>
      <c r="AC123" s="121"/>
      <c r="AD123" s="121"/>
      <c r="AE123" s="121"/>
      <c r="AF123" s="121"/>
      <c r="AG123" s="121"/>
      <c r="AH123" s="121"/>
      <c r="AI123" s="121"/>
      <c r="AJ123" s="121"/>
      <c r="AK123" s="121"/>
      <c r="AL123" s="121"/>
      <c r="AM123" s="18"/>
      <c r="AN123" s="18"/>
      <c r="AO123" s="18"/>
      <c r="AP123" s="18"/>
      <c r="AQ123" s="18"/>
      <c r="AR123" s="18"/>
      <c r="AS123" s="18"/>
      <c r="AT123" s="18"/>
      <c r="AU123" s="18"/>
      <c r="AV123" s="18"/>
    </row>
    <row r="124" spans="1:48" ht="60" customHeight="1" x14ac:dyDescent="0.25">
      <c r="A124" s="135"/>
      <c r="B124" s="68">
        <v>141</v>
      </c>
      <c r="C124" s="141"/>
      <c r="D124" s="66" t="s">
        <v>155</v>
      </c>
      <c r="E124" s="20" t="s">
        <v>258</v>
      </c>
      <c r="F124" s="20" t="s">
        <v>26</v>
      </c>
      <c r="G124" s="86">
        <v>8.3800000000000008</v>
      </c>
      <c r="H124" s="72">
        <v>100</v>
      </c>
      <c r="I124" s="39">
        <f t="shared" si="2"/>
        <v>20</v>
      </c>
      <c r="J124" s="40" t="str">
        <f t="shared" si="3"/>
        <v>OK</v>
      </c>
      <c r="K124" s="18"/>
      <c r="L124" s="18"/>
      <c r="M124" s="18"/>
      <c r="N124" s="18"/>
      <c r="O124" s="18"/>
      <c r="P124" s="18"/>
      <c r="Q124" s="18"/>
      <c r="R124" s="18">
        <v>50</v>
      </c>
      <c r="S124" s="18"/>
      <c r="T124" s="18"/>
      <c r="U124" s="18"/>
      <c r="V124" s="18"/>
      <c r="W124" s="18"/>
      <c r="X124" s="18"/>
      <c r="Y124" s="18"/>
      <c r="Z124" s="18"/>
      <c r="AA124" s="18"/>
      <c r="AB124" s="18"/>
      <c r="AC124" s="121"/>
      <c r="AD124" s="121">
        <v>30</v>
      </c>
      <c r="AE124" s="121"/>
      <c r="AF124" s="121"/>
      <c r="AG124" s="121"/>
      <c r="AH124" s="121"/>
      <c r="AI124" s="121"/>
      <c r="AJ124" s="121"/>
      <c r="AK124" s="121"/>
      <c r="AL124" s="121"/>
      <c r="AM124" s="18"/>
      <c r="AN124" s="18"/>
      <c r="AO124" s="18"/>
      <c r="AP124" s="18"/>
      <c r="AQ124" s="18"/>
      <c r="AR124" s="18"/>
      <c r="AS124" s="18"/>
      <c r="AT124" s="18"/>
      <c r="AU124" s="18"/>
      <c r="AV124" s="18"/>
    </row>
    <row r="125" spans="1:48" ht="60" customHeight="1" x14ac:dyDescent="0.25">
      <c r="A125" s="135"/>
      <c r="B125" s="68">
        <v>142</v>
      </c>
      <c r="C125" s="141"/>
      <c r="D125" s="66" t="s">
        <v>156</v>
      </c>
      <c r="E125" s="20" t="s">
        <v>258</v>
      </c>
      <c r="F125" s="20" t="s">
        <v>26</v>
      </c>
      <c r="G125" s="86">
        <v>22.56</v>
      </c>
      <c r="H125" s="72">
        <v>30</v>
      </c>
      <c r="I125" s="39">
        <f t="shared" si="2"/>
        <v>0</v>
      </c>
      <c r="J125" s="40" t="str">
        <f t="shared" si="3"/>
        <v>OK</v>
      </c>
      <c r="K125" s="18"/>
      <c r="L125" s="18"/>
      <c r="M125" s="18"/>
      <c r="N125" s="18"/>
      <c r="O125" s="18"/>
      <c r="P125" s="18"/>
      <c r="Q125" s="18"/>
      <c r="R125" s="18">
        <v>15</v>
      </c>
      <c r="S125" s="18"/>
      <c r="T125" s="18"/>
      <c r="U125" s="18"/>
      <c r="V125" s="18"/>
      <c r="W125" s="18"/>
      <c r="X125" s="18"/>
      <c r="Y125" s="18"/>
      <c r="Z125" s="18"/>
      <c r="AA125" s="18"/>
      <c r="AB125" s="18"/>
      <c r="AC125" s="121"/>
      <c r="AD125" s="121">
        <v>15</v>
      </c>
      <c r="AE125" s="121"/>
      <c r="AF125" s="121"/>
      <c r="AG125" s="121"/>
      <c r="AH125" s="121"/>
      <c r="AI125" s="121"/>
      <c r="AJ125" s="121"/>
      <c r="AK125" s="121"/>
      <c r="AL125" s="121"/>
      <c r="AM125" s="18"/>
      <c r="AN125" s="18"/>
      <c r="AO125" s="18"/>
      <c r="AP125" s="18"/>
      <c r="AQ125" s="18"/>
      <c r="AR125" s="18"/>
      <c r="AS125" s="18"/>
      <c r="AT125" s="18"/>
      <c r="AU125" s="18"/>
      <c r="AV125" s="18"/>
    </row>
    <row r="126" spans="1:48" ht="60" customHeight="1" x14ac:dyDescent="0.25">
      <c r="A126" s="136"/>
      <c r="B126" s="68">
        <v>143</v>
      </c>
      <c r="C126" s="142"/>
      <c r="D126" s="46" t="s">
        <v>259</v>
      </c>
      <c r="E126" s="69" t="s">
        <v>258</v>
      </c>
      <c r="F126" s="69" t="s">
        <v>26</v>
      </c>
      <c r="G126" s="86">
        <v>17.079999999999998</v>
      </c>
      <c r="H126" s="72"/>
      <c r="I126" s="39">
        <f t="shared" si="2"/>
        <v>0</v>
      </c>
      <c r="J126" s="40" t="str">
        <f t="shared" si="3"/>
        <v>OK</v>
      </c>
      <c r="K126" s="18"/>
      <c r="L126" s="18"/>
      <c r="M126" s="18"/>
      <c r="N126" s="18"/>
      <c r="O126" s="18"/>
      <c r="P126" s="18"/>
      <c r="Q126" s="18"/>
      <c r="R126" s="18"/>
      <c r="S126" s="18"/>
      <c r="T126" s="18"/>
      <c r="U126" s="18"/>
      <c r="V126" s="18"/>
      <c r="W126" s="18"/>
      <c r="X126" s="18"/>
      <c r="Y126" s="18"/>
      <c r="Z126" s="18"/>
      <c r="AA126" s="18"/>
      <c r="AB126" s="18"/>
      <c r="AC126" s="121"/>
      <c r="AD126" s="121"/>
      <c r="AE126" s="121"/>
      <c r="AF126" s="121"/>
      <c r="AG126" s="121"/>
      <c r="AH126" s="121"/>
      <c r="AI126" s="121"/>
      <c r="AJ126" s="121"/>
      <c r="AK126" s="121"/>
      <c r="AL126" s="121"/>
      <c r="AM126" s="18"/>
      <c r="AN126" s="18"/>
      <c r="AO126" s="18"/>
      <c r="AP126" s="18"/>
      <c r="AQ126" s="18"/>
      <c r="AR126" s="18"/>
      <c r="AS126" s="18"/>
      <c r="AT126" s="18"/>
      <c r="AU126" s="18"/>
      <c r="AV126" s="18"/>
    </row>
    <row r="131" spans="1:3" x14ac:dyDescent="0.25">
      <c r="A131" s="133"/>
      <c r="B131" s="133"/>
      <c r="C131" s="133"/>
    </row>
    <row r="132" spans="1:3" x14ac:dyDescent="0.25">
      <c r="A132" s="133"/>
      <c r="B132" s="133"/>
      <c r="C132" s="133"/>
    </row>
    <row r="133" spans="1:3" x14ac:dyDescent="0.25">
      <c r="A133" s="133"/>
      <c r="B133" s="133"/>
      <c r="C133" s="133"/>
    </row>
    <row r="134" spans="1:3" x14ac:dyDescent="0.25">
      <c r="A134" s="133"/>
      <c r="B134" s="133"/>
      <c r="C134" s="133"/>
    </row>
    <row r="135" spans="1:3" x14ac:dyDescent="0.25">
      <c r="A135" s="133"/>
      <c r="B135" s="133"/>
      <c r="C135" s="133"/>
    </row>
    <row r="136" spans="1:3" x14ac:dyDescent="0.25">
      <c r="A136" s="133"/>
      <c r="B136" s="133"/>
      <c r="C136" s="133"/>
    </row>
    <row r="137" spans="1:3" x14ac:dyDescent="0.25">
      <c r="A137" s="133"/>
      <c r="B137" s="133"/>
      <c r="C137" s="133"/>
    </row>
    <row r="138" spans="1:3" x14ac:dyDescent="0.25">
      <c r="A138" s="133"/>
      <c r="B138" s="133"/>
      <c r="C138" s="133"/>
    </row>
    <row r="139" spans="1:3" x14ac:dyDescent="0.25">
      <c r="A139" s="133"/>
      <c r="B139" s="133"/>
      <c r="C139" s="133"/>
    </row>
    <row r="140" spans="1:3" x14ac:dyDescent="0.25">
      <c r="A140" s="133"/>
      <c r="B140" s="133"/>
      <c r="C140" s="133"/>
    </row>
    <row r="141" spans="1:3" x14ac:dyDescent="0.25">
      <c r="A141" s="133"/>
      <c r="B141" s="133"/>
      <c r="C141" s="133"/>
    </row>
    <row r="142" spans="1:3" x14ac:dyDescent="0.25">
      <c r="A142" s="133"/>
      <c r="B142" s="133"/>
      <c r="C142" s="133"/>
    </row>
    <row r="143" spans="1:3" x14ac:dyDescent="0.25">
      <c r="A143" s="133"/>
      <c r="B143" s="133"/>
      <c r="C143" s="133"/>
    </row>
    <row r="144" spans="1:3" x14ac:dyDescent="0.25">
      <c r="A144" s="133"/>
      <c r="B144" s="133"/>
      <c r="C144" s="133"/>
    </row>
    <row r="145" spans="1:3" x14ac:dyDescent="0.25">
      <c r="A145" s="133"/>
      <c r="B145" s="133"/>
      <c r="C145" s="133"/>
    </row>
    <row r="146" spans="1:3" x14ac:dyDescent="0.25">
      <c r="A146" s="133"/>
      <c r="B146" s="133"/>
      <c r="C146" s="133"/>
    </row>
    <row r="147" spans="1:3" x14ac:dyDescent="0.25">
      <c r="A147" s="133"/>
      <c r="B147" s="133"/>
      <c r="C147" s="133"/>
    </row>
    <row r="148" spans="1:3" x14ac:dyDescent="0.25">
      <c r="A148" s="133"/>
      <c r="B148" s="133"/>
      <c r="C148" s="133"/>
    </row>
    <row r="149" spans="1:3" x14ac:dyDescent="0.25">
      <c r="A149" s="133"/>
      <c r="B149" s="133"/>
      <c r="C149" s="133"/>
    </row>
    <row r="150" spans="1:3" x14ac:dyDescent="0.25">
      <c r="A150" s="133"/>
      <c r="B150" s="133"/>
      <c r="C150" s="133"/>
    </row>
    <row r="151" spans="1:3" x14ac:dyDescent="0.25">
      <c r="A151" s="133"/>
      <c r="B151" s="133"/>
      <c r="C151" s="133"/>
    </row>
    <row r="152" spans="1:3" x14ac:dyDescent="0.25">
      <c r="A152" s="133"/>
      <c r="B152" s="133"/>
      <c r="C152" s="133"/>
    </row>
    <row r="153" spans="1:3" x14ac:dyDescent="0.25">
      <c r="A153" s="133"/>
      <c r="B153" s="133"/>
      <c r="C153" s="133"/>
    </row>
    <row r="154" spans="1:3" x14ac:dyDescent="0.25">
      <c r="A154" s="133"/>
      <c r="B154" s="133"/>
      <c r="C154" s="133"/>
    </row>
    <row r="155" spans="1:3" x14ac:dyDescent="0.25">
      <c r="A155" s="133"/>
      <c r="B155" s="133"/>
      <c r="C155" s="133"/>
    </row>
    <row r="156" spans="1:3" x14ac:dyDescent="0.25">
      <c r="A156" s="133"/>
      <c r="B156" s="133"/>
      <c r="C156" s="133"/>
    </row>
    <row r="157" spans="1:3" x14ac:dyDescent="0.25">
      <c r="A157" s="133"/>
      <c r="B157" s="133"/>
      <c r="C157" s="133"/>
    </row>
  </sheetData>
  <mergeCells count="122">
    <mergeCell ref="A112:A115"/>
    <mergeCell ref="C112:C115"/>
    <mergeCell ref="A116:A119"/>
    <mergeCell ref="A95:A97"/>
    <mergeCell ref="C95:C97"/>
    <mergeCell ref="A99:A100"/>
    <mergeCell ref="C99:C100"/>
    <mergeCell ref="A101:A102"/>
    <mergeCell ref="C101:C102"/>
    <mergeCell ref="A103:A108"/>
    <mergeCell ref="C103:C108"/>
    <mergeCell ref="A109:A111"/>
    <mergeCell ref="C109:C111"/>
    <mergeCell ref="C70:C74"/>
    <mergeCell ref="C75:C77"/>
    <mergeCell ref="A78:A83"/>
    <mergeCell ref="C78:C83"/>
    <mergeCell ref="A85:A88"/>
    <mergeCell ref="C85:C88"/>
    <mergeCell ref="A89:A91"/>
    <mergeCell ref="C89:C91"/>
    <mergeCell ref="A92:A93"/>
    <mergeCell ref="C92:C93"/>
    <mergeCell ref="A153:C153"/>
    <mergeCell ref="A154:C154"/>
    <mergeCell ref="A155:C155"/>
    <mergeCell ref="A156:C156"/>
    <mergeCell ref="A157:C157"/>
    <mergeCell ref="A148:C148"/>
    <mergeCell ref="A149:C149"/>
    <mergeCell ref="A150:C150"/>
    <mergeCell ref="A151:C151"/>
    <mergeCell ref="A152:C152"/>
    <mergeCell ref="A143:C143"/>
    <mergeCell ref="A144:C144"/>
    <mergeCell ref="A145:C145"/>
    <mergeCell ref="A146:C146"/>
    <mergeCell ref="A147:C147"/>
    <mergeCell ref="A121:A126"/>
    <mergeCell ref="C121:C126"/>
    <mergeCell ref="A131:C131"/>
    <mergeCell ref="A132:C132"/>
    <mergeCell ref="A133:C133"/>
    <mergeCell ref="A134:C134"/>
    <mergeCell ref="A135:C135"/>
    <mergeCell ref="A136:C136"/>
    <mergeCell ref="A137:C137"/>
    <mergeCell ref="A138:C138"/>
    <mergeCell ref="A139:C139"/>
    <mergeCell ref="A140:C140"/>
    <mergeCell ref="A141:C141"/>
    <mergeCell ref="A142:C142"/>
    <mergeCell ref="AG1:AG2"/>
    <mergeCell ref="AH1:AH2"/>
    <mergeCell ref="Z1:Z2"/>
    <mergeCell ref="AA1:AA2"/>
    <mergeCell ref="AB1:AB2"/>
    <mergeCell ref="AC1:AC2"/>
    <mergeCell ref="AD1:AD2"/>
    <mergeCell ref="U1:U2"/>
    <mergeCell ref="V1:V2"/>
    <mergeCell ref="W1:W2"/>
    <mergeCell ref="X1:X2"/>
    <mergeCell ref="Y1:Y2"/>
    <mergeCell ref="A8:A10"/>
    <mergeCell ref="C8:C10"/>
    <mergeCell ref="A12:A16"/>
    <mergeCell ref="C12:C16"/>
    <mergeCell ref="A49:A54"/>
    <mergeCell ref="A55:A57"/>
    <mergeCell ref="A75:A77"/>
    <mergeCell ref="AE1:AE2"/>
    <mergeCell ref="AF1:AF2"/>
    <mergeCell ref="Q1:Q2"/>
    <mergeCell ref="R1:R2"/>
    <mergeCell ref="S1:S2"/>
    <mergeCell ref="T1:T2"/>
    <mergeCell ref="O1:O2"/>
    <mergeCell ref="P1:P2"/>
    <mergeCell ref="A1:C1"/>
    <mergeCell ref="C55:C57"/>
    <mergeCell ref="A58:A61"/>
    <mergeCell ref="C58:C61"/>
    <mergeCell ref="A62:A65"/>
    <mergeCell ref="C62:C65"/>
    <mergeCell ref="A66:A69"/>
    <mergeCell ref="C66:C69"/>
    <mergeCell ref="A70:A74"/>
    <mergeCell ref="A27:A34"/>
    <mergeCell ref="C27:C34"/>
    <mergeCell ref="A35:A48"/>
    <mergeCell ref="C35:C48"/>
    <mergeCell ref="C49:C54"/>
    <mergeCell ref="AI1:AI2"/>
    <mergeCell ref="AJ1:AJ2"/>
    <mergeCell ref="AK1:AK2"/>
    <mergeCell ref="AL1:AL2"/>
    <mergeCell ref="A17:A20"/>
    <mergeCell ref="C17:C20"/>
    <mergeCell ref="M1:M2"/>
    <mergeCell ref="A21:A22"/>
    <mergeCell ref="C21:C22"/>
    <mergeCell ref="A23:A24"/>
    <mergeCell ref="C23:C24"/>
    <mergeCell ref="A25:A26"/>
    <mergeCell ref="C25:C26"/>
    <mergeCell ref="N1:N2"/>
    <mergeCell ref="D1:G1"/>
    <mergeCell ref="H1:J1"/>
    <mergeCell ref="K1:K2"/>
    <mergeCell ref="L1:L2"/>
    <mergeCell ref="A2:J2"/>
    <mergeCell ref="AV1:AV2"/>
    <mergeCell ref="AM1:AM2"/>
    <mergeCell ref="AN1:AN2"/>
    <mergeCell ref="AO1:AO2"/>
    <mergeCell ref="AP1:AP2"/>
    <mergeCell ref="AQ1:AQ2"/>
    <mergeCell ref="AR1:AR2"/>
    <mergeCell ref="AS1:AS2"/>
    <mergeCell ref="AT1:AT2"/>
    <mergeCell ref="AU1:AU2"/>
  </mergeCells>
  <conditionalFormatting sqref="AM4:AR126 AT4:AV126">
    <cfRule type="cellIs" dxfId="131" priority="25" stopIfTrue="1" operator="greaterThan">
      <formula>0</formula>
    </cfRule>
    <cfRule type="cellIs" dxfId="130" priority="26" stopIfTrue="1" operator="greaterThan">
      <formula>0</formula>
    </cfRule>
    <cfRule type="cellIs" dxfId="129" priority="27" stopIfTrue="1" operator="greaterThan">
      <formula>0</formula>
    </cfRule>
  </conditionalFormatting>
  <conditionalFormatting sqref="AS4:AS126">
    <cfRule type="cellIs" dxfId="128" priority="22" stopIfTrue="1" operator="greaterThan">
      <formula>0</formula>
    </cfRule>
    <cfRule type="cellIs" dxfId="127" priority="23" stopIfTrue="1" operator="greaterThan">
      <formula>0</formula>
    </cfRule>
    <cfRule type="cellIs" dxfId="126" priority="24" stopIfTrue="1" operator="greaterThan">
      <formula>0</formula>
    </cfRule>
  </conditionalFormatting>
  <conditionalFormatting sqref="K4:U126">
    <cfRule type="cellIs" dxfId="125" priority="19" stopIfTrue="1" operator="greaterThan">
      <formula>0</formula>
    </cfRule>
    <cfRule type="cellIs" dxfId="124" priority="20" stopIfTrue="1" operator="greaterThan">
      <formula>0</formula>
    </cfRule>
    <cfRule type="cellIs" dxfId="123" priority="21" stopIfTrue="1" operator="greaterThan">
      <formula>0</formula>
    </cfRule>
  </conditionalFormatting>
  <conditionalFormatting sqref="V4:V126">
    <cfRule type="cellIs" dxfId="122" priority="16" stopIfTrue="1" operator="greaterThan">
      <formula>0</formula>
    </cfRule>
    <cfRule type="cellIs" dxfId="121" priority="17" stopIfTrue="1" operator="greaterThan">
      <formula>0</formula>
    </cfRule>
    <cfRule type="cellIs" dxfId="120" priority="18" stopIfTrue="1" operator="greaterThan">
      <formula>0</formula>
    </cfRule>
  </conditionalFormatting>
  <conditionalFormatting sqref="W4:W126">
    <cfRule type="cellIs" dxfId="119" priority="13" stopIfTrue="1" operator="greaterThan">
      <formula>0</formula>
    </cfRule>
    <cfRule type="cellIs" dxfId="118" priority="14" stopIfTrue="1" operator="greaterThan">
      <formula>0</formula>
    </cfRule>
    <cfRule type="cellIs" dxfId="117" priority="15" stopIfTrue="1" operator="greaterThan">
      <formula>0</formula>
    </cfRule>
  </conditionalFormatting>
  <conditionalFormatting sqref="X4:X126">
    <cfRule type="cellIs" dxfId="116" priority="10" stopIfTrue="1" operator="greaterThan">
      <formula>0</formula>
    </cfRule>
    <cfRule type="cellIs" dxfId="115" priority="11" stopIfTrue="1" operator="greaterThan">
      <formula>0</formula>
    </cfRule>
    <cfRule type="cellIs" dxfId="114" priority="12" stopIfTrue="1" operator="greaterThan">
      <formula>0</formula>
    </cfRule>
  </conditionalFormatting>
  <conditionalFormatting sqref="Y4:Y126">
    <cfRule type="cellIs" dxfId="113" priority="7" stopIfTrue="1" operator="greaterThan">
      <formula>0</formula>
    </cfRule>
    <cfRule type="cellIs" dxfId="112" priority="8" stopIfTrue="1" operator="greaterThan">
      <formula>0</formula>
    </cfRule>
    <cfRule type="cellIs" dxfId="111" priority="9" stopIfTrue="1" operator="greaterThan">
      <formula>0</formula>
    </cfRule>
  </conditionalFormatting>
  <conditionalFormatting sqref="Z4:AB126">
    <cfRule type="cellIs" dxfId="110" priority="4" stopIfTrue="1" operator="greaterThan">
      <formula>0</formula>
    </cfRule>
    <cfRule type="cellIs" dxfId="109" priority="5" stopIfTrue="1" operator="greaterThan">
      <formula>0</formula>
    </cfRule>
    <cfRule type="cellIs" dxfId="108" priority="6" stopIfTrue="1" operator="greaterThan">
      <formula>0</formula>
    </cfRule>
  </conditionalFormatting>
  <conditionalFormatting sqref="AC4:AL126">
    <cfRule type="cellIs" dxfId="2" priority="1" stopIfTrue="1" operator="greaterThan">
      <formula>0</formula>
    </cfRule>
    <cfRule type="cellIs" dxfId="1" priority="2" stopIfTrue="1" operator="greaterThan">
      <formula>0</formula>
    </cfRule>
    <cfRule type="cellIs" dxfId="0"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Reitoria</vt:lpstr>
      <vt:lpstr>ESAG</vt:lpstr>
      <vt:lpstr>CEART</vt:lpstr>
      <vt:lpstr>CEFID</vt:lpstr>
      <vt:lpstr>FAED</vt:lpstr>
      <vt:lpstr>CEAD</vt:lpstr>
      <vt:lpstr>CCT</vt:lpstr>
      <vt:lpstr>CEPLAN</vt:lpstr>
      <vt:lpstr>CAV</vt:lpstr>
      <vt:lpstr>CEO</vt:lpstr>
      <vt:lpstr>CEAVI</vt:lpstr>
      <vt:lpstr>CESFI</vt:lpstr>
      <vt:lpstr>CERES</vt:lpstr>
      <vt:lpstr>GESTOR</vt:lpstr>
      <vt:lpstr>Modelo Anexo II IN 002_2014</vt:lpstr>
      <vt:lpstr>Modelo Anexo I IN 002_2014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MARCELO DARCI DE SOUZA</cp:lastModifiedBy>
  <cp:lastPrinted>2014-06-04T18:55:53Z</cp:lastPrinted>
  <dcterms:created xsi:type="dcterms:W3CDTF">2010-06-19T20:43:11Z</dcterms:created>
  <dcterms:modified xsi:type="dcterms:W3CDTF">2019-03-12T13:12:35Z</dcterms:modified>
</cp:coreProperties>
</file>