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16.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8.xml" ContentType="application/vnd.openxmlformats-officedocument.spreadsheetml.revisionLog+xml"/>
  <Override PartName="/xl/revisions/revisionLog13.xml" ContentType="application/vnd.openxmlformats-officedocument.spreadsheetml.revisionLog+xml"/>
  <Override PartName="/xl/revisions/revisionLog3.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5.xml" ContentType="application/vnd.openxmlformats-officedocument.spreadsheetml.revisionLog+xml"/>
  <Override PartName="/xl/revisions/revisionLog15.xml" ContentType="application/vnd.openxmlformats-officedocument.spreadsheetml.revisionLog+xml"/>
  <Override PartName="/xl/revisions/revisionLog10.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aPasta_de_trabalho" defaultThemeVersion="124226"/>
  <mc:AlternateContent xmlns:mc="http://schemas.openxmlformats.org/markup-compatibility/2006">
    <mc:Choice Requires="x15">
      <x15ac:absPath xmlns:x15ac="http://schemas.microsoft.com/office/spreadsheetml/2010/11/ac" url="I:\SEGECON\2. Atas de Registro de Preços\UDESC\PE 1410.2018 -  UDESC  SGPE 10717.2018 - Aquisiçao instalaçao aparelho ar condicionado - SRP VIG 10.02.20\"/>
    </mc:Choice>
  </mc:AlternateContent>
  <bookViews>
    <workbookView xWindow="0" yWindow="0" windowWidth="20490" windowHeight="7155" tabRatio="857" activeTab="10"/>
  </bookViews>
  <sheets>
    <sheet name="REITORIA" sheetId="1" r:id="rId1"/>
    <sheet name="SETIC" sheetId="2" r:id="rId2"/>
    <sheet name="ESAG" sheetId="3" r:id="rId3"/>
    <sheet name="CEART" sheetId="4" r:id="rId4"/>
    <sheet name="FAED" sheetId="5" r:id="rId5"/>
    <sheet name="CEAD" sheetId="6" r:id="rId6"/>
    <sheet name="CEFID" sheetId="7" r:id="rId7"/>
    <sheet name="CERES" sheetId="8" r:id="rId8"/>
    <sheet name="CESFI" sheetId="9" r:id="rId9"/>
    <sheet name="CEAVI" sheetId="10" r:id="rId10"/>
    <sheet name="CCT" sheetId="11" r:id="rId11"/>
    <sheet name="CAV" sheetId="12" r:id="rId12"/>
    <sheet name="CEO" sheetId="13" r:id="rId13"/>
    <sheet name="GESTOR" sheetId="14" r:id="rId14"/>
    <sheet name="Modelo Anexo II IN 002_2014" sheetId="15" r:id="rId15"/>
  </sheets>
  <definedNames>
    <definedName name="CEO">#REF!</definedName>
    <definedName name="CEPLAN" localSheetId="11">#REF!</definedName>
    <definedName name="CEPLAN" localSheetId="12">#REF!</definedName>
    <definedName name="CEPLAN" localSheetId="13">#REF!</definedName>
    <definedName name="CEPLAN">#REF!</definedName>
    <definedName name="copia">#REF!</definedName>
    <definedName name="diasuteis" localSheetId="11">#REF!</definedName>
    <definedName name="diasuteis" localSheetId="12">#REF!</definedName>
    <definedName name="diasuteis" localSheetId="13">#REF!</definedName>
    <definedName name="diasuteis">#REF!</definedName>
    <definedName name="Ferias" localSheetId="11">#REF!</definedName>
    <definedName name="Ferias" localSheetId="12">#REF!</definedName>
    <definedName name="Ferias" localSheetId="13">#REF!</definedName>
    <definedName name="Ferias">#REF!</definedName>
    <definedName name="RD" localSheetId="11">OFFSET(#REF!,(MATCH(SMALL(#REF!,ROW()-10),#REF!,0)-1),0)</definedName>
    <definedName name="RD" localSheetId="12">OFFSET(#REF!,(MATCH(SMALL(#REF!,ROW()-10),#REF!,0)-1),0)</definedName>
    <definedName name="RD" localSheetId="13">OFFSET(#REF!,(MATCH(SMALL(#REF!,ROW()-10),#REF!,0)-1),0)</definedName>
    <definedName name="RD">OFFSET(#REF!,(MATCH(SMALL(#REF!,ROW()-10),#REF!,0)-1),0)</definedName>
  </definedNames>
  <calcPr calcId="162913"/>
  <customWorkbookViews>
    <customWorkbookView name="MARCELO DARCI DE SOUZA - Modo de exibição pessoal" guid="{29377F80-2479-4EEE-B758-5B51FB237957}" mergeInterval="0" personalView="1" maximized="1" xWindow="-8" yWindow="-8" windowWidth="1936" windowHeight="1056" tabRatio="857" activeSheetId="4"/>
    <customWorkbookView name="CAMILA DE ALMEIDA LUCA - Modo de exibição pessoal" guid="{4F310B60-E7C4-463C-82E5-32855552E117}" mergeInterval="0" personalView="1" maximized="1" xWindow="-1288" yWindow="-423" windowWidth="1296" windowHeight="1040" tabRatio="857" activeSheetId="11"/>
    <customWorkbookView name="RAFAEL XAVIER DOS SANTOS MURARO - Modo de exibição pessoal" guid="{621D8238-5429-498F-AC6E-560DC77BBC2F}" mergeInterval="0" personalView="1" maximized="1" xWindow="-8" yWindow="-8" windowWidth="1382" windowHeight="744" tabRatio="857" activeSheetId="4"/>
  </customWorkbookViews>
</workbook>
</file>

<file path=xl/calcChain.xml><?xml version="1.0" encoding="utf-8"?>
<calcChain xmlns="http://schemas.openxmlformats.org/spreadsheetml/2006/main">
  <c r="Q40" i="4" l="1"/>
  <c r="P39" i="1" l="1"/>
  <c r="O39" i="1"/>
  <c r="N39" i="1"/>
  <c r="K11" i="4" l="1"/>
  <c r="K11" i="8"/>
  <c r="K14" i="4" l="1"/>
  <c r="K10" i="4"/>
  <c r="K8" i="4"/>
  <c r="K4" i="4"/>
  <c r="K14" i="1"/>
  <c r="K10" i="1"/>
  <c r="K8" i="1"/>
  <c r="K4" i="1"/>
  <c r="K14" i="7"/>
  <c r="K18" i="4" l="1"/>
  <c r="K18" i="7"/>
  <c r="K12" i="11" l="1"/>
  <c r="K12" i="1"/>
  <c r="K4" i="14" l="1"/>
  <c r="K37" i="14"/>
  <c r="K44" i="14"/>
  <c r="K43" i="14"/>
  <c r="K42" i="14"/>
  <c r="K5" i="14"/>
  <c r="K6" i="14"/>
  <c r="K7" i="14"/>
  <c r="K8" i="14"/>
  <c r="K9" i="14"/>
  <c r="K10" i="14"/>
  <c r="K11" i="14"/>
  <c r="K12" i="14"/>
  <c r="K13" i="14"/>
  <c r="K14" i="14"/>
  <c r="K15" i="14"/>
  <c r="K16" i="14"/>
  <c r="K17" i="14"/>
  <c r="K18" i="14"/>
  <c r="K19" i="14"/>
  <c r="K20" i="14"/>
  <c r="K21" i="14"/>
  <c r="K22" i="14"/>
  <c r="K23" i="14"/>
  <c r="K24" i="14"/>
  <c r="K25" i="14"/>
  <c r="K26" i="14"/>
  <c r="K27" i="14"/>
  <c r="K28" i="14"/>
  <c r="K29" i="14"/>
  <c r="K30" i="14"/>
  <c r="K31" i="14"/>
  <c r="K32" i="14"/>
  <c r="K33" i="14"/>
  <c r="K34" i="14"/>
  <c r="K35" i="14"/>
  <c r="K36" i="14"/>
  <c r="K38" i="14"/>
  <c r="L38" i="13"/>
  <c r="M38" i="13" s="1"/>
  <c r="L37" i="13"/>
  <c r="M37" i="13" s="1"/>
  <c r="L36" i="13"/>
  <c r="M36" i="13" s="1"/>
  <c r="L35" i="13"/>
  <c r="M35" i="13" s="1"/>
  <c r="L34" i="13"/>
  <c r="M34" i="13" s="1"/>
  <c r="L33" i="13"/>
  <c r="M33" i="13" s="1"/>
  <c r="L32" i="13"/>
  <c r="M32" i="13" s="1"/>
  <c r="L31" i="13"/>
  <c r="M31" i="13" s="1"/>
  <c r="L30" i="13"/>
  <c r="M30" i="13" s="1"/>
  <c r="L29" i="13"/>
  <c r="M29" i="13" s="1"/>
  <c r="L28" i="13"/>
  <c r="M28" i="13" s="1"/>
  <c r="L27" i="13"/>
  <c r="M27" i="13" s="1"/>
  <c r="L26" i="13"/>
  <c r="M26" i="13" s="1"/>
  <c r="L25" i="13"/>
  <c r="M25" i="13" s="1"/>
  <c r="L24" i="13"/>
  <c r="M24" i="13" s="1"/>
  <c r="L23" i="13"/>
  <c r="M23" i="13" s="1"/>
  <c r="L22" i="13"/>
  <c r="M22" i="13" s="1"/>
  <c r="L21" i="13"/>
  <c r="M21" i="13" s="1"/>
  <c r="L20" i="13"/>
  <c r="M20" i="13" s="1"/>
  <c r="L19" i="13"/>
  <c r="M19" i="13" s="1"/>
  <c r="L18" i="13"/>
  <c r="M18" i="13" s="1"/>
  <c r="L17" i="13"/>
  <c r="M17" i="13" s="1"/>
  <c r="L16" i="13"/>
  <c r="M16" i="13" s="1"/>
  <c r="L15" i="13"/>
  <c r="M15" i="13" s="1"/>
  <c r="L14" i="13"/>
  <c r="M14" i="13" s="1"/>
  <c r="L13" i="13"/>
  <c r="M13" i="13" s="1"/>
  <c r="L12" i="13"/>
  <c r="M12" i="13" s="1"/>
  <c r="L11" i="13"/>
  <c r="M11" i="13" s="1"/>
  <c r="L10" i="13"/>
  <c r="M10" i="13" s="1"/>
  <c r="L9" i="13"/>
  <c r="M9" i="13" s="1"/>
  <c r="L8" i="13"/>
  <c r="M8" i="13" s="1"/>
  <c r="L7" i="13"/>
  <c r="M7" i="13" s="1"/>
  <c r="L6" i="13"/>
  <c r="M6" i="13" s="1"/>
  <c r="L5" i="13"/>
  <c r="M5" i="13" s="1"/>
  <c r="L4" i="13"/>
  <c r="M4" i="13" s="1"/>
  <c r="L38" i="12"/>
  <c r="M38" i="12" s="1"/>
  <c r="L37" i="12"/>
  <c r="M37" i="12" s="1"/>
  <c r="L36" i="12"/>
  <c r="M36" i="12" s="1"/>
  <c r="L35" i="12"/>
  <c r="M35" i="12" s="1"/>
  <c r="L34" i="12"/>
  <c r="M34" i="12" s="1"/>
  <c r="L33" i="12"/>
  <c r="M33" i="12" s="1"/>
  <c r="L32" i="12"/>
  <c r="M32" i="12" s="1"/>
  <c r="L31" i="12"/>
  <c r="M31" i="12" s="1"/>
  <c r="L30" i="12"/>
  <c r="M30" i="12" s="1"/>
  <c r="L29" i="12"/>
  <c r="M29" i="12" s="1"/>
  <c r="L28" i="12"/>
  <c r="M28" i="12" s="1"/>
  <c r="L27" i="12"/>
  <c r="M27" i="12" s="1"/>
  <c r="L26" i="12"/>
  <c r="M26" i="12" s="1"/>
  <c r="L25" i="12"/>
  <c r="M25" i="12" s="1"/>
  <c r="L24" i="12"/>
  <c r="M24" i="12" s="1"/>
  <c r="L23" i="12"/>
  <c r="M23" i="12" s="1"/>
  <c r="L22" i="12"/>
  <c r="M22" i="12" s="1"/>
  <c r="L21" i="12"/>
  <c r="M21" i="12" s="1"/>
  <c r="L20" i="12"/>
  <c r="M20" i="12" s="1"/>
  <c r="L19" i="12"/>
  <c r="M19" i="12" s="1"/>
  <c r="L18" i="12"/>
  <c r="M18" i="12" s="1"/>
  <c r="L17" i="12"/>
  <c r="M17" i="12" s="1"/>
  <c r="L16" i="12"/>
  <c r="M16" i="12" s="1"/>
  <c r="L15" i="12"/>
  <c r="M15" i="12" s="1"/>
  <c r="L14" i="12"/>
  <c r="M14" i="12" s="1"/>
  <c r="L13" i="12"/>
  <c r="M13" i="12" s="1"/>
  <c r="L12" i="12"/>
  <c r="M12" i="12" s="1"/>
  <c r="L11" i="12"/>
  <c r="M11" i="12" s="1"/>
  <c r="L10" i="12"/>
  <c r="M10" i="12" s="1"/>
  <c r="L9" i="12"/>
  <c r="M9" i="12" s="1"/>
  <c r="L8" i="12"/>
  <c r="M8" i="12" s="1"/>
  <c r="L7" i="12"/>
  <c r="M7" i="12" s="1"/>
  <c r="L6" i="12"/>
  <c r="M6" i="12" s="1"/>
  <c r="L5" i="12"/>
  <c r="M5" i="12" s="1"/>
  <c r="L4" i="12"/>
  <c r="M4" i="12" s="1"/>
  <c r="L38" i="11"/>
  <c r="M38" i="11" s="1"/>
  <c r="L37" i="11"/>
  <c r="M37" i="11" s="1"/>
  <c r="L36" i="11"/>
  <c r="M36" i="11" s="1"/>
  <c r="L35" i="11"/>
  <c r="M35" i="11" s="1"/>
  <c r="L34" i="11"/>
  <c r="M34" i="11" s="1"/>
  <c r="L33" i="11"/>
  <c r="M33" i="11" s="1"/>
  <c r="L32" i="11"/>
  <c r="M32" i="11" s="1"/>
  <c r="L31" i="11"/>
  <c r="M31" i="11" s="1"/>
  <c r="L30" i="11"/>
  <c r="M30" i="11" s="1"/>
  <c r="L29" i="11"/>
  <c r="M29" i="11" s="1"/>
  <c r="L28" i="11"/>
  <c r="M28" i="11" s="1"/>
  <c r="L27" i="11"/>
  <c r="M27" i="11" s="1"/>
  <c r="L26" i="11"/>
  <c r="M26" i="11" s="1"/>
  <c r="L25" i="11"/>
  <c r="M25" i="11" s="1"/>
  <c r="L24" i="11"/>
  <c r="M24" i="11" s="1"/>
  <c r="L23" i="11"/>
  <c r="M23" i="11" s="1"/>
  <c r="L22" i="11"/>
  <c r="M22" i="11" s="1"/>
  <c r="L21" i="11"/>
  <c r="M21" i="11" s="1"/>
  <c r="L20" i="11"/>
  <c r="M20" i="11" s="1"/>
  <c r="L19" i="11"/>
  <c r="M19" i="11" s="1"/>
  <c r="L18" i="11"/>
  <c r="M18" i="11" s="1"/>
  <c r="L17" i="11"/>
  <c r="M17" i="11" s="1"/>
  <c r="L16" i="11"/>
  <c r="M16" i="11" s="1"/>
  <c r="L15" i="11"/>
  <c r="M15" i="11" s="1"/>
  <c r="L14" i="11"/>
  <c r="M14" i="11" s="1"/>
  <c r="L13" i="11"/>
  <c r="M13" i="11" s="1"/>
  <c r="L12" i="11"/>
  <c r="M12" i="11" s="1"/>
  <c r="L11" i="11"/>
  <c r="M11" i="11" s="1"/>
  <c r="L10" i="11"/>
  <c r="M10" i="11" s="1"/>
  <c r="L9" i="11"/>
  <c r="M9" i="11" s="1"/>
  <c r="L8" i="11"/>
  <c r="M8" i="11" s="1"/>
  <c r="L7" i="11"/>
  <c r="M7" i="11" s="1"/>
  <c r="L6" i="11"/>
  <c r="M6" i="11" s="1"/>
  <c r="L5" i="11"/>
  <c r="M5" i="11" s="1"/>
  <c r="L4" i="11"/>
  <c r="M4" i="11" s="1"/>
  <c r="L38" i="10"/>
  <c r="M38" i="10" s="1"/>
  <c r="L37" i="10"/>
  <c r="M37" i="10" s="1"/>
  <c r="L36" i="10"/>
  <c r="M36" i="10" s="1"/>
  <c r="L35" i="10"/>
  <c r="M35" i="10" s="1"/>
  <c r="L34" i="10"/>
  <c r="M34" i="10" s="1"/>
  <c r="L33" i="10"/>
  <c r="M33" i="10" s="1"/>
  <c r="L32" i="10"/>
  <c r="M32" i="10" s="1"/>
  <c r="L31" i="10"/>
  <c r="M31" i="10" s="1"/>
  <c r="L30" i="10"/>
  <c r="M30" i="10" s="1"/>
  <c r="L29" i="10"/>
  <c r="M29" i="10" s="1"/>
  <c r="L28" i="10"/>
  <c r="M28" i="10" s="1"/>
  <c r="L27" i="10"/>
  <c r="M27" i="10" s="1"/>
  <c r="L26" i="10"/>
  <c r="M26" i="10" s="1"/>
  <c r="L25" i="10"/>
  <c r="M25" i="10" s="1"/>
  <c r="L24" i="10"/>
  <c r="M24" i="10" s="1"/>
  <c r="L23" i="10"/>
  <c r="M23" i="10" s="1"/>
  <c r="L22" i="10"/>
  <c r="M22" i="10" s="1"/>
  <c r="L21" i="10"/>
  <c r="M21" i="10" s="1"/>
  <c r="L20" i="10"/>
  <c r="M20" i="10" s="1"/>
  <c r="L19" i="10"/>
  <c r="M19" i="10" s="1"/>
  <c r="L18" i="10"/>
  <c r="M18" i="10" s="1"/>
  <c r="L17" i="10"/>
  <c r="M17" i="10" s="1"/>
  <c r="L16" i="10"/>
  <c r="M16" i="10" s="1"/>
  <c r="L15" i="10"/>
  <c r="M15" i="10" s="1"/>
  <c r="L14" i="10"/>
  <c r="M14" i="10" s="1"/>
  <c r="L13" i="10"/>
  <c r="M13" i="10" s="1"/>
  <c r="L12" i="10"/>
  <c r="M12" i="10" s="1"/>
  <c r="L11" i="10"/>
  <c r="M11" i="10" s="1"/>
  <c r="L10" i="10"/>
  <c r="M10" i="10" s="1"/>
  <c r="L9" i="10"/>
  <c r="M9" i="10" s="1"/>
  <c r="L8" i="10"/>
  <c r="M8" i="10" s="1"/>
  <c r="L7" i="10"/>
  <c r="M7" i="10" s="1"/>
  <c r="L6" i="10"/>
  <c r="M6" i="10" s="1"/>
  <c r="L5" i="10"/>
  <c r="M5" i="10" s="1"/>
  <c r="L4" i="10"/>
  <c r="M4" i="10" s="1"/>
  <c r="L38" i="9"/>
  <c r="M38" i="9" s="1"/>
  <c r="L37" i="9"/>
  <c r="M37" i="9" s="1"/>
  <c r="L36" i="9"/>
  <c r="M36" i="9" s="1"/>
  <c r="L35" i="9"/>
  <c r="M35" i="9" s="1"/>
  <c r="L34" i="9"/>
  <c r="M34" i="9" s="1"/>
  <c r="L33" i="9"/>
  <c r="M33" i="9" s="1"/>
  <c r="L32" i="9"/>
  <c r="M32" i="9" s="1"/>
  <c r="L31" i="9"/>
  <c r="M31" i="9" s="1"/>
  <c r="L30" i="9"/>
  <c r="M30" i="9" s="1"/>
  <c r="L29" i="9"/>
  <c r="M29" i="9" s="1"/>
  <c r="L28" i="9"/>
  <c r="M28" i="9" s="1"/>
  <c r="L27" i="9"/>
  <c r="M27" i="9" s="1"/>
  <c r="L26" i="9"/>
  <c r="M26" i="9" s="1"/>
  <c r="L25" i="9"/>
  <c r="M25" i="9" s="1"/>
  <c r="L24" i="9"/>
  <c r="M24" i="9" s="1"/>
  <c r="L23" i="9"/>
  <c r="M23" i="9" s="1"/>
  <c r="L22" i="9"/>
  <c r="M22" i="9" s="1"/>
  <c r="L21" i="9"/>
  <c r="M21" i="9" s="1"/>
  <c r="L20" i="9"/>
  <c r="M20" i="9" s="1"/>
  <c r="L19" i="9"/>
  <c r="M19" i="9" s="1"/>
  <c r="L18" i="9"/>
  <c r="M18" i="9" s="1"/>
  <c r="L17" i="9"/>
  <c r="M17" i="9" s="1"/>
  <c r="L16" i="9"/>
  <c r="M16" i="9" s="1"/>
  <c r="L15" i="9"/>
  <c r="M15" i="9" s="1"/>
  <c r="L14" i="9"/>
  <c r="M14" i="9" s="1"/>
  <c r="L13" i="9"/>
  <c r="M13" i="9" s="1"/>
  <c r="L12" i="9"/>
  <c r="M12" i="9" s="1"/>
  <c r="L11" i="9"/>
  <c r="M11" i="9" s="1"/>
  <c r="L10" i="9"/>
  <c r="M10" i="9" s="1"/>
  <c r="L9" i="9"/>
  <c r="M9" i="9" s="1"/>
  <c r="L8" i="9"/>
  <c r="M8" i="9" s="1"/>
  <c r="L7" i="9"/>
  <c r="M7" i="9" s="1"/>
  <c r="L6" i="9"/>
  <c r="M6" i="9" s="1"/>
  <c r="L5" i="9"/>
  <c r="M5" i="9" s="1"/>
  <c r="L4" i="9"/>
  <c r="M4" i="9" s="1"/>
  <c r="L38" i="8"/>
  <c r="M38" i="8" s="1"/>
  <c r="L37" i="8"/>
  <c r="M37" i="8" s="1"/>
  <c r="L36" i="8"/>
  <c r="M36" i="8" s="1"/>
  <c r="L35" i="8"/>
  <c r="M35" i="8" s="1"/>
  <c r="L34" i="8"/>
  <c r="M34" i="8" s="1"/>
  <c r="L33" i="8"/>
  <c r="M33" i="8" s="1"/>
  <c r="L32" i="8"/>
  <c r="M32" i="8" s="1"/>
  <c r="L31" i="8"/>
  <c r="M31" i="8" s="1"/>
  <c r="L30" i="8"/>
  <c r="M30" i="8" s="1"/>
  <c r="L29" i="8"/>
  <c r="M29" i="8" s="1"/>
  <c r="L28" i="8"/>
  <c r="M28" i="8" s="1"/>
  <c r="L27" i="8"/>
  <c r="M27" i="8" s="1"/>
  <c r="L26" i="8"/>
  <c r="M26" i="8" s="1"/>
  <c r="L25" i="8"/>
  <c r="M25" i="8" s="1"/>
  <c r="L24" i="8"/>
  <c r="M24" i="8" s="1"/>
  <c r="L23" i="8"/>
  <c r="M23" i="8" s="1"/>
  <c r="L22" i="8"/>
  <c r="M22" i="8" s="1"/>
  <c r="L21" i="8"/>
  <c r="M21" i="8" s="1"/>
  <c r="L20" i="8"/>
  <c r="M20" i="8" s="1"/>
  <c r="L19" i="8"/>
  <c r="M19" i="8" s="1"/>
  <c r="L18" i="8"/>
  <c r="M18" i="8" s="1"/>
  <c r="L17" i="8"/>
  <c r="M17" i="8" s="1"/>
  <c r="L16" i="8"/>
  <c r="M16" i="8" s="1"/>
  <c r="L15" i="8"/>
  <c r="M15" i="8" s="1"/>
  <c r="L14" i="8"/>
  <c r="M14" i="8" s="1"/>
  <c r="L13" i="8"/>
  <c r="M13" i="8" s="1"/>
  <c r="L12" i="8"/>
  <c r="M12" i="8" s="1"/>
  <c r="L11" i="8"/>
  <c r="M11" i="8" s="1"/>
  <c r="L10" i="8"/>
  <c r="M10" i="8" s="1"/>
  <c r="L9" i="8"/>
  <c r="M9" i="8" s="1"/>
  <c r="L8" i="8"/>
  <c r="M8" i="8" s="1"/>
  <c r="L7" i="8"/>
  <c r="M7" i="8" s="1"/>
  <c r="L6" i="8"/>
  <c r="M6" i="8" s="1"/>
  <c r="L5" i="8"/>
  <c r="M5" i="8" s="1"/>
  <c r="L4" i="8"/>
  <c r="M4" i="8" s="1"/>
  <c r="L38" i="7"/>
  <c r="M38" i="7" s="1"/>
  <c r="L37" i="7"/>
  <c r="M37" i="7" s="1"/>
  <c r="L36" i="7"/>
  <c r="M36" i="7" s="1"/>
  <c r="L35" i="7"/>
  <c r="M35" i="7" s="1"/>
  <c r="L34" i="7"/>
  <c r="M34" i="7" s="1"/>
  <c r="L33" i="7"/>
  <c r="M33" i="7" s="1"/>
  <c r="L32" i="7"/>
  <c r="M32" i="7" s="1"/>
  <c r="L31" i="7"/>
  <c r="M31" i="7" s="1"/>
  <c r="L30" i="7"/>
  <c r="M30" i="7" s="1"/>
  <c r="L29" i="7"/>
  <c r="M29" i="7" s="1"/>
  <c r="L28" i="7"/>
  <c r="M28" i="7" s="1"/>
  <c r="L27" i="7"/>
  <c r="M27" i="7" s="1"/>
  <c r="L26" i="7"/>
  <c r="M26" i="7" s="1"/>
  <c r="L25" i="7"/>
  <c r="M25" i="7" s="1"/>
  <c r="L24" i="7"/>
  <c r="M24" i="7" s="1"/>
  <c r="L23" i="7"/>
  <c r="M23" i="7" s="1"/>
  <c r="L22" i="7"/>
  <c r="M22" i="7" s="1"/>
  <c r="L21" i="7"/>
  <c r="M21" i="7" s="1"/>
  <c r="L20" i="7"/>
  <c r="M20" i="7" s="1"/>
  <c r="L19" i="7"/>
  <c r="M19" i="7" s="1"/>
  <c r="L18" i="7"/>
  <c r="M18" i="7" s="1"/>
  <c r="L17" i="7"/>
  <c r="M17" i="7" s="1"/>
  <c r="L16" i="7"/>
  <c r="M16" i="7" s="1"/>
  <c r="L15" i="7"/>
  <c r="M15" i="7" s="1"/>
  <c r="L14" i="7"/>
  <c r="M14" i="7" s="1"/>
  <c r="L13" i="7"/>
  <c r="M13" i="7" s="1"/>
  <c r="L12" i="7"/>
  <c r="M12" i="7" s="1"/>
  <c r="L11" i="7"/>
  <c r="M11" i="7" s="1"/>
  <c r="L10" i="7"/>
  <c r="M10" i="7" s="1"/>
  <c r="L9" i="7"/>
  <c r="M9" i="7" s="1"/>
  <c r="L8" i="7"/>
  <c r="M8" i="7" s="1"/>
  <c r="L7" i="7"/>
  <c r="M7" i="7" s="1"/>
  <c r="L6" i="7"/>
  <c r="M6" i="7" s="1"/>
  <c r="L5" i="7"/>
  <c r="M5" i="7" s="1"/>
  <c r="L4" i="7"/>
  <c r="M4" i="7" s="1"/>
  <c r="L38" i="6"/>
  <c r="M38" i="6" s="1"/>
  <c r="L37" i="6"/>
  <c r="M37" i="6" s="1"/>
  <c r="L36" i="6"/>
  <c r="M36" i="6" s="1"/>
  <c r="L35" i="6"/>
  <c r="M35" i="6" s="1"/>
  <c r="L34" i="6"/>
  <c r="M34" i="6" s="1"/>
  <c r="L33" i="6"/>
  <c r="M33" i="6" s="1"/>
  <c r="L32" i="6"/>
  <c r="M32" i="6" s="1"/>
  <c r="L31" i="6"/>
  <c r="M31" i="6" s="1"/>
  <c r="L30" i="6"/>
  <c r="M30" i="6" s="1"/>
  <c r="L29" i="6"/>
  <c r="M29" i="6" s="1"/>
  <c r="L28" i="6"/>
  <c r="M28" i="6" s="1"/>
  <c r="L27" i="6"/>
  <c r="M27" i="6" s="1"/>
  <c r="L26" i="6"/>
  <c r="M26" i="6" s="1"/>
  <c r="L25" i="6"/>
  <c r="M25" i="6" s="1"/>
  <c r="L24" i="6"/>
  <c r="M24" i="6" s="1"/>
  <c r="L23" i="6"/>
  <c r="M23" i="6" s="1"/>
  <c r="L22" i="6"/>
  <c r="M22" i="6" s="1"/>
  <c r="L21" i="6"/>
  <c r="M21" i="6" s="1"/>
  <c r="L20" i="6"/>
  <c r="M20" i="6" s="1"/>
  <c r="L19" i="6"/>
  <c r="M19" i="6" s="1"/>
  <c r="L18" i="6"/>
  <c r="M18" i="6" s="1"/>
  <c r="L17" i="6"/>
  <c r="M17" i="6" s="1"/>
  <c r="L16" i="6"/>
  <c r="M16" i="6" s="1"/>
  <c r="L15" i="6"/>
  <c r="M15" i="6" s="1"/>
  <c r="L14" i="6"/>
  <c r="M14" i="6" s="1"/>
  <c r="L13" i="6"/>
  <c r="M13" i="6" s="1"/>
  <c r="L12" i="6"/>
  <c r="M12" i="6" s="1"/>
  <c r="L11" i="6"/>
  <c r="M11" i="6" s="1"/>
  <c r="L10" i="6"/>
  <c r="M10" i="6" s="1"/>
  <c r="L9" i="6"/>
  <c r="M9" i="6" s="1"/>
  <c r="L8" i="6"/>
  <c r="M8" i="6" s="1"/>
  <c r="L7" i="6"/>
  <c r="M7" i="6" s="1"/>
  <c r="L6" i="6"/>
  <c r="M6" i="6" s="1"/>
  <c r="L5" i="6"/>
  <c r="M5" i="6" s="1"/>
  <c r="L4" i="6"/>
  <c r="M4" i="6" s="1"/>
  <c r="L38" i="5"/>
  <c r="M38" i="5" s="1"/>
  <c r="L37" i="5"/>
  <c r="M37" i="5" s="1"/>
  <c r="L36" i="5"/>
  <c r="M36" i="5" s="1"/>
  <c r="L35" i="5"/>
  <c r="M35" i="5" s="1"/>
  <c r="L34" i="5"/>
  <c r="M34" i="5" s="1"/>
  <c r="L33" i="5"/>
  <c r="M33" i="5" s="1"/>
  <c r="L32" i="5"/>
  <c r="M32" i="5" s="1"/>
  <c r="L31" i="5"/>
  <c r="M31" i="5" s="1"/>
  <c r="L30" i="5"/>
  <c r="M30" i="5" s="1"/>
  <c r="L29" i="5"/>
  <c r="M29" i="5" s="1"/>
  <c r="L28" i="5"/>
  <c r="M28" i="5" s="1"/>
  <c r="L27" i="5"/>
  <c r="M27" i="5" s="1"/>
  <c r="L26" i="5"/>
  <c r="M26" i="5" s="1"/>
  <c r="L25" i="5"/>
  <c r="M25" i="5" s="1"/>
  <c r="L24" i="5"/>
  <c r="M24" i="5" s="1"/>
  <c r="L23" i="5"/>
  <c r="M23" i="5" s="1"/>
  <c r="L22" i="5"/>
  <c r="M22" i="5" s="1"/>
  <c r="L21" i="5"/>
  <c r="M21" i="5" s="1"/>
  <c r="L20" i="5"/>
  <c r="M20" i="5" s="1"/>
  <c r="L19" i="5"/>
  <c r="M19" i="5" s="1"/>
  <c r="L18" i="5"/>
  <c r="M18" i="5" s="1"/>
  <c r="L17" i="5"/>
  <c r="M17" i="5" s="1"/>
  <c r="L16" i="5"/>
  <c r="M16" i="5" s="1"/>
  <c r="L15" i="5"/>
  <c r="M15" i="5" s="1"/>
  <c r="L14" i="5"/>
  <c r="M14" i="5" s="1"/>
  <c r="L13" i="5"/>
  <c r="M13" i="5" s="1"/>
  <c r="L12" i="5"/>
  <c r="M12" i="5" s="1"/>
  <c r="L11" i="5"/>
  <c r="M11" i="5" s="1"/>
  <c r="L10" i="5"/>
  <c r="M10" i="5" s="1"/>
  <c r="L9" i="5"/>
  <c r="M9" i="5" s="1"/>
  <c r="L8" i="5"/>
  <c r="M8" i="5" s="1"/>
  <c r="L7" i="5"/>
  <c r="M7" i="5" s="1"/>
  <c r="L6" i="5"/>
  <c r="M6" i="5" s="1"/>
  <c r="L5" i="5"/>
  <c r="M5" i="5" s="1"/>
  <c r="L4" i="5"/>
  <c r="M4" i="5" s="1"/>
  <c r="L38" i="4"/>
  <c r="M38" i="4" s="1"/>
  <c r="L37" i="4"/>
  <c r="M37" i="4" s="1"/>
  <c r="L36" i="4"/>
  <c r="M36" i="4" s="1"/>
  <c r="L35" i="4"/>
  <c r="M35" i="4" s="1"/>
  <c r="L34" i="4"/>
  <c r="M34" i="4" s="1"/>
  <c r="L33" i="4"/>
  <c r="M33" i="4" s="1"/>
  <c r="L32" i="4"/>
  <c r="M32" i="4" s="1"/>
  <c r="L31" i="4"/>
  <c r="M31" i="4" s="1"/>
  <c r="L30" i="4"/>
  <c r="M30" i="4" s="1"/>
  <c r="L29" i="4"/>
  <c r="M29" i="4" s="1"/>
  <c r="L28" i="4"/>
  <c r="M28" i="4" s="1"/>
  <c r="L27" i="4"/>
  <c r="M27" i="4" s="1"/>
  <c r="L26" i="4"/>
  <c r="M26" i="4" s="1"/>
  <c r="L25" i="4"/>
  <c r="M25" i="4" s="1"/>
  <c r="L24" i="4"/>
  <c r="M24" i="4" s="1"/>
  <c r="L23" i="4"/>
  <c r="M23" i="4" s="1"/>
  <c r="L22" i="4"/>
  <c r="M22" i="4" s="1"/>
  <c r="L21" i="4"/>
  <c r="M21" i="4" s="1"/>
  <c r="L20" i="4"/>
  <c r="M20" i="4" s="1"/>
  <c r="L19" i="4"/>
  <c r="M19" i="4" s="1"/>
  <c r="L18" i="4"/>
  <c r="M18" i="4" s="1"/>
  <c r="L17" i="4"/>
  <c r="M17" i="4" s="1"/>
  <c r="L16" i="4"/>
  <c r="M16" i="4" s="1"/>
  <c r="L15" i="4"/>
  <c r="M15" i="4" s="1"/>
  <c r="L14" i="4"/>
  <c r="M14" i="4" s="1"/>
  <c r="L13" i="4"/>
  <c r="M13" i="4" s="1"/>
  <c r="L12" i="4"/>
  <c r="M12" i="4" s="1"/>
  <c r="L11" i="4"/>
  <c r="M11" i="4" s="1"/>
  <c r="L10" i="4"/>
  <c r="M10" i="4" s="1"/>
  <c r="L9" i="4"/>
  <c r="M9" i="4" s="1"/>
  <c r="L8" i="4"/>
  <c r="M8" i="4" s="1"/>
  <c r="L7" i="4"/>
  <c r="M7" i="4" s="1"/>
  <c r="L6" i="4"/>
  <c r="M6" i="4" s="1"/>
  <c r="L5" i="4"/>
  <c r="M5" i="4" s="1"/>
  <c r="L4" i="4"/>
  <c r="M4" i="4" s="1"/>
  <c r="L38" i="3"/>
  <c r="M38" i="3" s="1"/>
  <c r="L37" i="3"/>
  <c r="M37" i="3" s="1"/>
  <c r="L36" i="3"/>
  <c r="M36" i="3" s="1"/>
  <c r="L35" i="3"/>
  <c r="M35" i="3" s="1"/>
  <c r="L34" i="3"/>
  <c r="M34" i="3" s="1"/>
  <c r="L33" i="3"/>
  <c r="M33" i="3" s="1"/>
  <c r="L32" i="3"/>
  <c r="M32" i="3" s="1"/>
  <c r="L31" i="3"/>
  <c r="M31" i="3" s="1"/>
  <c r="L30" i="3"/>
  <c r="M30" i="3" s="1"/>
  <c r="L29" i="3"/>
  <c r="M29" i="3" s="1"/>
  <c r="L28" i="3"/>
  <c r="M28" i="3" s="1"/>
  <c r="L27" i="3"/>
  <c r="M27" i="3" s="1"/>
  <c r="L26" i="3"/>
  <c r="M26" i="3" s="1"/>
  <c r="L25" i="3"/>
  <c r="M25" i="3" s="1"/>
  <c r="L24" i="3"/>
  <c r="M24" i="3" s="1"/>
  <c r="L23" i="3"/>
  <c r="M23" i="3" s="1"/>
  <c r="L22" i="3"/>
  <c r="M22" i="3" s="1"/>
  <c r="L21" i="3"/>
  <c r="M21" i="3" s="1"/>
  <c r="L20" i="3"/>
  <c r="M20" i="3" s="1"/>
  <c r="L19" i="3"/>
  <c r="M19" i="3" s="1"/>
  <c r="L18" i="3"/>
  <c r="M18" i="3" s="1"/>
  <c r="L17" i="3"/>
  <c r="M17" i="3" s="1"/>
  <c r="L16" i="3"/>
  <c r="M16" i="3" s="1"/>
  <c r="L15" i="3"/>
  <c r="M15" i="3" s="1"/>
  <c r="L14" i="3"/>
  <c r="M14" i="3" s="1"/>
  <c r="L13" i="3"/>
  <c r="M13" i="3" s="1"/>
  <c r="L12" i="3"/>
  <c r="M12" i="3" s="1"/>
  <c r="L11" i="3"/>
  <c r="M11" i="3" s="1"/>
  <c r="L10" i="3"/>
  <c r="M10" i="3" s="1"/>
  <c r="L9" i="3"/>
  <c r="M9" i="3" s="1"/>
  <c r="L8" i="3"/>
  <c r="M8" i="3" s="1"/>
  <c r="L7" i="3"/>
  <c r="M7" i="3" s="1"/>
  <c r="L6" i="3"/>
  <c r="M6" i="3" s="1"/>
  <c r="L5" i="3"/>
  <c r="M5" i="3" s="1"/>
  <c r="L4" i="3"/>
  <c r="M4" i="3" s="1"/>
  <c r="L38" i="2"/>
  <c r="M38" i="2" s="1"/>
  <c r="L37" i="2"/>
  <c r="M37" i="2" s="1"/>
  <c r="L36" i="2"/>
  <c r="M36" i="2" s="1"/>
  <c r="L35" i="2"/>
  <c r="M35" i="2" s="1"/>
  <c r="L34" i="2"/>
  <c r="M34" i="2" s="1"/>
  <c r="L33" i="2"/>
  <c r="M33" i="2" s="1"/>
  <c r="L32" i="2"/>
  <c r="M32" i="2" s="1"/>
  <c r="L31" i="2"/>
  <c r="M31" i="2" s="1"/>
  <c r="L30" i="2"/>
  <c r="M30" i="2" s="1"/>
  <c r="L29" i="2"/>
  <c r="M29" i="2" s="1"/>
  <c r="L28" i="2"/>
  <c r="M28" i="2" s="1"/>
  <c r="L27" i="2"/>
  <c r="M27" i="2" s="1"/>
  <c r="L26" i="2"/>
  <c r="M26" i="2" s="1"/>
  <c r="L25" i="2"/>
  <c r="M25" i="2" s="1"/>
  <c r="L24" i="2"/>
  <c r="M24" i="2" s="1"/>
  <c r="L23" i="2"/>
  <c r="M23" i="2" s="1"/>
  <c r="L22" i="2"/>
  <c r="M22" i="2" s="1"/>
  <c r="L21" i="2"/>
  <c r="M21" i="2" s="1"/>
  <c r="L20" i="2"/>
  <c r="M20" i="2" s="1"/>
  <c r="L19" i="2"/>
  <c r="M19" i="2" s="1"/>
  <c r="L18" i="2"/>
  <c r="M18" i="2" s="1"/>
  <c r="L17" i="2"/>
  <c r="M17" i="2" s="1"/>
  <c r="L16" i="2"/>
  <c r="M16" i="2" s="1"/>
  <c r="L15" i="2"/>
  <c r="M15" i="2" s="1"/>
  <c r="L14" i="2"/>
  <c r="M14" i="2" s="1"/>
  <c r="L13" i="2"/>
  <c r="M13" i="2" s="1"/>
  <c r="L12" i="2"/>
  <c r="M12" i="2" s="1"/>
  <c r="L11" i="2"/>
  <c r="M11" i="2" s="1"/>
  <c r="L10" i="2"/>
  <c r="M10" i="2" s="1"/>
  <c r="L9" i="2"/>
  <c r="M9" i="2" s="1"/>
  <c r="L8" i="2"/>
  <c r="M8" i="2" s="1"/>
  <c r="L7" i="2"/>
  <c r="M7" i="2" s="1"/>
  <c r="L6" i="2"/>
  <c r="M6" i="2" s="1"/>
  <c r="L5" i="2"/>
  <c r="M5" i="2" s="1"/>
  <c r="L4" i="2"/>
  <c r="M4" i="2" s="1"/>
  <c r="L4" i="1" l="1"/>
  <c r="L4" i="14" s="1"/>
  <c r="L5" i="1"/>
  <c r="L5" i="14" s="1"/>
  <c r="M5" i="14" s="1"/>
  <c r="L6" i="1"/>
  <c r="L6" i="14" s="1"/>
  <c r="M6" i="14" s="1"/>
  <c r="M6" i="1"/>
  <c r="L7" i="1"/>
  <c r="L7" i="14" s="1"/>
  <c r="M7" i="14" s="1"/>
  <c r="M7" i="1"/>
  <c r="M5" i="1" l="1"/>
  <c r="M4" i="1"/>
  <c r="L38" i="1"/>
  <c r="L38" i="14" s="1"/>
  <c r="M38" i="14" s="1"/>
  <c r="L37" i="1"/>
  <c r="L37" i="14" s="1"/>
  <c r="M37" i="14" s="1"/>
  <c r="L36" i="1"/>
  <c r="L36" i="14" s="1"/>
  <c r="M36" i="14" s="1"/>
  <c r="L35" i="1"/>
  <c r="L35" i="14" s="1"/>
  <c r="M35" i="14" s="1"/>
  <c r="L34" i="1"/>
  <c r="L34" i="14" s="1"/>
  <c r="M34" i="14" s="1"/>
  <c r="L33" i="1"/>
  <c r="L33" i="14" s="1"/>
  <c r="M33" i="14" s="1"/>
  <c r="L32" i="1"/>
  <c r="L32" i="14" s="1"/>
  <c r="M32" i="14" s="1"/>
  <c r="L31" i="1"/>
  <c r="L31" i="14" s="1"/>
  <c r="M31" i="14" s="1"/>
  <c r="L30" i="1"/>
  <c r="L30" i="14" s="1"/>
  <c r="M30" i="14" s="1"/>
  <c r="L29" i="1"/>
  <c r="L29" i="14" s="1"/>
  <c r="M29" i="14" s="1"/>
  <c r="L28" i="1"/>
  <c r="L28" i="14" s="1"/>
  <c r="M28" i="14" s="1"/>
  <c r="L27" i="1"/>
  <c r="L27" i="14" s="1"/>
  <c r="M27" i="14" s="1"/>
  <c r="L26" i="1"/>
  <c r="L26" i="14" s="1"/>
  <c r="M26" i="14" s="1"/>
  <c r="L25" i="1"/>
  <c r="L25" i="14" s="1"/>
  <c r="M25" i="14" s="1"/>
  <c r="L24" i="1"/>
  <c r="L24" i="14" s="1"/>
  <c r="M24" i="14" s="1"/>
  <c r="L23" i="1"/>
  <c r="L23" i="14" s="1"/>
  <c r="M23" i="14" s="1"/>
  <c r="L22" i="1"/>
  <c r="L22" i="14" s="1"/>
  <c r="M22" i="14" s="1"/>
  <c r="L21" i="1"/>
  <c r="L21" i="14" s="1"/>
  <c r="M21" i="14" s="1"/>
  <c r="L20" i="1"/>
  <c r="L20" i="14" s="1"/>
  <c r="M20" i="14" s="1"/>
  <c r="L19" i="1"/>
  <c r="L19" i="14" s="1"/>
  <c r="M19" i="14" s="1"/>
  <c r="L18" i="1"/>
  <c r="L18" i="14" s="1"/>
  <c r="M18" i="14" s="1"/>
  <c r="L17" i="1"/>
  <c r="L17" i="14" s="1"/>
  <c r="M17" i="14" s="1"/>
  <c r="L16" i="1"/>
  <c r="L16" i="14" s="1"/>
  <c r="M16" i="14" s="1"/>
  <c r="L15" i="1"/>
  <c r="L15" i="14" s="1"/>
  <c r="M15" i="14" s="1"/>
  <c r="L14" i="1"/>
  <c r="L14" i="14" s="1"/>
  <c r="M14" i="14" s="1"/>
  <c r="L13" i="1"/>
  <c r="L13" i="14" s="1"/>
  <c r="M13" i="14" s="1"/>
  <c r="L12" i="1"/>
  <c r="L12" i="14" s="1"/>
  <c r="M12" i="14" s="1"/>
  <c r="L11" i="1"/>
  <c r="L11" i="14" s="1"/>
  <c r="M11" i="14" s="1"/>
  <c r="L10" i="1"/>
  <c r="L10" i="14" s="1"/>
  <c r="M10" i="14" s="1"/>
  <c r="L9" i="1"/>
  <c r="L9" i="14" s="1"/>
  <c r="M9" i="14" s="1"/>
  <c r="L8" i="1"/>
  <c r="L8" i="14" s="1"/>
  <c r="M8" i="14" s="1"/>
  <c r="M12" i="1" l="1"/>
  <c r="M16" i="1"/>
  <c r="M24" i="1"/>
  <c r="M28" i="1"/>
  <c r="M32" i="1"/>
  <c r="M36" i="1"/>
  <c r="M13" i="1"/>
  <c r="M33" i="1"/>
  <c r="M10" i="1"/>
  <c r="M14" i="1"/>
  <c r="M18" i="1"/>
  <c r="M22" i="1"/>
  <c r="M26" i="1"/>
  <c r="M30" i="1"/>
  <c r="M34" i="1"/>
  <c r="M38" i="1"/>
  <c r="M8" i="1"/>
  <c r="M9" i="1"/>
  <c r="M17" i="1"/>
  <c r="M25" i="1"/>
  <c r="M29" i="1"/>
  <c r="M37" i="1"/>
  <c r="M11" i="1"/>
  <c r="M15" i="1"/>
  <c r="M19" i="1"/>
  <c r="M23" i="1"/>
  <c r="M27" i="1"/>
  <c r="M31" i="1"/>
  <c r="M35" i="1"/>
  <c r="M20" i="1"/>
  <c r="M21" i="1"/>
  <c r="N5" i="14"/>
  <c r="N6" i="14"/>
  <c r="N7" i="14"/>
  <c r="N8" i="14"/>
  <c r="N9" i="14"/>
  <c r="N10" i="14"/>
  <c r="N11" i="14"/>
  <c r="N12" i="14"/>
  <c r="N13" i="14"/>
  <c r="N14" i="14"/>
  <c r="N15" i="14"/>
  <c r="N16" i="14"/>
  <c r="N17" i="14"/>
  <c r="N18" i="14"/>
  <c r="N19" i="14"/>
  <c r="N20" i="14"/>
  <c r="N21" i="14"/>
  <c r="N22" i="14"/>
  <c r="N23" i="14"/>
  <c r="N24" i="14"/>
  <c r="N26" i="14"/>
  <c r="N27" i="14"/>
  <c r="N28" i="14"/>
  <c r="N29" i="14"/>
  <c r="N30" i="14"/>
  <c r="N32" i="14"/>
  <c r="N33" i="14"/>
  <c r="N34" i="14"/>
  <c r="N35" i="14"/>
  <c r="N36" i="14"/>
  <c r="N37" i="14"/>
  <c r="N38" i="14"/>
  <c r="N4" i="14"/>
  <c r="O30" i="14" l="1"/>
  <c r="O23" i="14"/>
  <c r="O35" i="14"/>
  <c r="O27" i="14"/>
  <c r="M4" i="14"/>
  <c r="O26" i="14"/>
  <c r="N31" i="14"/>
  <c r="O31" i="14"/>
  <c r="N25" i="14"/>
  <c r="O25" i="14"/>
  <c r="N39" i="14" l="1"/>
  <c r="O45" i="14" s="1"/>
  <c r="O4" i="14"/>
  <c r="O16" i="14"/>
  <c r="O22" i="14"/>
  <c r="O14" i="14"/>
  <c r="O6" i="14"/>
  <c r="O32" i="14"/>
  <c r="O21" i="14"/>
  <c r="O17" i="14"/>
  <c r="O13" i="14"/>
  <c r="O9" i="14"/>
  <c r="O5" i="14"/>
  <c r="O36" i="14"/>
  <c r="O37" i="14"/>
  <c r="O24" i="14"/>
  <c r="O12" i="14"/>
  <c r="O29" i="14"/>
  <c r="O19" i="14"/>
  <c r="O15" i="14"/>
  <c r="O11" i="14"/>
  <c r="O7" i="14"/>
  <c r="O28" i="14"/>
  <c r="O34" i="14"/>
  <c r="O20" i="14"/>
  <c r="O8" i="14"/>
  <c r="O18" i="14"/>
  <c r="O10" i="14"/>
  <c r="O33" i="14"/>
  <c r="O38" i="14"/>
  <c r="O39" i="14" l="1"/>
  <c r="O46" i="14" s="1"/>
  <c r="O48" i="14" s="1"/>
</calcChain>
</file>

<file path=xl/comments1.xml><?xml version="1.0" encoding="utf-8"?>
<comments xmlns="http://schemas.openxmlformats.org/spreadsheetml/2006/main">
  <authors>
    <author>MARCELO DARCI DE SOUZA</author>
    <author>CAMILA DE ALMEIDA LUCA</author>
  </authors>
  <commentList>
    <comment ref="K4" authorId="0" guid="{CEB7C016-39E2-4704-B2E5-67E4EDD57AC8}" shapeId="0">
      <text>
        <r>
          <rPr>
            <b/>
            <sz val="9"/>
            <color indexed="81"/>
            <rFont val="Segoe UI"/>
            <charset val="1"/>
          </rPr>
          <t>MARCELO DARCI DE SOUZA:</t>
        </r>
        <r>
          <rPr>
            <sz val="9"/>
            <color indexed="81"/>
            <rFont val="Segoe UI"/>
            <charset val="1"/>
          </rPr>
          <t xml:space="preserve">
cedido ao ceart 02 und 29/07/19
</t>
        </r>
      </text>
    </comment>
    <comment ref="K8" authorId="0" guid="{D0B625D7-4608-4F54-91BA-D465E26783F0}" shapeId="0">
      <text>
        <r>
          <rPr>
            <b/>
            <sz val="9"/>
            <color indexed="81"/>
            <rFont val="Segoe UI"/>
            <charset val="1"/>
          </rPr>
          <t>MARCELO DARCI DE SOUZA:</t>
        </r>
        <r>
          <rPr>
            <sz val="9"/>
            <color indexed="81"/>
            <rFont val="Segoe UI"/>
            <charset val="1"/>
          </rPr>
          <t xml:space="preserve">
cedido ao ceart 01 und 29/07/19
</t>
        </r>
      </text>
    </comment>
    <comment ref="K10" authorId="0" guid="{6F9B9050-637B-4878-A3B6-004CD4B17486}" shapeId="0">
      <text>
        <r>
          <rPr>
            <b/>
            <sz val="9"/>
            <color indexed="81"/>
            <rFont val="Segoe UI"/>
            <charset val="1"/>
          </rPr>
          <t>MARCELO DARCI DE SOUZA:</t>
        </r>
        <r>
          <rPr>
            <sz val="9"/>
            <color indexed="81"/>
            <rFont val="Segoe UI"/>
            <charset val="1"/>
          </rPr>
          <t xml:space="preserve">
cedido ao ceart 01 und 29/07/19
</t>
        </r>
      </text>
    </comment>
    <comment ref="K12" authorId="1" guid="{3E3A574A-1823-4492-BE05-F43F85C73F7D}" shapeId="0">
      <text>
        <r>
          <rPr>
            <b/>
            <sz val="9"/>
            <color indexed="81"/>
            <rFont val="Segoe UI"/>
            <family val="2"/>
          </rPr>
          <t>CAMILA DE ALMEIDA LUCA:</t>
        </r>
        <r>
          <rPr>
            <sz val="9"/>
            <color indexed="81"/>
            <rFont val="Segoe UI"/>
            <family val="2"/>
          </rPr>
          <t xml:space="preserve">
Cedido pelo CCT 01(uma) unidade em 03.04.19
</t>
        </r>
      </text>
    </comment>
    <comment ref="K14" authorId="0" guid="{C1E75206-6578-4414-A045-2CBAA4EC8D41}" shapeId="0">
      <text>
        <r>
          <rPr>
            <b/>
            <sz val="9"/>
            <color indexed="81"/>
            <rFont val="Segoe UI"/>
            <charset val="1"/>
          </rPr>
          <t>MARCELO DARCI DE SOUZA:</t>
        </r>
        <r>
          <rPr>
            <sz val="9"/>
            <color indexed="81"/>
            <rFont val="Segoe UI"/>
            <charset val="1"/>
          </rPr>
          <t xml:space="preserve">
cedido ao ceart 01 und 29/07/19
</t>
        </r>
      </text>
    </comment>
  </commentList>
</comments>
</file>

<file path=xl/comments2.xml><?xml version="1.0" encoding="utf-8"?>
<comments xmlns="http://schemas.openxmlformats.org/spreadsheetml/2006/main">
  <authors>
    <author>MARCELO DARCI DE SOUZA</author>
  </authors>
  <commentList>
    <comment ref="K4" authorId="0" guid="{81A6A6C6-0FD0-4FF4-851A-C87B3B34F2CD}" shapeId="0">
      <text>
        <r>
          <rPr>
            <b/>
            <sz val="9"/>
            <color indexed="81"/>
            <rFont val="Segoe UI"/>
            <charset val="1"/>
          </rPr>
          <t>MARCELO DARCI DE SOUZA:</t>
        </r>
        <r>
          <rPr>
            <sz val="9"/>
            <color indexed="81"/>
            <rFont val="Segoe UI"/>
            <charset val="1"/>
          </rPr>
          <t xml:space="preserve">
recebido da reitoria 02 und 29/07/19
</t>
        </r>
      </text>
    </comment>
    <comment ref="K8" authorId="0" guid="{2E2561C7-D27A-42F1-9639-B3BD7009FD87}" shapeId="0">
      <text>
        <r>
          <rPr>
            <b/>
            <sz val="9"/>
            <color indexed="81"/>
            <rFont val="Segoe UI"/>
            <charset val="1"/>
          </rPr>
          <t>MARCELO DARCI DE SOUZA:</t>
        </r>
        <r>
          <rPr>
            <sz val="9"/>
            <color indexed="81"/>
            <rFont val="Segoe UI"/>
            <charset val="1"/>
          </rPr>
          <t xml:space="preserve">
recebido da reitoria 01 und 29/07/19
</t>
        </r>
      </text>
    </comment>
    <comment ref="K10" authorId="0" guid="{5C77FDD2-6A2E-4547-85B8-048AF67EB1C3}" shapeId="0">
      <text>
        <r>
          <rPr>
            <b/>
            <sz val="9"/>
            <color indexed="81"/>
            <rFont val="Segoe UI"/>
            <charset val="1"/>
          </rPr>
          <t>MARCELO DARCI DE SOUZA:</t>
        </r>
        <r>
          <rPr>
            <sz val="9"/>
            <color indexed="81"/>
            <rFont val="Segoe UI"/>
            <charset val="1"/>
          </rPr>
          <t xml:space="preserve">
recebido da reitoria 01 und 29/07/19
</t>
        </r>
      </text>
    </comment>
    <comment ref="K11" authorId="0" guid="{C70688B6-3E41-4A84-B433-C334CCFF5448}" shapeId="0">
      <text>
        <r>
          <rPr>
            <b/>
            <sz val="9"/>
            <color indexed="81"/>
            <rFont val="Segoe UI"/>
            <charset val="1"/>
          </rPr>
          <t>MARCELO DARCI DE SOUZA:</t>
        </r>
        <r>
          <rPr>
            <sz val="9"/>
            <color indexed="81"/>
            <rFont val="Segoe UI"/>
            <charset val="1"/>
          </rPr>
          <t xml:space="preserve">
recebido do ceres 02 und 
</t>
        </r>
      </text>
    </comment>
    <comment ref="K14" authorId="0" guid="{15102C8F-8F22-4CB7-8D2E-13AFB831C8EF}" shapeId="0">
      <text>
        <r>
          <rPr>
            <b/>
            <sz val="9"/>
            <color indexed="81"/>
            <rFont val="Segoe UI"/>
            <charset val="1"/>
          </rPr>
          <t>MARCELO DARCI DE SOUZA:</t>
        </r>
        <r>
          <rPr>
            <sz val="9"/>
            <color indexed="81"/>
            <rFont val="Segoe UI"/>
            <charset val="1"/>
          </rPr>
          <t xml:space="preserve">
cedido pelo CEFID 01 und  
recebido da reitoria 01 und 29/07/19
</t>
        </r>
      </text>
    </comment>
    <comment ref="K18" authorId="0" guid="{4DF6460C-EE0A-484E-9123-9305581C6BDF}" shapeId="0">
      <text>
        <r>
          <rPr>
            <b/>
            <sz val="9"/>
            <color indexed="81"/>
            <rFont val="Segoe UI"/>
            <charset val="1"/>
          </rPr>
          <t>MARCELO DARCI DE SOUZA:</t>
        </r>
        <r>
          <rPr>
            <sz val="9"/>
            <color indexed="81"/>
            <rFont val="Segoe UI"/>
            <charset val="1"/>
          </rPr>
          <t xml:space="preserve">
recebido do cefid 01 und 29/04/19 
</t>
        </r>
      </text>
    </comment>
  </commentList>
</comments>
</file>

<file path=xl/comments3.xml><?xml version="1.0" encoding="utf-8"?>
<comments xmlns="http://schemas.openxmlformats.org/spreadsheetml/2006/main">
  <authors>
    <author>MARCELO DARCI DE SOUZA</author>
  </authors>
  <commentList>
    <comment ref="K14" authorId="0" guid="{8737438E-76E3-4276-A06E-B5843E9CADD9}" shapeId="0">
      <text>
        <r>
          <rPr>
            <b/>
            <sz val="9"/>
            <color indexed="81"/>
            <rFont val="Segoe UI"/>
            <charset val="1"/>
          </rPr>
          <t>MARCELO DARCI DE SOUZA:</t>
        </r>
        <r>
          <rPr>
            <sz val="9"/>
            <color indexed="81"/>
            <rFont val="Segoe UI"/>
            <charset val="1"/>
          </rPr>
          <t xml:space="preserve">
cedido ao ceart 01 und 
</t>
        </r>
      </text>
    </comment>
    <comment ref="K18" authorId="0" guid="{7F6AF43F-B8A3-48E6-AECE-1E028C839E53}" shapeId="0">
      <text>
        <r>
          <rPr>
            <b/>
            <sz val="9"/>
            <color indexed="81"/>
            <rFont val="Segoe UI"/>
            <charset val="1"/>
          </rPr>
          <t>MARCELO DARCI DE SOUZA:</t>
        </r>
        <r>
          <rPr>
            <sz val="9"/>
            <color indexed="81"/>
            <rFont val="Segoe UI"/>
            <charset val="1"/>
          </rPr>
          <t xml:space="preserve">
cedido 01 ao ceart 29/04/19 
</t>
        </r>
      </text>
    </comment>
  </commentList>
</comments>
</file>

<file path=xl/comments4.xml><?xml version="1.0" encoding="utf-8"?>
<comments xmlns="http://schemas.openxmlformats.org/spreadsheetml/2006/main">
  <authors>
    <author>MARCELO DARCI DE SOUZA</author>
  </authors>
  <commentList>
    <comment ref="K11" authorId="0" guid="{AD3CA2E9-DC24-4890-970F-A9B2472C5FCE}" shapeId="0">
      <text>
        <r>
          <rPr>
            <b/>
            <sz val="9"/>
            <color indexed="81"/>
            <rFont val="Segoe UI"/>
            <charset val="1"/>
          </rPr>
          <t>MARCELO DARCI DE SOUZA:</t>
        </r>
        <r>
          <rPr>
            <sz val="9"/>
            <color indexed="81"/>
            <rFont val="Segoe UI"/>
            <charset val="1"/>
          </rPr>
          <t xml:space="preserve">
cedido ao ceart 02 und 07/08/19
</t>
        </r>
      </text>
    </comment>
  </commentList>
</comments>
</file>

<file path=xl/comments5.xml><?xml version="1.0" encoding="utf-8"?>
<comments xmlns="http://schemas.openxmlformats.org/spreadsheetml/2006/main">
  <authors>
    <author>CAMILA DE ALMEIDA LUCA</author>
  </authors>
  <commentList>
    <comment ref="K12" authorId="0" guid="{C45E00EC-F25A-4ECB-8052-BA53823759B8}" shapeId="0">
      <text>
        <r>
          <rPr>
            <b/>
            <sz val="9"/>
            <color indexed="81"/>
            <rFont val="Segoe UI"/>
            <family val="2"/>
          </rPr>
          <t>CAMILA DE ALMEIDA LUCA:</t>
        </r>
        <r>
          <rPr>
            <sz val="9"/>
            <color indexed="81"/>
            <rFont val="Segoe UI"/>
            <family val="2"/>
          </rPr>
          <t xml:space="preserve">
Cedeu à Reitoria 01 (uma) unidade em 03.04.19 
</t>
        </r>
      </text>
    </comment>
  </commentList>
</comments>
</file>

<file path=xl/sharedStrings.xml><?xml version="1.0" encoding="utf-8"?>
<sst xmlns="http://schemas.openxmlformats.org/spreadsheetml/2006/main" count="3502" uniqueCount="156">
  <si>
    <t>Saldo / Automático</t>
  </si>
  <si>
    <t>...../...../......</t>
  </si>
  <si>
    <t>Preço UNITÁRIO (R$)</t>
  </si>
  <si>
    <t>ALERTA</t>
  </si>
  <si>
    <t>Item</t>
  </si>
  <si>
    <t>Unidade</t>
  </si>
  <si>
    <t>Lote</t>
  </si>
  <si>
    <t>ANEXO II – Instrução Normativa n.º 002/2014</t>
  </si>
  <si>
    <t>DECLARAÇÃO DE DISPONIBILIDADE DE QUANTITATIVO PARA EMISSÃO DE AUTORIZAÇÃO DE FORNECIMENTO/ORDEM DE SERVIÇO – SISTEMA DE REGISTRO DE PREÇOS/UDESC</t>
  </si>
  <si>
    <t>Processo CPA n.º XXXX/2014</t>
  </si>
  <si>
    <t>Pregão n.º  XXXX/2014</t>
  </si>
  <si>
    <t xml:space="preserve">Objeto: </t>
  </si>
  <si>
    <t>Vigência da Ata de Registro de Preços: XX/XX/XXXX até XX/XX/XXXXX</t>
  </si>
  <si>
    <t>Declaro que o Centro XXXXXXX, participante da Ata de Registro de Preços proveniente do Pregão n.º XXXX/2014, possui saldo em seu quantitativo para a emissão da Autorização de Fornecimento/Ordem de Serviço n.º XXXX/2014, no valor de R$ X.XXX,XX, a ser firmada com a empresa XXXXXXX, restando ainda em sua cota para próximas contratações com o referido fornecedor os seguintes quantitativos:</t>
  </si>
  <si>
    <t>Descrição Resumida</t>
  </si>
  <si>
    <t>Valor Unitário (R$)</t>
  </si>
  <si>
    <r>
      <t xml:space="preserve">Saldo Quantitativo </t>
    </r>
    <r>
      <rPr>
        <sz val="8"/>
        <color indexed="8"/>
        <rFont val="Arial"/>
        <family val="2"/>
      </rPr>
      <t>(antes da emissão desta AF/OS)</t>
    </r>
  </si>
  <si>
    <t>Quantitativo da AF/OS</t>
  </si>
  <si>
    <t>Saldo Atualizado</t>
  </si>
  <si>
    <t>__________________, ____/_____/____</t>
  </si>
  <si>
    <t>Cidade                                    Data</t>
  </si>
  <si>
    <t>_____________________________________________</t>
  </si>
  <si>
    <t xml:space="preserve">Diretor(a) de Administração </t>
  </si>
  <si>
    <t>(carimbo e assinatura)</t>
  </si>
  <si>
    <t>Qtde Registrada</t>
  </si>
  <si>
    <t>Qtde Utilizada</t>
  </si>
  <si>
    <t>Peça</t>
  </si>
  <si>
    <t>449052-34</t>
  </si>
  <si>
    <t xml:space="preserve">Instalação completa de equipamento de ar-condicionado tipo "split" até 24.000 BTU/h incluindo até 3 metros de distância entre evaporadora e condensadora – Composto de 01 (uma) unidade evaporadora e 01 (uma) unidade condensadora. </t>
  </si>
  <si>
    <t>Serviço</t>
  </si>
  <si>
    <t>339039-25</t>
  </si>
  <si>
    <t xml:space="preserve">Instalação completa de equipamento de ar-condicionado tipo "split" de 25.000 a 48.000 BTU/h incluindo até 3 metros de distância entre evaporadora e condensadora – Composto de 01 (uma) unidade evaporadora e 01 (uma) unidade condensadora. </t>
  </si>
  <si>
    <t xml:space="preserve">Instalação completa de equipamento de ar-condicionado tipo "split" acima de 48.000 BTU/h incluindo até 3 metros de distância entre evaporadora e condensadora – Composto de 01 (uma) unidade evaporadora e 01 (uma) unidade condensadora. </t>
  </si>
  <si>
    <t xml:space="preserve">Metro adicional de linha para instalação de split até 24.000 BTU/h. </t>
  </si>
  <si>
    <t>Metro</t>
  </si>
  <si>
    <t xml:space="preserve">Metro adicional de linha para instalação de split acima de 48.000 BTU/h. </t>
  </si>
  <si>
    <t>ITEM</t>
  </si>
  <si>
    <t xml:space="preserve">Cortina de Ar. Dimensões aproximadas: (L X A XP): 150 x 23 x 22cm , podendo ter pequena variação de tamanho, dependendo da marca do produto. Monofásico, 220 Volts. Potência (c/v) mínimo de 1/5. Nível máximo de ruído (db): menor que 60db. Modos de operação: ventila. Velocidades (m/s) mínimo de 11. Vazão de ar: mínimo de 1300 m3/h. Temperatura somente ventilação. Recursos função automática. Saída de ar frontal e vertical. Entrada superior de ar. Direcionadores de ar vertical. Recirculação de ar (m3/m) maior que 25. Prazo de garantia de 01 ano. Item incluso: controle remoto. Cor branco. </t>
  </si>
  <si>
    <t>Saldo</t>
  </si>
  <si>
    <t>Valor Registrado</t>
  </si>
  <si>
    <t>Valor Utilizado</t>
  </si>
  <si>
    <t>CENTRO PARTICIPANTE: GESTOR</t>
  </si>
  <si>
    <t>Valor Total da Ata com Aditivo</t>
  </si>
  <si>
    <t>% Aditivos</t>
  </si>
  <si>
    <t>% Utilizado</t>
  </si>
  <si>
    <t xml:space="preserve">CENTRO PARTICIPANTE: </t>
  </si>
  <si>
    <t>EMPRESA</t>
  </si>
  <si>
    <t>ESPECIFICAÇÃO</t>
  </si>
  <si>
    <t>MARCA/MODELO</t>
  </si>
  <si>
    <t>Unid</t>
  </si>
  <si>
    <t>Grupo-Classe</t>
  </si>
  <si>
    <t>Código NUC</t>
  </si>
  <si>
    <t>Detalhamento de Despesa</t>
  </si>
  <si>
    <t>39-02</t>
  </si>
  <si>
    <t>00416-2-057</t>
  </si>
  <si>
    <t>00416-2-084</t>
  </si>
  <si>
    <t>00416-2-120</t>
  </si>
  <si>
    <t>00416-2-020</t>
  </si>
  <si>
    <t>00416-2-132</t>
  </si>
  <si>
    <t>00416-2-147</t>
  </si>
  <si>
    <t>00416-2-142</t>
  </si>
  <si>
    <t>00416-2-044</t>
  </si>
  <si>
    <t>00416-2-026</t>
  </si>
  <si>
    <t>00416-2-074</t>
  </si>
  <si>
    <t>00416-2-122</t>
  </si>
  <si>
    <t>39-06</t>
  </si>
  <si>
    <t>07636-8-001</t>
  </si>
  <si>
    <t xml:space="preserve">Bomba dreno para remoção de condensados, para sistemas de ar condicionado tipo split ou janela, com funcionamento silencioso e suave. Tamanho compacto e montagem oculta, 220 volts. </t>
  </si>
  <si>
    <t>39-05</t>
  </si>
  <si>
    <t>02633-6-003</t>
  </si>
  <si>
    <t>339030.25</t>
  </si>
  <si>
    <t>Instalação de Cortina de Ar.</t>
  </si>
  <si>
    <t>04-03</t>
  </si>
  <si>
    <t>05015-5-004</t>
  </si>
  <si>
    <t xml:space="preserve">Instalação de bomba dreno para remoção de condensador, para sistemas de ar condicionado tipo split ou janela. </t>
  </si>
  <si>
    <t xml:space="preserve">PROCESSO: 1410/2018/UDESC </t>
  </si>
  <si>
    <t xml:space="preserve">OBJETO: AQUISIÇÃO E INSTALAÇÃO DE APARELHOS DE AR CONDICIONADO PARA A UDESC </t>
  </si>
  <si>
    <t>VIGÊNCIA DA ATA: 11/02/2019 a 10/02/2020</t>
  </si>
  <si>
    <t xml:space="preserve"> AF/OS nº  xxxx/2019 Qtde. DT</t>
  </si>
  <si>
    <t>01825-2-011</t>
  </si>
  <si>
    <t>KOMECO/KOHI09FC</t>
  </si>
  <si>
    <t>AGRATTO-ICS09QFIR4/ICS09QFER4 </t>
  </si>
  <si>
    <t>ELGIN ELGIN HVFI12B2IA HVFE12B2IA NACIONAL </t>
  </si>
  <si>
    <t>AGRATTO-ICS12QFIR4/ICS12QFER4 </t>
  </si>
  <si>
    <t>PHILCO/PAC18000IFM4 </t>
  </si>
  <si>
    <t>AGRATTO-ICS18QFIR4/ICS18QFER4 </t>
  </si>
  <si>
    <t>AGRATTO-ICS24QFIR4/ICS24QFER4 </t>
  </si>
  <si>
    <t>Elgin </t>
  </si>
  <si>
    <t>Carrier 42XQV36C5 </t>
  </si>
  <si>
    <t>Fujitsu ABBG45LRTA </t>
  </si>
  <si>
    <t>Carrier 42XQV60C5 </t>
  </si>
  <si>
    <t>Fujitsu ABBG54LRTA </t>
  </si>
  <si>
    <t>SPRINGER-ACF15S5 </t>
  </si>
  <si>
    <t>Vix</t>
  </si>
  <si>
    <t>Thermomatic </t>
  </si>
  <si>
    <t>39-04</t>
  </si>
  <si>
    <t>N/A</t>
  </si>
  <si>
    <t>TOPCLIMA SISTEMAS DE REFRIGERAÇÃO EIRELI - EPP. CNPJ: 27.821.705/0001-26</t>
  </si>
  <si>
    <t>MV ELETRONICOS EIRELI ME. CNPJ: 27.895.281/0001-44</t>
  </si>
  <si>
    <t>AGASERV COMERCIO E ASSISTENCIA TECNICA EIRELI. CNPJ: 77.853.083/0001-96</t>
  </si>
  <si>
    <t>JM COMERCIO E PRESTAÇÃO DE SERVIÇOS LTDA - EPP. CNPJ: 85.388.320/0001-13</t>
  </si>
  <si>
    <t>E&amp;AR EQUIPAMENTOS DE REFRIGERAÇÃO EIRELI - EPP. CNPJ: 05.368.504/0001-82</t>
  </si>
  <si>
    <t>MAYCON GOMES DOS SANTOS 02113292238. CNPJ: 31.791.509/0001-23</t>
  </si>
  <si>
    <t>KOMPETENZ CLIMATIZAÇÃO LTDA ME. CNPJ: 17.015.086/0001-29</t>
  </si>
  <si>
    <r>
      <t xml:space="preserve">Aparelho de ar condicionado tipo </t>
    </r>
    <r>
      <rPr>
        <b/>
        <sz val="12"/>
        <rFont val="Calibri"/>
        <family val="2"/>
        <scheme val="minor"/>
      </rPr>
      <t xml:space="preserve">Split High Wall </t>
    </r>
    <r>
      <rPr>
        <sz val="12"/>
        <rFont val="Calibri"/>
        <family val="2"/>
        <scheme val="minor"/>
      </rPr>
      <t xml:space="preserve">(para parede), ciclo </t>
    </r>
    <r>
      <rPr>
        <b/>
        <sz val="12"/>
        <rFont val="Calibri"/>
        <family val="2"/>
        <scheme val="minor"/>
      </rPr>
      <t>somente frio</t>
    </r>
    <r>
      <rPr>
        <sz val="12"/>
        <rFont val="Calibri"/>
        <family val="2"/>
        <scheme val="minor"/>
      </rPr>
      <t xml:space="preserve">, 220 V, capacidade frigorífica nominal de </t>
    </r>
    <r>
      <rPr>
        <b/>
        <sz val="12"/>
        <rFont val="Calibri"/>
        <family val="2"/>
        <scheme val="minor"/>
      </rPr>
      <t>9.000 btu’s</t>
    </r>
    <r>
      <rPr>
        <sz val="12"/>
        <rFont val="Calibri"/>
        <family val="2"/>
        <scheme val="minor"/>
      </rPr>
      <t xml:space="preserve">, com controle remoto individual sem fio em português, filtro de ar lavável (de acordo com ABNT NBR 16401/2008), 60Hz, com ruído máximo de 60dB, tecnologia </t>
    </r>
    <r>
      <rPr>
        <b/>
        <sz val="12"/>
        <rFont val="Calibri"/>
        <family val="2"/>
        <scheme val="minor"/>
      </rPr>
      <t>inverter</t>
    </r>
    <r>
      <rPr>
        <sz val="12"/>
        <rFont val="Calibri"/>
        <family val="2"/>
        <scheme val="minor"/>
      </rPr>
      <t>, com gás refrigerante ecológico R410A não nocivo para a camada de ozonio,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r>
  </si>
  <si>
    <t>Aparelho de ar condicionado tipo Split High Wall (para parede), ciclo quente e frio, 220 V, capacidade frigorífica nominal de 9.000 btu’s, com controle remoto individual sem fio em português, filtro de ar lavável (de acordo com ABNT NBR 16401/2008), capacidade de desumidificar o ambiente, 60Hz, com ruído máximo de 60dB, tecnologia inverter, com gás refrigerante ecológico R410A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</si>
  <si>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Aparelho de ar condicionado tipo Split High Wall (para parede), ciclo somente frio, 220 V, capacidade frigorífica nominal de 12.000 btu’s, com controle remoto individual sem fio em português, filtro de ar lavável (de acordo com ABNT NBR 16401/2008), 60Hz, com ruído máximo de 60dB, tecnologia inverter, com gás refrigerante ecológico R410A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</si>
  <si>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Aparelho de ar condicionado tipo Split High Wall (para parede), ciclo quente e frio, 220 V, capacidade frigorífica nominal de 12.000 btu’s, com controle remoto individual sem fio em português, filtro de ar lavável (de acordo com ABNT NBR 16401/2008), capacidade de desumidificar o ambiente, 60Hz, com ruído máximo de 60dB, tecnologia inverter, com gás refrigerante ecológico R410A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</si>
  <si>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Aparelho de ar condicionado tipo Split High Wall (para parede), ciclo somente frio, 220 V, capacidade frigorífica nominal de 18.000 btu’s,  com controle remoto individual sem fio em português, filtro de ar lavável (de acordo com ABNT NBR 16401/2008), 60Hz, com ruído máximo de 60dB, tecnologia inverter, com gás refrigerante ecológico R410A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</si>
  <si>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Aparelho de ar condicionado tipo Split High Wall (para parede), ciclo quente e frio, 220 V, capacidade frigorífica nominal de 18.000 btu’s, com controle remoto individual sem fio em português, filtro de ar lavável (de acordo com ABNT NBR 16401/2008), capacidade de desumidificar o ambiente, 60Hz, com ruído máximo de 60dB, tecnologia inverter, com gás refrigerante ecológico R410A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</si>
  <si>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Aparelho de ar condicionado tipo Split High Wall (para parede), ciclo quente e frio, 220 V, capacidade frigorífica nominal de 24.000 btu’s, com controle remoto individual sem fio em português, filtro de ar lavável (de acordo com ABNT NBR 16401/2008), capacidade de desumidificar o ambiente, 60Hz, com ruído máximo de 60dB, tecnologia inverter, com gás refrigerante ecológico R410A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</si>
  <si>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Aparelho de ar condicionado tipo Split High Wall (para parede), ciclo quente e frio, 220 V, capacidade frigorífica nominal de 27.000 a 30.000 btu’s, com controle remoto individual sem fio em português, filtro de ar lavável (de acordo com ABNT NBR 16401/2008), capacidade de desumidificar o ambiente, 60Hz, com ruído máximo de 60dB, tecnologia inverter, com gás refrigerante ecológico R410A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</si>
  <si>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Aparelho de ar condicionado tipo Split Piso Teto, ciclo somente frio, 220 V, capacidade frigorífica nominal de 32.000 a 36.000 btu’s, com controle remoto individual sem fio em português, filtro de ar lavável (de acordo com ABNT NBR 16401/2008), 60Hz, com ruído máximo de 60dB, tecnologia inverter, com gás refrigerante ecológico R410A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</si>
  <si>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Aparelho de ar condicionado tipo Split Piso Teto, ciclo somente frio, 380 V trifásico, com pressotato de alta e baixa e rele contra inversão de fase, capacidade frigorífica nominal de 42.000 a 48.000 btu’s, com controle remoto individual sem fio em português, filtro de ar lavável (de acordo com ABNT NBR 16401/2008), 60Hz, com ruído máximo de 60dB, tecnologia inverter, com gás refrigerante ecológico R410A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ou "B", podendo ser confirmado no sitio http://www.inmetro.gov.br/registrosobjetos/Default.aspx?pag=1.</t>
  </si>
  <si>
    <t>Aparelho de ar condicionado tipo Split Piso Teto, ciclo somente frio, 380 V trifásico, com pressotato de alta e baixa e rele contra inversão de fase, capacidade frigorífica nominal de 48.000 a 60.000 btu’s, com controle remoto individual sem fio em português, filtro de ar lavável (de acordo com ABNT NBR 16401/2008), 60Hz, com ruído máximo de 60dB, tecnologia inverter, com gás refrigerante ecológico R410A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ou "B", podendo ser confirmado no sitio http://www.inmetro.gov.br/registrosobjetos/Default.aspx?pag=1.</t>
  </si>
  <si>
    <t>Aparelho de ar condicionado tipo Split Piso Teto, ciclo quente e frio, 380 V trifásico, com pressotato de alta e baixa e rele contra inversão de fase, capacidade frigorífica nominal de 48.000 a 60.000 btu’s, com controle remoto individual sem fio em português, filtro de ar lavável (de acordo com ABNT NBR 16401/2008), 60Hz, com ruído máximo de 60dB, tecnologia inverter, com gás refrigerante ecológico R410A não nocivo para a camada de ozônio, display de temperatura digital, O equipamento deverá ser entregue com manual de instruções em português. O equipamento deve apresentar ETIQUETA NACIONAL DE CONSERVAÇÃO DE ENERGIA – ENCE (ETIQUETA PROCEL) com classificação de eficiência energética PROCEL ''A" ou "B", podendo ser confirmado no sitio http://www.inmetro.gov.br/registrosobjetos/Default.aspx?pag=1.</t>
  </si>
  <si>
    <t>Desumidificador compacto elétrico, automático, controlador da umidade ambiente, com capacidade para retirar até 30 litros de água por dia (24h) do ar, próprio para ambiente de até 1000 m3. Possui umidostato para regulagem da umidade do ambiente, defrost e filtro de ar incorporados. Características técnicas (V) 110V ou 220V; Capacidade (m3): 1000m3; Capacidade do compressor: 1/2Hp; Potência desumidificador (W): 610W/720W; Corrente (A) 7,8/3,2a; Desumidificação (L/dia) 18L/dia 27ºC 60% RH - 30L/dia 30ºC 80%RH; Dimensões (mm) 350x455x603mm; Elemento Resfriamento: compressor, gás refrigerante compressor: R13A; Peso (kg):25Kg; Pressão Máx. Descarga: 3,5 Mpa; Pressão Máx. Sucção: 1,0 Mpa; Reservatório Desumidificador (L): 6L. Temperatura mínima c/ Defrost: Automático; Temperatura mínima s/ Defrost: Automático. Temperatura de trabalho (ºC): 5 ºC a 32ºC; Filtro: PVC, Ruído (db): 49db; Volume de Ar Hora: 110m3/H.</t>
  </si>
  <si>
    <r>
      <t>Metro adicional de linha para instalação de split de 25.000 a 48.000 BTU/h.</t>
    </r>
    <r>
      <rPr>
        <sz val="12"/>
        <color rgb="FFFF0000"/>
        <rFont val="Calibri"/>
        <family val="2"/>
        <scheme val="minor"/>
      </rPr>
      <t xml:space="preserve"> </t>
    </r>
  </si>
  <si>
    <r>
      <t>Desinstalação de equipamento de ar-condicionado.</t>
    </r>
    <r>
      <rPr>
        <sz val="12"/>
        <color rgb="FFFF0000"/>
        <rFont val="Calibri"/>
        <family val="2"/>
        <scheme val="minor"/>
      </rPr>
      <t xml:space="preserve"> </t>
    </r>
  </si>
  <si>
    <t xml:space="preserve">Atualizado em dezembro </t>
  </si>
  <si>
    <t xml:space="preserve"> AF/OS nº  776/2019 Qtde. DT</t>
  </si>
  <si>
    <t xml:space="preserve"> AF/OS nº  947/2019 Qtde. DT</t>
  </si>
  <si>
    <t xml:space="preserve"> AF/OS nº  714/2019 Qtde. DT</t>
  </si>
  <si>
    <t xml:space="preserve"> AF/OS nº  1057/2019 Qtde. DT</t>
  </si>
  <si>
    <t xml:space="preserve"> AF/OS nº  1059/2019 Qtde. DT</t>
  </si>
  <si>
    <t>04/06/20109</t>
  </si>
  <si>
    <t xml:space="preserve"> AF nº  501/2019                                                                                                                                        Qtde. DT</t>
  </si>
  <si>
    <t xml:space="preserve"> AF nº  507/2019 Qtde. DT</t>
  </si>
  <si>
    <t xml:space="preserve"> OS nº  509/2019 Qtde. DT</t>
  </si>
  <si>
    <t xml:space="preserve"> AF nº 187/2019 Qtde. DT</t>
  </si>
  <si>
    <t xml:space="preserve"> AF/OS nº  0134/2019 Qtde. DT</t>
  </si>
  <si>
    <t xml:space="preserve"> AF/OS nº  0135/2019 Qtde. DT</t>
  </si>
  <si>
    <t xml:space="preserve"> AF/OS nº  0346/2019 Qtde. DT</t>
  </si>
  <si>
    <t xml:space="preserve"> AF/OS nº  0371/2019 Qtde. DT</t>
  </si>
  <si>
    <t xml:space="preserve"> AF/OS nº  1086/2019 Qtde. DT</t>
  </si>
  <si>
    <t xml:space="preserve"> AF/OS nº  1087/2019 Qtde. DT</t>
  </si>
  <si>
    <t>20/02/2019 TOPCLIMA</t>
  </si>
  <si>
    <t>20/02/2019 MV</t>
  </si>
  <si>
    <t>12/04/2019 KOMPETENS</t>
  </si>
  <si>
    <t>16/04/2019 KOMPETENS</t>
  </si>
  <si>
    <t>31/07/2019
MV</t>
  </si>
  <si>
    <t>31/07/2019
TOPCLIMA</t>
  </si>
  <si>
    <t xml:space="preserve"> AF/OS nº  190/2019</t>
  </si>
  <si>
    <t xml:space="preserve"> AF/OS nº  1042/2019 </t>
  </si>
  <si>
    <t xml:space="preserve"> AF/OS nº  1085/2019 </t>
  </si>
  <si>
    <t xml:space="preserve"> AF/OS nº  1090/2019 </t>
  </si>
  <si>
    <t xml:space="preserve"> AF/OS nº  1095/2019 </t>
  </si>
  <si>
    <t xml:space="preserve"> AF/OS nº  1096/2019 </t>
  </si>
  <si>
    <t xml:space="preserve"> AF/OS nº  349/2019 Qtde. DT</t>
  </si>
  <si>
    <t xml:space="preserve"> AF/OS nº 350/2019 Qtde. DT</t>
  </si>
  <si>
    <t xml:space="preserve"> AF/OS nº 1054/2019 Qtde. DT</t>
  </si>
  <si>
    <t xml:space="preserve"> AF/OS nº  1063/2019 Qtde. DT</t>
  </si>
  <si>
    <t xml:space="preserve"> AF/OS nº  1065/2019 Qtde. DT</t>
  </si>
  <si>
    <t xml:space="preserve"> AF/OS nº  251/2019 Qtde. DT</t>
  </si>
  <si>
    <t xml:space="preserve"> AF/OS nº  304/2019 Qtde. DT</t>
  </si>
  <si>
    <t xml:space="preserve"> AF/OS nº  0264/2019 Qtde. 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</si>
</sst>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R$&quot;\ * #,##0.00_-;\-&quot;R$&quot;\ * #,##0.00_-;_-&quot;R$&quot;\ * &quot;-&quot;??_-;_-@_-"/>
    <numFmt numFmtId="43" formatCode="_-* #,##0.00_-;\-* #,##0.00_-;_-* &quot;-&quot;??_-;_-@_-"/>
    <numFmt numFmtId="164" formatCode="_(* #,##0.00_);_(* \(#,##0.00\);_(* &quot;-&quot;??_);_(@_)"/>
    <numFmt numFmtId="165" formatCode="_(* #,##0.00_);_(* \(#,##0.00\);_(* \-??_);_(@_)"/>
    <numFmt numFmtId="166" formatCode="#,##0;[Red]#,##0"/>
    <numFmt numFmtId="167" formatCode="_-* #,##0.00\ &quot;€&quot;_-;\-* #,##0.00\ &quot;€&quot;_-;_-* &quot;-&quot;??\ &quot;€&quot;_-;_-@_-"/>
    <numFmt numFmtId="168" formatCode="_-[$R$-416]\ * #,##0.00_-;\-[$R$-416]\ * #,##0.00_-;_-[$R$-416]\ * &quot;-&quot;??_-;_-@_-"/>
  </numFmts>
  <fonts count="26" x14ac:knownFonts="1">
    <font>
      <sz val="10"/>
      <name val="Arial"/>
    </font>
    <font>
      <sz val="10"/>
      <name val="Arial"/>
      <family val="2"/>
    </font>
    <font>
      <b/>
      <sz val="18"/>
      <color indexed="56"/>
      <name val="Cambria"/>
      <family val="2"/>
    </font>
    <font>
      <sz val="8"/>
      <color indexed="8"/>
      <name val="Arial"/>
      <family val="2"/>
    </font>
    <font>
      <sz val="11"/>
      <name val="Calibri"/>
      <family val="2"/>
      <scheme val="minor"/>
    </font>
    <font>
      <b/>
      <sz val="16"/>
      <color theme="1"/>
      <name val="Arial"/>
      <family val="2"/>
    </font>
    <font>
      <sz val="12"/>
      <color theme="1"/>
      <name val="Arial"/>
      <family val="2"/>
    </font>
    <font>
      <i/>
      <sz val="12"/>
      <color theme="1"/>
      <name val="Arial"/>
      <family val="2"/>
    </font>
    <font>
      <b/>
      <sz val="11"/>
      <color theme="1"/>
      <name val="Arial"/>
      <family val="2"/>
    </font>
    <font>
      <b/>
      <sz val="10"/>
      <color theme="1"/>
      <name val="Arial"/>
      <family val="2"/>
    </font>
    <font>
      <sz val="11"/>
      <color theme="1"/>
      <name val="Arial"/>
      <family val="2"/>
    </font>
    <font>
      <i/>
      <sz val="11"/>
      <color theme="1"/>
      <name val="Arial"/>
      <family val="2"/>
    </font>
    <font>
      <b/>
      <sz val="12"/>
      <color theme="1"/>
      <name val="Arial"/>
      <family val="2"/>
    </font>
    <font>
      <sz val="10"/>
      <name val="Arial"/>
      <family val="2"/>
    </font>
    <font>
      <sz val="12"/>
      <name val="Calibri"/>
      <family val="2"/>
      <scheme val="minor"/>
    </font>
    <font>
      <sz val="10"/>
      <name val="Arial"/>
      <family val="2"/>
    </font>
    <font>
      <sz val="10"/>
      <name val="Arial"/>
      <family val="2"/>
    </font>
    <font>
      <sz val="12"/>
      <color rgb="FF333333"/>
      <name val="Calibri"/>
      <family val="2"/>
      <scheme val="minor"/>
    </font>
    <font>
      <b/>
      <sz val="12"/>
      <name val="Calibri"/>
      <family val="2"/>
      <scheme val="minor"/>
    </font>
    <font>
      <b/>
      <sz val="12"/>
      <name val="Arial"/>
      <family val="2"/>
    </font>
    <font>
      <sz val="12"/>
      <color rgb="FFFF0000"/>
      <name val="Calibri"/>
      <family val="2"/>
      <scheme val="minor"/>
    </font>
    <font>
      <sz val="9"/>
      <color indexed="81"/>
      <name val="Segoe UI"/>
      <family val="2"/>
    </font>
    <font>
      <b/>
      <sz val="9"/>
      <color indexed="81"/>
      <name val="Segoe UI"/>
      <family val="2"/>
    </font>
    <font>
      <sz val="9"/>
      <color indexed="81"/>
      <name val="Segoe UI"/>
      <charset val="1"/>
    </font>
    <font>
      <b/>
      <sz val="9"/>
      <color indexed="81"/>
      <name val="Segoe UI"/>
      <charset val="1"/>
    </font>
    <font>
      <b/>
      <sz val="11"/>
      <name val="Calibri"/>
      <family val="2"/>
      <scheme val="minor"/>
    </font>
  </fonts>
  <fills count="12">
    <fill>
      <patternFill patternType="none"/>
    </fill>
    <fill>
      <patternFill patternType="gray125"/>
    </fill>
    <fill>
      <patternFill patternType="solid">
        <fgColor indexed="41"/>
        <bgColor indexed="64"/>
      </patternFill>
    </fill>
    <fill>
      <patternFill patternType="solid">
        <fgColor indexed="13"/>
        <bgColor indexed="26"/>
      </patternFill>
    </fill>
    <fill>
      <patternFill patternType="solid">
        <fgColor indexed="53"/>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s>
  <cellStyleXfs count="24">
    <xf numFmtId="0" fontId="0" fillId="0" borderId="0"/>
    <xf numFmtId="0" fontId="1" fillId="0" borderId="0"/>
    <xf numFmtId="164" fontId="1" fillId="0" borderId="0" applyFill="0" applyBorder="0" applyAlignment="0" applyProtection="0"/>
    <xf numFmtId="165" fontId="1" fillId="0" borderId="0" applyFill="0" applyBorder="0" applyAlignment="0" applyProtection="0"/>
    <xf numFmtId="0" fontId="2" fillId="0" borderId="0" applyNumberFormat="0" applyFill="0" applyBorder="0" applyAlignment="0" applyProtection="0"/>
    <xf numFmtId="167" fontId="13"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9" fontId="1" fillId="0" borderId="0" applyFont="0" applyFill="0" applyBorder="0" applyAlignment="0" applyProtection="0"/>
    <xf numFmtId="43" fontId="15" fillId="0" borderId="0" applyFont="0" applyFill="0" applyBorder="0" applyAlignment="0" applyProtection="0"/>
    <xf numFmtId="44" fontId="16"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cellStyleXfs>
  <cellXfs count="135">
    <xf numFmtId="0" fontId="0" fillId="0" borderId="0" xfId="0"/>
    <xf numFmtId="0" fontId="4" fillId="0" borderId="0" xfId="1" applyFont="1" applyFill="1" applyAlignment="1">
      <alignment horizontal="center" vertical="center" wrapText="1"/>
    </xf>
    <xf numFmtId="0" fontId="0" fillId="0" borderId="0" xfId="0" applyAlignment="1">
      <alignment wrapText="1"/>
    </xf>
    <xf numFmtId="0" fontId="5" fillId="0" borderId="0" xfId="0" applyFont="1" applyAlignment="1">
      <alignment horizontal="center" vertical="center" wrapText="1"/>
    </xf>
    <xf numFmtId="0" fontId="6" fillId="0" borderId="0" xfId="0" applyFont="1" applyAlignment="1">
      <alignment vertical="center" wrapText="1"/>
    </xf>
    <xf numFmtId="0" fontId="7" fillId="0" borderId="0" xfId="0" applyFont="1" applyAlignment="1">
      <alignment horizontal="justify" vertical="center" wrapText="1"/>
    </xf>
    <xf numFmtId="0" fontId="7" fillId="0" borderId="0" xfId="0" applyFont="1" applyAlignment="1">
      <alignment vertical="center" wrapText="1"/>
    </xf>
    <xf numFmtId="0" fontId="8" fillId="0" borderId="2" xfId="0" applyFont="1" applyBorder="1" applyAlignment="1">
      <alignment horizontal="center" vertical="center" textRotation="90" wrapText="1"/>
    </xf>
    <xf numFmtId="0" fontId="9" fillId="0" borderId="3" xfId="0" applyFont="1" applyBorder="1" applyAlignment="1">
      <alignment horizontal="center"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7" fillId="0" borderId="0" xfId="0" applyFont="1" applyAlignment="1">
      <alignment horizontal="left" vertical="center" wrapText="1"/>
    </xf>
    <xf numFmtId="0" fontId="0" fillId="0" borderId="0" xfId="0" applyAlignment="1">
      <alignment horizontal="left" wrapText="1"/>
    </xf>
    <xf numFmtId="0" fontId="4" fillId="0" borderId="0" xfId="1" applyFont="1" applyAlignment="1">
      <alignment wrapText="1"/>
    </xf>
    <xf numFmtId="0" fontId="4" fillId="0" borderId="0" xfId="1" applyFont="1" applyFill="1" applyAlignment="1">
      <alignment vertical="center" wrapText="1"/>
    </xf>
    <xf numFmtId="0" fontId="4" fillId="0" borderId="0" xfId="1" applyFont="1" applyFill="1" applyAlignment="1" applyProtection="1">
      <alignment wrapText="1"/>
      <protection locked="0"/>
    </xf>
    <xf numFmtId="3" fontId="4" fillId="0" borderId="0" xfId="1" applyNumberFormat="1" applyFont="1" applyAlignment="1" applyProtection="1">
      <alignment wrapText="1"/>
      <protection locked="0"/>
    </xf>
    <xf numFmtId="0" fontId="4" fillId="0" borderId="0" xfId="1" applyFont="1" applyAlignment="1" applyProtection="1">
      <alignment wrapText="1"/>
      <protection locked="0"/>
    </xf>
    <xf numFmtId="0" fontId="4" fillId="2" borderId="1" xfId="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165" fontId="4" fillId="2" borderId="1" xfId="3" applyFont="1" applyFill="1" applyBorder="1" applyAlignment="1" applyProtection="1">
      <alignment horizontal="center" vertical="center" wrapText="1"/>
    </xf>
    <xf numFmtId="0" fontId="4" fillId="2" borderId="1" xfId="1" applyFont="1" applyFill="1" applyBorder="1" applyAlignment="1" applyProtection="1">
      <alignment horizontal="center" vertical="center" wrapText="1"/>
    </xf>
    <xf numFmtId="166" fontId="4" fillId="2" borderId="1" xfId="1" applyNumberFormat="1" applyFont="1" applyFill="1" applyBorder="1" applyAlignment="1">
      <alignment horizontal="center" vertical="center" wrapText="1"/>
    </xf>
    <xf numFmtId="0" fontId="4" fillId="2" borderId="1" xfId="1" applyNumberFormat="1" applyFont="1" applyFill="1" applyBorder="1" applyAlignment="1" applyProtection="1">
      <alignment horizontal="center" vertical="center" wrapText="1"/>
      <protection locked="0"/>
    </xf>
    <xf numFmtId="166" fontId="4" fillId="0" borderId="0" xfId="0" applyNumberFormat="1" applyFont="1" applyFill="1" applyAlignment="1">
      <alignment horizontal="center" vertical="center" wrapText="1"/>
    </xf>
    <xf numFmtId="166" fontId="4" fillId="7" borderId="1" xfId="0" applyNumberFormat="1" applyFont="1" applyFill="1" applyBorder="1" applyAlignment="1">
      <alignment horizontal="center" vertical="center" wrapText="1"/>
    </xf>
    <xf numFmtId="0" fontId="4" fillId="6" borderId="1" xfId="13" applyNumberFormat="1" applyFont="1" applyFill="1" applyBorder="1" applyAlignment="1" applyProtection="1">
      <alignment horizontal="center" vertical="center" wrapText="1"/>
      <protection locked="0"/>
    </xf>
    <xf numFmtId="3" fontId="4" fillId="5" borderId="1" xfId="1" applyNumberFormat="1" applyFont="1" applyFill="1" applyBorder="1" applyAlignment="1" applyProtection="1">
      <alignment horizontal="center" vertical="center" wrapText="1"/>
      <protection locked="0"/>
    </xf>
    <xf numFmtId="3" fontId="4" fillId="9" borderId="11" xfId="1" applyNumberFormat="1" applyFont="1" applyFill="1" applyBorder="1" applyAlignment="1" applyProtection="1">
      <alignment horizontal="center" vertical="center" wrapText="1"/>
      <protection locked="0"/>
    </xf>
    <xf numFmtId="44" fontId="4" fillId="8" borderId="1" xfId="14" applyFont="1" applyFill="1" applyBorder="1" applyAlignment="1">
      <alignment vertical="center" wrapText="1"/>
    </xf>
    <xf numFmtId="168" fontId="14" fillId="7" borderId="8" xfId="1" applyNumberFormat="1" applyFont="1" applyFill="1" applyBorder="1" applyAlignment="1" applyProtection="1">
      <alignment horizontal="right"/>
      <protection locked="0"/>
    </xf>
    <xf numFmtId="168" fontId="14" fillId="7" borderId="9" xfId="1" applyNumberFormat="1" applyFont="1" applyFill="1" applyBorder="1" applyAlignment="1" applyProtection="1">
      <alignment horizontal="right"/>
      <protection locked="0"/>
    </xf>
    <xf numFmtId="9" fontId="14" fillId="7" borderId="10" xfId="12" applyFont="1" applyFill="1" applyBorder="1" applyAlignment="1" applyProtection="1">
      <alignment horizontal="right"/>
      <protection locked="0"/>
    </xf>
    <xf numFmtId="2" fontId="14" fillId="7" borderId="9" xfId="1" applyNumberFormat="1" applyFont="1" applyFill="1" applyBorder="1" applyAlignment="1">
      <alignment horizontal="right"/>
    </xf>
    <xf numFmtId="0" fontId="4" fillId="10" borderId="1" xfId="1" applyFont="1" applyFill="1" applyBorder="1" applyAlignment="1" applyProtection="1">
      <alignment horizontal="center" vertical="center" wrapText="1"/>
      <protection locked="0"/>
    </xf>
    <xf numFmtId="0" fontId="4" fillId="10" borderId="1" xfId="1" applyFont="1" applyFill="1" applyBorder="1" applyAlignment="1" applyProtection="1">
      <alignment wrapText="1"/>
      <protection locked="0"/>
    </xf>
    <xf numFmtId="0" fontId="4" fillId="10" borderId="1" xfId="1" applyFont="1" applyFill="1" applyBorder="1" applyAlignment="1" applyProtection="1">
      <alignment vertical="center" wrapText="1"/>
      <protection locked="0"/>
    </xf>
    <xf numFmtId="0" fontId="4" fillId="10" borderId="1" xfId="1" applyFont="1" applyFill="1" applyBorder="1" applyAlignment="1" applyProtection="1">
      <alignment horizontal="center" wrapText="1"/>
      <protection locked="0"/>
    </xf>
    <xf numFmtId="0" fontId="4" fillId="2" borderId="1" xfId="0" applyFont="1" applyFill="1" applyBorder="1" applyAlignment="1">
      <alignment vertical="center" wrapText="1"/>
    </xf>
    <xf numFmtId="0" fontId="4" fillId="4" borderId="1" xfId="0" applyNumberFormat="1" applyFont="1" applyFill="1" applyBorder="1" applyAlignment="1">
      <alignment vertical="center" wrapText="1"/>
    </xf>
    <xf numFmtId="44" fontId="4" fillId="0" borderId="0" xfId="1" applyNumberFormat="1" applyFont="1" applyAlignment="1">
      <alignment wrapText="1"/>
    </xf>
    <xf numFmtId="44" fontId="4" fillId="0" borderId="0" xfId="1" applyNumberFormat="1" applyFont="1" applyAlignment="1" applyProtection="1">
      <alignment wrapText="1"/>
      <protection locked="0"/>
    </xf>
    <xf numFmtId="0" fontId="14" fillId="10" borderId="1" xfId="0" applyFont="1" applyFill="1" applyBorder="1" applyAlignment="1">
      <alignment horizontal="center" vertical="center" wrapText="1"/>
    </xf>
    <xf numFmtId="0" fontId="14" fillId="10" borderId="1" xfId="0" applyFont="1" applyFill="1" applyBorder="1" applyAlignment="1">
      <alignment horizontal="center" vertical="center"/>
    </xf>
    <xf numFmtId="0" fontId="14" fillId="10" borderId="10" xfId="0" applyFont="1" applyFill="1" applyBorder="1" applyAlignment="1">
      <alignment horizontal="justify" vertical="center" wrapText="1"/>
    </xf>
    <xf numFmtId="49" fontId="14" fillId="10" borderId="1" xfId="0" applyNumberFormat="1" applyFont="1" applyFill="1" applyBorder="1" applyAlignment="1">
      <alignment horizontal="center" vertical="center"/>
    </xf>
    <xf numFmtId="0" fontId="18" fillId="10" borderId="1" xfId="0" applyFont="1" applyFill="1" applyBorder="1" applyAlignment="1">
      <alignment horizontal="center" vertical="center"/>
    </xf>
    <xf numFmtId="0" fontId="18" fillId="0" borderId="1" xfId="0" applyFont="1" applyFill="1" applyBorder="1" applyAlignment="1">
      <alignment horizontal="center" vertical="center"/>
    </xf>
    <xf numFmtId="0" fontId="19" fillId="11" borderId="1" xfId="0" applyFont="1" applyFill="1" applyBorder="1" applyAlignment="1">
      <alignment horizontal="center" vertical="center"/>
    </xf>
    <xf numFmtId="0" fontId="19" fillId="0" borderId="0" xfId="0" applyFont="1" applyFill="1" applyAlignment="1">
      <alignment horizontal="center" vertical="center"/>
    </xf>
    <xf numFmtId="0" fontId="18" fillId="11" borderId="1"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11" borderId="1" xfId="0" applyFont="1" applyFill="1" applyBorder="1" applyAlignment="1">
      <alignment horizontal="center" vertical="center" wrapText="1"/>
    </xf>
    <xf numFmtId="0" fontId="14" fillId="10" borderId="1" xfId="0" applyFont="1" applyFill="1" applyBorder="1" applyAlignment="1">
      <alignment horizontal="justify" vertical="top" wrapText="1"/>
    </xf>
    <xf numFmtId="0" fontId="14" fillId="11" borderId="1" xfId="0" applyFont="1" applyFill="1" applyBorder="1" applyAlignment="1">
      <alignment horizontal="justify" vertical="top" wrapText="1"/>
    </xf>
    <xf numFmtId="0" fontId="14" fillId="0" borderId="1" xfId="0" applyFont="1" applyFill="1" applyBorder="1" applyAlignment="1">
      <alignment horizontal="justify" vertical="top" wrapText="1"/>
    </xf>
    <xf numFmtId="43" fontId="19" fillId="11" borderId="1" xfId="0" applyNumberFormat="1" applyFont="1" applyFill="1" applyBorder="1" applyAlignment="1">
      <alignment horizontal="center" vertical="center"/>
    </xf>
    <xf numFmtId="43" fontId="19" fillId="0" borderId="1" xfId="0" applyNumberFormat="1" applyFont="1" applyFill="1" applyBorder="1" applyAlignment="1">
      <alignment horizontal="center" vertical="center"/>
    </xf>
    <xf numFmtId="43" fontId="19" fillId="10" borderId="1" xfId="0" applyNumberFormat="1" applyFont="1" applyFill="1" applyBorder="1" applyAlignment="1">
      <alignment horizontal="center" vertical="center"/>
    </xf>
    <xf numFmtId="0" fontId="18" fillId="10" borderId="1" xfId="0" applyFont="1" applyFill="1" applyBorder="1" applyAlignment="1">
      <alignment horizontal="center" vertical="center" wrapText="1"/>
    </xf>
    <xf numFmtId="0" fontId="17" fillId="11" borderId="1" xfId="0" applyFont="1" applyFill="1" applyBorder="1" applyAlignment="1">
      <alignment horizontal="center" vertical="center" wrapText="1"/>
    </xf>
    <xf numFmtId="0" fontId="14" fillId="11" borderId="14" xfId="0" applyFont="1" applyFill="1" applyBorder="1" applyAlignment="1">
      <alignment horizontal="center" vertical="center" wrapText="1"/>
    </xf>
    <xf numFmtId="0" fontId="14" fillId="11" borderId="1" xfId="0" applyFont="1" applyFill="1" applyBorder="1" applyAlignment="1">
      <alignment horizontal="center" vertical="center" wrapText="1"/>
    </xf>
    <xf numFmtId="0" fontId="14" fillId="11" borderId="1" xfId="0" applyFont="1" applyFill="1" applyBorder="1" applyAlignment="1">
      <alignment horizontal="center" vertical="center"/>
    </xf>
    <xf numFmtId="49" fontId="14" fillId="11" borderId="1" xfId="0" applyNumberFormat="1" applyFont="1" applyFill="1" applyBorder="1" applyAlignment="1">
      <alignment horizontal="center" vertical="center" wrapText="1"/>
    </xf>
    <xf numFmtId="49" fontId="14" fillId="11" borderId="1" xfId="0" applyNumberFormat="1" applyFont="1" applyFill="1" applyBorder="1" applyAlignment="1">
      <alignment horizontal="center" vertical="center"/>
    </xf>
    <xf numFmtId="3" fontId="4" fillId="3" borderId="1" xfId="1" applyNumberFormat="1" applyFont="1" applyFill="1" applyBorder="1" applyAlignment="1" applyProtection="1">
      <alignment horizontal="center" vertical="center" wrapText="1"/>
      <protection locked="0"/>
    </xf>
    <xf numFmtId="3" fontId="25" fillId="3" borderId="1" xfId="1" applyNumberFormat="1" applyFont="1" applyFill="1" applyBorder="1" applyAlignment="1" applyProtection="1">
      <alignment horizontal="center" vertical="center" wrapText="1"/>
      <protection locked="0"/>
    </xf>
    <xf numFmtId="0" fontId="25" fillId="6" borderId="1" xfId="1" applyFont="1" applyFill="1" applyBorder="1" applyAlignment="1" applyProtection="1">
      <alignment horizontal="center" vertical="center" wrapText="1"/>
      <protection locked="0"/>
    </xf>
    <xf numFmtId="3" fontId="4" fillId="3" borderId="1" xfId="1" applyNumberFormat="1" applyFont="1" applyFill="1" applyBorder="1" applyAlignment="1" applyProtection="1">
      <alignment horizontal="center" vertical="center" wrapText="1"/>
      <protection locked="0"/>
    </xf>
    <xf numFmtId="3" fontId="4" fillId="3" borderId="1" xfId="1" applyNumberFormat="1" applyFont="1" applyFill="1" applyBorder="1" applyAlignment="1" applyProtection="1">
      <alignment horizontal="center" vertical="center" wrapText="1"/>
      <protection locked="0"/>
    </xf>
    <xf numFmtId="0" fontId="25" fillId="10" borderId="1" xfId="1" applyFont="1" applyFill="1" applyBorder="1" applyAlignment="1" applyProtection="1">
      <alignment horizontal="center" vertical="center" wrapText="1"/>
      <protection locked="0"/>
    </xf>
    <xf numFmtId="14" fontId="4" fillId="2" borderId="1" xfId="1" applyNumberFormat="1" applyFont="1" applyFill="1" applyBorder="1" applyAlignment="1" applyProtection="1">
      <alignment horizontal="center" vertical="center" wrapText="1"/>
      <protection locked="0"/>
    </xf>
    <xf numFmtId="0" fontId="4" fillId="6" borderId="1" xfId="1" applyFont="1" applyFill="1" applyBorder="1" applyAlignment="1" applyProtection="1">
      <alignment horizontal="center" vertical="center" wrapText="1"/>
      <protection locked="0"/>
    </xf>
    <xf numFmtId="0" fontId="4" fillId="0" borderId="1" xfId="1" applyFont="1" applyFill="1" applyBorder="1" applyAlignment="1" applyProtection="1">
      <alignment horizontal="center" vertical="center" wrapText="1"/>
      <protection locked="0"/>
    </xf>
    <xf numFmtId="0" fontId="4" fillId="6" borderId="1" xfId="1" applyFont="1" applyFill="1" applyBorder="1" applyAlignment="1" applyProtection="1">
      <alignment horizontal="center" wrapText="1"/>
      <protection locked="0"/>
    </xf>
    <xf numFmtId="44" fontId="4" fillId="0" borderId="0" xfId="1" applyNumberFormat="1" applyFont="1" applyAlignment="1" applyProtection="1">
      <alignment horizontal="center" vertical="center" wrapText="1"/>
      <protection locked="0"/>
    </xf>
    <xf numFmtId="0" fontId="4" fillId="0" borderId="0" xfId="1" applyFont="1" applyAlignment="1" applyProtection="1">
      <alignment horizontal="center" vertical="center" wrapText="1"/>
      <protection locked="0"/>
    </xf>
    <xf numFmtId="0" fontId="4" fillId="6" borderId="1" xfId="1" applyFont="1" applyFill="1" applyBorder="1" applyAlignment="1" applyProtection="1">
      <alignment wrapText="1"/>
      <protection locked="0"/>
    </xf>
    <xf numFmtId="0" fontId="4" fillId="6" borderId="1" xfId="1" applyFont="1" applyFill="1" applyBorder="1" applyAlignment="1" applyProtection="1">
      <alignment horizontal="right" wrapText="1"/>
      <protection locked="0"/>
    </xf>
    <xf numFmtId="0" fontId="4" fillId="6" borderId="1" xfId="1" applyFont="1" applyFill="1" applyBorder="1" applyAlignment="1" applyProtection="1">
      <alignment horizontal="right" vertical="center" wrapText="1"/>
      <protection locked="0"/>
    </xf>
    <xf numFmtId="3" fontId="4" fillId="3" borderId="8" xfId="1" applyNumberFormat="1" applyFont="1" applyFill="1" applyBorder="1" applyAlignment="1" applyProtection="1">
      <alignment horizontal="center" vertical="center" wrapText="1"/>
      <protection locked="0"/>
    </xf>
    <xf numFmtId="3" fontId="4" fillId="3" borderId="10" xfId="1" applyNumberFormat="1" applyFont="1" applyFill="1" applyBorder="1" applyAlignment="1" applyProtection="1">
      <alignment horizontal="center" vertical="center" wrapText="1"/>
      <protection locked="0"/>
    </xf>
    <xf numFmtId="0" fontId="18" fillId="11" borderId="8" xfId="0" applyFont="1" applyFill="1" applyBorder="1" applyAlignment="1">
      <alignment horizontal="center" vertical="center"/>
    </xf>
    <xf numFmtId="0" fontId="18" fillId="11" borderId="9" xfId="0" applyFont="1" applyFill="1" applyBorder="1" applyAlignment="1">
      <alignment horizontal="center" vertical="center"/>
    </xf>
    <xf numFmtId="0" fontId="18" fillId="11" borderId="8" xfId="0" applyFont="1" applyFill="1" applyBorder="1" applyAlignment="1">
      <alignment horizontal="center" vertical="center" wrapText="1"/>
    </xf>
    <xf numFmtId="0" fontId="18" fillId="11" borderId="9" xfId="0" applyFont="1" applyFill="1" applyBorder="1" applyAlignment="1">
      <alignment horizontal="center" vertical="center" wrapText="1"/>
    </xf>
    <xf numFmtId="0" fontId="18" fillId="11" borderId="10" xfId="0" applyFont="1" applyFill="1" applyBorder="1" applyAlignment="1">
      <alignment horizontal="center" vertical="center" wrapText="1"/>
    </xf>
    <xf numFmtId="0" fontId="14" fillId="11" borderId="8" xfId="0" applyFont="1" applyFill="1" applyBorder="1" applyAlignment="1">
      <alignment horizontal="center" vertical="center" wrapText="1"/>
    </xf>
    <xf numFmtId="0" fontId="14" fillId="11" borderId="9" xfId="0" applyFont="1" applyFill="1" applyBorder="1" applyAlignment="1">
      <alignment horizontal="center" vertical="center" wrapText="1"/>
    </xf>
    <xf numFmtId="0" fontId="14" fillId="11" borderId="10" xfId="0" applyFont="1" applyFill="1" applyBorder="1" applyAlignment="1">
      <alignment horizontal="center" vertical="center" wrapText="1"/>
    </xf>
    <xf numFmtId="0" fontId="14" fillId="10" borderId="8" xfId="0" applyFont="1" applyFill="1" applyBorder="1" applyAlignment="1">
      <alignment horizontal="center" vertical="center" wrapText="1"/>
    </xf>
    <xf numFmtId="0" fontId="14" fillId="10" borderId="10" xfId="0" applyFont="1" applyFill="1" applyBorder="1" applyAlignment="1">
      <alignment horizontal="center" vertical="center" wrapText="1"/>
    </xf>
    <xf numFmtId="0" fontId="18" fillId="11" borderId="1"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8" xfId="0" applyFont="1" applyFill="1" applyBorder="1" applyAlignment="1">
      <alignment horizontal="center" vertical="center" wrapText="1"/>
    </xf>
    <xf numFmtId="0" fontId="18" fillId="0" borderId="10" xfId="0" applyFont="1" applyFill="1" applyBorder="1" applyAlignment="1">
      <alignment horizontal="center" vertical="center" wrapText="1"/>
    </xf>
    <xf numFmtId="3" fontId="4" fillId="3" borderId="1" xfId="1" applyNumberFormat="1" applyFont="1" applyFill="1" applyBorder="1" applyAlignment="1" applyProtection="1">
      <alignment horizontal="center" vertical="center" wrapText="1"/>
      <protection locked="0"/>
    </xf>
    <xf numFmtId="0" fontId="4" fillId="4" borderId="1" xfId="0" applyNumberFormat="1" applyFont="1" applyFill="1" applyBorder="1" applyAlignment="1">
      <alignment horizontal="left" vertical="center" wrapText="1"/>
    </xf>
    <xf numFmtId="3" fontId="4" fillId="3" borderId="8" xfId="1" applyNumberFormat="1" applyFont="1" applyFill="1" applyBorder="1" applyAlignment="1" applyProtection="1">
      <alignment horizontal="center" vertical="center" wrapText="1"/>
      <protection locked="0"/>
    </xf>
    <xf numFmtId="3" fontId="4" fillId="3" borderId="10" xfId="1" applyNumberFormat="1" applyFont="1" applyFill="1" applyBorder="1" applyAlignment="1" applyProtection="1">
      <alignment horizontal="center" vertical="center" wrapText="1"/>
      <protection locked="0"/>
    </xf>
    <xf numFmtId="0" fontId="14" fillId="7" borderId="12" xfId="1" applyFont="1" applyFill="1" applyBorder="1" applyAlignment="1" applyProtection="1">
      <alignment horizontal="left"/>
      <protection locked="0"/>
    </xf>
    <xf numFmtId="0" fontId="14" fillId="7" borderId="0" xfId="1" applyFont="1" applyFill="1" applyBorder="1" applyAlignment="1" applyProtection="1">
      <alignment horizontal="left"/>
      <protection locked="0"/>
    </xf>
    <xf numFmtId="0" fontId="14" fillId="7" borderId="19" xfId="1" applyFont="1" applyFill="1" applyBorder="1" applyAlignment="1" applyProtection="1">
      <alignment horizontal="left"/>
      <protection locked="0"/>
    </xf>
    <xf numFmtId="0" fontId="14" fillId="7" borderId="6" xfId="1" applyFont="1" applyFill="1" applyBorder="1" applyAlignment="1" applyProtection="1">
      <alignment horizontal="left"/>
      <protection locked="0"/>
    </xf>
    <xf numFmtId="0" fontId="14" fillId="7" borderId="7" xfId="1" applyFont="1" applyFill="1" applyBorder="1" applyAlignment="1" applyProtection="1">
      <alignment horizontal="left"/>
      <protection locked="0"/>
    </xf>
    <xf numFmtId="0" fontId="14" fillId="7" borderId="17" xfId="1" applyFont="1" applyFill="1" applyBorder="1" applyAlignment="1" applyProtection="1">
      <alignment horizontal="left"/>
      <protection locked="0"/>
    </xf>
    <xf numFmtId="0" fontId="14" fillId="7" borderId="11" xfId="1" applyFont="1" applyFill="1" applyBorder="1" applyAlignment="1" applyProtection="1">
      <alignment horizontal="center" vertical="center"/>
      <protection locked="0"/>
    </xf>
    <xf numFmtId="0" fontId="14" fillId="7" borderId="13" xfId="1" applyFont="1" applyFill="1" applyBorder="1" applyAlignment="1" applyProtection="1">
      <alignment horizontal="center" vertical="center"/>
      <protection locked="0"/>
    </xf>
    <xf numFmtId="0" fontId="14" fillId="7" borderId="14" xfId="1" applyFont="1" applyFill="1" applyBorder="1" applyAlignment="1" applyProtection="1">
      <alignment horizontal="center" vertical="center"/>
      <protection locked="0"/>
    </xf>
    <xf numFmtId="0" fontId="14" fillId="7" borderId="11" xfId="1" applyFont="1" applyFill="1" applyBorder="1" applyAlignment="1">
      <alignment horizontal="center" vertical="center" wrapText="1"/>
    </xf>
    <xf numFmtId="0" fontId="14" fillId="7" borderId="13" xfId="1" applyFont="1" applyFill="1" applyBorder="1" applyAlignment="1">
      <alignment horizontal="center" vertical="center" wrapText="1"/>
    </xf>
    <xf numFmtId="0" fontId="14" fillId="7" borderId="14" xfId="1" applyFont="1" applyFill="1" applyBorder="1" applyAlignment="1">
      <alignment horizontal="center" vertical="center" wrapText="1"/>
    </xf>
    <xf numFmtId="0" fontId="14" fillId="7" borderId="11" xfId="1" applyFont="1" applyFill="1" applyBorder="1" applyAlignment="1">
      <alignment horizontal="left" vertical="center" wrapText="1"/>
    </xf>
    <xf numFmtId="0" fontId="14" fillId="7" borderId="13" xfId="1" applyFont="1" applyFill="1" applyBorder="1" applyAlignment="1">
      <alignment horizontal="left" vertical="center" wrapText="1"/>
    </xf>
    <xf numFmtId="0" fontId="14" fillId="7" borderId="14" xfId="1" applyFont="1" applyFill="1" applyBorder="1" applyAlignment="1">
      <alignment horizontal="left" vertical="center" wrapText="1"/>
    </xf>
    <xf numFmtId="0" fontId="14" fillId="7" borderId="15" xfId="1" applyFont="1" applyFill="1" applyBorder="1" applyAlignment="1" applyProtection="1">
      <alignment horizontal="left"/>
      <protection locked="0"/>
    </xf>
    <xf numFmtId="0" fontId="14" fillId="7" borderId="18" xfId="1" applyFont="1" applyFill="1" applyBorder="1" applyAlignment="1" applyProtection="1">
      <alignment horizontal="left"/>
      <protection locked="0"/>
    </xf>
    <xf numFmtId="0" fontId="14" fillId="7" borderId="16" xfId="1" applyFont="1" applyFill="1" applyBorder="1" applyAlignment="1" applyProtection="1">
      <alignment horizontal="left"/>
      <protection locked="0"/>
    </xf>
    <xf numFmtId="0" fontId="4" fillId="4" borderId="11" xfId="0" applyNumberFormat="1" applyFont="1" applyFill="1" applyBorder="1" applyAlignment="1">
      <alignment horizontal="center" vertical="center" wrapText="1"/>
    </xf>
    <xf numFmtId="0" fontId="4" fillId="4" borderId="13" xfId="0" applyNumberFormat="1" applyFont="1" applyFill="1" applyBorder="1" applyAlignment="1">
      <alignment horizontal="center" vertical="center" wrapText="1"/>
    </xf>
    <xf numFmtId="0" fontId="4" fillId="4" borderId="14" xfId="0" applyNumberFormat="1" applyFont="1" applyFill="1" applyBorder="1" applyAlignment="1">
      <alignment horizontal="center" vertical="center" wrapText="1"/>
    </xf>
    <xf numFmtId="0" fontId="4" fillId="4" borderId="13" xfId="0" applyNumberFormat="1" applyFont="1" applyFill="1" applyBorder="1" applyAlignment="1">
      <alignment horizontal="left" vertical="center" wrapText="1"/>
    </xf>
    <xf numFmtId="0" fontId="4" fillId="4" borderId="14" xfId="0" applyNumberFormat="1" applyFont="1" applyFill="1" applyBorder="1" applyAlignment="1">
      <alignment horizontal="left" vertical="center" wrapText="1"/>
    </xf>
    <xf numFmtId="0" fontId="11" fillId="0" borderId="0" xfId="0" applyFont="1" applyAlignment="1">
      <alignment horizontal="center" vertical="center" wrapText="1"/>
    </xf>
    <xf numFmtId="0" fontId="5" fillId="0" borderId="0" xfId="0" applyFont="1" applyAlignment="1">
      <alignment horizontal="center" vertical="center" wrapText="1"/>
    </xf>
    <xf numFmtId="0" fontId="12" fillId="0" borderId="0" xfId="0" applyFont="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justify"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6" fillId="0" borderId="0" xfId="0" applyFont="1" applyAlignment="1">
      <alignment horizontal="center" vertical="center" wrapText="1"/>
    </xf>
  </cellXfs>
  <cellStyles count="24">
    <cellStyle name="Moeda" xfId="14" builtinId="4"/>
    <cellStyle name="Moeda 2" xfId="5"/>
    <cellStyle name="Moeda 2 2" xfId="9"/>
    <cellStyle name="Moeda 3" xfId="8"/>
    <cellStyle name="Moeda 3 2" xfId="17"/>
    <cellStyle name="Moeda 4" xfId="21"/>
    <cellStyle name="Moeda 5" xfId="20"/>
    <cellStyle name="Normal" xfId="0" builtinId="0"/>
    <cellStyle name="Normal 2" xfId="1"/>
    <cellStyle name="Porcentagem 2" xfId="12"/>
    <cellStyle name="Separador de milhares 2" xfId="2"/>
    <cellStyle name="Separador de milhares 2 2" xfId="7"/>
    <cellStyle name="Separador de milhares 2 2 2" xfId="11"/>
    <cellStyle name="Separador de milhares 2 2 2 2" xfId="19"/>
    <cellStyle name="Separador de milhares 2 2 3" xfId="23"/>
    <cellStyle name="Separador de milhares 2 2 4" xfId="16"/>
    <cellStyle name="Separador de milhares 2 3" xfId="6"/>
    <cellStyle name="Separador de milhares 2 3 2" xfId="10"/>
    <cellStyle name="Separador de milhares 2 3 2 2" xfId="18"/>
    <cellStyle name="Separador de milhares 2 3 3" xfId="22"/>
    <cellStyle name="Separador de milhares 2 3 4" xfId="15"/>
    <cellStyle name="Separador de milhares 3" xfId="3"/>
    <cellStyle name="Título 5" xfId="4"/>
    <cellStyle name="Vírgula" xfId="13" builtinId="3"/>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usernames" Target="revisions/userNam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revisionHeaders" Target="revisions/revisionHeader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revisions/_rels/revisionHeaders.xml.rels><?xml version="1.0" encoding="UTF-8" standalone="yes"?>
<Relationships xmlns="http://schemas.openxmlformats.org/package/2006/relationships"><Relationship Id="rId8" Type="http://schemas.openxmlformats.org/officeDocument/2006/relationships/revisionLog" Target="revisionLog8.xml"/><Relationship Id="rId13" Type="http://schemas.openxmlformats.org/officeDocument/2006/relationships/revisionLog" Target="revisionLog13.xml"/><Relationship Id="rId3" Type="http://schemas.openxmlformats.org/officeDocument/2006/relationships/revisionLog" Target="revisionLog3.xml"/><Relationship Id="rId7" Type="http://schemas.openxmlformats.org/officeDocument/2006/relationships/revisionLog" Target="revisionLog7.xml"/><Relationship Id="rId12" Type="http://schemas.openxmlformats.org/officeDocument/2006/relationships/revisionLog" Target="revisionLog12.xml"/><Relationship Id="rId2" Type="http://schemas.openxmlformats.org/officeDocument/2006/relationships/revisionLog" Target="revisionLog2.xml"/><Relationship Id="rId16" Type="http://schemas.openxmlformats.org/officeDocument/2006/relationships/revisionLog" Target="revisionLog16.xml"/><Relationship Id="rId1" Type="http://schemas.openxmlformats.org/officeDocument/2006/relationships/revisionLog" Target="revisionLog1.xml"/><Relationship Id="rId6" Type="http://schemas.openxmlformats.org/officeDocument/2006/relationships/revisionLog" Target="revisionLog6.xml"/><Relationship Id="rId11" Type="http://schemas.openxmlformats.org/officeDocument/2006/relationships/revisionLog" Target="revisionLog11.xml"/><Relationship Id="rId5" Type="http://schemas.openxmlformats.org/officeDocument/2006/relationships/revisionLog" Target="revisionLog5.xml"/><Relationship Id="rId15" Type="http://schemas.openxmlformats.org/officeDocument/2006/relationships/revisionLog" Target="revisionLog15.xml"/><Relationship Id="rId10" Type="http://schemas.openxmlformats.org/officeDocument/2006/relationships/revisionLog" Target="revisionLog10.xml"/><Relationship Id="rId4" Type="http://schemas.openxmlformats.org/officeDocument/2006/relationships/revisionLog" Target="revisionLog4.xml"/><Relationship Id="rId9" Type="http://schemas.openxmlformats.org/officeDocument/2006/relationships/revisionLog" Target="revisionLog9.xml"/><Relationship Id="rId14" Type="http://schemas.openxmlformats.org/officeDocument/2006/relationships/revisionLog" Target="revisionLog1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BA68A783-1472-4535-84F5-303310088A39}" diskRevisions="1" revisionId="155" version="16">
  <header guid="{62C963F7-D695-4121-A1BA-DC756C38C7EF}" dateTime="2019-02-18T15:18:23" maxSheetId="16" userName="MARCELO DARCI DE SOUZA" r:id="rId1">
    <sheetIdMap count="15">
      <sheetId val="1"/>
      <sheetId val="2"/>
      <sheetId val="3"/>
      <sheetId val="4"/>
      <sheetId val="5"/>
      <sheetId val="6"/>
      <sheetId val="7"/>
      <sheetId val="8"/>
      <sheetId val="9"/>
      <sheetId val="10"/>
      <sheetId val="11"/>
      <sheetId val="12"/>
      <sheetId val="13"/>
      <sheetId val="14"/>
      <sheetId val="15"/>
    </sheetIdMap>
  </header>
  <header guid="{55DFE90E-0886-4616-9629-7D7BFC5548A2}" dateTime="2019-04-03T17:15:48" maxSheetId="16" userName="CAMILA DE ALMEIDA LUCA" r:id="rId2" minRId="1" maxRId="2">
    <sheetIdMap count="15">
      <sheetId val="1"/>
      <sheetId val="2"/>
      <sheetId val="3"/>
      <sheetId val="4"/>
      <sheetId val="5"/>
      <sheetId val="6"/>
      <sheetId val="7"/>
      <sheetId val="8"/>
      <sheetId val="9"/>
      <sheetId val="10"/>
      <sheetId val="11"/>
      <sheetId val="12"/>
      <sheetId val="13"/>
      <sheetId val="14"/>
      <sheetId val="15"/>
    </sheetIdMap>
  </header>
  <header guid="{DF9DBD3B-B39D-4FD1-AF78-219484776A71}" dateTime="2019-04-29T15:58:03" maxSheetId="16" userName="MARCELO DARCI DE SOUZA" r:id="rId3" minRId="3" maxRId="4">
    <sheetIdMap count="15">
      <sheetId val="1"/>
      <sheetId val="2"/>
      <sheetId val="3"/>
      <sheetId val="4"/>
      <sheetId val="5"/>
      <sheetId val="6"/>
      <sheetId val="7"/>
      <sheetId val="8"/>
      <sheetId val="9"/>
      <sheetId val="10"/>
      <sheetId val="11"/>
      <sheetId val="12"/>
      <sheetId val="13"/>
      <sheetId val="14"/>
      <sheetId val="15"/>
    </sheetIdMap>
  </header>
  <header guid="{4408C378-BA82-4A2C-9320-59C2594D45A9}" dateTime="2019-07-29T16:04:43" maxSheetId="16" userName="MARCELO DARCI DE SOUZA" r:id="rId4" minRId="5" maxRId="13">
    <sheetIdMap count="15">
      <sheetId val="1"/>
      <sheetId val="2"/>
      <sheetId val="3"/>
      <sheetId val="4"/>
      <sheetId val="5"/>
      <sheetId val="6"/>
      <sheetId val="7"/>
      <sheetId val="8"/>
      <sheetId val="9"/>
      <sheetId val="10"/>
      <sheetId val="11"/>
      <sheetId val="12"/>
      <sheetId val="13"/>
      <sheetId val="14"/>
      <sheetId val="15"/>
    </sheetIdMap>
  </header>
  <header guid="{D380FD2C-B1EA-4E69-B36E-E43947A4DE97}" dateTime="2019-08-07T08:57:30" maxSheetId="16" userName="RAFAEL XAVIER DOS SANTOS MURARO" r:id="rId5">
    <sheetIdMap count="15">
      <sheetId val="1"/>
      <sheetId val="2"/>
      <sheetId val="3"/>
      <sheetId val="4"/>
      <sheetId val="5"/>
      <sheetId val="6"/>
      <sheetId val="7"/>
      <sheetId val="8"/>
      <sheetId val="9"/>
      <sheetId val="10"/>
      <sheetId val="11"/>
      <sheetId val="12"/>
      <sheetId val="13"/>
      <sheetId val="14"/>
      <sheetId val="15"/>
    </sheetIdMap>
  </header>
  <header guid="{B53E0837-945C-4B8A-A357-2ACAD97BE583}" dateTime="2019-08-07T08:58:07" maxSheetId="16" userName="RAFAEL XAVIER DOS SANTOS MURARO" r:id="rId6" minRId="14" maxRId="18">
    <sheetIdMap count="15">
      <sheetId val="1"/>
      <sheetId val="2"/>
      <sheetId val="3"/>
      <sheetId val="4"/>
      <sheetId val="5"/>
      <sheetId val="6"/>
      <sheetId val="7"/>
      <sheetId val="8"/>
      <sheetId val="9"/>
      <sheetId val="10"/>
      <sheetId val="11"/>
      <sheetId val="12"/>
      <sheetId val="13"/>
      <sheetId val="14"/>
      <sheetId val="15"/>
    </sheetIdMap>
  </header>
  <header guid="{C9485DE7-47DD-41F6-9CB0-5AF0002518B0}" dateTime="2019-08-07T13:03:14" maxSheetId="16" userName="MARCELO DARCI DE SOUZA" r:id="rId7" minRId="19" maxRId="20">
    <sheetIdMap count="15">
      <sheetId val="1"/>
      <sheetId val="2"/>
      <sheetId val="3"/>
      <sheetId val="4"/>
      <sheetId val="5"/>
      <sheetId val="6"/>
      <sheetId val="7"/>
      <sheetId val="8"/>
      <sheetId val="9"/>
      <sheetId val="10"/>
      <sheetId val="11"/>
      <sheetId val="12"/>
      <sheetId val="13"/>
      <sheetId val="14"/>
      <sheetId val="15"/>
    </sheetIdMap>
  </header>
  <header guid="{F11B30AA-BBA0-4FDF-AEA4-6501F2FA8183}" dateTime="2019-08-08T12:05:02" maxSheetId="16" userName="RAFAEL XAVIER DOS SANTOS MURARO" r:id="rId8">
    <sheetIdMap count="15">
      <sheetId val="1"/>
      <sheetId val="2"/>
      <sheetId val="3"/>
      <sheetId val="4"/>
      <sheetId val="5"/>
      <sheetId val="6"/>
      <sheetId val="7"/>
      <sheetId val="8"/>
      <sheetId val="9"/>
      <sheetId val="10"/>
      <sheetId val="11"/>
      <sheetId val="12"/>
      <sheetId val="13"/>
      <sheetId val="14"/>
      <sheetId val="15"/>
    </sheetIdMap>
  </header>
  <header guid="{49EAD764-1924-441E-AB7C-86808D4C5924}" dateTime="2019-08-08T12:06:09" maxSheetId="16" userName="RAFAEL XAVIER DOS SANTOS MURARO" r:id="rId9" minRId="21" maxRId="29">
    <sheetIdMap count="15">
      <sheetId val="1"/>
      <sheetId val="2"/>
      <sheetId val="3"/>
      <sheetId val="4"/>
      <sheetId val="5"/>
      <sheetId val="6"/>
      <sheetId val="7"/>
      <sheetId val="8"/>
      <sheetId val="9"/>
      <sheetId val="10"/>
      <sheetId val="11"/>
      <sheetId val="12"/>
      <sheetId val="13"/>
      <sheetId val="14"/>
      <sheetId val="15"/>
    </sheetIdMap>
  </header>
  <header guid="{AD0E7978-002D-4520-853C-B07F86D9AC4D}" dateTime="2019-08-08T12:06:56" maxSheetId="16" userName="RAFAEL XAVIER DOS SANTOS MURARO" r:id="rId10" minRId="30" maxRId="47">
    <sheetIdMap count="15">
      <sheetId val="1"/>
      <sheetId val="2"/>
      <sheetId val="3"/>
      <sheetId val="4"/>
      <sheetId val="5"/>
      <sheetId val="6"/>
      <sheetId val="7"/>
      <sheetId val="8"/>
      <sheetId val="9"/>
      <sheetId val="10"/>
      <sheetId val="11"/>
      <sheetId val="12"/>
      <sheetId val="13"/>
      <sheetId val="14"/>
      <sheetId val="15"/>
    </sheetIdMap>
  </header>
  <header guid="{EF58DA9A-3345-4C21-B3D1-B3B6B9C9FA05}" dateTime="2019-08-08T12:07:10" maxSheetId="16" userName="RAFAEL XAVIER DOS SANTOS MURARO" r:id="rId11" minRId="48" maxRId="50">
    <sheetIdMap count="15">
      <sheetId val="1"/>
      <sheetId val="2"/>
      <sheetId val="3"/>
      <sheetId val="4"/>
      <sheetId val="5"/>
      <sheetId val="6"/>
      <sheetId val="7"/>
      <sheetId val="8"/>
      <sheetId val="9"/>
      <sheetId val="10"/>
      <sheetId val="11"/>
      <sheetId val="12"/>
      <sheetId val="13"/>
      <sheetId val="14"/>
      <sheetId val="15"/>
    </sheetIdMap>
  </header>
  <header guid="{1E3B615F-8CEB-4CC5-AAE9-C81ED2DEE40C}" dateTime="2019-08-08T12:08:03" maxSheetId="16" userName="RAFAEL XAVIER DOS SANTOS MURARO" r:id="rId12" minRId="51" maxRId="70">
    <sheetIdMap count="15">
      <sheetId val="1"/>
      <sheetId val="2"/>
      <sheetId val="3"/>
      <sheetId val="4"/>
      <sheetId val="5"/>
      <sheetId val="6"/>
      <sheetId val="7"/>
      <sheetId val="8"/>
      <sheetId val="9"/>
      <sheetId val="10"/>
      <sheetId val="11"/>
      <sheetId val="12"/>
      <sheetId val="13"/>
      <sheetId val="14"/>
      <sheetId val="15"/>
    </sheetIdMap>
  </header>
  <header guid="{4267BF19-B897-40BF-96C9-1500B0F7BA7E}" dateTime="2019-08-08T12:09:46" maxSheetId="16" userName="RAFAEL XAVIER DOS SANTOS MURARO" r:id="rId13" minRId="71" maxRId="109">
    <sheetIdMap count="15">
      <sheetId val="1"/>
      <sheetId val="2"/>
      <sheetId val="3"/>
      <sheetId val="4"/>
      <sheetId val="5"/>
      <sheetId val="6"/>
      <sheetId val="7"/>
      <sheetId val="8"/>
      <sheetId val="9"/>
      <sheetId val="10"/>
      <sheetId val="11"/>
      <sheetId val="12"/>
      <sheetId val="13"/>
      <sheetId val="14"/>
      <sheetId val="15"/>
    </sheetIdMap>
  </header>
  <header guid="{85EBABF1-EBE5-4F41-BFF4-174431800501}" dateTime="2019-08-08T12:11:24" maxSheetId="16" userName="RAFAEL XAVIER DOS SANTOS MURARO" r:id="rId14" minRId="110" maxRId="144">
    <sheetIdMap count="15">
      <sheetId val="1"/>
      <sheetId val="2"/>
      <sheetId val="3"/>
      <sheetId val="4"/>
      <sheetId val="5"/>
      <sheetId val="6"/>
      <sheetId val="7"/>
      <sheetId val="8"/>
      <sheetId val="9"/>
      <sheetId val="10"/>
      <sheetId val="11"/>
      <sheetId val="12"/>
      <sheetId val="13"/>
      <sheetId val="14"/>
      <sheetId val="15"/>
    </sheetIdMap>
  </header>
  <header guid="{89FC4654-89EF-4C6D-95F8-8EBEE5C6DAA7}" dateTime="2019-08-08T12:12:09" maxSheetId="16" userName="RAFAEL XAVIER DOS SANTOS MURARO" r:id="rId15" minRId="145" maxRId="151">
    <sheetIdMap count="15">
      <sheetId val="1"/>
      <sheetId val="2"/>
      <sheetId val="3"/>
      <sheetId val="4"/>
      <sheetId val="5"/>
      <sheetId val="6"/>
      <sheetId val="7"/>
      <sheetId val="8"/>
      <sheetId val="9"/>
      <sheetId val="10"/>
      <sheetId val="11"/>
      <sheetId val="12"/>
      <sheetId val="13"/>
      <sheetId val="14"/>
      <sheetId val="15"/>
    </sheetIdMap>
  </header>
  <header guid="{BA68A783-1472-4535-84F5-303310088A39}" dateTime="2019-08-09T09:24:37" maxSheetId="16" userName="RAFAEL XAVIER DOS SANTOS MURARO" r:id="rId16" minRId="152" maxRId="155">
    <sheetIdMap count="15">
      <sheetId val="1"/>
      <sheetId val="2"/>
      <sheetId val="3"/>
      <sheetId val="4"/>
      <sheetId val="5"/>
      <sheetId val="6"/>
      <sheetId val="7"/>
      <sheetId val="8"/>
      <sheetId val="9"/>
      <sheetId val="10"/>
      <sheetId val="11"/>
      <sheetId val="12"/>
      <sheetId val="13"/>
      <sheetId val="14"/>
      <sheetId val="15"/>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 sId="1">
    <oc r="N1" t="inlineStr">
      <is>
        <t xml:space="preserve"> AF/OS nº  xxxx/2019 Qtde. DT</t>
      </is>
    </oc>
    <nc r="N1" t="inlineStr">
      <is>
        <t xml:space="preserve"> AF nº  501/2019                                                                                                                                        Qtde. DT</t>
      </is>
    </nc>
  </rcc>
  <rcc rId="31" sId="1">
    <oc r="O1" t="inlineStr">
      <is>
        <t xml:space="preserve"> AF/OS nº  xxxx/2019 Qtde. DT</t>
      </is>
    </oc>
    <nc r="O1" t="inlineStr">
      <is>
        <t xml:space="preserve"> AF nº  507/2019 Qtde. DT</t>
      </is>
    </nc>
  </rcc>
  <rcc rId="32" sId="1">
    <oc r="P1" t="inlineStr">
      <is>
        <t xml:space="preserve"> AF/OS nº  xxxx/2019 Qtde. DT</t>
      </is>
    </oc>
    <nc r="P1" t="inlineStr">
      <is>
        <t xml:space="preserve"> OS nº  509/2019 Qtde. DT</t>
      </is>
    </nc>
  </rcc>
  <rcc rId="33" sId="1" odxf="1" dxf="1" numFmtId="19">
    <oc r="N3" t="inlineStr">
      <is>
        <t>...../...../......</t>
      </is>
    </oc>
    <nc r="N3">
      <v>43592</v>
    </nc>
    <odxf>
      <numFmt numFmtId="0" formatCode="General"/>
    </odxf>
    <ndxf>
      <numFmt numFmtId="19" formatCode="dd/mm/yyyy"/>
    </ndxf>
  </rcc>
  <rcc rId="34" sId="1" odxf="1" dxf="1" numFmtId="19">
    <oc r="O3" t="inlineStr">
      <is>
        <t>...../...../......</t>
      </is>
    </oc>
    <nc r="O3">
      <v>43593</v>
    </nc>
    <odxf>
      <numFmt numFmtId="0" formatCode="General"/>
    </odxf>
    <ndxf>
      <numFmt numFmtId="19" formatCode="dd/mm/yyyy"/>
    </ndxf>
  </rcc>
  <rcc rId="35" sId="1" odxf="1" dxf="1" numFmtId="19">
    <oc r="P3" t="inlineStr">
      <is>
        <t>...../...../......</t>
      </is>
    </oc>
    <nc r="P3">
      <v>43593</v>
    </nc>
    <odxf>
      <numFmt numFmtId="0" formatCode="General"/>
    </odxf>
    <ndxf>
      <numFmt numFmtId="19" formatCode="dd/mm/yyyy"/>
    </ndxf>
  </rcc>
  <rcc rId="36" sId="1" odxf="1" dxf="1">
    <nc r="O8">
      <v>1</v>
    </nc>
    <odxf>
      <fill>
        <patternFill>
          <bgColor theme="0"/>
        </patternFill>
      </fill>
      <alignment horizontal="general" readingOrder="0"/>
    </odxf>
    <ndxf>
      <fill>
        <patternFill>
          <bgColor rgb="FFFFFF00"/>
        </patternFill>
      </fill>
      <alignment horizontal="center" readingOrder="0"/>
    </ndxf>
  </rcc>
  <rcc rId="37" sId="1" odxf="1" dxf="1">
    <nc r="N12">
      <v>1</v>
    </nc>
    <odxf>
      <fill>
        <patternFill>
          <bgColor theme="0"/>
        </patternFill>
      </fill>
      <alignment horizontal="general" vertical="top" readingOrder="0"/>
    </odxf>
    <ndxf>
      <fill>
        <patternFill>
          <bgColor rgb="FFFFFF00"/>
        </patternFill>
      </fill>
      <alignment horizontal="center" vertical="center" readingOrder="0"/>
    </ndxf>
  </rcc>
  <rfmt sheetId="1" sqref="O12" start="0" length="0">
    <dxf>
      <fill>
        <patternFill patternType="none">
          <bgColor indexed="65"/>
        </patternFill>
      </fill>
      <alignment horizontal="center" readingOrder="0"/>
    </dxf>
  </rfmt>
  <rcc rId="38" sId="1" odxf="1" dxf="1">
    <nc r="P20">
      <v>1</v>
    </nc>
    <odxf>
      <fill>
        <patternFill>
          <bgColor theme="0"/>
        </patternFill>
      </fill>
      <alignment horizontal="general" readingOrder="0"/>
    </odxf>
    <ndxf>
      <fill>
        <patternFill>
          <bgColor rgb="FFFFFF00"/>
        </patternFill>
      </fill>
      <alignment horizontal="center" readingOrder="0"/>
    </ndxf>
  </rcc>
  <rcc rId="39" sId="1" odxf="1" dxf="1">
    <nc r="P21">
      <v>1</v>
    </nc>
    <odxf>
      <fill>
        <patternFill>
          <bgColor theme="0"/>
        </patternFill>
      </fill>
      <alignment horizontal="general" readingOrder="0"/>
    </odxf>
    <ndxf>
      <fill>
        <patternFill>
          <bgColor rgb="FFFFFF00"/>
        </patternFill>
      </fill>
      <alignment horizontal="center" readingOrder="0"/>
    </ndxf>
  </rcc>
  <rcc rId="40" sId="1" odxf="1" dxf="1">
    <nc r="P22">
      <v>3</v>
    </nc>
    <odxf>
      <fill>
        <patternFill>
          <bgColor theme="0"/>
        </patternFill>
      </fill>
      <alignment horizontal="general" readingOrder="0"/>
    </odxf>
    <ndxf>
      <fill>
        <patternFill>
          <bgColor rgb="FFFFFF00"/>
        </patternFill>
      </fill>
      <alignment horizontal="center" readingOrder="0"/>
    </ndxf>
  </rcc>
  <rcc rId="41" sId="1" odxf="1" dxf="1">
    <nc r="P23">
      <v>4</v>
    </nc>
    <odxf>
      <fill>
        <patternFill>
          <bgColor theme="0"/>
        </patternFill>
      </fill>
    </odxf>
    <ndxf>
      <fill>
        <patternFill>
          <bgColor rgb="FFFFFF00"/>
        </patternFill>
      </fill>
    </ndxf>
  </rcc>
  <rcc rId="42" sId="1" odxf="1" dxf="1">
    <nc r="P24">
      <v>3</v>
    </nc>
    <odxf>
      <fill>
        <patternFill>
          <bgColor theme="0"/>
        </patternFill>
      </fill>
      <alignment horizontal="general" readingOrder="0"/>
    </odxf>
    <ndxf>
      <fill>
        <patternFill>
          <bgColor rgb="FFFFFF00"/>
        </patternFill>
      </fill>
      <alignment horizontal="center" readingOrder="0"/>
    </ndxf>
  </rcc>
  <rcc rId="43" sId="1" odxf="1" dxf="1">
    <nc r="P25">
      <v>12</v>
    </nc>
    <odxf>
      <fill>
        <patternFill>
          <bgColor theme="0"/>
        </patternFill>
      </fill>
      <alignment horizontal="general" readingOrder="0"/>
    </odxf>
    <ndxf>
      <fill>
        <patternFill>
          <bgColor rgb="FFFFFF00"/>
        </patternFill>
      </fill>
      <alignment horizontal="center" readingOrder="0"/>
    </ndxf>
  </rcc>
  <rcc rId="44" sId="1" odxf="1" dxf="1">
    <nc r="P26">
      <v>4</v>
    </nc>
    <odxf>
      <fill>
        <patternFill>
          <bgColor theme="0"/>
        </patternFill>
      </fill>
      <alignment horizontal="general" readingOrder="0"/>
    </odxf>
    <ndxf>
      <fill>
        <patternFill>
          <bgColor rgb="FFFFFF00"/>
        </patternFill>
      </fill>
      <alignment horizontal="center" readingOrder="0"/>
    </ndxf>
  </rcc>
  <rcc rId="45" sId="1">
    <nc r="N39">
      <f>SUMPRODUCT(J4:J38,N4:N38)</f>
    </nc>
  </rcc>
  <rcc rId="46" sId="1">
    <nc r="O39">
      <f>SUMPRODUCT(J4:J38,O4:O38)</f>
    </nc>
  </rcc>
  <rcc rId="47" sId="1">
    <nc r="P39">
      <f>SUMPRODUCT(J4:J38,P4:P38)</f>
    </nc>
  </rcc>
  <rcv guid="{621D8238-5429-498F-AC6E-560DC77BBC2F}" action="delete"/>
  <rcv guid="{621D8238-5429-498F-AC6E-560DC77BBC2F}"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8" sId="2">
    <oc r="N1" t="inlineStr">
      <is>
        <t xml:space="preserve"> AF/OS nº  xxxx/2019 Qtde. DT</t>
      </is>
    </oc>
    <nc r="N1" t="inlineStr">
      <is>
        <t xml:space="preserve"> AF nº 187/2019 Qtde. DT</t>
      </is>
    </nc>
  </rcc>
  <rcc rId="49" sId="2" odxf="1" dxf="1" numFmtId="19">
    <oc r="N3" t="inlineStr">
      <is>
        <t>...../...../......</t>
      </is>
    </oc>
    <nc r="N3">
      <v>43530</v>
    </nc>
    <odxf>
      <numFmt numFmtId="0" formatCode="General"/>
    </odxf>
    <ndxf>
      <numFmt numFmtId="19" formatCode="dd/mm/yyyy"/>
    </ndxf>
  </rcc>
  <rcc rId="50" sId="2" odxf="1" dxf="1">
    <nc r="N14">
      <v>2</v>
    </nc>
    <odxf>
      <fill>
        <patternFill>
          <bgColor theme="0"/>
        </patternFill>
      </fill>
      <alignment horizontal="general" readingOrder="0"/>
    </odxf>
    <ndxf>
      <fill>
        <patternFill>
          <bgColor rgb="FFFFFF00"/>
        </patternFill>
      </fill>
      <alignment horizontal="center" readingOrder="0"/>
    </ndxf>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 sId="8">
    <oc r="N1" t="inlineStr">
      <is>
        <t xml:space="preserve"> AF/OS nº  xxxx/2019 Qtde. DT</t>
      </is>
    </oc>
    <nc r="N1" t="inlineStr">
      <is>
        <t xml:space="preserve"> AF/OS nº  0134/2019 Qtde. DT</t>
      </is>
    </nc>
  </rcc>
  <rcc rId="52" sId="8">
    <oc r="O1" t="inlineStr">
      <is>
        <t xml:space="preserve"> AF/OS nº  xxxx/2019 Qtde. DT</t>
      </is>
    </oc>
    <nc r="O1" t="inlineStr">
      <is>
        <t xml:space="preserve"> AF/OS nº  0135/2019 Qtde. DT</t>
      </is>
    </nc>
  </rcc>
  <rcc rId="53" sId="8">
    <oc r="P1" t="inlineStr">
      <is>
        <t xml:space="preserve"> AF/OS nº  xxxx/2019 Qtde. DT</t>
      </is>
    </oc>
    <nc r="P1" t="inlineStr">
      <is>
        <t xml:space="preserve"> AF/OS nº  0346/2019 Qtde. DT</t>
      </is>
    </nc>
  </rcc>
  <rcc rId="54" sId="8">
    <oc r="Q1" t="inlineStr">
      <is>
        <t xml:space="preserve"> AF/OS nº  xxxx/2019 Qtde. DT</t>
      </is>
    </oc>
    <nc r="Q1" t="inlineStr">
      <is>
        <t xml:space="preserve"> AF/OS nº  0371/2019 Qtde. DT</t>
      </is>
    </nc>
  </rcc>
  <rcc rId="55" sId="8">
    <oc r="R1" t="inlineStr">
      <is>
        <t xml:space="preserve"> AF/OS nº  xxxx/2019 Qtde. DT</t>
      </is>
    </oc>
    <nc r="R1" t="inlineStr">
      <is>
        <t xml:space="preserve"> AF/OS nº  1086/2019 Qtde. DT</t>
      </is>
    </nc>
  </rcc>
  <rcc rId="56" sId="8">
    <oc r="S1" t="inlineStr">
      <is>
        <t xml:space="preserve"> AF/OS nº  xxxx/2019 Qtde. DT</t>
      </is>
    </oc>
    <nc r="S1" t="inlineStr">
      <is>
        <t xml:space="preserve"> AF/OS nº  1087/2019 Qtde. DT</t>
      </is>
    </nc>
  </rcc>
  <rcc rId="57" sId="8" odxf="1" dxf="1">
    <oc r="N3" t="inlineStr">
      <is>
        <t>...../...../......</t>
      </is>
    </oc>
    <nc r="N3" t="inlineStr">
      <is>
        <t>20/02/2019 TOPCLIMA</t>
      </is>
    </nc>
    <odxf>
      <numFmt numFmtId="0" formatCode="General"/>
    </odxf>
    <ndxf>
      <numFmt numFmtId="19" formatCode="dd/mm/yyyy"/>
    </ndxf>
  </rcc>
  <rcc rId="58" sId="8" odxf="1" dxf="1">
    <oc r="O3" t="inlineStr">
      <is>
        <t>...../...../......</t>
      </is>
    </oc>
    <nc r="O3" t="inlineStr">
      <is>
        <t>20/02/2019 MV</t>
      </is>
    </nc>
    <odxf>
      <numFmt numFmtId="0" formatCode="General"/>
    </odxf>
    <ndxf>
      <numFmt numFmtId="19" formatCode="dd/mm/yyyy"/>
    </ndxf>
  </rcc>
  <rcc rId="59" sId="8" odxf="1" dxf="1">
    <oc r="P3" t="inlineStr">
      <is>
        <t>...../...../......</t>
      </is>
    </oc>
    <nc r="P3" t="inlineStr">
      <is>
        <t>12/04/2019 KOMPETENS</t>
      </is>
    </nc>
    <odxf>
      <numFmt numFmtId="0" formatCode="General"/>
    </odxf>
    <ndxf>
      <numFmt numFmtId="19" formatCode="dd/mm/yyyy"/>
    </ndxf>
  </rcc>
  <rcc rId="60" sId="8" odxf="1" dxf="1">
    <oc r="Q3" t="inlineStr">
      <is>
        <t>...../...../......</t>
      </is>
    </oc>
    <nc r="Q3" t="inlineStr">
      <is>
        <t>16/04/2019 KOMPETENS</t>
      </is>
    </nc>
    <odxf>
      <numFmt numFmtId="0" formatCode="General"/>
    </odxf>
    <ndxf>
      <numFmt numFmtId="19" formatCode="dd/mm/yyyy"/>
    </ndxf>
  </rcc>
  <rcc rId="61" sId="8">
    <oc r="R3" t="inlineStr">
      <is>
        <t>...../...../......</t>
      </is>
    </oc>
    <nc r="R3" t="inlineStr">
      <is>
        <t>31/07/2019
MV</t>
      </is>
    </nc>
  </rcc>
  <rcc rId="62" sId="8">
    <oc r="S3" t="inlineStr">
      <is>
        <t>...../...../......</t>
      </is>
    </oc>
    <nc r="S3" t="inlineStr">
      <is>
        <t>31/07/2019
TOPCLIMA</t>
      </is>
    </nc>
  </rcc>
  <rcc rId="63" sId="8" odxf="1" dxf="1">
    <nc r="N4">
      <v>1</v>
    </nc>
    <odxf>
      <fill>
        <patternFill>
          <bgColor theme="0"/>
        </patternFill>
      </fill>
      <alignment horizontal="general" vertical="top" readingOrder="0"/>
    </odxf>
    <ndxf>
      <fill>
        <patternFill>
          <bgColor rgb="FFFFFF00"/>
        </patternFill>
      </fill>
      <alignment horizontal="center" vertical="center" readingOrder="0"/>
    </ndxf>
  </rcc>
  <rfmt sheetId="8" sqref="N6" start="0" length="0">
    <dxf>
      <alignment horizontal="center" vertical="center" readingOrder="0"/>
    </dxf>
  </rfmt>
  <rfmt sheetId="8" sqref="N7" start="0" length="0">
    <dxf>
      <alignment horizontal="center" vertical="center" readingOrder="0"/>
    </dxf>
  </rfmt>
  <rcc rId="64" sId="8" odxf="1" dxf="1">
    <nc r="O7">
      <v>2</v>
    </nc>
    <odxf>
      <fill>
        <patternFill>
          <bgColor theme="0"/>
        </patternFill>
      </fill>
      <alignment horizontal="general" readingOrder="0"/>
    </odxf>
    <ndxf>
      <fill>
        <patternFill>
          <bgColor rgb="FFFFFF00"/>
        </patternFill>
      </fill>
      <alignment horizontal="center" readingOrder="0"/>
    </ndxf>
  </rcc>
  <rfmt sheetId="8" sqref="R8" start="0" length="0">
    <dxf>
      <alignment horizontal="center" vertical="center" readingOrder="0"/>
    </dxf>
  </rfmt>
  <rcc rId="65" sId="8" odxf="1" dxf="1">
    <nc r="S8">
      <v>1</v>
    </nc>
    <odxf>
      <fill>
        <patternFill>
          <bgColor theme="0"/>
        </patternFill>
      </fill>
      <alignment horizontal="general" vertical="top" readingOrder="0"/>
    </odxf>
    <ndxf>
      <fill>
        <patternFill>
          <bgColor rgb="FFFFFF00"/>
        </patternFill>
      </fill>
      <alignment horizontal="center" vertical="center" readingOrder="0"/>
    </ndxf>
  </rcc>
  <rfmt sheetId="8" sqref="N9" start="0" length="0">
    <dxf>
      <alignment horizontal="center" vertical="center" readingOrder="0"/>
    </dxf>
  </rfmt>
  <rcc rId="66" sId="8" odxf="1" dxf="1">
    <nc r="R9">
      <v>2</v>
    </nc>
    <odxf>
      <fill>
        <patternFill>
          <bgColor theme="0"/>
        </patternFill>
      </fill>
      <alignment vertical="top" readingOrder="0"/>
    </odxf>
    <ndxf>
      <fill>
        <patternFill>
          <bgColor rgb="FFFFFF00"/>
        </patternFill>
      </fill>
      <alignment vertical="center" readingOrder="0"/>
    </ndxf>
  </rcc>
  <rfmt sheetId="8" sqref="N10" start="0" length="0">
    <dxf>
      <alignment horizontal="center" vertical="center" readingOrder="0"/>
    </dxf>
  </rfmt>
  <rcc rId="67" sId="8" odxf="1" dxf="1">
    <nc r="O10">
      <v>1</v>
    </nc>
    <odxf>
      <fill>
        <patternFill>
          <bgColor theme="0"/>
        </patternFill>
      </fill>
      <alignment horizontal="general" readingOrder="0"/>
    </odxf>
    <ndxf>
      <fill>
        <patternFill>
          <bgColor rgb="FFFFFF00"/>
        </patternFill>
      </fill>
      <alignment horizontal="center" readingOrder="0"/>
    </ndxf>
  </rcc>
  <rcc rId="68" sId="8" odxf="1" dxf="1">
    <nc r="R10">
      <v>1</v>
    </nc>
    <odxf>
      <fill>
        <patternFill>
          <bgColor theme="0"/>
        </patternFill>
      </fill>
      <alignment horizontal="general" vertical="top" readingOrder="0"/>
    </odxf>
    <ndxf>
      <fill>
        <patternFill>
          <bgColor rgb="FFFFFF00"/>
        </patternFill>
      </fill>
      <alignment horizontal="center" vertical="center" readingOrder="0"/>
    </ndxf>
  </rcc>
  <rfmt sheetId="8" sqref="N11" start="0" length="0">
    <dxf>
      <alignment horizontal="center" vertical="center" readingOrder="0"/>
    </dxf>
  </rfmt>
  <rfmt sheetId="8" sqref="N12" start="0" length="0">
    <dxf>
      <alignment horizontal="center" vertical="center" readingOrder="0"/>
    </dxf>
  </rfmt>
  <rfmt sheetId="8" sqref="N13" start="0" length="0">
    <dxf>
      <alignment horizontal="center" vertical="center" readingOrder="0"/>
    </dxf>
  </rfmt>
  <rfmt sheetId="8" sqref="N14" start="0" length="0">
    <dxf>
      <alignment horizontal="center" vertical="center" readingOrder="0"/>
    </dxf>
  </rfmt>
  <rfmt sheetId="8" sqref="N15" start="0" length="0">
    <dxf>
      <alignment horizontal="center" vertical="center" readingOrder="0"/>
    </dxf>
  </rfmt>
  <rfmt sheetId="8" sqref="N16" start="0" length="0">
    <dxf>
      <alignment horizontal="center" vertical="center" readingOrder="0"/>
    </dxf>
  </rfmt>
  <rfmt sheetId="8" sqref="N17" start="0" length="0">
    <dxf>
      <alignment horizontal="center" vertical="center" readingOrder="0"/>
    </dxf>
  </rfmt>
  <rfmt sheetId="8" sqref="N18" start="0" length="0">
    <dxf>
      <alignment horizontal="center" vertical="center" readingOrder="0"/>
    </dxf>
  </rfmt>
  <rfmt sheetId="8" sqref="N19" start="0" length="0">
    <dxf>
      <alignment horizontal="center" vertical="center" readingOrder="0"/>
    </dxf>
  </rfmt>
  <rfmt sheetId="8" sqref="N20" start="0" length="0">
    <dxf>
      <alignment horizontal="center" vertical="center" readingOrder="0"/>
    </dxf>
  </rfmt>
  <rcc rId="69" sId="8" odxf="1" dxf="1">
    <nc r="P20">
      <v>2</v>
    </nc>
    <odxf>
      <fill>
        <patternFill>
          <bgColor theme="0"/>
        </patternFill>
      </fill>
      <alignment horizontal="general" vertical="top" readingOrder="0"/>
    </odxf>
    <ndxf>
      <fill>
        <patternFill>
          <bgColor rgb="FFFFFF00"/>
        </patternFill>
      </fill>
      <alignment horizontal="center" vertical="center" readingOrder="0"/>
    </ndxf>
  </rcc>
  <rfmt sheetId="8" sqref="N21" start="0" length="0">
    <dxf>
      <alignment horizontal="center" vertical="center" readingOrder="0"/>
    </dxf>
  </rfmt>
  <rcc rId="70" sId="8" odxf="1" dxf="1">
    <nc r="Q21">
      <v>1</v>
    </nc>
    <odxf>
      <fill>
        <patternFill>
          <bgColor theme="0"/>
        </patternFill>
      </fill>
      <alignment horizontal="general" vertical="top" readingOrder="0"/>
    </odxf>
    <ndxf>
      <fill>
        <patternFill>
          <bgColor rgb="FFFFFF00"/>
        </patternFill>
      </fill>
      <alignment horizontal="center" vertical="center" readingOrder="0"/>
    </ndxf>
  </rcc>
  <rfmt sheetId="8" sqref="N22" start="0" length="0">
    <dxf>
      <alignment horizontal="center" vertical="center" readingOrder="0"/>
    </dxf>
  </rfmt>
  <rfmt sheetId="8" sqref="N23" start="0" length="0">
    <dxf>
      <alignment horizontal="center" vertical="center" readingOrder="0"/>
    </dxf>
  </rfmt>
  <rfmt sheetId="8" sqref="N24" start="0" length="0">
    <dxf>
      <alignment horizontal="center" vertical="center" readingOrder="0"/>
    </dxf>
  </rfmt>
  <rfmt sheetId="8" sqref="N26" start="0" length="0">
    <dxf>
      <alignment horizontal="center" readingOrder="0"/>
    </dxf>
  </rfmt>
  <rfmt sheetId="8" sqref="N29" start="0" length="0">
    <dxf>
      <alignment horizontal="center" readingOrder="0"/>
    </dxf>
  </rfmt>
  <rfmt sheetId="8" sqref="N32" start="0" length="0">
    <dxf>
      <alignment horizontal="center" readingOrder="0"/>
    </dxf>
  </rfmt>
  <rfmt sheetId="8" sqref="N33" start="0" length="0">
    <dxf>
      <alignment horizontal="center" readingOrder="0"/>
    </dxf>
  </rfmt>
  <rfmt sheetId="8" sqref="N34" start="0" length="0">
    <dxf>
      <alignment horizontal="center" readingOrder="0"/>
    </dxf>
  </rfmt>
  <rfmt sheetId="8" sqref="N35" start="0" length="0">
    <dxf>
      <alignment horizontal="center" readingOrder="0"/>
    </dxf>
  </rfmt>
  <rfmt sheetId="8" sqref="N36" start="0" length="0">
    <dxf>
      <alignment horizontal="center" readingOrder="0"/>
    </dxf>
  </rfmt>
  <rfmt sheetId="8" sqref="N37" start="0" length="0">
    <dxf>
      <alignment horizontal="center" vertical="center" readingOrder="0"/>
    </dxf>
  </rfmt>
  <rfmt sheetId="8" sqref="N38" start="0" length="0">
    <dxf>
      <alignment horizontal="center" vertical="center" readingOrder="0"/>
    </dxf>
  </rfmt>
  <rfmt sheetId="8" sqref="N39" start="0" length="0">
    <dxf>
      <alignment horizontal="center" vertical="center" readingOrder="0"/>
    </dxf>
  </rfmt>
  <rfmt sheetId="8" sqref="N1:N1048576" start="0" length="0">
    <dxf>
      <alignment horizontal="center" vertical="center" readingOrder="0"/>
    </dxf>
  </rfmt>
  <rcv guid="{621D8238-5429-498F-AC6E-560DC77BBC2F}" action="delete"/>
  <rcv guid="{621D8238-5429-498F-AC6E-560DC77BBC2F}"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1" sId="7">
    <oc r="N1" t="inlineStr">
      <is>
        <t xml:space="preserve"> AF/OS nº  xxxx/2019 Qtde. DT</t>
      </is>
    </oc>
    <nc r="N1" t="inlineStr">
      <is>
        <t xml:space="preserve"> AF/OS nº  190/2019</t>
      </is>
    </nc>
  </rcc>
  <rcc rId="72" sId="7">
    <oc r="O1" t="inlineStr">
      <is>
        <t xml:space="preserve"> AF/OS nº  xxxx/2019 Qtde. DT</t>
      </is>
    </oc>
    <nc r="O1" t="inlineStr">
      <is>
        <t>CEDIDO AO CEART</t>
      </is>
    </nc>
  </rcc>
  <rcc rId="73" sId="7">
    <oc r="P1" t="inlineStr">
      <is>
        <t xml:space="preserve"> AF/OS nº  xxxx/2019 Qtde. DT</t>
      </is>
    </oc>
    <nc r="P1" t="inlineStr">
      <is>
        <t xml:space="preserve"> AF/OS nº  1042/2019 </t>
      </is>
    </nc>
  </rcc>
  <rcc rId="74" sId="7">
    <oc r="Q1" t="inlineStr">
      <is>
        <t xml:space="preserve"> AF/OS nº  xxxx/2019 Qtde. DT</t>
      </is>
    </oc>
    <nc r="Q1" t="inlineStr">
      <is>
        <t xml:space="preserve">CEDIDO PARA O CEART </t>
      </is>
    </nc>
  </rcc>
  <rcc rId="75" sId="7">
    <oc r="R1" t="inlineStr">
      <is>
        <t xml:space="preserve"> AF/OS nº  xxxx/2019 Qtde. DT</t>
      </is>
    </oc>
    <nc r="R1" t="inlineStr">
      <is>
        <t xml:space="preserve"> AF/OS nº  1085/2019 </t>
      </is>
    </nc>
  </rcc>
  <rcc rId="76" sId="7">
    <oc r="S1" t="inlineStr">
      <is>
        <t xml:space="preserve"> AF/OS nº  xxxx/2019 Qtde. DT</t>
      </is>
    </oc>
    <nc r="S1" t="inlineStr">
      <is>
        <t xml:space="preserve"> AF/OS nº  1090/2019 </t>
      </is>
    </nc>
  </rcc>
  <rcc rId="77" sId="7">
    <oc r="T1" t="inlineStr">
      <is>
        <t xml:space="preserve"> AF/OS nº  xxxx/2019 Qtde. DT</t>
      </is>
    </oc>
    <nc r="T1" t="inlineStr">
      <is>
        <t xml:space="preserve"> AF/OS nº  1095/2019 </t>
      </is>
    </nc>
  </rcc>
  <rcc rId="78" sId="7">
    <oc r="U1" t="inlineStr">
      <is>
        <t xml:space="preserve"> AF/OS nº  xxxx/2019 Qtde. DT</t>
      </is>
    </oc>
    <nc r="U1" t="inlineStr">
      <is>
        <t xml:space="preserve"> AF/OS nº  1096/2019 </t>
      </is>
    </nc>
  </rcc>
  <rcc rId="79" sId="7" odxf="1" dxf="1" numFmtId="19">
    <oc r="N3" t="inlineStr">
      <is>
        <t>...../...../......</t>
      </is>
    </oc>
    <nc r="N3">
      <v>43525</v>
    </nc>
    <odxf>
      <numFmt numFmtId="0" formatCode="General"/>
    </odxf>
    <ndxf>
      <numFmt numFmtId="19" formatCode="dd/mm/yyyy"/>
    </ndxf>
  </rcc>
  <rcc rId="80" sId="7" odxf="1" dxf="1" numFmtId="19">
    <oc r="O3" t="inlineStr">
      <is>
        <t>...../...../......</t>
      </is>
    </oc>
    <nc r="O3">
      <v>43580</v>
    </nc>
    <odxf>
      <numFmt numFmtId="0" formatCode="General"/>
    </odxf>
    <ndxf>
      <numFmt numFmtId="19" formatCode="dd/mm/yyyy"/>
    </ndxf>
  </rcc>
  <rcc rId="81" sId="7" odxf="1" dxf="1" numFmtId="19">
    <oc r="P3" t="inlineStr">
      <is>
        <t>...../...../......</t>
      </is>
    </oc>
    <nc r="P3">
      <v>43671</v>
    </nc>
    <odxf>
      <numFmt numFmtId="0" formatCode="General"/>
    </odxf>
    <ndxf>
      <numFmt numFmtId="19" formatCode="dd/mm/yyyy"/>
    </ndxf>
  </rcc>
  <rcc rId="82" sId="7" odxf="1" dxf="1" numFmtId="19">
    <oc r="Q3" t="inlineStr">
      <is>
        <t>...../...../......</t>
      </is>
    </oc>
    <nc r="Q3">
      <v>43675</v>
    </nc>
    <odxf>
      <numFmt numFmtId="0" formatCode="General"/>
    </odxf>
    <ndxf>
      <numFmt numFmtId="19" formatCode="dd/mm/yyyy"/>
    </ndxf>
  </rcc>
  <rcc rId="83" sId="7" odxf="1" dxf="1" numFmtId="19">
    <oc r="R3" t="inlineStr">
      <is>
        <t>...../...../......</t>
      </is>
    </oc>
    <nc r="R3">
      <v>43676</v>
    </nc>
    <odxf>
      <numFmt numFmtId="0" formatCode="General"/>
    </odxf>
    <ndxf>
      <numFmt numFmtId="19" formatCode="dd/mm/yyyy"/>
    </ndxf>
  </rcc>
  <rcc rId="84" sId="7" odxf="1" dxf="1" numFmtId="19">
    <oc r="S3" t="inlineStr">
      <is>
        <t>...../...../......</t>
      </is>
    </oc>
    <nc r="S3">
      <v>43676</v>
    </nc>
    <odxf>
      <numFmt numFmtId="0" formatCode="General"/>
    </odxf>
    <ndxf>
      <numFmt numFmtId="19" formatCode="dd/mm/yyyy"/>
    </ndxf>
  </rcc>
  <rcc rId="85" sId="7" odxf="1" dxf="1" numFmtId="19">
    <oc r="T3" t="inlineStr">
      <is>
        <t>...../...../......</t>
      </is>
    </oc>
    <nc r="T3">
      <v>43677</v>
    </nc>
    <odxf>
      <numFmt numFmtId="0" formatCode="General"/>
    </odxf>
    <ndxf>
      <numFmt numFmtId="19" formatCode="dd/mm/yyyy"/>
    </ndxf>
  </rcc>
  <rcc rId="86" sId="7" odxf="1" dxf="1" numFmtId="19">
    <oc r="U3" t="inlineStr">
      <is>
        <t>...../...../......</t>
      </is>
    </oc>
    <nc r="U3">
      <v>43677</v>
    </nc>
    <odxf>
      <numFmt numFmtId="0" formatCode="General"/>
    </odxf>
    <ndxf>
      <numFmt numFmtId="19" formatCode="dd/mm/yyyy"/>
    </ndxf>
  </rcc>
  <rcc rId="87" sId="7" odxf="1" dxf="1">
    <nc r="R4">
      <v>2</v>
    </nc>
    <odxf>
      <fill>
        <patternFill>
          <bgColor theme="0"/>
        </patternFill>
      </fill>
    </odxf>
    <ndxf>
      <fill>
        <patternFill>
          <bgColor rgb="FFFFFF00"/>
        </patternFill>
      </fill>
    </ndxf>
  </rcc>
  <rcc rId="88" sId="7" odxf="1" dxf="1">
    <nc r="S6">
      <v>2</v>
    </nc>
    <odxf>
      <fill>
        <patternFill>
          <bgColor theme="0"/>
        </patternFill>
      </fill>
    </odxf>
    <ndxf>
      <fill>
        <patternFill>
          <bgColor rgb="FFFFFF00"/>
        </patternFill>
      </fill>
    </ndxf>
  </rcc>
  <rcc rId="89" sId="7" odxf="1" dxf="1">
    <nc r="T7">
      <v>1</v>
    </nc>
    <odxf>
      <fill>
        <patternFill>
          <bgColor theme="0"/>
        </patternFill>
      </fill>
    </odxf>
    <ndxf>
      <fill>
        <patternFill>
          <bgColor rgb="FFFFFF00"/>
        </patternFill>
      </fill>
    </ndxf>
  </rcc>
  <rcc rId="90" sId="7" odxf="1" dxf="1">
    <nc r="T10">
      <v>2</v>
    </nc>
    <odxf>
      <fill>
        <patternFill>
          <bgColor theme="0"/>
        </patternFill>
      </fill>
    </odxf>
    <ndxf>
      <fill>
        <patternFill>
          <bgColor rgb="FFFFFF00"/>
        </patternFill>
      </fill>
    </ndxf>
  </rcc>
  <rcc rId="91" sId="7" odxf="1" dxf="1">
    <nc r="U13">
      <v>1</v>
    </nc>
    <odxf>
      <fill>
        <patternFill>
          <bgColor theme="0"/>
        </patternFill>
      </fill>
    </odxf>
    <ndxf>
      <fill>
        <patternFill>
          <bgColor rgb="FFFFFF00"/>
        </patternFill>
      </fill>
    </ndxf>
  </rcc>
  <rcc rId="92" sId="7" odxf="1" dxf="1">
    <nc r="Q14">
      <v>1</v>
    </nc>
    <odxf>
      <fill>
        <patternFill>
          <bgColor theme="0"/>
        </patternFill>
      </fill>
    </odxf>
    <ndxf>
      <fill>
        <patternFill>
          <bgColor rgb="FFFFFF00"/>
        </patternFill>
      </fill>
    </ndxf>
  </rcc>
  <rcc rId="93" sId="7" odxf="1" dxf="1">
    <nc r="T16">
      <v>1</v>
    </nc>
    <odxf>
      <fill>
        <patternFill>
          <bgColor theme="0"/>
        </patternFill>
      </fill>
    </odxf>
    <ndxf>
      <fill>
        <patternFill>
          <bgColor rgb="FFFFFF00"/>
        </patternFill>
      </fill>
    </ndxf>
  </rcc>
  <rcc rId="94" sId="7" odxf="1" dxf="1">
    <nc r="O18">
      <v>1</v>
    </nc>
    <odxf>
      <fill>
        <patternFill>
          <bgColor theme="0"/>
        </patternFill>
      </fill>
    </odxf>
    <ndxf>
      <fill>
        <patternFill>
          <bgColor rgb="FFFFFF00"/>
        </patternFill>
      </fill>
    </ndxf>
  </rcc>
  <rcc rId="95" sId="7" odxf="1" dxf="1">
    <nc r="U18">
      <v>4</v>
    </nc>
    <odxf>
      <fill>
        <patternFill>
          <bgColor theme="0"/>
        </patternFill>
      </fill>
    </odxf>
    <ndxf>
      <fill>
        <patternFill>
          <bgColor rgb="FFFFFF00"/>
        </patternFill>
      </fill>
    </ndxf>
  </rcc>
  <rcc rId="96" sId="7" odxf="1" dxf="1">
    <nc r="N19">
      <v>2</v>
    </nc>
    <odxf>
      <fill>
        <patternFill>
          <bgColor theme="0"/>
        </patternFill>
      </fill>
      <alignment horizontal="general" readingOrder="0"/>
    </odxf>
    <ndxf>
      <fill>
        <patternFill>
          <bgColor rgb="FFFFFF00"/>
        </patternFill>
      </fill>
      <alignment horizontal="right" readingOrder="0"/>
    </ndxf>
  </rcc>
  <rcc rId="97" sId="7" odxf="1" dxf="1">
    <nc r="N20">
      <v>3</v>
    </nc>
    <odxf>
      <fill>
        <patternFill>
          <bgColor theme="0"/>
        </patternFill>
      </fill>
      <alignment horizontal="general" readingOrder="0"/>
    </odxf>
    <ndxf>
      <fill>
        <patternFill>
          <bgColor rgb="FFFFFF00"/>
        </patternFill>
      </fill>
      <alignment horizontal="right" readingOrder="0"/>
    </ndxf>
  </rcc>
  <rcc rId="98" sId="7" odxf="1" dxf="1">
    <nc r="P20">
      <v>3</v>
    </nc>
    <odxf>
      <fill>
        <patternFill>
          <bgColor theme="0"/>
        </patternFill>
      </fill>
    </odxf>
    <ndxf>
      <fill>
        <patternFill>
          <bgColor rgb="FFFFFF00"/>
        </patternFill>
      </fill>
    </ndxf>
  </rcc>
  <rcc rId="99" sId="7" odxf="1" dxf="1">
    <nc r="N21">
      <v>2</v>
    </nc>
    <odxf>
      <fill>
        <patternFill>
          <bgColor theme="0"/>
        </patternFill>
      </fill>
      <alignment horizontal="general" readingOrder="0"/>
    </odxf>
    <ndxf>
      <fill>
        <patternFill>
          <bgColor rgb="FFFFFF00"/>
        </patternFill>
      </fill>
      <alignment horizontal="right" readingOrder="0"/>
    </ndxf>
  </rcc>
  <rcc rId="100" sId="7" odxf="1" dxf="1">
    <nc r="N22">
      <v>1</v>
    </nc>
    <odxf>
      <fill>
        <patternFill>
          <bgColor theme="0"/>
        </patternFill>
      </fill>
      <alignment horizontal="general" readingOrder="0"/>
    </odxf>
    <ndxf>
      <fill>
        <patternFill>
          <bgColor rgb="FFFFFF00"/>
        </patternFill>
      </fill>
      <alignment horizontal="right" readingOrder="0"/>
    </ndxf>
  </rcc>
  <rcc rId="101" sId="7" odxf="1" dxf="1">
    <nc r="P22">
      <v>1</v>
    </nc>
    <odxf>
      <fill>
        <patternFill>
          <bgColor theme="0"/>
        </patternFill>
      </fill>
    </odxf>
    <ndxf>
      <fill>
        <patternFill>
          <bgColor rgb="FFFFFF00"/>
        </patternFill>
      </fill>
    </ndxf>
  </rcc>
  <rcc rId="102" sId="7" odxf="1" dxf="1">
    <nc r="N23">
      <v>4</v>
    </nc>
    <odxf>
      <fill>
        <patternFill>
          <bgColor theme="0"/>
        </patternFill>
      </fill>
      <alignment horizontal="general" readingOrder="0"/>
    </odxf>
    <ndxf>
      <fill>
        <patternFill>
          <bgColor rgb="FFFFFF00"/>
        </patternFill>
      </fill>
      <alignment horizontal="right" readingOrder="0"/>
    </ndxf>
  </rcc>
  <rcc rId="103" sId="7" odxf="1" dxf="1">
    <nc r="N24">
      <v>1</v>
    </nc>
    <odxf>
      <fill>
        <patternFill>
          <bgColor theme="0"/>
        </patternFill>
      </fill>
      <alignment horizontal="general" readingOrder="0"/>
    </odxf>
    <ndxf>
      <fill>
        <patternFill>
          <bgColor rgb="FFFFFF00"/>
        </patternFill>
      </fill>
      <alignment horizontal="right" readingOrder="0"/>
    </ndxf>
  </rcc>
  <rcc rId="104" sId="7" odxf="1" dxf="1">
    <nc r="N25">
      <v>4</v>
    </nc>
    <odxf>
      <fill>
        <patternFill>
          <bgColor theme="0"/>
        </patternFill>
      </fill>
      <alignment horizontal="center" readingOrder="0"/>
    </odxf>
    <ndxf>
      <fill>
        <patternFill>
          <bgColor rgb="FFFFFF00"/>
        </patternFill>
      </fill>
      <alignment horizontal="right" readingOrder="0"/>
    </ndxf>
  </rcc>
  <rcc rId="105" sId="7" odxf="1" dxf="1">
    <nc r="P25">
      <v>6</v>
    </nc>
    <odxf>
      <fill>
        <patternFill>
          <bgColor theme="0"/>
        </patternFill>
      </fill>
    </odxf>
    <ndxf>
      <fill>
        <patternFill>
          <bgColor rgb="FFFFFF00"/>
        </patternFill>
      </fill>
    </ndxf>
  </rcc>
  <rcc rId="106" sId="7" odxf="1" dxf="1">
    <nc r="N26">
      <v>4</v>
    </nc>
    <odxf>
      <fill>
        <patternFill>
          <bgColor theme="0"/>
        </patternFill>
      </fill>
      <alignment horizontal="general" readingOrder="0"/>
    </odxf>
    <ndxf>
      <fill>
        <patternFill>
          <bgColor rgb="FFFFFF00"/>
        </patternFill>
      </fill>
      <alignment horizontal="right" readingOrder="0"/>
    </ndxf>
  </rcc>
  <rcc rId="107" sId="7" odxf="1" dxf="1">
    <nc r="P26">
      <v>4</v>
    </nc>
    <odxf>
      <fill>
        <patternFill>
          <bgColor theme="0"/>
        </patternFill>
      </fill>
    </odxf>
    <ndxf>
      <fill>
        <patternFill>
          <bgColor rgb="FFFFFF00"/>
        </patternFill>
      </fill>
    </ndxf>
  </rcc>
  <rrc rId="108" sId="7" ref="O1:O1048576" action="deleteCol">
    <rfmt sheetId="7" xfDxf="1" s="1" sqref="O1:O1048576" start="0" length="0">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right/>
          <top/>
          <bottom/>
        </border>
        <protection locked="0" hidden="0"/>
      </dxf>
    </rfmt>
    <rcc rId="0" sId="7" dxf="1">
      <nc r="O1" t="inlineStr">
        <is>
          <t>CEDIDO AO CEART</t>
        </is>
      </nc>
      <ndxf>
        <numFmt numFmtId="3" formatCode="#,##0"/>
        <fill>
          <patternFill patternType="solid">
            <fgColor indexed="26"/>
            <bgColor indexed="13"/>
          </patternFill>
        </fill>
        <alignment horizontal="center" vertical="center" readingOrder="0"/>
        <border outline="0">
          <left style="thin">
            <color indexed="64"/>
          </left>
          <right style="thin">
            <color indexed="64"/>
          </right>
          <top style="thin">
            <color indexed="64"/>
          </top>
          <bottom style="thin">
            <color indexed="64"/>
          </bottom>
        </border>
      </ndxf>
    </rcc>
    <rfmt sheetId="7" sqref="O2" start="0" length="0">
      <dxf>
        <numFmt numFmtId="3" formatCode="#,##0"/>
        <fill>
          <patternFill patternType="solid">
            <fgColor indexed="26"/>
            <bgColor indexed="13"/>
          </patternFill>
        </fill>
        <alignment horizontal="center" vertical="center" readingOrder="0"/>
        <border outline="0">
          <left style="thin">
            <color indexed="64"/>
          </left>
          <right style="thin">
            <color indexed="64"/>
          </right>
          <top style="thin">
            <color indexed="64"/>
          </top>
          <bottom style="thin">
            <color indexed="64"/>
          </bottom>
        </border>
      </dxf>
    </rfmt>
    <rcc rId="0" sId="7" dxf="1" numFmtId="19">
      <nc r="O3">
        <v>43580</v>
      </nc>
      <ndxf>
        <numFmt numFmtId="19" formatCode="dd/mm/yyyy"/>
        <fill>
          <patternFill patternType="solid">
            <bgColor indexed="41"/>
          </patternFill>
        </fill>
        <alignment horizontal="center" vertical="center" readingOrder="0"/>
        <border outline="0">
          <left style="thin">
            <color indexed="64"/>
          </left>
          <right style="thin">
            <color indexed="64"/>
          </right>
          <top style="thin">
            <color indexed="64"/>
          </top>
          <bottom style="thin">
            <color indexed="64"/>
          </bottom>
        </border>
      </ndxf>
    </rcc>
    <rfmt sheetId="7" sqref="O4" start="0" length="0">
      <dxf>
        <fill>
          <patternFill patternType="solid">
            <bgColor theme="0"/>
          </patternFill>
        </fill>
        <alignment vertical="center" readingOrder="0"/>
        <border outline="0">
          <left style="thin">
            <color indexed="64"/>
          </left>
          <right style="thin">
            <color indexed="64"/>
          </right>
          <top style="thin">
            <color indexed="64"/>
          </top>
          <bottom style="thin">
            <color indexed="64"/>
          </bottom>
        </border>
      </dxf>
    </rfmt>
    <rfmt sheetId="7" sqref="O5" start="0" length="0">
      <dxf>
        <fill>
          <patternFill patternType="solid">
            <bgColor theme="0"/>
          </patternFill>
        </fill>
        <alignment vertical="center" readingOrder="0"/>
        <border outline="0">
          <left style="thin">
            <color indexed="64"/>
          </left>
          <right style="thin">
            <color indexed="64"/>
          </right>
          <top style="thin">
            <color indexed="64"/>
          </top>
          <bottom style="thin">
            <color indexed="64"/>
          </bottom>
        </border>
      </dxf>
    </rfmt>
    <rfmt sheetId="7" sqref="O6" start="0" length="0">
      <dxf>
        <fill>
          <patternFill patternType="solid">
            <bgColor theme="0"/>
          </patternFill>
        </fill>
        <alignment vertical="center" readingOrder="0"/>
        <border outline="0">
          <left style="thin">
            <color indexed="64"/>
          </left>
          <right style="thin">
            <color indexed="64"/>
          </right>
          <top style="thin">
            <color indexed="64"/>
          </top>
          <bottom style="thin">
            <color indexed="64"/>
          </bottom>
        </border>
      </dxf>
    </rfmt>
    <rfmt sheetId="7" sqref="O7" start="0" length="0">
      <dxf>
        <fill>
          <patternFill patternType="solid">
            <bgColor theme="0"/>
          </patternFill>
        </fill>
        <alignment vertical="center" readingOrder="0"/>
        <border outline="0">
          <left style="thin">
            <color indexed="64"/>
          </left>
          <right style="thin">
            <color indexed="64"/>
          </right>
          <top style="thin">
            <color indexed="64"/>
          </top>
          <bottom style="thin">
            <color indexed="64"/>
          </bottom>
        </border>
      </dxf>
    </rfmt>
    <rfmt sheetId="7" sqref="O8" start="0" length="0">
      <dxf>
        <fill>
          <patternFill patternType="solid">
            <bgColor theme="0"/>
          </patternFill>
        </fill>
        <alignment vertical="center" readingOrder="0"/>
        <border outline="0">
          <left style="thin">
            <color indexed="64"/>
          </left>
          <right style="thin">
            <color indexed="64"/>
          </right>
          <top style="thin">
            <color indexed="64"/>
          </top>
          <bottom style="thin">
            <color indexed="64"/>
          </bottom>
        </border>
      </dxf>
    </rfmt>
    <rfmt sheetId="7" sqref="O9" start="0" length="0">
      <dxf>
        <fill>
          <patternFill patternType="solid">
            <bgColor theme="0"/>
          </patternFill>
        </fill>
        <alignment vertical="center" readingOrder="0"/>
        <border outline="0">
          <left style="thin">
            <color indexed="64"/>
          </left>
          <right style="thin">
            <color indexed="64"/>
          </right>
          <top style="thin">
            <color indexed="64"/>
          </top>
          <bottom style="thin">
            <color indexed="64"/>
          </bottom>
        </border>
      </dxf>
    </rfmt>
    <rfmt sheetId="7" sqref="O10" start="0" length="0">
      <dxf>
        <fill>
          <patternFill patternType="solid">
            <bgColor theme="0"/>
          </patternFill>
        </fill>
        <alignment vertical="center" readingOrder="0"/>
        <border outline="0">
          <left style="thin">
            <color indexed="64"/>
          </left>
          <right style="thin">
            <color indexed="64"/>
          </right>
          <top style="thin">
            <color indexed="64"/>
          </top>
          <bottom style="thin">
            <color indexed="64"/>
          </bottom>
        </border>
      </dxf>
    </rfmt>
    <rfmt sheetId="7" sqref="O11" start="0" length="0">
      <dxf>
        <fill>
          <patternFill patternType="solid">
            <bgColor theme="0"/>
          </patternFill>
        </fill>
        <alignment vertical="center" readingOrder="0"/>
        <border outline="0">
          <left style="thin">
            <color indexed="64"/>
          </left>
          <right style="thin">
            <color indexed="64"/>
          </right>
          <top style="thin">
            <color indexed="64"/>
          </top>
          <bottom style="thin">
            <color indexed="64"/>
          </bottom>
        </border>
      </dxf>
    </rfmt>
    <rfmt sheetId="7" sqref="O12" start="0" length="0">
      <dxf>
        <fill>
          <patternFill patternType="solid">
            <bgColor theme="0"/>
          </patternFill>
        </fill>
        <alignment vertical="center" readingOrder="0"/>
        <border outline="0">
          <left style="thin">
            <color indexed="64"/>
          </left>
          <right style="thin">
            <color indexed="64"/>
          </right>
          <top style="thin">
            <color indexed="64"/>
          </top>
          <bottom style="thin">
            <color indexed="64"/>
          </bottom>
        </border>
      </dxf>
    </rfmt>
    <rfmt sheetId="7" sqref="O13" start="0" length="0">
      <dxf>
        <fill>
          <patternFill patternType="solid">
            <bgColor theme="0"/>
          </patternFill>
        </fill>
        <alignment vertical="center" readingOrder="0"/>
        <border outline="0">
          <left style="thin">
            <color indexed="64"/>
          </left>
          <right style="thin">
            <color indexed="64"/>
          </right>
          <top style="thin">
            <color indexed="64"/>
          </top>
          <bottom style="thin">
            <color indexed="64"/>
          </bottom>
        </border>
      </dxf>
    </rfmt>
    <rfmt sheetId="7" sqref="O14" start="0" length="0">
      <dxf>
        <fill>
          <patternFill patternType="solid">
            <bgColor theme="0"/>
          </patternFill>
        </fill>
        <alignment vertical="center" readingOrder="0"/>
        <border outline="0">
          <left style="thin">
            <color indexed="64"/>
          </left>
          <right style="thin">
            <color indexed="64"/>
          </right>
          <top style="thin">
            <color indexed="64"/>
          </top>
          <bottom style="thin">
            <color indexed="64"/>
          </bottom>
        </border>
      </dxf>
    </rfmt>
    <rfmt sheetId="7" sqref="O15" start="0" length="0">
      <dxf>
        <fill>
          <patternFill patternType="solid">
            <bgColor theme="0"/>
          </patternFill>
        </fill>
        <alignment vertical="center" readingOrder="0"/>
        <border outline="0">
          <left style="thin">
            <color indexed="64"/>
          </left>
          <right style="thin">
            <color indexed="64"/>
          </right>
          <top style="thin">
            <color indexed="64"/>
          </top>
          <bottom style="thin">
            <color indexed="64"/>
          </bottom>
        </border>
      </dxf>
    </rfmt>
    <rfmt sheetId="7" sqref="O16" start="0" length="0">
      <dxf>
        <fill>
          <patternFill patternType="solid">
            <bgColor theme="0"/>
          </patternFill>
        </fill>
        <alignment vertical="center" readingOrder="0"/>
        <border outline="0">
          <left style="thin">
            <color indexed="64"/>
          </left>
          <right style="thin">
            <color indexed="64"/>
          </right>
          <top style="thin">
            <color indexed="64"/>
          </top>
          <bottom style="thin">
            <color indexed="64"/>
          </bottom>
        </border>
      </dxf>
    </rfmt>
    <rfmt sheetId="7" sqref="O17" start="0" length="0">
      <dxf>
        <fill>
          <patternFill patternType="solid">
            <bgColor theme="0"/>
          </patternFill>
        </fill>
        <alignment vertical="center" readingOrder="0"/>
        <border outline="0">
          <left style="thin">
            <color indexed="64"/>
          </left>
          <right style="thin">
            <color indexed="64"/>
          </right>
          <top style="thin">
            <color indexed="64"/>
          </top>
          <bottom style="thin">
            <color indexed="64"/>
          </bottom>
        </border>
      </dxf>
    </rfmt>
    <rcc rId="0" sId="7" dxf="1">
      <nc r="O18">
        <v>1</v>
      </nc>
      <ndxf>
        <fill>
          <patternFill patternType="solid">
            <bgColor rgb="FFFFFF00"/>
          </patternFill>
        </fill>
        <alignment vertical="center" readingOrder="0"/>
        <border outline="0">
          <left style="thin">
            <color indexed="64"/>
          </left>
          <right style="thin">
            <color indexed="64"/>
          </right>
          <top style="thin">
            <color indexed="64"/>
          </top>
          <bottom style="thin">
            <color indexed="64"/>
          </bottom>
        </border>
      </ndxf>
    </rcc>
    <rfmt sheetId="7" sqref="O19" start="0" length="0">
      <dxf>
        <fill>
          <patternFill patternType="solid">
            <bgColor theme="0"/>
          </patternFill>
        </fill>
        <alignment vertical="center" readingOrder="0"/>
        <border outline="0">
          <left style="thin">
            <color indexed="64"/>
          </left>
          <right style="thin">
            <color indexed="64"/>
          </right>
          <top style="thin">
            <color indexed="64"/>
          </top>
          <bottom style="thin">
            <color indexed="64"/>
          </bottom>
        </border>
      </dxf>
    </rfmt>
    <rfmt sheetId="7" sqref="O20" start="0" length="0">
      <dxf>
        <fill>
          <patternFill patternType="solid">
            <bgColor theme="0"/>
          </patternFill>
        </fill>
        <alignment vertical="center" readingOrder="0"/>
        <border outline="0">
          <left style="thin">
            <color indexed="64"/>
          </left>
          <right style="thin">
            <color indexed="64"/>
          </right>
          <top style="thin">
            <color indexed="64"/>
          </top>
          <bottom style="thin">
            <color indexed="64"/>
          </bottom>
        </border>
      </dxf>
    </rfmt>
    <rfmt sheetId="7" sqref="O21" start="0" length="0">
      <dxf>
        <fill>
          <patternFill patternType="solid">
            <bgColor theme="0"/>
          </patternFill>
        </fill>
        <alignment vertical="center" readingOrder="0"/>
        <border outline="0">
          <left style="thin">
            <color indexed="64"/>
          </left>
          <right style="thin">
            <color indexed="64"/>
          </right>
          <top style="thin">
            <color indexed="64"/>
          </top>
          <bottom style="thin">
            <color indexed="64"/>
          </bottom>
        </border>
      </dxf>
    </rfmt>
    <rfmt sheetId="7" sqref="O22" start="0" length="0">
      <dxf>
        <fill>
          <patternFill patternType="solid">
            <bgColor theme="0"/>
          </patternFill>
        </fill>
        <alignment vertical="center" readingOrder="0"/>
        <border outline="0">
          <left style="thin">
            <color indexed="64"/>
          </left>
          <right style="thin">
            <color indexed="64"/>
          </right>
          <top style="thin">
            <color indexed="64"/>
          </top>
          <bottom style="thin">
            <color indexed="64"/>
          </bottom>
        </border>
      </dxf>
    </rfmt>
    <rfmt sheetId="7" sqref="O23" start="0" length="0">
      <dxf>
        <fill>
          <patternFill patternType="solid">
            <bgColor theme="0"/>
          </patternFill>
        </fill>
        <alignment vertical="center" readingOrder="0"/>
        <border outline="0">
          <left style="thin">
            <color indexed="64"/>
          </left>
          <right style="thin">
            <color indexed="64"/>
          </right>
          <top style="thin">
            <color indexed="64"/>
          </top>
          <bottom style="thin">
            <color indexed="64"/>
          </bottom>
        </border>
      </dxf>
    </rfmt>
    <rfmt sheetId="7" sqref="O24" start="0" length="0">
      <dxf>
        <fill>
          <patternFill patternType="solid">
            <bgColor theme="0"/>
          </patternFill>
        </fill>
        <alignment vertical="center" readingOrder="0"/>
        <border outline="0">
          <left style="thin">
            <color indexed="64"/>
          </left>
          <right style="thin">
            <color indexed="64"/>
          </right>
          <top style="thin">
            <color indexed="64"/>
          </top>
          <bottom style="thin">
            <color indexed="64"/>
          </bottom>
        </border>
      </dxf>
    </rfmt>
    <rfmt sheetId="7" sqref="O25" start="0" length="0">
      <dxf>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dxf>
    </rfmt>
    <rfmt sheetId="7" sqref="O26" start="0" length="0">
      <dxf>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dxf>
    </rfmt>
    <rfmt sheetId="7" sqref="O27" start="0" length="0">
      <dxf>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dxf>
    </rfmt>
    <rfmt sheetId="7" sqref="O28" start="0" length="0">
      <dxf>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dxf>
    </rfmt>
    <rfmt sheetId="7" sqref="O29" start="0" length="0">
      <dxf>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dxf>
    </rfmt>
    <rfmt sheetId="7" sqref="O30" start="0" length="0">
      <dxf>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dxf>
    </rfmt>
    <rfmt sheetId="7" sqref="O31" start="0" length="0">
      <dxf>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dxf>
    </rfmt>
    <rfmt sheetId="7" sqref="O32" start="0" length="0">
      <dxf>
        <fill>
          <patternFill patternType="solid">
            <bgColor theme="0"/>
          </patternFill>
        </fill>
        <alignment vertical="center" readingOrder="0"/>
        <border outline="0">
          <left style="thin">
            <color indexed="64"/>
          </left>
          <right style="thin">
            <color indexed="64"/>
          </right>
          <top style="thin">
            <color indexed="64"/>
          </top>
          <bottom style="thin">
            <color indexed="64"/>
          </bottom>
        </border>
      </dxf>
    </rfmt>
    <rfmt sheetId="7" sqref="O33" start="0" length="0">
      <dxf>
        <fill>
          <patternFill patternType="solid">
            <bgColor theme="0"/>
          </patternFill>
        </fill>
        <border outline="0">
          <left style="thin">
            <color indexed="64"/>
          </left>
          <right style="thin">
            <color indexed="64"/>
          </right>
          <top style="thin">
            <color indexed="64"/>
          </top>
          <bottom style="thin">
            <color indexed="64"/>
          </bottom>
        </border>
      </dxf>
    </rfmt>
    <rfmt sheetId="7" sqref="O34" start="0" length="0">
      <dxf>
        <fill>
          <patternFill patternType="solid">
            <bgColor theme="0"/>
          </patternFill>
        </fill>
        <border outline="0">
          <left style="thin">
            <color indexed="64"/>
          </left>
          <right style="thin">
            <color indexed="64"/>
          </right>
          <top style="thin">
            <color indexed="64"/>
          </top>
          <bottom style="thin">
            <color indexed="64"/>
          </bottom>
        </border>
      </dxf>
    </rfmt>
    <rfmt sheetId="7" sqref="O35" start="0" length="0">
      <dxf>
        <fill>
          <patternFill patternType="solid">
            <bgColor theme="0"/>
          </patternFill>
        </fill>
        <border outline="0">
          <left style="thin">
            <color indexed="64"/>
          </left>
          <right style="thin">
            <color indexed="64"/>
          </right>
          <top style="thin">
            <color indexed="64"/>
          </top>
          <bottom style="thin">
            <color indexed="64"/>
          </bottom>
        </border>
      </dxf>
    </rfmt>
    <rfmt sheetId="7" sqref="O36" start="0" length="0">
      <dxf>
        <fill>
          <patternFill patternType="solid">
            <bgColor theme="0"/>
          </patternFill>
        </fill>
        <border outline="0">
          <left style="thin">
            <color indexed="64"/>
          </left>
          <right style="thin">
            <color indexed="64"/>
          </right>
          <top style="thin">
            <color indexed="64"/>
          </top>
          <bottom style="thin">
            <color indexed="64"/>
          </bottom>
        </border>
      </dxf>
    </rfmt>
    <rfmt sheetId="7" sqref="O37" start="0" length="0">
      <dxf>
        <fill>
          <patternFill patternType="solid">
            <bgColor theme="0"/>
          </patternFill>
        </fill>
        <border outline="0">
          <left style="thin">
            <color indexed="64"/>
          </left>
          <right style="thin">
            <color indexed="64"/>
          </right>
          <top style="thin">
            <color indexed="64"/>
          </top>
          <bottom style="thin">
            <color indexed="64"/>
          </bottom>
        </border>
      </dxf>
    </rfmt>
    <rfmt sheetId="7" sqref="O38" start="0" length="0">
      <dxf>
        <fill>
          <patternFill patternType="solid">
            <bgColor theme="0"/>
          </patternFill>
        </fill>
        <border outline="0">
          <left style="thin">
            <color indexed="64"/>
          </left>
          <right style="thin">
            <color indexed="64"/>
          </right>
          <top style="thin">
            <color indexed="64"/>
          </top>
          <bottom style="thin">
            <color indexed="64"/>
          </bottom>
        </border>
      </dxf>
    </rfmt>
    <rfmt sheetId="7" sqref="O39" start="0" length="0">
      <dxf>
        <numFmt numFmtId="34" formatCode="_-&quot;R$&quot;\ * #,##0.00_-;\-&quot;R$&quot;\ * #,##0.00_-;_-&quot;R$&quot;\ * &quot;-&quot;??_-;_-@_-"/>
      </dxf>
    </rfmt>
  </rrc>
  <rrc rId="109" sId="7" ref="P1:P1048576" action="deleteCol">
    <rfmt sheetId="7" xfDxf="1" s="1" sqref="P1:P1048576" start="0" length="0">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right/>
          <top/>
          <bottom/>
        </border>
        <protection locked="0" hidden="0"/>
      </dxf>
    </rfmt>
    <rcc rId="0" sId="7" dxf="1">
      <nc r="P1" t="inlineStr">
        <is>
          <t xml:space="preserve">CEDIDO PARA O CEART </t>
        </is>
      </nc>
      <ndxf>
        <numFmt numFmtId="3" formatCode="#,##0"/>
        <fill>
          <patternFill patternType="solid">
            <fgColor indexed="26"/>
            <bgColor indexed="13"/>
          </patternFill>
        </fill>
        <alignment horizontal="center" vertical="center" readingOrder="0"/>
        <border outline="0">
          <left style="thin">
            <color indexed="64"/>
          </left>
          <right style="thin">
            <color indexed="64"/>
          </right>
          <top style="thin">
            <color indexed="64"/>
          </top>
          <bottom style="thin">
            <color indexed="64"/>
          </bottom>
        </border>
      </ndxf>
    </rcc>
    <rfmt sheetId="7" sqref="P2" start="0" length="0">
      <dxf>
        <numFmt numFmtId="3" formatCode="#,##0"/>
        <fill>
          <patternFill patternType="solid">
            <fgColor indexed="26"/>
            <bgColor indexed="13"/>
          </patternFill>
        </fill>
        <alignment horizontal="center" vertical="center" readingOrder="0"/>
        <border outline="0">
          <left style="thin">
            <color indexed="64"/>
          </left>
          <right style="thin">
            <color indexed="64"/>
          </right>
          <top style="thin">
            <color indexed="64"/>
          </top>
          <bottom style="thin">
            <color indexed="64"/>
          </bottom>
        </border>
      </dxf>
    </rfmt>
    <rcc rId="0" sId="7" dxf="1" numFmtId="19">
      <nc r="P3">
        <v>43675</v>
      </nc>
      <ndxf>
        <numFmt numFmtId="19" formatCode="dd/mm/yyyy"/>
        <fill>
          <patternFill patternType="solid">
            <bgColor indexed="41"/>
          </patternFill>
        </fill>
        <alignment horizontal="center" vertical="center" readingOrder="0"/>
        <border outline="0">
          <left style="thin">
            <color indexed="64"/>
          </left>
          <right style="thin">
            <color indexed="64"/>
          </right>
          <top style="thin">
            <color indexed="64"/>
          </top>
          <bottom style="thin">
            <color indexed="64"/>
          </bottom>
        </border>
      </ndxf>
    </rcc>
    <rfmt sheetId="7" sqref="P4" start="0" length="0">
      <dxf>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dxf>
    </rfmt>
    <rfmt sheetId="7" sqref="P5" start="0" length="0">
      <dxf>
        <fill>
          <patternFill patternType="solid">
            <bgColor theme="0"/>
          </patternFill>
        </fill>
        <border outline="0">
          <left style="thin">
            <color indexed="64"/>
          </left>
          <right style="thin">
            <color indexed="64"/>
          </right>
          <top style="thin">
            <color indexed="64"/>
          </top>
          <bottom style="thin">
            <color indexed="64"/>
          </bottom>
        </border>
      </dxf>
    </rfmt>
    <rfmt sheetId="7" sqref="P6" start="0" length="0">
      <dxf>
        <fill>
          <patternFill patternType="solid">
            <bgColor theme="0"/>
          </patternFill>
        </fill>
        <border outline="0">
          <left style="thin">
            <color indexed="64"/>
          </left>
          <right style="thin">
            <color indexed="64"/>
          </right>
          <top style="thin">
            <color indexed="64"/>
          </top>
          <bottom style="thin">
            <color indexed="64"/>
          </bottom>
        </border>
      </dxf>
    </rfmt>
    <rfmt sheetId="7" sqref="P7" start="0" length="0">
      <dxf>
        <fill>
          <patternFill patternType="solid">
            <bgColor theme="0"/>
          </patternFill>
        </fill>
        <border outline="0">
          <left style="thin">
            <color indexed="64"/>
          </left>
          <right style="thin">
            <color indexed="64"/>
          </right>
          <top style="thin">
            <color indexed="64"/>
          </top>
          <bottom style="thin">
            <color indexed="64"/>
          </bottom>
        </border>
      </dxf>
    </rfmt>
    <rfmt sheetId="7" sqref="P8" start="0" length="0">
      <dxf>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dxf>
    </rfmt>
    <rfmt sheetId="7" sqref="P9" start="0" length="0">
      <dxf>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dxf>
    </rfmt>
    <rfmt sheetId="7" sqref="P10" start="0" length="0">
      <dxf>
        <fill>
          <patternFill patternType="solid">
            <bgColor theme="0"/>
          </patternFill>
        </fill>
        <border outline="0">
          <left style="thin">
            <color indexed="64"/>
          </left>
          <right style="thin">
            <color indexed="64"/>
          </right>
          <top style="thin">
            <color indexed="64"/>
          </top>
          <bottom style="thin">
            <color indexed="64"/>
          </bottom>
        </border>
      </dxf>
    </rfmt>
    <rfmt sheetId="7" sqref="P11" start="0" length="0">
      <dxf>
        <fill>
          <patternFill patternType="solid">
            <bgColor theme="0"/>
          </patternFill>
        </fill>
        <border outline="0">
          <left style="thin">
            <color indexed="64"/>
          </left>
          <right style="thin">
            <color indexed="64"/>
          </right>
          <top style="thin">
            <color indexed="64"/>
          </top>
          <bottom style="thin">
            <color indexed="64"/>
          </bottom>
        </border>
      </dxf>
    </rfmt>
    <rfmt sheetId="7" sqref="P12" start="0" length="0">
      <dxf>
        <fill>
          <patternFill patternType="solid">
            <bgColor theme="0"/>
          </patternFill>
        </fill>
        <border outline="0">
          <left style="thin">
            <color indexed="64"/>
          </left>
          <right style="thin">
            <color indexed="64"/>
          </right>
          <top style="thin">
            <color indexed="64"/>
          </top>
          <bottom style="thin">
            <color indexed="64"/>
          </bottom>
        </border>
      </dxf>
    </rfmt>
    <rfmt sheetId="7" sqref="P13" start="0" length="0">
      <dxf>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dxf>
    </rfmt>
    <rcc rId="0" sId="7" dxf="1">
      <nc r="P14">
        <v>1</v>
      </nc>
      <ndxf>
        <fill>
          <patternFill patternType="solid">
            <bgColor rgb="FFFFFF00"/>
          </patternFill>
        </fill>
        <border outline="0">
          <left style="thin">
            <color indexed="64"/>
          </left>
          <right style="thin">
            <color indexed="64"/>
          </right>
          <top style="thin">
            <color indexed="64"/>
          </top>
          <bottom style="thin">
            <color indexed="64"/>
          </bottom>
        </border>
      </ndxf>
    </rcc>
    <rfmt sheetId="7" sqref="P15" start="0" length="0">
      <dxf>
        <fill>
          <patternFill patternType="solid">
            <bgColor theme="0"/>
          </patternFill>
        </fill>
        <border outline="0">
          <left style="thin">
            <color indexed="64"/>
          </left>
          <right style="thin">
            <color indexed="64"/>
          </right>
          <top style="thin">
            <color indexed="64"/>
          </top>
          <bottom style="thin">
            <color indexed="64"/>
          </bottom>
        </border>
      </dxf>
    </rfmt>
    <rfmt sheetId="7" sqref="P16" start="0" length="0">
      <dxf>
        <fill>
          <patternFill patternType="solid">
            <bgColor theme="0"/>
          </patternFill>
        </fill>
        <border outline="0">
          <left style="thin">
            <color indexed="64"/>
          </left>
          <right style="thin">
            <color indexed="64"/>
          </right>
          <top style="thin">
            <color indexed="64"/>
          </top>
          <bottom style="thin">
            <color indexed="64"/>
          </bottom>
        </border>
      </dxf>
    </rfmt>
    <rfmt sheetId="7" sqref="P17" start="0" length="0">
      <dxf>
        <fill>
          <patternFill patternType="solid">
            <bgColor theme="0"/>
          </patternFill>
        </fill>
        <border outline="0">
          <left style="thin">
            <color indexed="64"/>
          </left>
          <right style="thin">
            <color indexed="64"/>
          </right>
          <top style="thin">
            <color indexed="64"/>
          </top>
          <bottom style="thin">
            <color indexed="64"/>
          </bottom>
        </border>
      </dxf>
    </rfmt>
    <rfmt sheetId="7" sqref="P18" start="0" length="0">
      <dxf>
        <fill>
          <patternFill patternType="solid">
            <bgColor theme="0"/>
          </patternFill>
        </fill>
        <border outline="0">
          <left style="thin">
            <color indexed="64"/>
          </left>
          <right style="thin">
            <color indexed="64"/>
          </right>
          <top style="thin">
            <color indexed="64"/>
          </top>
          <bottom style="thin">
            <color indexed="64"/>
          </bottom>
        </border>
      </dxf>
    </rfmt>
    <rfmt sheetId="7" sqref="P19" start="0" length="0">
      <dxf>
        <fill>
          <patternFill patternType="solid">
            <bgColor theme="0"/>
          </patternFill>
        </fill>
        <border outline="0">
          <left style="thin">
            <color indexed="64"/>
          </left>
          <right style="thin">
            <color indexed="64"/>
          </right>
          <top style="thin">
            <color indexed="64"/>
          </top>
          <bottom style="thin">
            <color indexed="64"/>
          </bottom>
        </border>
      </dxf>
    </rfmt>
    <rfmt sheetId="7" sqref="P20" start="0" length="0">
      <dxf>
        <fill>
          <patternFill patternType="solid">
            <bgColor theme="0"/>
          </patternFill>
        </fill>
        <border outline="0">
          <left style="thin">
            <color indexed="64"/>
          </left>
          <right style="thin">
            <color indexed="64"/>
          </right>
          <top style="thin">
            <color indexed="64"/>
          </top>
          <bottom style="thin">
            <color indexed="64"/>
          </bottom>
        </border>
      </dxf>
    </rfmt>
    <rfmt sheetId="7" sqref="P21" start="0" length="0">
      <dxf>
        <fill>
          <patternFill patternType="solid">
            <bgColor theme="0"/>
          </patternFill>
        </fill>
        <border outline="0">
          <left style="thin">
            <color indexed="64"/>
          </left>
          <right style="thin">
            <color indexed="64"/>
          </right>
          <top style="thin">
            <color indexed="64"/>
          </top>
          <bottom style="thin">
            <color indexed="64"/>
          </bottom>
        </border>
      </dxf>
    </rfmt>
    <rfmt sheetId="7" sqref="P22" start="0" length="0">
      <dxf>
        <fill>
          <patternFill patternType="solid">
            <bgColor theme="0"/>
          </patternFill>
        </fill>
        <border outline="0">
          <left style="thin">
            <color indexed="64"/>
          </left>
          <right style="thin">
            <color indexed="64"/>
          </right>
          <top style="thin">
            <color indexed="64"/>
          </top>
          <bottom style="thin">
            <color indexed="64"/>
          </bottom>
        </border>
      </dxf>
    </rfmt>
    <rfmt sheetId="7" sqref="P23" start="0" length="0">
      <dxf>
        <fill>
          <patternFill patternType="solid">
            <bgColor theme="0"/>
          </patternFill>
        </fill>
        <border outline="0">
          <left style="thin">
            <color indexed="64"/>
          </left>
          <right style="thin">
            <color indexed="64"/>
          </right>
          <top style="thin">
            <color indexed="64"/>
          </top>
          <bottom style="thin">
            <color indexed="64"/>
          </bottom>
        </border>
      </dxf>
    </rfmt>
    <rfmt sheetId="7" sqref="P24" start="0" length="0">
      <dxf>
        <fill>
          <patternFill patternType="solid">
            <bgColor theme="0"/>
          </patternFill>
        </fill>
        <border outline="0">
          <left style="thin">
            <color indexed="64"/>
          </left>
          <right style="thin">
            <color indexed="64"/>
          </right>
          <top style="thin">
            <color indexed="64"/>
          </top>
          <bottom style="thin">
            <color indexed="64"/>
          </bottom>
        </border>
      </dxf>
    </rfmt>
    <rfmt sheetId="7" sqref="P25" start="0" length="0">
      <dxf>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dxf>
    </rfmt>
    <rfmt sheetId="7" sqref="P26" start="0" length="0">
      <dxf>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dxf>
    </rfmt>
    <rfmt sheetId="7" sqref="P27" start="0" length="0">
      <dxf>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dxf>
    </rfmt>
    <rfmt sheetId="7" sqref="P28" start="0" length="0">
      <dxf>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dxf>
    </rfmt>
    <rfmt sheetId="7" sqref="P29" start="0" length="0">
      <dxf>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dxf>
    </rfmt>
    <rfmt sheetId="7" sqref="P30" start="0" length="0">
      <dxf>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dxf>
    </rfmt>
    <rfmt sheetId="7" sqref="P31" start="0" length="0">
      <dxf>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dxf>
    </rfmt>
    <rfmt sheetId="7" sqref="P32" start="0" length="0">
      <dxf>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dxf>
    </rfmt>
    <rfmt sheetId="7" sqref="P33" start="0" length="0">
      <dxf>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dxf>
    </rfmt>
    <rfmt sheetId="7" sqref="P34" start="0" length="0">
      <dxf>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dxf>
    </rfmt>
    <rfmt sheetId="7" sqref="P35" start="0" length="0">
      <dxf>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dxf>
    </rfmt>
    <rfmt sheetId="7" sqref="P36" start="0" length="0">
      <dxf>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dxf>
    </rfmt>
    <rfmt sheetId="7" sqref="P37" start="0" length="0">
      <dxf>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dxf>
    </rfmt>
    <rfmt sheetId="7" sqref="P38" start="0" length="0">
      <dxf>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dxf>
    </rfmt>
  </rrc>
  <rcv guid="{621D8238-5429-498F-AC6E-560DC77BBC2F}" action="delete"/>
  <rcv guid="{621D8238-5429-498F-AC6E-560DC77BBC2F}"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0" sId="4">
    <oc r="N1" t="inlineStr">
      <is>
        <t xml:space="preserve"> AF/OS nº  xxxx/2019 Qtde. DT</t>
      </is>
    </oc>
    <nc r="N1" t="inlineStr">
      <is>
        <t xml:space="preserve"> AF/OS nº  349/2019 Qtde. DT</t>
      </is>
    </nc>
  </rcc>
  <rcc rId="111" sId="4">
    <oc r="O1" t="inlineStr">
      <is>
        <t xml:space="preserve"> AF/OS nº  xxxx/2019 Qtde. DT</t>
      </is>
    </oc>
    <nc r="O1" t="inlineStr">
      <is>
        <t xml:space="preserve"> AF/OS nº 350/2019 Qtde. DT</t>
      </is>
    </nc>
  </rcc>
  <rcc rId="112" sId="4">
    <oc r="P1" t="inlineStr">
      <is>
        <t xml:space="preserve"> AF/OS nº  xxxx/2019 Qtde. DT</t>
      </is>
    </oc>
    <nc r="P1" t="inlineStr">
      <is>
        <t>Cedido pelo CEFID</t>
      </is>
    </nc>
  </rcc>
  <rcc rId="113" sId="4">
    <oc r="R1" t="inlineStr">
      <is>
        <t xml:space="preserve"> AF/OS nº  xxxx/2019 Qtde. DT</t>
      </is>
    </oc>
    <nc r="R1" t="inlineStr">
      <is>
        <t xml:space="preserve"> AF/OS nº 1054/2019 Qtde. DT</t>
      </is>
    </nc>
  </rcc>
  <rcc rId="114" sId="4">
    <oc r="S1" t="inlineStr">
      <is>
        <t xml:space="preserve"> AF/OS nº  xxxx/2019 Qtde. DT</t>
      </is>
    </oc>
    <nc r="S1" t="inlineStr">
      <is>
        <t xml:space="preserve"> AF/OS nº  1063/2019 Qtde. DT</t>
      </is>
    </nc>
  </rcc>
  <rcc rId="115" sId="4">
    <oc r="T1" t="inlineStr">
      <is>
        <t xml:space="preserve"> AF/OS nº  xxxx/2019 Qtde. DT</t>
      </is>
    </oc>
    <nc r="T1" t="inlineStr">
      <is>
        <t xml:space="preserve"> AF/OS nº  1065/2019 Qtde. DT</t>
      </is>
    </nc>
  </rcc>
  <rcc rId="116" sId="4">
    <oc r="U1" t="inlineStr">
      <is>
        <t xml:space="preserve"> AF/OS nº  xxxx/2019 Qtde. DT</t>
      </is>
    </oc>
    <nc r="U1" t="inlineStr">
      <is>
        <t>CEDIDO PELO CEFID</t>
      </is>
    </nc>
  </rcc>
  <rcc rId="117" sId="4">
    <oc r="V1" t="inlineStr">
      <is>
        <t xml:space="preserve"> AF/OS nº  xxxx/2019 Qtde. DT</t>
      </is>
    </oc>
    <nc r="V1" t="inlineStr">
      <is>
        <t>CEDIDO PELA SEMS</t>
      </is>
    </nc>
  </rcc>
  <rcc rId="118" sId="4" odxf="1" dxf="1" numFmtId="19">
    <oc r="N3" t="inlineStr">
      <is>
        <t>...../...../......</t>
      </is>
    </oc>
    <nc r="N3">
      <v>43567</v>
    </nc>
    <odxf>
      <numFmt numFmtId="0" formatCode="General"/>
    </odxf>
    <ndxf>
      <numFmt numFmtId="19" formatCode="dd/mm/yyyy"/>
    </ndxf>
  </rcc>
  <rcc rId="119" sId="4" odxf="1" dxf="1" numFmtId="19">
    <oc r="O3" t="inlineStr">
      <is>
        <t>...../...../......</t>
      </is>
    </oc>
    <nc r="O3">
      <v>43567</v>
    </nc>
    <odxf>
      <numFmt numFmtId="0" formatCode="General"/>
    </odxf>
    <ndxf>
      <numFmt numFmtId="19" formatCode="dd/mm/yyyy"/>
    </ndxf>
  </rcc>
  <rcc rId="120" sId="4" odxf="1" dxf="1" numFmtId="19">
    <oc r="P3" t="inlineStr">
      <is>
        <t>...../...../......</t>
      </is>
    </oc>
    <nc r="P3">
      <v>43585</v>
    </nc>
    <odxf>
      <numFmt numFmtId="0" formatCode="General"/>
    </odxf>
    <ndxf>
      <numFmt numFmtId="19" formatCode="dd/mm/yyyy"/>
    </ndxf>
  </rcc>
  <rcc rId="121" sId="4" odxf="1" dxf="1" numFmtId="19">
    <oc r="Q3" t="inlineStr">
      <is>
        <t>...../...../......</t>
      </is>
    </oc>
    <nc r="Q3">
      <v>43585</v>
    </nc>
    <odxf>
      <numFmt numFmtId="0" formatCode="General"/>
    </odxf>
    <ndxf>
      <numFmt numFmtId="19" formatCode="dd/mm/yyyy"/>
    </ndxf>
  </rcc>
  <rcc rId="122" sId="4" odxf="1" dxf="1" numFmtId="19">
    <oc r="R3" t="inlineStr">
      <is>
        <t>...../...../......</t>
      </is>
    </oc>
    <nc r="R3">
      <v>43675</v>
    </nc>
    <odxf>
      <numFmt numFmtId="0" formatCode="General"/>
    </odxf>
    <ndxf>
      <numFmt numFmtId="19" formatCode="dd/mm/yyyy"/>
    </ndxf>
  </rcc>
  <rcc rId="123" sId="4" odxf="1" dxf="1" numFmtId="19">
    <oc r="S3" t="inlineStr">
      <is>
        <t>...../...../......</t>
      </is>
    </oc>
    <nc r="S3">
      <v>43675</v>
    </nc>
    <odxf>
      <numFmt numFmtId="0" formatCode="General"/>
    </odxf>
    <ndxf>
      <numFmt numFmtId="19" formatCode="dd/mm/yyyy"/>
    </ndxf>
  </rcc>
  <rcc rId="124" sId="4" odxf="1" dxf="1" numFmtId="19">
    <oc r="T3" t="inlineStr">
      <is>
        <t>...../...../......</t>
      </is>
    </oc>
    <nc r="T3">
      <v>43676</v>
    </nc>
    <odxf>
      <numFmt numFmtId="0" formatCode="General"/>
    </odxf>
    <ndxf>
      <numFmt numFmtId="19" formatCode="dd/mm/yyyy"/>
    </ndxf>
  </rcc>
  <rcc rId="125" sId="4" odxf="1" dxf="1" numFmtId="19">
    <oc r="U3" t="inlineStr">
      <is>
        <t>...../...../......</t>
      </is>
    </oc>
    <nc r="U3">
      <v>43676</v>
    </nc>
    <odxf>
      <numFmt numFmtId="0" formatCode="General"/>
    </odxf>
    <ndxf>
      <numFmt numFmtId="19" formatCode="dd/mm/yyyy"/>
    </ndxf>
  </rcc>
  <rcc rId="126" sId="4" odxf="1" dxf="1" numFmtId="19">
    <oc r="V3" t="inlineStr">
      <is>
        <t>...../...../......</t>
      </is>
    </oc>
    <nc r="V3">
      <v>43676</v>
    </nc>
    <odxf>
      <numFmt numFmtId="0" formatCode="General"/>
    </odxf>
    <ndxf>
      <numFmt numFmtId="19" formatCode="dd/mm/yyyy"/>
    </ndxf>
  </rcc>
  <rcc rId="127" sId="4" odxf="1" dxf="1">
    <nc r="R4">
      <v>5</v>
    </nc>
    <odxf>
      <font>
        <b val="0"/>
        <sz val="11"/>
        <name val="Calibri"/>
        <scheme val="minor"/>
      </font>
      <fill>
        <patternFill>
          <bgColor theme="0"/>
        </patternFill>
      </fill>
      <alignment horizontal="general" vertical="top" readingOrder="0"/>
    </odxf>
    <ndxf>
      <font>
        <b/>
        <sz val="11"/>
        <name val="Calibri"/>
        <scheme val="minor"/>
      </font>
      <fill>
        <patternFill>
          <bgColor rgb="FFFFFF00"/>
        </patternFill>
      </fill>
      <alignment horizontal="center" vertical="center" readingOrder="0"/>
    </ndxf>
  </rcc>
  <rcc rId="128" sId="4">
    <nc r="V4">
      <v>-2</v>
    </nc>
  </rcc>
  <rcc rId="129" sId="4" odxf="1" dxf="1">
    <nc r="S6">
      <v>2</v>
    </nc>
    <odxf>
      <font>
        <b val="0"/>
        <sz val="11"/>
        <name val="Calibri"/>
        <scheme val="minor"/>
      </font>
      <fill>
        <patternFill>
          <bgColor theme="0"/>
        </patternFill>
      </fill>
      <alignment horizontal="general" vertical="top" readingOrder="0"/>
    </odxf>
    <ndxf>
      <font>
        <b/>
        <sz val="11"/>
        <name val="Calibri"/>
        <scheme val="minor"/>
      </font>
      <fill>
        <patternFill>
          <bgColor rgb="FFFFFF00"/>
        </patternFill>
      </fill>
      <alignment horizontal="center" vertical="center" readingOrder="0"/>
    </ndxf>
  </rcc>
  <rcc rId="130" sId="4" odxf="1" dxf="1">
    <nc r="N8">
      <v>1</v>
    </nc>
    <odxf>
      <font>
        <b val="0"/>
        <sz val="11"/>
        <name val="Calibri"/>
        <scheme val="minor"/>
      </font>
      <fill>
        <patternFill>
          <bgColor theme="0"/>
        </patternFill>
      </fill>
    </odxf>
    <ndxf>
      <font>
        <b/>
        <sz val="11"/>
        <name val="Calibri"/>
        <scheme val="minor"/>
      </font>
      <fill>
        <patternFill>
          <bgColor rgb="FFFFFF00"/>
        </patternFill>
      </fill>
    </ndxf>
  </rcc>
  <rcc rId="131" sId="4" odxf="1" dxf="1">
    <nc r="R8">
      <v>1</v>
    </nc>
    <odxf>
      <font>
        <b val="0"/>
        <sz val="11"/>
        <name val="Calibri"/>
        <scheme val="minor"/>
      </font>
      <fill>
        <patternFill>
          <bgColor theme="0"/>
        </patternFill>
      </fill>
      <alignment horizontal="general" vertical="top" readingOrder="0"/>
    </odxf>
    <ndxf>
      <font>
        <b/>
        <sz val="11"/>
        <name val="Calibri"/>
        <scheme val="minor"/>
      </font>
      <fill>
        <patternFill>
          <bgColor rgb="FFFFFF00"/>
        </patternFill>
      </fill>
      <alignment horizontal="center" vertical="center" readingOrder="0"/>
    </ndxf>
  </rcc>
  <rcc rId="132" sId="4">
    <nc r="V8">
      <v>-1</v>
    </nc>
  </rcc>
  <rcc rId="133" sId="4">
    <nc r="V10">
      <v>-1</v>
    </nc>
  </rcc>
  <rcc rId="134" sId="4">
    <nc r="U14">
      <v>-1</v>
    </nc>
  </rcc>
  <rcc rId="135" sId="4">
    <nc r="V14">
      <v>-1</v>
    </nc>
  </rcc>
  <rcc rId="136" sId="4" odxf="1" dxf="1">
    <nc r="P18">
      <v>-1</v>
    </nc>
    <odxf>
      <font>
        <b val="0"/>
        <sz val="11"/>
        <name val="Calibri"/>
        <scheme val="minor"/>
      </font>
      <fill>
        <patternFill>
          <bgColor theme="0"/>
        </patternFill>
      </fill>
      <alignment horizontal="general" vertical="top" readingOrder="0"/>
    </odxf>
    <ndxf>
      <font>
        <b/>
        <sz val="11"/>
        <name val="Calibri"/>
        <scheme val="minor"/>
      </font>
      <fill>
        <patternFill>
          <bgColor rgb="FFFFFF00"/>
        </patternFill>
      </fill>
      <alignment horizontal="center" vertical="center" readingOrder="0"/>
    </ndxf>
  </rcc>
  <rcc rId="137" sId="4" odxf="1" dxf="1">
    <nc r="Q18">
      <v>1</v>
    </nc>
    <odxf>
      <font>
        <b val="0"/>
        <sz val="11"/>
        <name val="Calibri"/>
        <scheme val="minor"/>
      </font>
      <fill>
        <patternFill>
          <bgColor theme="0"/>
        </patternFill>
      </fill>
      <alignment horizontal="general" vertical="top" readingOrder="0"/>
    </odxf>
    <ndxf>
      <font>
        <b/>
        <sz val="11"/>
        <name val="Calibri"/>
        <scheme val="minor"/>
      </font>
      <fill>
        <patternFill>
          <bgColor rgb="FFFFFF00"/>
        </patternFill>
      </fill>
      <alignment horizontal="center" vertical="center" readingOrder="0"/>
    </ndxf>
  </rcc>
  <rcc rId="138" sId="4" odxf="1" dxf="1">
    <nc r="O20">
      <v>1</v>
    </nc>
    <odxf>
      <font>
        <b val="0"/>
        <sz val="11"/>
        <name val="Calibri"/>
        <scheme val="minor"/>
      </font>
      <fill>
        <patternFill>
          <bgColor theme="0"/>
        </patternFill>
      </fill>
      <alignment horizontal="general" readingOrder="0"/>
    </odxf>
    <ndxf>
      <font>
        <b/>
        <sz val="11"/>
        <name val="Calibri"/>
        <scheme val="minor"/>
      </font>
      <fill>
        <patternFill>
          <bgColor rgb="FFFFFF00"/>
        </patternFill>
      </fill>
      <alignment horizontal="center" readingOrder="0"/>
    </ndxf>
  </rcc>
  <rcc rId="139" sId="4" odxf="1" dxf="1">
    <nc r="T20">
      <v>8</v>
    </nc>
    <odxf>
      <font>
        <b val="0"/>
        <sz val="11"/>
        <name val="Calibri"/>
        <scheme val="minor"/>
      </font>
      <fill>
        <patternFill>
          <bgColor theme="0"/>
        </patternFill>
      </fill>
      <alignment horizontal="general" vertical="top" readingOrder="0"/>
    </odxf>
    <ndxf>
      <font>
        <b/>
        <sz val="11"/>
        <name val="Calibri"/>
        <scheme val="minor"/>
      </font>
      <fill>
        <patternFill>
          <bgColor rgb="FFFFFF00"/>
        </patternFill>
      </fill>
      <alignment horizontal="center" vertical="center" readingOrder="0"/>
    </ndxf>
  </rcc>
  <rcc rId="140" sId="4" odxf="1" dxf="1">
    <nc r="T23">
      <v>3</v>
    </nc>
    <odxf>
      <font>
        <b val="0"/>
        <sz val="11"/>
        <name val="Calibri"/>
        <scheme val="minor"/>
      </font>
      <fill>
        <patternFill>
          <bgColor theme="0"/>
        </patternFill>
      </fill>
      <alignment horizontal="general" vertical="top" readingOrder="0"/>
    </odxf>
    <ndxf>
      <font>
        <b/>
        <sz val="11"/>
        <name val="Calibri"/>
        <scheme val="minor"/>
      </font>
      <fill>
        <patternFill>
          <bgColor rgb="FFFFFF00"/>
        </patternFill>
      </fill>
      <alignment horizontal="center" vertical="center" readingOrder="0"/>
    </ndxf>
  </rcc>
  <rcc rId="141" sId="4">
    <nc r="R40">
      <f>SUMPRODUCT(R4:R26,J4:J26)</f>
    </nc>
  </rcc>
  <rrc rId="142" sId="4" ref="U1:U1048576" action="deleteCol">
    <rfmt sheetId="4" xfDxf="1" s="1" sqref="U1:U1048576" start="0" length="0">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right/>
          <top/>
          <bottom/>
        </border>
        <protection locked="0" hidden="0"/>
      </dxf>
    </rfmt>
    <rcc rId="0" sId="4" dxf="1">
      <nc r="U1" t="inlineStr">
        <is>
          <t>CEDIDO PELO CEFID</t>
        </is>
      </nc>
      <ndxf>
        <numFmt numFmtId="3" formatCode="#,##0"/>
        <fill>
          <patternFill patternType="solid">
            <fgColor indexed="26"/>
            <bgColor indexed="13"/>
          </patternFill>
        </fill>
        <alignment horizontal="center" vertical="center" readingOrder="0"/>
        <border outline="0">
          <left style="thin">
            <color indexed="64"/>
          </left>
          <right style="thin">
            <color indexed="64"/>
          </right>
          <top style="thin">
            <color indexed="64"/>
          </top>
          <bottom style="thin">
            <color indexed="64"/>
          </bottom>
        </border>
      </ndxf>
    </rcc>
    <rfmt sheetId="4" sqref="U2" start="0" length="0">
      <dxf>
        <numFmt numFmtId="3" formatCode="#,##0"/>
        <fill>
          <patternFill patternType="solid">
            <fgColor indexed="26"/>
            <bgColor indexed="13"/>
          </patternFill>
        </fill>
        <alignment horizontal="center" vertical="center" readingOrder="0"/>
        <border outline="0">
          <left style="thin">
            <color indexed="64"/>
          </left>
          <right style="thin">
            <color indexed="64"/>
          </right>
          <top style="thin">
            <color indexed="64"/>
          </top>
          <bottom style="thin">
            <color indexed="64"/>
          </bottom>
        </border>
      </dxf>
    </rfmt>
    <rcc rId="0" sId="4" dxf="1" numFmtId="19">
      <nc r="U3">
        <v>43676</v>
      </nc>
      <ndxf>
        <numFmt numFmtId="19" formatCode="dd/mm/yyyy"/>
        <fill>
          <patternFill patternType="solid">
            <bgColor indexed="41"/>
          </patternFill>
        </fill>
        <alignment horizontal="center" vertical="center" readingOrder="0"/>
        <border outline="0">
          <left style="thin">
            <color indexed="64"/>
          </left>
          <right style="thin">
            <color indexed="64"/>
          </right>
          <top style="thin">
            <color indexed="64"/>
          </top>
          <bottom style="thin">
            <color indexed="64"/>
          </bottom>
        </border>
      </ndxf>
    </rcc>
    <rfmt sheetId="4" sqref="U4"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5"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6"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7"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8"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9"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10"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11"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12"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13" start="0" length="0">
      <dxf>
        <fill>
          <patternFill patternType="solid">
            <bgColor theme="0"/>
          </patternFill>
        </fill>
        <border outline="0">
          <left style="thin">
            <color indexed="64"/>
          </left>
          <right style="thin">
            <color indexed="64"/>
          </right>
          <top style="thin">
            <color indexed="64"/>
          </top>
          <bottom style="thin">
            <color indexed="64"/>
          </bottom>
        </border>
      </dxf>
    </rfmt>
    <rcc rId="0" sId="4" dxf="1">
      <nc r="U14">
        <v>-1</v>
      </nc>
      <ndxf>
        <fill>
          <patternFill patternType="solid">
            <bgColor theme="0"/>
          </patternFill>
        </fill>
        <border outline="0">
          <left style="thin">
            <color indexed="64"/>
          </left>
          <right style="thin">
            <color indexed="64"/>
          </right>
          <top style="thin">
            <color indexed="64"/>
          </top>
          <bottom style="thin">
            <color indexed="64"/>
          </bottom>
        </border>
      </ndxf>
    </rcc>
    <rfmt sheetId="4" sqref="U15"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16"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17"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18"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19" start="0" length="0">
      <dxf>
        <fill>
          <patternFill patternType="solid">
            <bgColor theme="0"/>
          </patternFill>
        </fill>
        <alignment horizontal="center" readingOrder="0"/>
        <border outline="0">
          <left style="thin">
            <color indexed="64"/>
          </left>
          <right style="thin">
            <color indexed="64"/>
          </right>
          <top style="thin">
            <color indexed="64"/>
          </top>
          <bottom style="thin">
            <color indexed="64"/>
          </bottom>
        </border>
      </dxf>
    </rfmt>
    <rfmt sheetId="4" sqref="U20"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21"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22"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23"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24"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25"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26"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27" start="0" length="0">
      <dxf>
        <fill>
          <patternFill patternType="solid">
            <bgColor theme="0"/>
          </patternFill>
        </fill>
        <alignment horizontal="center" readingOrder="0"/>
        <border outline="0">
          <left style="thin">
            <color indexed="64"/>
          </left>
          <right style="thin">
            <color indexed="64"/>
          </right>
          <top style="thin">
            <color indexed="64"/>
          </top>
          <bottom style="thin">
            <color indexed="64"/>
          </bottom>
        </border>
      </dxf>
    </rfmt>
    <rfmt sheetId="4" sqref="U28"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29"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30" start="0" length="0">
      <dxf>
        <fill>
          <patternFill patternType="solid">
            <bgColor theme="0"/>
          </patternFill>
        </fill>
        <alignment horizontal="center" readingOrder="0"/>
        <border outline="0">
          <left style="thin">
            <color indexed="64"/>
          </left>
          <right style="thin">
            <color indexed="64"/>
          </right>
          <top style="thin">
            <color indexed="64"/>
          </top>
          <bottom style="thin">
            <color indexed="64"/>
          </bottom>
        </border>
      </dxf>
    </rfmt>
    <rfmt sheetId="4" sqref="U31" start="0" length="0">
      <dxf>
        <fill>
          <patternFill patternType="solid">
            <bgColor theme="0"/>
          </patternFill>
        </fill>
        <alignment horizontal="center" readingOrder="0"/>
        <border outline="0">
          <left style="thin">
            <color indexed="64"/>
          </left>
          <right style="thin">
            <color indexed="64"/>
          </right>
          <top style="thin">
            <color indexed="64"/>
          </top>
          <bottom style="thin">
            <color indexed="64"/>
          </bottom>
        </border>
      </dxf>
    </rfmt>
    <rfmt sheetId="4" sqref="U32"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33"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34"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35"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36"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37"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38" start="0" length="0">
      <dxf>
        <fill>
          <patternFill patternType="solid">
            <bgColor theme="0"/>
          </patternFill>
        </fill>
        <border outline="0">
          <left style="thin">
            <color indexed="64"/>
          </left>
          <right style="thin">
            <color indexed="64"/>
          </right>
          <top style="thin">
            <color indexed="64"/>
          </top>
          <bottom style="thin">
            <color indexed="64"/>
          </bottom>
        </border>
      </dxf>
    </rfmt>
  </rrc>
  <rrc rId="143" sId="4" ref="U1:U1048576" action="deleteCol">
    <rfmt sheetId="4" xfDxf="1" s="1" sqref="U1:U1048576" start="0" length="0">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right/>
          <top/>
          <bottom/>
        </border>
        <protection locked="0" hidden="0"/>
      </dxf>
    </rfmt>
    <rcc rId="0" sId="4" dxf="1">
      <nc r="U1" t="inlineStr">
        <is>
          <t>CEDIDO PELA SEMS</t>
        </is>
      </nc>
      <ndxf>
        <numFmt numFmtId="3" formatCode="#,##0"/>
        <fill>
          <patternFill patternType="solid">
            <fgColor indexed="26"/>
            <bgColor indexed="13"/>
          </patternFill>
        </fill>
        <alignment horizontal="center" vertical="center" readingOrder="0"/>
        <border outline="0">
          <left style="thin">
            <color indexed="64"/>
          </left>
          <right style="thin">
            <color indexed="64"/>
          </right>
          <top style="thin">
            <color indexed="64"/>
          </top>
          <bottom style="thin">
            <color indexed="64"/>
          </bottom>
        </border>
      </ndxf>
    </rcc>
    <rfmt sheetId="4" sqref="U2" start="0" length="0">
      <dxf>
        <numFmt numFmtId="3" formatCode="#,##0"/>
        <fill>
          <patternFill patternType="solid">
            <fgColor indexed="26"/>
            <bgColor indexed="13"/>
          </patternFill>
        </fill>
        <alignment horizontal="center" vertical="center" readingOrder="0"/>
        <border outline="0">
          <left style="thin">
            <color indexed="64"/>
          </left>
          <right style="thin">
            <color indexed="64"/>
          </right>
          <top style="thin">
            <color indexed="64"/>
          </top>
          <bottom style="thin">
            <color indexed="64"/>
          </bottom>
        </border>
      </dxf>
    </rfmt>
    <rcc rId="0" sId="4" dxf="1" numFmtId="19">
      <nc r="U3">
        <v>43676</v>
      </nc>
      <ndxf>
        <numFmt numFmtId="19" formatCode="dd/mm/yyyy"/>
        <fill>
          <patternFill patternType="solid">
            <bgColor indexed="41"/>
          </patternFill>
        </fill>
        <alignment horizontal="center" vertical="center" readingOrder="0"/>
        <border outline="0">
          <left style="thin">
            <color indexed="64"/>
          </left>
          <right style="thin">
            <color indexed="64"/>
          </right>
          <top style="thin">
            <color indexed="64"/>
          </top>
          <bottom style="thin">
            <color indexed="64"/>
          </bottom>
        </border>
      </ndxf>
    </rcc>
    <rcc rId="0" sId="4" dxf="1">
      <nc r="U4">
        <v>-2</v>
      </nc>
      <ndxf>
        <fill>
          <patternFill patternType="solid">
            <bgColor theme="0"/>
          </patternFill>
        </fill>
        <border outline="0">
          <left style="thin">
            <color indexed="64"/>
          </left>
          <right style="thin">
            <color indexed="64"/>
          </right>
          <top style="thin">
            <color indexed="64"/>
          </top>
          <bottom style="thin">
            <color indexed="64"/>
          </bottom>
        </border>
      </ndxf>
    </rcc>
    <rfmt sheetId="4" sqref="U5"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6"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7" start="0" length="0">
      <dxf>
        <fill>
          <patternFill patternType="solid">
            <bgColor theme="0"/>
          </patternFill>
        </fill>
        <border outline="0">
          <left style="thin">
            <color indexed="64"/>
          </left>
          <right style="thin">
            <color indexed="64"/>
          </right>
          <top style="thin">
            <color indexed="64"/>
          </top>
          <bottom style="thin">
            <color indexed="64"/>
          </bottom>
        </border>
      </dxf>
    </rfmt>
    <rcc rId="0" sId="4" dxf="1">
      <nc r="U8">
        <v>-1</v>
      </nc>
      <ndxf>
        <fill>
          <patternFill patternType="solid">
            <bgColor theme="0"/>
          </patternFill>
        </fill>
        <border outline="0">
          <left style="thin">
            <color indexed="64"/>
          </left>
          <right style="thin">
            <color indexed="64"/>
          </right>
          <top style="thin">
            <color indexed="64"/>
          </top>
          <bottom style="thin">
            <color indexed="64"/>
          </bottom>
        </border>
      </ndxf>
    </rcc>
    <rfmt sheetId="4" sqref="U9" start="0" length="0">
      <dxf>
        <fill>
          <patternFill patternType="solid">
            <bgColor theme="0"/>
          </patternFill>
        </fill>
        <border outline="0">
          <left style="thin">
            <color indexed="64"/>
          </left>
          <right style="thin">
            <color indexed="64"/>
          </right>
          <top style="thin">
            <color indexed="64"/>
          </top>
          <bottom style="thin">
            <color indexed="64"/>
          </bottom>
        </border>
      </dxf>
    </rfmt>
    <rcc rId="0" sId="4" dxf="1">
      <nc r="U10">
        <v>-1</v>
      </nc>
      <ndxf>
        <fill>
          <patternFill patternType="solid">
            <bgColor theme="0"/>
          </patternFill>
        </fill>
        <border outline="0">
          <left style="thin">
            <color indexed="64"/>
          </left>
          <right style="thin">
            <color indexed="64"/>
          </right>
          <top style="thin">
            <color indexed="64"/>
          </top>
          <bottom style="thin">
            <color indexed="64"/>
          </bottom>
        </border>
      </ndxf>
    </rcc>
    <rfmt sheetId="4" sqref="U11"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12"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13" start="0" length="0">
      <dxf>
        <fill>
          <patternFill patternType="solid">
            <bgColor theme="0"/>
          </patternFill>
        </fill>
        <border outline="0">
          <left style="thin">
            <color indexed="64"/>
          </left>
          <right style="thin">
            <color indexed="64"/>
          </right>
          <top style="thin">
            <color indexed="64"/>
          </top>
          <bottom style="thin">
            <color indexed="64"/>
          </bottom>
        </border>
      </dxf>
    </rfmt>
    <rcc rId="0" sId="4" dxf="1">
      <nc r="U14">
        <v>-1</v>
      </nc>
      <ndxf>
        <fill>
          <patternFill patternType="solid">
            <bgColor theme="0"/>
          </patternFill>
        </fill>
        <border outline="0">
          <left style="thin">
            <color indexed="64"/>
          </left>
          <right style="thin">
            <color indexed="64"/>
          </right>
          <top style="thin">
            <color indexed="64"/>
          </top>
          <bottom style="thin">
            <color indexed="64"/>
          </bottom>
        </border>
      </ndxf>
    </rcc>
    <rfmt sheetId="4" sqref="U15"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16"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17"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18"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19" start="0" length="0">
      <dxf>
        <fill>
          <patternFill patternType="solid">
            <bgColor theme="0"/>
          </patternFill>
        </fill>
        <alignment horizontal="center" readingOrder="0"/>
        <border outline="0">
          <left style="thin">
            <color indexed="64"/>
          </left>
          <right style="thin">
            <color indexed="64"/>
          </right>
          <top style="thin">
            <color indexed="64"/>
          </top>
          <bottom style="thin">
            <color indexed="64"/>
          </bottom>
        </border>
      </dxf>
    </rfmt>
    <rfmt sheetId="4" sqref="U20"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21"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22"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23"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24"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25"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26"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27"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28"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29"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30"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31"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32"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33"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34"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35"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36"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37"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U38" start="0" length="0">
      <dxf>
        <fill>
          <patternFill patternType="solid">
            <bgColor theme="0"/>
          </patternFill>
        </fill>
        <border outline="0">
          <left style="thin">
            <color indexed="64"/>
          </left>
          <right style="thin">
            <color indexed="64"/>
          </right>
          <top style="thin">
            <color indexed="64"/>
          </top>
          <bottom style="thin">
            <color indexed="64"/>
          </bottom>
        </border>
      </dxf>
    </rfmt>
  </rrc>
  <rrc rId="144" sId="4" ref="P1:P1048576" action="deleteCol">
    <rfmt sheetId="4" xfDxf="1" s="1" sqref="P1:P1048576" start="0" length="0">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right/>
          <top/>
          <bottom/>
        </border>
        <protection locked="0" hidden="0"/>
      </dxf>
    </rfmt>
    <rcc rId="0" sId="4" dxf="1">
      <nc r="P1" t="inlineStr">
        <is>
          <t>Cedido pelo CEFID</t>
        </is>
      </nc>
      <ndxf>
        <numFmt numFmtId="3" formatCode="#,##0"/>
        <fill>
          <patternFill patternType="solid">
            <fgColor indexed="26"/>
            <bgColor indexed="13"/>
          </patternFill>
        </fill>
        <alignment horizontal="center" vertical="center" readingOrder="0"/>
        <border outline="0">
          <left style="thin">
            <color indexed="64"/>
          </left>
          <right style="thin">
            <color indexed="64"/>
          </right>
          <top style="thin">
            <color indexed="64"/>
          </top>
          <bottom style="thin">
            <color indexed="64"/>
          </bottom>
        </border>
      </ndxf>
    </rcc>
    <rfmt sheetId="4" sqref="P2" start="0" length="0">
      <dxf>
        <numFmt numFmtId="3" formatCode="#,##0"/>
        <fill>
          <patternFill patternType="solid">
            <fgColor indexed="26"/>
            <bgColor indexed="13"/>
          </patternFill>
        </fill>
        <alignment horizontal="center" vertical="center" readingOrder="0"/>
        <border outline="0">
          <left style="thin">
            <color indexed="64"/>
          </left>
          <right style="thin">
            <color indexed="64"/>
          </right>
          <top style="thin">
            <color indexed="64"/>
          </top>
          <bottom style="thin">
            <color indexed="64"/>
          </bottom>
        </border>
      </dxf>
    </rfmt>
    <rcc rId="0" sId="4" dxf="1" numFmtId="19">
      <nc r="P3">
        <v>43585</v>
      </nc>
      <ndxf>
        <numFmt numFmtId="19" formatCode="dd/mm/yyyy"/>
        <fill>
          <patternFill patternType="solid">
            <bgColor indexed="41"/>
          </patternFill>
        </fill>
        <alignment horizontal="center" vertical="center" readingOrder="0"/>
        <border outline="0">
          <left style="thin">
            <color indexed="64"/>
          </left>
          <right style="thin">
            <color indexed="64"/>
          </right>
          <top style="thin">
            <color indexed="64"/>
          </top>
          <bottom style="thin">
            <color indexed="64"/>
          </bottom>
        </border>
      </ndxf>
    </rcc>
    <rfmt sheetId="4" sqref="P4"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P5"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P6"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P7" start="0" length="0">
      <dxf>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dxf>
    </rfmt>
    <rfmt sheetId="4" sqref="P8"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P9"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P10"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P11"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P12"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P13"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P14"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P15"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P16"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P17" start="0" length="0">
      <dxf>
        <fill>
          <patternFill patternType="solid">
            <bgColor theme="0"/>
          </patternFill>
        </fill>
        <border outline="0">
          <left style="thin">
            <color indexed="64"/>
          </left>
          <right style="thin">
            <color indexed="64"/>
          </right>
          <top style="thin">
            <color indexed="64"/>
          </top>
          <bottom style="thin">
            <color indexed="64"/>
          </bottom>
        </border>
      </dxf>
    </rfmt>
    <rcc rId="0" sId="4" dxf="1">
      <nc r="P18">
        <v>-1</v>
      </nc>
      <ndxf>
        <font>
          <b/>
          <sz val="11"/>
          <name val="Calibri"/>
          <scheme val="minor"/>
        </font>
        <fill>
          <patternFill patternType="solid">
            <bgColor rgb="FFFFFF00"/>
          </patternFill>
        </fill>
        <alignment horizontal="center" vertical="center" readingOrder="0"/>
        <border outline="0">
          <left style="thin">
            <color indexed="64"/>
          </left>
          <right style="thin">
            <color indexed="64"/>
          </right>
          <top style="thin">
            <color indexed="64"/>
          </top>
          <bottom style="thin">
            <color indexed="64"/>
          </bottom>
        </border>
      </ndxf>
    </rcc>
    <rfmt sheetId="4" sqref="P19"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P20"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P21"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P22"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P23" start="0" length="0">
      <dxf>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dxf>
    </rfmt>
    <rfmt sheetId="4" sqref="P24"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P25"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P26"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P27"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P28"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P29"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P30"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P31"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P32"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P33"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P34"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P35"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P36"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P37"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P38" start="0" length="0">
      <dxf>
        <fill>
          <patternFill patternType="solid">
            <bgColor theme="0"/>
          </patternFill>
        </fill>
        <border outline="0">
          <left style="thin">
            <color indexed="64"/>
          </left>
          <right style="thin">
            <color indexed="64"/>
          </right>
          <top style="thin">
            <color indexed="64"/>
          </top>
          <bottom style="thin">
            <color indexed="64"/>
          </bottom>
        </border>
      </dxf>
    </rfmt>
    <rfmt sheetId="4" sqref="P39" start="0" length="0">
      <dxf>
        <numFmt numFmtId="34" formatCode="_-&quot;R$&quot;\ * #,##0.00_-;\-&quot;R$&quot;\ * #,##0.00_-;_-&quot;R$&quot;\ * &quot;-&quot;??_-;_-@_-"/>
      </dxf>
    </rfmt>
  </rrc>
  <rcv guid="{621D8238-5429-498F-AC6E-560DC77BBC2F}" action="delete"/>
  <rcv guid="{621D8238-5429-498F-AC6E-560DC77BBC2F}"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5" sId="6" odxf="1" dxf="1">
    <oc r="N1" t="inlineStr">
      <is>
        <t xml:space="preserve"> AF/OS nº  xxxx/2019 Qtde. DT</t>
      </is>
    </oc>
    <nc r="N1" t="inlineStr">
      <is>
        <t xml:space="preserve"> AF/OS nº  251/2019 Qtde. DT</t>
      </is>
    </nc>
    <odxf>
      <border outline="0">
        <bottom/>
      </border>
    </odxf>
    <ndxf>
      <border outline="0">
        <bottom style="thin">
          <color indexed="64"/>
        </bottom>
      </border>
    </ndxf>
  </rcc>
  <rcc rId="146" sId="6">
    <oc r="O1" t="inlineStr">
      <is>
        <t xml:space="preserve"> AF/OS nº  xxxx/2019 Qtde. DT</t>
      </is>
    </oc>
    <nc r="O1" t="inlineStr">
      <is>
        <t xml:space="preserve"> AF/OS nº  304/2019 Qtde. DT</t>
      </is>
    </nc>
  </rcc>
  <rcc rId="147" sId="6" odxf="1" dxf="1" numFmtId="19">
    <oc r="N3" t="inlineStr">
      <is>
        <t>...../...../......</t>
      </is>
    </oc>
    <nc r="N3">
      <v>43544</v>
    </nc>
    <odxf>
      <numFmt numFmtId="0" formatCode="General"/>
    </odxf>
    <ndxf>
      <numFmt numFmtId="19" formatCode="dd/mm/yyyy"/>
    </ndxf>
  </rcc>
  <rcc rId="148" sId="6" odxf="1" dxf="1" numFmtId="19">
    <oc r="O3" t="inlineStr">
      <is>
        <t>...../...../......</t>
      </is>
    </oc>
    <nc r="O3">
      <v>43559</v>
    </nc>
    <odxf>
      <numFmt numFmtId="0" formatCode="General"/>
    </odxf>
    <ndxf>
      <numFmt numFmtId="19" formatCode="dd/mm/yyyy"/>
    </ndxf>
  </rcc>
  <rcc rId="149" sId="6" odxf="1" dxf="1">
    <nc r="N20">
      <v>1</v>
    </nc>
    <odxf>
      <alignment horizontal="general" vertical="top" readingOrder="0"/>
    </odxf>
    <ndxf>
      <alignment horizontal="center" vertical="center" readingOrder="0"/>
    </ndxf>
  </rcc>
  <rcc rId="150" sId="6">
    <nc r="O20">
      <v>1</v>
    </nc>
  </rcc>
  <rcc rId="151" sId="6" odxf="1" dxf="1">
    <nc r="N23">
      <v>10</v>
    </nc>
    <odxf>
      <alignment horizontal="general" vertical="top" readingOrder="0"/>
    </odxf>
    <ndxf>
      <alignment horizontal="center" vertical="center" readingOrder="0"/>
    </ndxf>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2" sId="11">
    <oc r="N1" t="inlineStr">
      <is>
        <t xml:space="preserve"> AF/OS nº  xxxx/2019 Qtde. DT</t>
      </is>
    </oc>
    <nc r="N1" t="inlineStr">
      <is>
        <t xml:space="preserve"> AF/OS nº  0264/2019 Qtde. DT</t>
      </is>
    </nc>
  </rcc>
  <rcc rId="153" sId="11" odxf="1" dxf="1" numFmtId="19">
    <oc r="N3" t="inlineStr">
      <is>
        <t>...../...../......</t>
      </is>
    </oc>
    <nc r="N3">
      <v>43551</v>
    </nc>
    <odxf>
      <numFmt numFmtId="0" formatCode="General"/>
    </odxf>
    <ndxf>
      <numFmt numFmtId="19" formatCode="dd/mm/yyyy"/>
    </ndxf>
  </rcc>
  <rcc rId="154" sId="11" odxf="1" dxf="1">
    <nc r="N4">
      <v>3</v>
    </nc>
    <odxf>
      <alignment horizontal="general" vertical="top" readingOrder="0"/>
    </odxf>
    <ndxf>
      <alignment horizontal="center" vertical="center" readingOrder="0"/>
    </ndxf>
  </rcc>
  <rfmt sheetId="11" sqref="N6" start="0" length="0">
    <dxf>
      <alignment horizontal="center" vertical="center" readingOrder="0"/>
    </dxf>
  </rfmt>
  <rfmt sheetId="11" sqref="N7" start="0" length="0">
    <dxf>
      <alignment horizontal="center" vertical="center" readingOrder="0"/>
    </dxf>
  </rfmt>
  <rcc rId="155" sId="11">
    <nc r="N8">
      <v>1</v>
    </nc>
  </rcc>
  <rfmt sheetId="11" sqref="N9" start="0" length="0">
    <dxf>
      <alignment horizontal="center" vertical="center" readingOrder="0"/>
    </dxf>
  </rfmt>
  <rfmt sheetId="11" sqref="N10" start="0" length="0">
    <dxf>
      <alignment horizontal="center" vertical="center" readingOrder="0"/>
    </dxf>
  </rfmt>
  <rfmt sheetId="11" sqref="N11" start="0" length="0">
    <dxf>
      <alignment horizontal="center" vertical="center" readingOrder="0"/>
    </dxf>
  </rfmt>
  <rfmt sheetId="11" sqref="N12" start="0" length="0">
    <dxf>
      <alignment horizontal="center" vertical="center" readingOrder="0"/>
    </dxf>
  </rfmt>
  <rfmt sheetId="11" sqref="N13" start="0" length="0">
    <dxf>
      <alignment horizontal="center" vertical="center" readingOrder="0"/>
    </dxf>
  </rfmt>
  <rfmt sheetId="11" sqref="N14" start="0" length="0">
    <dxf>
      <alignment horizontal="center" vertical="center" readingOrder="0"/>
    </dxf>
  </rfmt>
  <rfmt sheetId="11" sqref="N15" start="0" length="0">
    <dxf>
      <alignment horizontal="center" vertical="center" readingOrder="0"/>
    </dxf>
  </rfmt>
  <rfmt sheetId="11" sqref="N16" start="0" length="0">
    <dxf>
      <alignment horizontal="center" vertical="center" readingOrder="0"/>
    </dxf>
  </rfmt>
  <rfmt sheetId="11" sqref="N17" start="0" length="0">
    <dxf>
      <alignment horizontal="center" vertical="center" readingOrder="0"/>
    </dxf>
  </rfmt>
  <rfmt sheetId="11" sqref="N18" start="0" length="0">
    <dxf>
      <alignment horizontal="center" vertical="center" readingOrder="0"/>
    </dxf>
  </rfmt>
  <rfmt sheetId="11" sqref="N19" start="0" length="0">
    <dxf>
      <alignment horizontal="center" vertical="center" readingOrder="0"/>
    </dxf>
  </rfmt>
  <rfmt sheetId="11" sqref="N20" start="0" length="0">
    <dxf>
      <alignment horizontal="center" vertical="center" readingOrder="0"/>
    </dxf>
  </rfmt>
  <rfmt sheetId="11" sqref="N21" start="0" length="0">
    <dxf>
      <alignment horizontal="center" vertical="center" readingOrder="0"/>
    </dxf>
  </rfmt>
  <rfmt sheetId="11" sqref="N22" start="0" length="0">
    <dxf>
      <alignment horizontal="center" vertical="center" readingOrder="0"/>
    </dxf>
  </rfmt>
  <rfmt sheetId="11" sqref="N23" start="0" length="0">
    <dxf>
      <alignment horizontal="center" vertical="center" readingOrder="0"/>
    </dxf>
  </rfmt>
  <rfmt sheetId="11" sqref="N24" start="0" length="0">
    <dxf>
      <alignment horizontal="center" vertical="center" readingOrder="0"/>
    </dxf>
  </rfmt>
  <rfmt sheetId="11" sqref="N26" start="0" length="0">
    <dxf>
      <alignment horizontal="center" readingOrder="0"/>
    </dxf>
  </rfmt>
  <rfmt sheetId="11" sqref="N29" start="0" length="0">
    <dxf>
      <alignment horizontal="center" readingOrder="0"/>
    </dxf>
  </rfmt>
  <rfmt sheetId="11" sqref="N32" start="0" length="0">
    <dxf>
      <alignment horizontal="center" readingOrder="0"/>
    </dxf>
  </rfmt>
  <rfmt sheetId="11" sqref="N33" start="0" length="0">
    <dxf>
      <alignment horizontal="center" readingOrder="0"/>
    </dxf>
  </rfmt>
  <rfmt sheetId="11" sqref="N34" start="0" length="0">
    <dxf>
      <alignment horizontal="center" readingOrder="0"/>
    </dxf>
  </rfmt>
  <rfmt sheetId="11" sqref="N35" start="0" length="0">
    <dxf>
      <alignment horizontal="center" readingOrder="0"/>
    </dxf>
  </rfmt>
  <rfmt sheetId="11" sqref="N36" start="0" length="0">
    <dxf>
      <alignment horizontal="center" readingOrder="0"/>
    </dxf>
  </rfmt>
  <rfmt sheetId="11" sqref="N37" start="0" length="0">
    <dxf>
      <alignment horizontal="center" vertical="center" readingOrder="0"/>
    </dxf>
  </rfmt>
  <rfmt sheetId="11" sqref="N38" start="0" length="0">
    <dxf>
      <alignment horizontal="center" vertical="center" readingOrder="0"/>
    </dxf>
  </rfmt>
  <rfmt sheetId="11" sqref="N39" start="0" length="0">
    <dxf>
      <alignment horizontal="center" vertical="center" readingOrder="0"/>
    </dxf>
  </rfmt>
  <rfmt sheetId="11" sqref="N1:N1048576" start="0" length="0">
    <dxf>
      <alignment horizontal="center" vertical="center" readingOrder="0"/>
    </dxf>
  </rfmt>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nc r="K12">
      <f>1</f>
    </nc>
  </rcc>
  <rcc rId="2" sId="11">
    <oc r="K12">
      <v>6</v>
    </oc>
    <nc r="K12">
      <f>6-1</f>
    </nc>
  </rcc>
  <rcmt sheetId="1" cell="K12" guid="{3E3A574A-1823-4492-BE05-F43F85C73F7D}" author="CAMILA DE ALMEIDA LUCA" newLength="68"/>
  <rcmt sheetId="11" cell="K12" guid="{C45E00EC-F25A-4ECB-8052-BA53823759B8}" author="CAMILA DE ALMEIDA LUCA" newLength="71"/>
  <rcv guid="{4F310B60-E7C4-463C-82E5-32855552E117}"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 sId="7">
    <oc r="K18">
      <v>5</v>
    </oc>
    <nc r="K18">
      <f>5-1</f>
    </nc>
  </rcc>
  <rcc rId="4" sId="4">
    <nc r="K18">
      <f>1</f>
    </nc>
  </rcc>
  <rcmt sheetId="4" cell="K18" guid="{4DF6460C-EE0A-484E-9123-9305581C6BDF}" author="MARCELO DARCI DE SOUZA" newLength="59"/>
  <rcmt sheetId="7" cell="K18" guid="{7F6AF43F-B8A3-48E6-AECE-1E028C839E53}" author="MARCELO DARCI DE SOUZA" newLength="53"/>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 sId="7">
    <oc r="K14">
      <v>1</v>
    </oc>
    <nc r="K14">
      <f>1-1</f>
    </nc>
  </rcc>
  <rcc rId="6" sId="1">
    <oc r="K4">
      <v>4</v>
    </oc>
    <nc r="K4">
      <f>4-2</f>
    </nc>
  </rcc>
  <rcc rId="7" sId="1">
    <oc r="K8">
      <v>4</v>
    </oc>
    <nc r="K8">
      <f>4-1</f>
    </nc>
  </rcc>
  <rcc rId="8" sId="1">
    <oc r="K10">
      <v>3</v>
    </oc>
    <nc r="K10">
      <f>3-1</f>
    </nc>
  </rcc>
  <rcc rId="9" sId="1">
    <oc r="K14">
      <v>2</v>
    </oc>
    <nc r="K14">
      <f>2-1</f>
    </nc>
  </rcc>
  <rcc rId="10" sId="4">
    <oc r="K4">
      <v>5</v>
    </oc>
    <nc r="K4">
      <f>5+2</f>
    </nc>
  </rcc>
  <rcc rId="11" sId="4">
    <oc r="K8">
      <v>2</v>
    </oc>
    <nc r="K8">
      <f>2+1</f>
    </nc>
  </rcc>
  <rcc rId="12" sId="4">
    <nc r="K10">
      <f>1</f>
    </nc>
  </rcc>
  <rcc rId="13" sId="4">
    <nc r="K14">
      <f>1+1</f>
    </nc>
  </rcc>
  <rcmt sheetId="1" cell="K4" guid="{CEB7C016-39E2-4704-B2E5-67E4EDD57AC8}" author="MARCELO DARCI DE SOUZA" newLength="56"/>
  <rcmt sheetId="1" cell="K8" guid="{D0B625D7-4608-4F54-91BA-D465E26783F0}" author="MARCELO DARCI DE SOUZA" newLength="56"/>
  <rcmt sheetId="1" cell="K10" guid="{6F9B9050-637B-4878-A3B6-004CD4B17486}" author="MARCELO DARCI DE SOUZA" newLength="56"/>
  <rcmt sheetId="1" cell="K14" guid="{C1E75206-6578-4414-A045-2CBAA4EC8D41}" author="MARCELO DARCI DE SOUZA" newLength="56"/>
  <rcmt sheetId="4" cell="K4" guid="{81A6A6C6-0FD0-4FF4-851A-C87B3B34F2CD}" author="MARCELO DARCI DE SOUZA" newLength="61"/>
  <rcmt sheetId="4" cell="K8" guid="{2E2561C7-D27A-42F1-9639-B3BD7009FD87}" author="MARCELO DARCI DE SOUZA" newLength="61"/>
  <rcmt sheetId="4" cell="K10" guid="{5C77FDD2-6A2E-4547-85B8-048AF67EB1C3}" author="MARCELO DARCI DE SOUZA" newLength="61"/>
  <rcmt sheetId="4" cell="K14" guid="{15102C8F-8F22-4CB7-8D2E-13AFB831C8EF}" author="MARCELO DARCI DE SOUZA" newLength="88"/>
  <rcmt sheetId="7" cell="K14" guid="{8737438E-76E3-4276-A06E-B5843E9CADD9}" author="MARCELO DARCI DE SOUZA" newLength="48"/>
  <rcv guid="{29377F80-2479-4EEE-B758-5B51FB237957}" action="delete"/>
  <rcv guid="{29377F80-2479-4EEE-B758-5B51FB237957}"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21D8238-5429-498F-AC6E-560DC77BBC2F}"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 sId="10" odxf="1" dxf="1">
    <oc r="N1" t="inlineStr">
      <is>
        <t xml:space="preserve"> AF/OS nº  xxxx/2019 Qtde. DT</t>
      </is>
    </oc>
    <nc r="N1" t="inlineStr">
      <is>
        <t xml:space="preserve"> AF/OS nº  776/2019 Qtde. DT</t>
      </is>
    </nc>
    <odxf>
      <font>
        <b val="0"/>
        <sz val="11"/>
        <name val="Calibri"/>
        <scheme val="minor"/>
      </font>
    </odxf>
    <ndxf>
      <font>
        <b/>
        <sz val="11"/>
        <name val="Calibri"/>
        <scheme val="minor"/>
      </font>
    </ndxf>
  </rcc>
  <rcc rId="15" sId="10" odxf="1" dxf="1">
    <oc r="O1" t="inlineStr">
      <is>
        <t xml:space="preserve"> AF/OS nº  xxxx/2019 Qtde. DT</t>
      </is>
    </oc>
    <nc r="O1" t="inlineStr">
      <is>
        <t xml:space="preserve"> AF/OS nº  947/2019 Qtde. DT</t>
      </is>
    </nc>
    <odxf>
      <font>
        <b val="0"/>
        <sz val="11"/>
        <name val="Calibri"/>
        <scheme val="minor"/>
      </font>
    </odxf>
    <ndxf>
      <font>
        <b/>
        <sz val="11"/>
        <name val="Calibri"/>
        <scheme val="minor"/>
      </font>
    </ndxf>
  </rcc>
  <rcc rId="16" sId="10" odxf="1" dxf="1">
    <nc r="N20">
      <v>3</v>
    </nc>
    <odxf>
      <font>
        <b val="0"/>
        <sz val="11"/>
        <name val="Calibri"/>
        <scheme val="minor"/>
      </font>
      <fill>
        <patternFill>
          <bgColor theme="0"/>
        </patternFill>
      </fill>
      <alignment horizontal="general" vertical="top" readingOrder="0"/>
    </odxf>
    <ndxf>
      <font>
        <b/>
        <sz val="11"/>
        <name val="Calibri"/>
        <scheme val="minor"/>
      </font>
      <fill>
        <patternFill>
          <bgColor rgb="FFFFFF00"/>
        </patternFill>
      </fill>
      <alignment horizontal="center" vertical="center" readingOrder="0"/>
    </ndxf>
  </rcc>
  <rcc rId="17" sId="10" odxf="1" dxf="1">
    <nc r="O23">
      <v>4</v>
    </nc>
    <odxf>
      <font>
        <b val="0"/>
        <sz val="11"/>
        <name val="Calibri"/>
        <scheme val="minor"/>
      </font>
      <fill>
        <patternFill>
          <bgColor theme="0"/>
        </patternFill>
      </fill>
      <alignment horizontal="general" readingOrder="0"/>
    </odxf>
    <ndxf>
      <font>
        <b/>
        <sz val="11"/>
        <name val="Calibri"/>
        <scheme val="minor"/>
      </font>
      <fill>
        <patternFill>
          <bgColor rgb="FFFFFF00"/>
        </patternFill>
      </fill>
      <alignment horizontal="center" readingOrder="0"/>
    </ndxf>
  </rcc>
  <rcc rId="18" sId="10" odxf="1" dxf="1">
    <nc r="N26">
      <v>2</v>
    </nc>
    <odxf>
      <font>
        <b val="0"/>
        <sz val="11"/>
        <name val="Calibri"/>
        <scheme val="minor"/>
      </font>
      <fill>
        <patternFill>
          <bgColor theme="0"/>
        </patternFill>
      </fill>
      <alignment horizontal="general" readingOrder="0"/>
    </odxf>
    <ndxf>
      <font>
        <b/>
        <sz val="11"/>
        <name val="Calibri"/>
        <scheme val="minor"/>
      </font>
      <fill>
        <patternFill>
          <bgColor rgb="FFFFFF00"/>
        </patternFill>
      </fill>
      <alignment horizontal="center" readingOrder="0"/>
    </ndxf>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 sId="8">
    <oc r="K11">
      <v>2</v>
    </oc>
    <nc r="K11">
      <f>2-2</f>
    </nc>
  </rcc>
  <rcc rId="20" sId="4">
    <nc r="K11">
      <f>2</f>
    </nc>
  </rcc>
  <rcmt sheetId="4" cell="K11" guid="{C70688B6-3E41-4A84-B433-C334CCFF5448}" author="MARCELO DARCI DE SOUZA" newLength="50"/>
  <rcmt sheetId="8" cell="K11" guid="{AD3CA2E9-DC24-4890-970F-A9B2472C5FCE}" author="MARCELO DARCI DE SOUZA" newLength="56"/>
  <rcv guid="{29377F80-2479-4EEE-B758-5B51FB237957}" action="delete"/>
  <rcv guid="{29377F80-2479-4EEE-B758-5B51FB237957}"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21D8238-5429-498F-AC6E-560DC77BBC2F}" action="delete"/>
  <rcv guid="{621D8238-5429-498F-AC6E-560DC77BBC2F}"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 sId="5">
    <oc r="N1" t="inlineStr">
      <is>
        <t xml:space="preserve"> AF/OS nº  xxxx/2019 Qtde. DT</t>
      </is>
    </oc>
    <nc r="N1" t="inlineStr">
      <is>
        <t xml:space="preserve"> AF/OS nº  714/2019 Qtde. DT</t>
      </is>
    </nc>
  </rcc>
  <rcc rId="22" sId="5">
    <oc r="O1" t="inlineStr">
      <is>
        <t xml:space="preserve"> AF/OS nº  xxxx/2019 Qtde. DT</t>
      </is>
    </oc>
    <nc r="O1" t="inlineStr">
      <is>
        <t xml:space="preserve"> AF/OS nº  1057/2019 Qtde. DT</t>
      </is>
    </nc>
  </rcc>
  <rcc rId="23" sId="5">
    <oc r="P1" t="inlineStr">
      <is>
        <t xml:space="preserve"> AF/OS nº  xxxx/2019 Qtde. DT</t>
      </is>
    </oc>
    <nc r="P1" t="inlineStr">
      <is>
        <t xml:space="preserve"> AF/OS nº  1059/2019 Qtde. DT</t>
      </is>
    </nc>
  </rcc>
  <rcc rId="24" sId="5">
    <oc r="N3" t="inlineStr">
      <is>
        <t>...../...../......</t>
      </is>
    </oc>
    <nc r="N3" t="inlineStr">
      <is>
        <t>04/06/20109</t>
      </is>
    </nc>
  </rcc>
  <rfmt sheetId="5" sqref="N4" start="0" length="0">
    <dxf>
      <font>
        <b/>
        <sz val="11"/>
        <name val="Calibri"/>
        <scheme val="minor"/>
      </font>
      <alignment horizontal="center" vertical="center" readingOrder="0"/>
    </dxf>
  </rfmt>
  <rfmt sheetId="5" sqref="O4" start="0" length="0">
    <dxf>
      <font>
        <b/>
        <sz val="11"/>
        <name val="Calibri"/>
        <scheme val="minor"/>
      </font>
      <alignment horizontal="center" readingOrder="0"/>
    </dxf>
  </rfmt>
  <rfmt sheetId="5" sqref="P4" start="0" length="0">
    <dxf>
      <font>
        <b/>
        <sz val="11"/>
        <name val="Calibri"/>
        <scheme val="minor"/>
      </font>
      <alignment horizontal="center" vertical="center" readingOrder="0"/>
    </dxf>
  </rfmt>
  <rfmt sheetId="5" sqref="N5" start="0" length="0">
    <dxf>
      <font>
        <b/>
        <sz val="11"/>
        <name val="Calibri"/>
        <scheme val="minor"/>
      </font>
    </dxf>
  </rfmt>
  <rfmt sheetId="5" sqref="O5" start="0" length="0">
    <dxf>
      <font>
        <b/>
        <sz val="11"/>
        <name val="Calibri"/>
        <scheme val="minor"/>
      </font>
      <alignment horizontal="center" readingOrder="0"/>
    </dxf>
  </rfmt>
  <rfmt sheetId="5" sqref="P5" start="0" length="0">
    <dxf>
      <font>
        <b/>
        <sz val="11"/>
        <name val="Calibri"/>
        <scheme val="minor"/>
      </font>
      <alignment horizontal="center" vertical="center" readingOrder="0"/>
    </dxf>
  </rfmt>
  <rfmt sheetId="5" sqref="N6" start="0" length="0">
    <dxf>
      <font>
        <b/>
        <sz val="11"/>
        <name val="Calibri"/>
        <scheme val="minor"/>
      </font>
      <alignment horizontal="center" vertical="center" readingOrder="0"/>
    </dxf>
  </rfmt>
  <rfmt sheetId="5" sqref="O6" start="0" length="0">
    <dxf>
      <font>
        <b/>
        <sz val="11"/>
        <name val="Calibri"/>
        <scheme val="minor"/>
      </font>
      <alignment horizontal="center" readingOrder="0"/>
    </dxf>
  </rfmt>
  <rfmt sheetId="5" sqref="P6" start="0" length="0">
    <dxf>
      <font>
        <b/>
        <sz val="11"/>
        <name val="Calibri"/>
        <scheme val="minor"/>
      </font>
      <alignment horizontal="center" vertical="center" readingOrder="0"/>
    </dxf>
  </rfmt>
  <rfmt sheetId="5" sqref="N7" start="0" length="0">
    <dxf>
      <font>
        <b/>
        <sz val="11"/>
        <name val="Calibri"/>
        <scheme val="minor"/>
      </font>
      <alignment horizontal="center" vertical="center" readingOrder="0"/>
    </dxf>
  </rfmt>
  <rfmt sheetId="5" sqref="O7" start="0" length="0">
    <dxf>
      <font>
        <b/>
        <sz val="11"/>
        <name val="Calibri"/>
        <scheme val="minor"/>
      </font>
      <alignment horizontal="center" readingOrder="0"/>
    </dxf>
  </rfmt>
  <rfmt sheetId="5" sqref="P7" start="0" length="0">
    <dxf>
      <font>
        <b/>
        <sz val="11"/>
        <name val="Calibri"/>
        <scheme val="minor"/>
      </font>
    </dxf>
  </rfmt>
  <rfmt sheetId="5" sqref="N8" start="0" length="0">
    <dxf>
      <font>
        <b/>
        <sz val="11"/>
        <name val="Calibri"/>
        <scheme val="minor"/>
      </font>
    </dxf>
  </rfmt>
  <rfmt sheetId="5" sqref="O8" start="0" length="0">
    <dxf>
      <font>
        <b/>
        <sz val="11"/>
        <name val="Calibri"/>
        <scheme val="minor"/>
      </font>
      <alignment horizontal="center" readingOrder="0"/>
    </dxf>
  </rfmt>
  <rfmt sheetId="5" sqref="P8" start="0" length="0">
    <dxf>
      <font>
        <b/>
        <sz val="11"/>
        <name val="Calibri"/>
        <scheme val="minor"/>
      </font>
      <alignment horizontal="center" vertical="center" readingOrder="0"/>
    </dxf>
  </rfmt>
  <rfmt sheetId="5" sqref="N9" start="0" length="0">
    <dxf>
      <font>
        <b/>
        <sz val="11"/>
        <name val="Calibri"/>
        <scheme val="minor"/>
      </font>
      <alignment horizontal="center" vertical="center" readingOrder="0"/>
    </dxf>
  </rfmt>
  <rfmt sheetId="5" sqref="O9" start="0" length="0">
    <dxf>
      <font>
        <b/>
        <sz val="11"/>
        <name val="Calibri"/>
        <scheme val="minor"/>
      </font>
      <alignment horizontal="center" readingOrder="0"/>
    </dxf>
  </rfmt>
  <rfmt sheetId="5" sqref="P9" start="0" length="0">
    <dxf>
      <font>
        <b/>
        <sz val="11"/>
        <name val="Calibri"/>
        <scheme val="minor"/>
      </font>
      <alignment horizontal="center" vertical="center" readingOrder="0"/>
    </dxf>
  </rfmt>
  <rfmt sheetId="5" sqref="N10" start="0" length="0">
    <dxf>
      <font>
        <b/>
        <sz val="11"/>
        <name val="Calibri"/>
        <scheme val="minor"/>
      </font>
      <alignment horizontal="center" vertical="center" readingOrder="0"/>
    </dxf>
  </rfmt>
  <rfmt sheetId="5" sqref="O10" start="0" length="0">
    <dxf>
      <font>
        <b/>
        <sz val="11"/>
        <name val="Calibri"/>
        <scheme val="minor"/>
      </font>
      <alignment horizontal="center" readingOrder="0"/>
    </dxf>
  </rfmt>
  <rfmt sheetId="5" sqref="P10" start="0" length="0">
    <dxf>
      <font>
        <b/>
        <sz val="11"/>
        <name val="Calibri"/>
        <scheme val="minor"/>
      </font>
      <alignment horizontal="center" vertical="center" readingOrder="0"/>
    </dxf>
  </rfmt>
  <rfmt sheetId="5" sqref="N11" start="0" length="0">
    <dxf>
      <font>
        <b/>
        <sz val="11"/>
        <name val="Calibri"/>
        <scheme val="minor"/>
      </font>
      <alignment horizontal="center" vertical="center" readingOrder="0"/>
    </dxf>
  </rfmt>
  <rfmt sheetId="5" sqref="O11" start="0" length="0">
    <dxf>
      <font>
        <b/>
        <sz val="11"/>
        <name val="Calibri"/>
        <scheme val="minor"/>
      </font>
      <alignment horizontal="center" readingOrder="0"/>
    </dxf>
  </rfmt>
  <rfmt sheetId="5" sqref="P11" start="0" length="0">
    <dxf>
      <font>
        <b/>
        <sz val="11"/>
        <name val="Calibri"/>
        <scheme val="minor"/>
      </font>
      <alignment horizontal="center" vertical="center" readingOrder="0"/>
    </dxf>
  </rfmt>
  <rfmt sheetId="5" sqref="N12" start="0" length="0">
    <dxf>
      <font>
        <b/>
        <sz val="11"/>
        <name val="Calibri"/>
        <scheme val="minor"/>
      </font>
      <alignment horizontal="center" vertical="center" readingOrder="0"/>
    </dxf>
  </rfmt>
  <rfmt sheetId="5" sqref="O12" start="0" length="0">
    <dxf>
      <font>
        <b/>
        <sz val="11"/>
        <name val="Calibri"/>
        <scheme val="minor"/>
      </font>
      <alignment horizontal="center" readingOrder="0"/>
    </dxf>
  </rfmt>
  <rfmt sheetId="5" sqref="P12" start="0" length="0">
    <dxf>
      <font>
        <b/>
        <sz val="11"/>
        <name val="Calibri"/>
        <scheme val="minor"/>
      </font>
      <alignment horizontal="center" vertical="center" readingOrder="0"/>
    </dxf>
  </rfmt>
  <rfmt sheetId="5" sqref="N13" start="0" length="0">
    <dxf>
      <font>
        <b/>
        <sz val="11"/>
        <name val="Calibri"/>
        <scheme val="minor"/>
      </font>
      <alignment horizontal="center" vertical="center" readingOrder="0"/>
    </dxf>
  </rfmt>
  <rcc rId="25" sId="5" odxf="1" dxf="1">
    <nc r="O13">
      <v>1</v>
    </nc>
    <odxf>
      <font>
        <b val="0"/>
        <sz val="11"/>
        <name val="Calibri"/>
        <scheme val="minor"/>
      </font>
      <fill>
        <patternFill>
          <bgColor theme="0"/>
        </patternFill>
      </fill>
      <alignment horizontal="general" readingOrder="0"/>
    </odxf>
    <ndxf>
      <font>
        <b/>
        <sz val="11"/>
        <name val="Calibri"/>
        <scheme val="minor"/>
      </font>
      <fill>
        <patternFill>
          <bgColor rgb="FFFFFF00"/>
        </patternFill>
      </fill>
      <alignment horizontal="center" readingOrder="0"/>
    </ndxf>
  </rcc>
  <rfmt sheetId="5" sqref="P13" start="0" length="0">
    <dxf>
      <font>
        <b/>
        <sz val="11"/>
        <name val="Calibri"/>
        <scheme val="minor"/>
      </font>
      <alignment horizontal="center" vertical="center" readingOrder="0"/>
    </dxf>
  </rfmt>
  <rfmt sheetId="5" sqref="N14" start="0" length="0">
    <dxf>
      <font>
        <b/>
        <sz val="11"/>
        <name val="Calibri"/>
        <scheme val="minor"/>
      </font>
      <alignment horizontal="center" vertical="center" readingOrder="0"/>
    </dxf>
  </rfmt>
  <rfmt sheetId="5" sqref="O14" start="0" length="0">
    <dxf>
      <font>
        <b/>
        <sz val="11"/>
        <name val="Calibri"/>
        <scheme val="minor"/>
      </font>
      <alignment horizontal="center" readingOrder="0"/>
    </dxf>
  </rfmt>
  <rfmt sheetId="5" sqref="P14" start="0" length="0">
    <dxf>
      <font>
        <b/>
        <sz val="11"/>
        <name val="Calibri"/>
        <scheme val="minor"/>
      </font>
      <alignment horizontal="center" vertical="center" readingOrder="0"/>
    </dxf>
  </rfmt>
  <rfmt sheetId="5" sqref="N15" start="0" length="0">
    <dxf>
      <font>
        <b/>
        <sz val="11"/>
        <name val="Calibri"/>
        <scheme val="minor"/>
      </font>
      <alignment horizontal="center" vertical="center" readingOrder="0"/>
    </dxf>
  </rfmt>
  <rfmt sheetId="5" sqref="O15" start="0" length="0">
    <dxf>
      <font>
        <b/>
        <sz val="11"/>
        <name val="Calibri"/>
        <scheme val="minor"/>
      </font>
      <alignment horizontal="center" readingOrder="0"/>
    </dxf>
  </rfmt>
  <rfmt sheetId="5" sqref="P15" start="0" length="0">
    <dxf>
      <font>
        <b/>
        <sz val="11"/>
        <name val="Calibri"/>
        <scheme val="minor"/>
      </font>
      <alignment horizontal="center" vertical="center" readingOrder="0"/>
    </dxf>
  </rfmt>
  <rfmt sheetId="5" sqref="N16" start="0" length="0">
    <dxf>
      <font>
        <b/>
        <sz val="11"/>
        <name val="Calibri"/>
        <scheme val="minor"/>
      </font>
      <alignment horizontal="center" vertical="center" readingOrder="0"/>
    </dxf>
  </rfmt>
  <rfmt sheetId="5" sqref="O16" start="0" length="0">
    <dxf>
      <font>
        <b/>
        <sz val="11"/>
        <name val="Calibri"/>
        <scheme val="minor"/>
      </font>
      <alignment horizontal="center" readingOrder="0"/>
    </dxf>
  </rfmt>
  <rfmt sheetId="5" sqref="P16" start="0" length="0">
    <dxf>
      <font>
        <b/>
        <sz val="11"/>
        <name val="Calibri"/>
        <scheme val="minor"/>
      </font>
      <alignment horizontal="center" vertical="center" readingOrder="0"/>
    </dxf>
  </rfmt>
  <rfmt sheetId="5" sqref="N17" start="0" length="0">
    <dxf>
      <font>
        <b/>
        <sz val="11"/>
        <name val="Calibri"/>
        <scheme val="minor"/>
      </font>
      <alignment horizontal="center" vertical="center" readingOrder="0"/>
    </dxf>
  </rfmt>
  <rfmt sheetId="5" sqref="O17" start="0" length="0">
    <dxf>
      <font>
        <b/>
        <sz val="11"/>
        <name val="Calibri"/>
        <scheme val="minor"/>
      </font>
      <alignment horizontal="center" readingOrder="0"/>
    </dxf>
  </rfmt>
  <rfmt sheetId="5" sqref="P17" start="0" length="0">
    <dxf>
      <font>
        <b/>
        <sz val="11"/>
        <name val="Calibri"/>
        <scheme val="minor"/>
      </font>
      <alignment horizontal="center" vertical="center" readingOrder="0"/>
    </dxf>
  </rfmt>
  <rfmt sheetId="5" sqref="N18" start="0" length="0">
    <dxf>
      <font>
        <b/>
        <sz val="11"/>
        <name val="Calibri"/>
        <scheme val="minor"/>
      </font>
      <alignment horizontal="center" vertical="center" readingOrder="0"/>
    </dxf>
  </rfmt>
  <rfmt sheetId="5" sqref="O18" start="0" length="0">
    <dxf>
      <font>
        <b/>
        <sz val="11"/>
        <name val="Calibri"/>
        <scheme val="minor"/>
      </font>
      <alignment horizontal="center" readingOrder="0"/>
    </dxf>
  </rfmt>
  <rfmt sheetId="5" sqref="P18" start="0" length="0">
    <dxf>
      <font>
        <b/>
        <sz val="11"/>
        <name val="Calibri"/>
        <scheme val="minor"/>
      </font>
      <alignment horizontal="center" vertical="center" readingOrder="0"/>
    </dxf>
  </rfmt>
  <rfmt sheetId="5" sqref="N19" start="0" length="0">
    <dxf>
      <font>
        <b/>
        <sz val="11"/>
        <name val="Calibri"/>
        <scheme val="minor"/>
      </font>
      <alignment horizontal="center" vertical="center" readingOrder="0"/>
    </dxf>
  </rfmt>
  <rfmt sheetId="5" sqref="O19" start="0" length="0">
    <dxf>
      <font>
        <b/>
        <sz val="11"/>
        <name val="Calibri"/>
        <scheme val="minor"/>
      </font>
      <alignment horizontal="center" readingOrder="0"/>
    </dxf>
  </rfmt>
  <rfmt sheetId="5" sqref="P19" start="0" length="0">
    <dxf>
      <font>
        <b/>
        <sz val="11"/>
        <name val="Calibri"/>
        <scheme val="minor"/>
      </font>
      <alignment horizontal="center" vertical="center" readingOrder="0"/>
    </dxf>
  </rfmt>
  <rfmt sheetId="5" sqref="N20" start="0" length="0">
    <dxf>
      <font>
        <b/>
        <sz val="11"/>
        <name val="Calibri"/>
        <scheme val="minor"/>
      </font>
      <alignment horizontal="center" vertical="center" readingOrder="0"/>
    </dxf>
  </rfmt>
  <rfmt sheetId="5" sqref="O20" start="0" length="0">
    <dxf>
      <font>
        <b/>
        <sz val="11"/>
        <name val="Calibri"/>
        <scheme val="minor"/>
      </font>
      <alignment horizontal="center" readingOrder="0"/>
    </dxf>
  </rfmt>
  <rcc rId="26" sId="5" odxf="1" dxf="1">
    <nc r="P20">
      <v>2</v>
    </nc>
    <odxf>
      <font>
        <b val="0"/>
        <sz val="11"/>
        <name val="Calibri"/>
        <scheme val="minor"/>
      </font>
      <fill>
        <patternFill>
          <bgColor theme="0"/>
        </patternFill>
      </fill>
      <alignment horizontal="general" vertical="top" readingOrder="0"/>
    </odxf>
    <ndxf>
      <font>
        <b/>
        <sz val="11"/>
        <name val="Calibri"/>
        <scheme val="minor"/>
      </font>
      <fill>
        <patternFill>
          <bgColor rgb="FFFFFF00"/>
        </patternFill>
      </fill>
      <alignment horizontal="center" vertical="center" readingOrder="0"/>
    </ndxf>
  </rcc>
  <rfmt sheetId="5" sqref="N21" start="0" length="0">
    <dxf>
      <font>
        <b/>
        <sz val="11"/>
        <name val="Calibri"/>
        <scheme val="minor"/>
      </font>
      <alignment horizontal="center" vertical="center" readingOrder="0"/>
    </dxf>
  </rfmt>
  <rfmt sheetId="5" sqref="O21" start="0" length="0">
    <dxf>
      <font>
        <b/>
        <sz val="11"/>
        <name val="Calibri"/>
        <scheme val="minor"/>
      </font>
      <alignment horizontal="center" readingOrder="0"/>
    </dxf>
  </rfmt>
  <rcc rId="27" sId="5" odxf="1" dxf="1">
    <nc r="P21">
      <v>1</v>
    </nc>
    <odxf>
      <font>
        <b val="0"/>
        <sz val="11"/>
        <name val="Calibri"/>
        <scheme val="minor"/>
      </font>
      <fill>
        <patternFill>
          <bgColor theme="0"/>
        </patternFill>
      </fill>
      <alignment horizontal="general" vertical="top" readingOrder="0"/>
    </odxf>
    <ndxf>
      <font>
        <b/>
        <sz val="11"/>
        <name val="Calibri"/>
        <scheme val="minor"/>
      </font>
      <fill>
        <patternFill>
          <bgColor rgb="FFFFFF00"/>
        </patternFill>
      </fill>
      <alignment horizontal="center" vertical="center" readingOrder="0"/>
    </ndxf>
  </rcc>
  <rfmt sheetId="5" sqref="N22" start="0" length="0">
    <dxf>
      <font>
        <b/>
        <sz val="11"/>
        <name val="Calibri"/>
        <scheme val="minor"/>
      </font>
      <alignment horizontal="center" vertical="center" readingOrder="0"/>
    </dxf>
  </rfmt>
  <rfmt sheetId="5" sqref="O22" start="0" length="0">
    <dxf>
      <font>
        <b/>
        <sz val="11"/>
        <name val="Calibri"/>
        <scheme val="minor"/>
      </font>
      <alignment horizontal="center" readingOrder="0"/>
    </dxf>
  </rfmt>
  <rfmt sheetId="5" sqref="P22" start="0" length="0">
    <dxf>
      <font>
        <b/>
        <sz val="11"/>
        <name val="Calibri"/>
        <scheme val="minor"/>
      </font>
      <alignment horizontal="center" vertical="center" readingOrder="0"/>
    </dxf>
  </rfmt>
  <rfmt sheetId="5" sqref="N23" start="0" length="0">
    <dxf>
      <font>
        <b/>
        <sz val="11"/>
        <name val="Calibri"/>
        <scheme val="minor"/>
      </font>
      <alignment horizontal="center" vertical="center" readingOrder="0"/>
    </dxf>
  </rfmt>
  <rfmt sheetId="5" sqref="O23" start="0" length="0">
    <dxf>
      <font>
        <b/>
        <sz val="11"/>
        <name val="Calibri"/>
        <scheme val="minor"/>
      </font>
      <alignment horizontal="center" readingOrder="0"/>
    </dxf>
  </rfmt>
  <rfmt sheetId="5" sqref="P23" start="0" length="0">
    <dxf>
      <font>
        <b/>
        <sz val="11"/>
        <name val="Calibri"/>
        <scheme val="minor"/>
      </font>
    </dxf>
  </rfmt>
  <rfmt sheetId="5" sqref="N24" start="0" length="0">
    <dxf>
      <font>
        <b/>
        <sz val="11"/>
        <name val="Calibri"/>
        <scheme val="minor"/>
      </font>
      <alignment horizontal="center" vertical="center" readingOrder="0"/>
    </dxf>
  </rfmt>
  <rfmt sheetId="5" sqref="O24" start="0" length="0">
    <dxf>
      <font>
        <b/>
        <sz val="11"/>
        <name val="Calibri"/>
        <scheme val="minor"/>
      </font>
      <alignment horizontal="center" readingOrder="0"/>
    </dxf>
  </rfmt>
  <rfmt sheetId="5" sqref="P24" start="0" length="0">
    <dxf>
      <font>
        <b/>
        <sz val="11"/>
        <name val="Calibri"/>
        <scheme val="minor"/>
      </font>
      <alignment horizontal="center" vertical="center" readingOrder="0"/>
    </dxf>
  </rfmt>
  <rfmt sheetId="5" sqref="N25" start="0" length="0">
    <dxf>
      <font>
        <b/>
        <sz val="11"/>
        <name val="Calibri"/>
        <scheme val="minor"/>
      </font>
    </dxf>
  </rfmt>
  <rfmt sheetId="5" sqref="O25" start="0" length="0">
    <dxf>
      <font>
        <b/>
        <sz val="11"/>
        <name val="Calibri"/>
        <scheme val="minor"/>
      </font>
    </dxf>
  </rfmt>
  <rfmt sheetId="5" sqref="P25" start="0" length="0">
    <dxf>
      <font>
        <b/>
        <sz val="11"/>
        <name val="Calibri"/>
        <scheme val="minor"/>
      </font>
      <alignment horizontal="center" vertical="center" readingOrder="0"/>
    </dxf>
  </rfmt>
  <rfmt sheetId="5" sqref="N26" start="0" length="0">
    <dxf>
      <font>
        <b/>
        <sz val="11"/>
        <name val="Calibri"/>
        <scheme val="minor"/>
      </font>
      <alignment horizontal="center" readingOrder="0"/>
    </dxf>
  </rfmt>
  <rfmt sheetId="5" sqref="O26" start="0" length="0">
    <dxf>
      <font>
        <b/>
        <sz val="11"/>
        <name val="Calibri"/>
        <scheme val="minor"/>
      </font>
    </dxf>
  </rfmt>
  <rcc rId="28" sId="5" odxf="1" dxf="1">
    <nc r="P26">
      <v>1</v>
    </nc>
    <odxf>
      <font>
        <b val="0"/>
        <sz val="11"/>
        <name val="Calibri"/>
        <scheme val="minor"/>
      </font>
      <fill>
        <patternFill>
          <bgColor theme="0"/>
        </patternFill>
      </fill>
      <alignment horizontal="general" vertical="top" readingOrder="0"/>
    </odxf>
    <ndxf>
      <font>
        <b/>
        <sz val="11"/>
        <name val="Calibri"/>
        <scheme val="minor"/>
      </font>
      <fill>
        <patternFill>
          <bgColor rgb="FFFFFF00"/>
        </patternFill>
      </fill>
      <alignment horizontal="center" vertical="center" readingOrder="0"/>
    </ndxf>
  </rcc>
  <rcc rId="29" sId="5" odxf="1" dxf="1">
    <nc r="N27">
      <v>1</v>
    </nc>
    <odxf>
      <font>
        <b val="0"/>
        <sz val="11"/>
        <name val="Calibri"/>
        <scheme val="minor"/>
      </font>
      <fill>
        <patternFill>
          <bgColor theme="0"/>
        </patternFill>
      </fill>
    </odxf>
    <ndxf>
      <font>
        <b/>
        <sz val="11"/>
        <name val="Calibri"/>
        <scheme val="minor"/>
      </font>
      <fill>
        <patternFill>
          <bgColor rgb="FFFFFF00"/>
        </patternFill>
      </fill>
    </ndxf>
  </rcc>
  <rfmt sheetId="5" sqref="O27" start="0" length="0">
    <dxf>
      <font>
        <b/>
        <sz val="11"/>
        <name val="Calibri"/>
        <scheme val="minor"/>
      </font>
    </dxf>
  </rfmt>
  <rfmt sheetId="5" sqref="P27" start="0" length="0">
    <dxf>
      <font>
        <b/>
        <sz val="11"/>
        <name val="Calibri"/>
        <scheme val="minor"/>
      </font>
      <alignment horizontal="center" vertical="center" readingOrder="0"/>
    </dxf>
  </rfmt>
  <rfmt sheetId="5" sqref="N28" start="0" length="0">
    <dxf>
      <font>
        <b/>
        <sz val="11"/>
        <name val="Calibri"/>
        <scheme val="minor"/>
      </font>
    </dxf>
  </rfmt>
  <rfmt sheetId="5" sqref="O28" start="0" length="0">
    <dxf>
      <font>
        <b/>
        <sz val="11"/>
        <name val="Calibri"/>
        <scheme val="minor"/>
      </font>
    </dxf>
  </rfmt>
  <rfmt sheetId="5" sqref="P28" start="0" length="0">
    <dxf>
      <font>
        <b/>
        <sz val="11"/>
        <name val="Calibri"/>
        <scheme val="minor"/>
      </font>
      <alignment horizontal="center" vertical="center" readingOrder="0"/>
    </dxf>
  </rfmt>
  <rfmt sheetId="5" sqref="N29" start="0" length="0">
    <dxf>
      <font>
        <b/>
        <sz val="11"/>
        <name val="Calibri"/>
        <scheme val="minor"/>
      </font>
      <alignment horizontal="center" readingOrder="0"/>
    </dxf>
  </rfmt>
  <rfmt sheetId="5" sqref="O29" start="0" length="0">
    <dxf>
      <font>
        <b/>
        <sz val="11"/>
        <name val="Calibri"/>
        <scheme val="minor"/>
      </font>
    </dxf>
  </rfmt>
  <rfmt sheetId="5" sqref="P29" start="0" length="0">
    <dxf>
      <font>
        <b/>
        <sz val="11"/>
        <name val="Calibri"/>
        <scheme val="minor"/>
      </font>
      <alignment horizontal="center" vertical="center" readingOrder="0"/>
    </dxf>
  </rfmt>
  <rfmt sheetId="5" sqref="N30" start="0" length="0">
    <dxf>
      <font>
        <b/>
        <sz val="11"/>
        <name val="Calibri"/>
        <scheme val="minor"/>
      </font>
    </dxf>
  </rfmt>
  <rfmt sheetId="5" sqref="O30" start="0" length="0">
    <dxf>
      <font>
        <b/>
        <sz val="11"/>
        <name val="Calibri"/>
        <scheme val="minor"/>
      </font>
    </dxf>
  </rfmt>
  <rfmt sheetId="5" sqref="P30" start="0" length="0">
    <dxf>
      <font>
        <b/>
        <sz val="11"/>
        <name val="Calibri"/>
        <scheme val="minor"/>
      </font>
      <alignment horizontal="center" vertical="center" readingOrder="0"/>
    </dxf>
  </rfmt>
  <rfmt sheetId="5" sqref="N31" start="0" length="0">
    <dxf>
      <font>
        <b/>
        <sz val="11"/>
        <name val="Calibri"/>
        <scheme val="minor"/>
      </font>
    </dxf>
  </rfmt>
  <rfmt sheetId="5" sqref="O31" start="0" length="0">
    <dxf>
      <font>
        <b/>
        <sz val="11"/>
        <name val="Calibri"/>
        <scheme val="minor"/>
      </font>
    </dxf>
  </rfmt>
  <rfmt sheetId="5" sqref="P31" start="0" length="0">
    <dxf>
      <font>
        <b/>
        <sz val="11"/>
        <name val="Calibri"/>
        <scheme val="minor"/>
      </font>
      <alignment horizontal="center" vertical="center" readingOrder="0"/>
    </dxf>
  </rfmt>
  <rfmt sheetId="5" sqref="N32" start="0" length="0">
    <dxf>
      <font>
        <b/>
        <sz val="11"/>
        <name val="Calibri"/>
        <scheme val="minor"/>
      </font>
      <alignment horizontal="center" readingOrder="0"/>
    </dxf>
  </rfmt>
  <rfmt sheetId="5" sqref="O32" start="0" length="0">
    <dxf>
      <font>
        <b/>
        <sz val="11"/>
        <name val="Calibri"/>
        <scheme val="minor"/>
      </font>
      <alignment horizontal="center" readingOrder="0"/>
    </dxf>
  </rfmt>
  <rfmt sheetId="5" sqref="P32" start="0" length="0">
    <dxf>
      <font>
        <b/>
        <sz val="11"/>
        <name val="Calibri"/>
        <scheme val="minor"/>
      </font>
      <alignment horizontal="center" vertical="center" readingOrder="0"/>
    </dxf>
  </rfmt>
  <rfmt sheetId="5" sqref="N33" start="0" length="0">
    <dxf>
      <font>
        <b/>
        <sz val="11"/>
        <name val="Calibri"/>
        <scheme val="minor"/>
      </font>
      <alignment horizontal="center" readingOrder="0"/>
    </dxf>
  </rfmt>
  <rfmt sheetId="5" sqref="O33" start="0" length="0">
    <dxf>
      <font>
        <b/>
        <sz val="11"/>
        <name val="Calibri"/>
        <scheme val="minor"/>
      </font>
      <alignment horizontal="center" vertical="center" readingOrder="0"/>
    </dxf>
  </rfmt>
  <rfmt sheetId="5" sqref="P33" start="0" length="0">
    <dxf>
      <font>
        <b/>
        <sz val="11"/>
        <name val="Calibri"/>
        <scheme val="minor"/>
      </font>
      <alignment horizontal="center" vertical="center" readingOrder="0"/>
    </dxf>
  </rfmt>
  <rfmt sheetId="5" sqref="N34" start="0" length="0">
    <dxf>
      <font>
        <b/>
        <sz val="11"/>
        <name val="Calibri"/>
        <scheme val="minor"/>
      </font>
      <alignment horizontal="center" readingOrder="0"/>
    </dxf>
  </rfmt>
  <rfmt sheetId="5" sqref="O34" start="0" length="0">
    <dxf>
      <font>
        <b/>
        <sz val="11"/>
        <name val="Calibri"/>
        <scheme val="minor"/>
      </font>
      <alignment horizontal="center" vertical="center" readingOrder="0"/>
    </dxf>
  </rfmt>
  <rfmt sheetId="5" sqref="P34" start="0" length="0">
    <dxf>
      <font>
        <b/>
        <sz val="11"/>
        <name val="Calibri"/>
        <scheme val="minor"/>
      </font>
      <alignment horizontal="center" vertical="center" readingOrder="0"/>
    </dxf>
  </rfmt>
  <rfmt sheetId="5" sqref="N35" start="0" length="0">
    <dxf>
      <font>
        <b/>
        <sz val="11"/>
        <name val="Calibri"/>
        <scheme val="minor"/>
      </font>
      <alignment horizontal="center" readingOrder="0"/>
    </dxf>
  </rfmt>
  <rfmt sheetId="5" sqref="O35" start="0" length="0">
    <dxf>
      <font>
        <b/>
        <sz val="11"/>
        <name val="Calibri"/>
        <scheme val="minor"/>
      </font>
      <alignment horizontal="center" vertical="center" readingOrder="0"/>
    </dxf>
  </rfmt>
  <rfmt sheetId="5" sqref="P35" start="0" length="0">
    <dxf>
      <font>
        <b/>
        <sz val="11"/>
        <name val="Calibri"/>
        <scheme val="minor"/>
      </font>
      <alignment horizontal="center" vertical="center" readingOrder="0"/>
    </dxf>
  </rfmt>
  <rfmt sheetId="5" sqref="N36" start="0" length="0">
    <dxf>
      <font>
        <b/>
        <sz val="11"/>
        <name val="Calibri"/>
        <scheme val="minor"/>
      </font>
      <alignment horizontal="center" readingOrder="0"/>
    </dxf>
  </rfmt>
  <rfmt sheetId="5" sqref="O36" start="0" length="0">
    <dxf>
      <font>
        <b/>
        <sz val="11"/>
        <name val="Calibri"/>
        <scheme val="minor"/>
      </font>
      <alignment horizontal="center" vertical="center" readingOrder="0"/>
    </dxf>
  </rfmt>
  <rfmt sheetId="5" sqref="P36" start="0" length="0">
    <dxf>
      <font>
        <b/>
        <sz val="11"/>
        <name val="Calibri"/>
        <scheme val="minor"/>
      </font>
      <alignment horizontal="center" vertical="center" readingOrder="0"/>
    </dxf>
  </rfmt>
  <rfmt sheetId="5" sqref="N37" start="0" length="0">
    <dxf>
      <font>
        <b/>
        <sz val="11"/>
        <name val="Calibri"/>
        <scheme val="minor"/>
      </font>
      <alignment horizontal="center" vertical="center" readingOrder="0"/>
    </dxf>
  </rfmt>
  <rfmt sheetId="5" sqref="O37" start="0" length="0">
    <dxf>
      <font>
        <b/>
        <sz val="11"/>
        <name val="Calibri"/>
        <scheme val="minor"/>
      </font>
      <alignment horizontal="center" vertical="center" readingOrder="0"/>
    </dxf>
  </rfmt>
  <rfmt sheetId="5" sqref="P37" start="0" length="0">
    <dxf>
      <font>
        <b/>
        <sz val="11"/>
        <name val="Calibri"/>
        <scheme val="minor"/>
      </font>
      <alignment horizontal="center" vertical="center" readingOrder="0"/>
    </dxf>
  </rfmt>
  <rfmt sheetId="5" sqref="N38" start="0" length="0">
    <dxf>
      <font>
        <b/>
        <sz val="11"/>
        <name val="Calibri"/>
        <scheme val="minor"/>
      </font>
      <alignment horizontal="center" vertical="center" readingOrder="0"/>
    </dxf>
  </rfmt>
  <rfmt sheetId="5" sqref="O38" start="0" length="0">
    <dxf>
      <font>
        <b/>
        <sz val="11"/>
        <name val="Calibri"/>
        <scheme val="minor"/>
      </font>
      <alignment horizontal="center" vertical="center" readingOrder="0"/>
    </dxf>
  </rfmt>
  <rfmt sheetId="5" sqref="P38" start="0" length="0">
    <dxf>
      <font>
        <b/>
        <sz val="11"/>
        <name val="Calibri"/>
        <scheme val="minor"/>
      </font>
      <alignment horizontal="center" vertical="center" readingOrder="0"/>
    </dxf>
  </rfmt>
  <rfmt sheetId="5" sqref="N39" start="0" length="0">
    <dxf>
      <numFmt numFmtId="0" formatCode="General"/>
    </dxf>
  </rfmt>
  <rfmt sheetId="5" sqref="O39" start="0" length="0">
    <dxf>
      <numFmt numFmtId="0" formatCode="General"/>
    </dxf>
  </rfmt>
  <rfmt sheetId="5" sqref="P39" start="0" length="0">
    <dxf>
      <numFmt numFmtId="0" formatCode="General"/>
    </dxf>
  </rfmt>
  <rcv guid="{621D8238-5429-498F-AC6E-560DC77BBC2F}" action="delete"/>
  <rcv guid="{621D8238-5429-498F-AC6E-560DC77BBC2F}"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2">
  <userInfo guid="{62C963F7-D695-4121-A1BA-DC756C38C7EF}" name="MARCELO DARCI DE SOUZA" id="-473337382" dateTime="2019-02-18T15:18:23"/>
  <userInfo guid="{4408C378-BA82-4A2C-9320-59C2594D45A9}" name="MARCELO DARCI DE SOUZA" id="-473319660" dateTime="2019-08-06T18:25:15"/>
</user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39"/>
  <sheetViews>
    <sheetView topLeftCell="A31" zoomScale="50" zoomScaleNormal="50" workbookViewId="0">
      <selection activeCell="N1" sqref="N1:P1048576"/>
    </sheetView>
  </sheetViews>
  <sheetFormatPr defaultColWidth="9.7109375" defaultRowHeight="15" x14ac:dyDescent="0.25"/>
  <cols>
    <col min="1" max="1" width="7.5703125" style="1" customWidth="1"/>
    <col min="2" max="2" width="5.7109375" style="1" customWidth="1"/>
    <col min="3" max="3" width="26.5703125" style="1" customWidth="1"/>
    <col min="4" max="4" width="54.28515625" style="16" customWidth="1"/>
    <col min="5" max="5" width="21.85546875" style="1" customWidth="1"/>
    <col min="6" max="6" width="9.85546875" style="1" customWidth="1"/>
    <col min="7" max="7" width="14" style="1" customWidth="1"/>
    <col min="8" max="8" width="19.7109375" style="1" customWidth="1"/>
    <col min="9" max="9" width="16.7109375" style="1" customWidth="1"/>
    <col min="10" max="10" width="16.140625" style="16" customWidth="1"/>
    <col min="11" max="11" width="12.5703125" style="17" customWidth="1"/>
    <col min="12" max="12" width="13.28515625" style="26" customWidth="1"/>
    <col min="13" max="13" width="12.5703125" style="18" customWidth="1"/>
    <col min="14" max="14" width="14.7109375" style="19" customWidth="1"/>
    <col min="15" max="18" width="14.140625" style="19" customWidth="1"/>
    <col min="19" max="25" width="12" style="19" customWidth="1"/>
    <col min="26" max="16384" width="9.7109375" style="15"/>
  </cols>
  <sheetData>
    <row r="1" spans="1:25" ht="33" customHeight="1" x14ac:dyDescent="0.25">
      <c r="A1" s="101" t="s">
        <v>75</v>
      </c>
      <c r="B1" s="101"/>
      <c r="C1" s="101"/>
      <c r="D1" s="101" t="s">
        <v>76</v>
      </c>
      <c r="E1" s="101"/>
      <c r="F1" s="101"/>
      <c r="G1" s="101"/>
      <c r="H1" s="101"/>
      <c r="I1" s="101"/>
      <c r="J1" s="101"/>
      <c r="K1" s="101" t="s">
        <v>77</v>
      </c>
      <c r="L1" s="101"/>
      <c r="M1" s="101"/>
      <c r="N1" s="72" t="s">
        <v>126</v>
      </c>
      <c r="O1" s="72" t="s">
        <v>127</v>
      </c>
      <c r="P1" s="72" t="s">
        <v>128</v>
      </c>
      <c r="Q1" s="100" t="s">
        <v>78</v>
      </c>
      <c r="R1" s="100" t="s">
        <v>78</v>
      </c>
      <c r="S1" s="100" t="s">
        <v>78</v>
      </c>
      <c r="T1" s="100" t="s">
        <v>78</v>
      </c>
      <c r="U1" s="100" t="s">
        <v>78</v>
      </c>
      <c r="V1" s="100" t="s">
        <v>78</v>
      </c>
      <c r="W1" s="100" t="s">
        <v>78</v>
      </c>
      <c r="X1" s="100" t="s">
        <v>78</v>
      </c>
      <c r="Y1" s="100" t="s">
        <v>78</v>
      </c>
    </row>
    <row r="2" spans="1:25" ht="24.75" customHeight="1" x14ac:dyDescent="0.25">
      <c r="A2" s="101" t="s">
        <v>45</v>
      </c>
      <c r="B2" s="101"/>
      <c r="C2" s="101"/>
      <c r="D2" s="101"/>
      <c r="E2" s="101"/>
      <c r="F2" s="101"/>
      <c r="G2" s="101"/>
      <c r="H2" s="101"/>
      <c r="I2" s="101"/>
      <c r="J2" s="101"/>
      <c r="K2" s="101"/>
      <c r="L2" s="101"/>
      <c r="M2" s="101"/>
      <c r="N2" s="72"/>
      <c r="O2" s="72"/>
      <c r="P2" s="72"/>
      <c r="Q2" s="100"/>
      <c r="R2" s="100"/>
      <c r="S2" s="100"/>
      <c r="T2" s="100"/>
      <c r="U2" s="100"/>
      <c r="V2" s="100"/>
      <c r="W2" s="100"/>
      <c r="X2" s="100"/>
      <c r="Y2" s="100"/>
    </row>
    <row r="3" spans="1:25" s="16" customFormat="1" ht="34.5" customHeight="1" x14ac:dyDescent="0.2">
      <c r="A3" s="20" t="s">
        <v>6</v>
      </c>
      <c r="B3" s="20" t="s">
        <v>36</v>
      </c>
      <c r="C3" s="20" t="s">
        <v>46</v>
      </c>
      <c r="D3" s="40" t="s">
        <v>47</v>
      </c>
      <c r="E3" s="21" t="s">
        <v>48</v>
      </c>
      <c r="F3" s="21" t="s">
        <v>49</v>
      </c>
      <c r="G3" s="21" t="s">
        <v>50</v>
      </c>
      <c r="H3" s="21" t="s">
        <v>51</v>
      </c>
      <c r="I3" s="21" t="s">
        <v>52</v>
      </c>
      <c r="J3" s="22" t="s">
        <v>2</v>
      </c>
      <c r="K3" s="23" t="s">
        <v>24</v>
      </c>
      <c r="L3" s="24" t="s">
        <v>0</v>
      </c>
      <c r="M3" s="20" t="s">
        <v>3</v>
      </c>
      <c r="N3" s="75">
        <v>43592</v>
      </c>
      <c r="O3" s="75">
        <v>43593</v>
      </c>
      <c r="P3" s="75">
        <v>43593</v>
      </c>
      <c r="Q3" s="25" t="s">
        <v>1</v>
      </c>
      <c r="R3" s="25" t="s">
        <v>1</v>
      </c>
      <c r="S3" s="25" t="s">
        <v>1</v>
      </c>
      <c r="T3" s="25" t="s">
        <v>1</v>
      </c>
      <c r="U3" s="25" t="s">
        <v>1</v>
      </c>
      <c r="V3" s="25" t="s">
        <v>1</v>
      </c>
      <c r="W3" s="25" t="s">
        <v>1</v>
      </c>
      <c r="X3" s="25" t="s">
        <v>1</v>
      </c>
      <c r="Y3" s="25" t="s">
        <v>1</v>
      </c>
    </row>
    <row r="4" spans="1:25" ht="150" customHeight="1" x14ac:dyDescent="0.25">
      <c r="A4" s="48">
        <v>1</v>
      </c>
      <c r="B4" s="48">
        <v>1</v>
      </c>
      <c r="C4" s="54" t="s">
        <v>97</v>
      </c>
      <c r="D4" s="56" t="s">
        <v>104</v>
      </c>
      <c r="E4" s="44" t="s">
        <v>80</v>
      </c>
      <c r="F4" s="44" t="s">
        <v>26</v>
      </c>
      <c r="G4" s="44" t="s">
        <v>53</v>
      </c>
      <c r="H4" s="44" t="s">
        <v>54</v>
      </c>
      <c r="I4" s="44" t="s">
        <v>27</v>
      </c>
      <c r="J4" s="61">
        <v>1359.09</v>
      </c>
      <c r="K4" s="28">
        <f>4-2</f>
        <v>2</v>
      </c>
      <c r="L4" s="27">
        <f t="shared" ref="L4:L38" si="0">K4-SUM(N4:X4)</f>
        <v>2</v>
      </c>
      <c r="M4" s="29" t="str">
        <f>IF(L4&lt;0,"ATENÇÃO","OK")</f>
        <v>OK</v>
      </c>
      <c r="N4" s="37"/>
      <c r="O4" s="38"/>
      <c r="P4" s="37"/>
      <c r="Q4" s="36"/>
      <c r="R4" s="37"/>
      <c r="S4" s="37"/>
      <c r="T4" s="37"/>
      <c r="U4" s="37"/>
      <c r="V4" s="37"/>
      <c r="W4" s="37"/>
      <c r="X4" s="36"/>
      <c r="Y4" s="37"/>
    </row>
    <row r="5" spans="1:25" ht="150" customHeight="1" x14ac:dyDescent="0.25">
      <c r="A5" s="52">
        <v>2</v>
      </c>
      <c r="B5" s="52">
        <v>2</v>
      </c>
      <c r="C5" s="55" t="s">
        <v>98</v>
      </c>
      <c r="D5" s="57" t="s">
        <v>105</v>
      </c>
      <c r="E5" s="63" t="s">
        <v>81</v>
      </c>
      <c r="F5" s="64" t="s">
        <v>26</v>
      </c>
      <c r="G5" s="65" t="s">
        <v>53</v>
      </c>
      <c r="H5" s="65" t="s">
        <v>54</v>
      </c>
      <c r="I5" s="65" t="s">
        <v>27</v>
      </c>
      <c r="J5" s="59">
        <v>1290.47</v>
      </c>
      <c r="K5" s="28"/>
      <c r="L5" s="27">
        <f t="shared" si="0"/>
        <v>0</v>
      </c>
      <c r="M5" s="29" t="str">
        <f t="shared" ref="M5:M38" si="1">IF(L5&lt;0,"ATENÇÃO","OK")</f>
        <v>OK</v>
      </c>
      <c r="N5" s="36"/>
      <c r="O5" s="38"/>
      <c r="P5" s="37"/>
      <c r="Q5" s="37"/>
      <c r="R5" s="37"/>
      <c r="S5" s="37"/>
      <c r="T5" s="37"/>
      <c r="U5" s="37"/>
      <c r="V5" s="37"/>
      <c r="W5" s="37"/>
      <c r="X5" s="37"/>
      <c r="Y5" s="37"/>
    </row>
    <row r="6" spans="1:25" ht="150" customHeight="1" x14ac:dyDescent="0.25">
      <c r="A6" s="49">
        <v>3</v>
      </c>
      <c r="B6" s="49">
        <v>3</v>
      </c>
      <c r="C6" s="54" t="s">
        <v>99</v>
      </c>
      <c r="D6" s="58" t="s">
        <v>106</v>
      </c>
      <c r="E6" s="46" t="s">
        <v>82</v>
      </c>
      <c r="F6" s="44" t="s">
        <v>26</v>
      </c>
      <c r="G6" s="44" t="s">
        <v>53</v>
      </c>
      <c r="H6" s="44" t="s">
        <v>55</v>
      </c>
      <c r="I6" s="44" t="s">
        <v>27</v>
      </c>
      <c r="J6" s="60">
        <v>1765.86</v>
      </c>
      <c r="K6" s="28"/>
      <c r="L6" s="27">
        <f t="shared" si="0"/>
        <v>0</v>
      </c>
      <c r="M6" s="29" t="str">
        <f t="shared" si="1"/>
        <v>OK</v>
      </c>
      <c r="N6" s="37"/>
      <c r="O6" s="38"/>
      <c r="P6" s="37"/>
      <c r="Q6" s="37"/>
      <c r="R6" s="37"/>
      <c r="S6" s="37"/>
      <c r="T6" s="37"/>
      <c r="U6" s="37"/>
      <c r="V6" s="37"/>
      <c r="W6" s="37"/>
      <c r="X6" s="37"/>
      <c r="Y6" s="37"/>
    </row>
    <row r="7" spans="1:25" ht="150" customHeight="1" x14ac:dyDescent="0.25">
      <c r="A7" s="52">
        <v>4</v>
      </c>
      <c r="B7" s="52">
        <v>4</v>
      </c>
      <c r="C7" s="55" t="s">
        <v>98</v>
      </c>
      <c r="D7" s="57" t="s">
        <v>107</v>
      </c>
      <c r="E7" s="65" t="s">
        <v>83</v>
      </c>
      <c r="F7" s="65" t="s">
        <v>26</v>
      </c>
      <c r="G7" s="65" t="s">
        <v>53</v>
      </c>
      <c r="H7" s="65" t="s">
        <v>56</v>
      </c>
      <c r="I7" s="65" t="s">
        <v>27</v>
      </c>
      <c r="J7" s="59">
        <v>1540</v>
      </c>
      <c r="K7" s="28"/>
      <c r="L7" s="27">
        <f t="shared" si="0"/>
        <v>0</v>
      </c>
      <c r="M7" s="29" t="str">
        <f t="shared" si="1"/>
        <v>OK</v>
      </c>
      <c r="N7" s="37"/>
      <c r="O7" s="38"/>
      <c r="P7" s="36"/>
      <c r="Q7" s="37"/>
      <c r="R7" s="37"/>
      <c r="S7" s="37"/>
      <c r="T7" s="37"/>
      <c r="U7" s="37"/>
      <c r="V7" s="37"/>
      <c r="W7" s="37"/>
      <c r="X7" s="37"/>
      <c r="Y7" s="37"/>
    </row>
    <row r="8" spans="1:25" ht="150" customHeight="1" x14ac:dyDescent="0.25">
      <c r="A8" s="49">
        <v>5</v>
      </c>
      <c r="B8" s="49">
        <v>5</v>
      </c>
      <c r="C8" s="54" t="s">
        <v>97</v>
      </c>
      <c r="D8" s="58" t="s">
        <v>108</v>
      </c>
      <c r="E8" s="44" t="s">
        <v>84</v>
      </c>
      <c r="F8" s="44" t="s">
        <v>26</v>
      </c>
      <c r="G8" s="44" t="s">
        <v>53</v>
      </c>
      <c r="H8" s="44" t="s">
        <v>57</v>
      </c>
      <c r="I8" s="44" t="s">
        <v>27</v>
      </c>
      <c r="J8" s="60">
        <v>2363.63</v>
      </c>
      <c r="K8" s="28">
        <f>4-1</f>
        <v>3</v>
      </c>
      <c r="L8" s="27">
        <f t="shared" si="0"/>
        <v>2</v>
      </c>
      <c r="M8" s="29" t="str">
        <f t="shared" si="1"/>
        <v>OK</v>
      </c>
      <c r="N8" s="36"/>
      <c r="O8" s="76">
        <v>1</v>
      </c>
      <c r="P8" s="37"/>
      <c r="Q8" s="36"/>
      <c r="R8" s="37"/>
      <c r="S8" s="37"/>
      <c r="T8" s="37"/>
      <c r="U8" s="37"/>
      <c r="V8" s="37"/>
      <c r="W8" s="37"/>
      <c r="X8" s="37"/>
      <c r="Y8" s="37"/>
    </row>
    <row r="9" spans="1:25" ht="150" customHeight="1" x14ac:dyDescent="0.25">
      <c r="A9" s="52">
        <v>6</v>
      </c>
      <c r="B9" s="52">
        <v>6</v>
      </c>
      <c r="C9" s="55" t="s">
        <v>98</v>
      </c>
      <c r="D9" s="57" t="s">
        <v>109</v>
      </c>
      <c r="E9" s="65" t="s">
        <v>85</v>
      </c>
      <c r="F9" s="65" t="s">
        <v>26</v>
      </c>
      <c r="G9" s="65" t="s">
        <v>53</v>
      </c>
      <c r="H9" s="65" t="s">
        <v>58</v>
      </c>
      <c r="I9" s="65" t="s">
        <v>27</v>
      </c>
      <c r="J9" s="59">
        <v>2388.88</v>
      </c>
      <c r="K9" s="28"/>
      <c r="L9" s="27">
        <f t="shared" si="0"/>
        <v>0</v>
      </c>
      <c r="M9" s="29" t="str">
        <f t="shared" si="1"/>
        <v>OK</v>
      </c>
      <c r="N9" s="37"/>
      <c r="O9" s="38"/>
      <c r="P9" s="37"/>
      <c r="Q9" s="36"/>
      <c r="R9" s="39"/>
      <c r="S9" s="37"/>
      <c r="T9" s="37"/>
      <c r="U9" s="37"/>
      <c r="V9" s="37"/>
      <c r="W9" s="37"/>
      <c r="X9" s="37"/>
      <c r="Y9" s="37"/>
    </row>
    <row r="10" spans="1:25" ht="150" customHeight="1" x14ac:dyDescent="0.25">
      <c r="A10" s="49">
        <v>9</v>
      </c>
      <c r="B10" s="49">
        <v>9</v>
      </c>
      <c r="C10" s="54" t="s">
        <v>98</v>
      </c>
      <c r="D10" s="58" t="s">
        <v>110</v>
      </c>
      <c r="E10" s="44" t="s">
        <v>86</v>
      </c>
      <c r="F10" s="44" t="s">
        <v>26</v>
      </c>
      <c r="G10" s="44" t="s">
        <v>53</v>
      </c>
      <c r="H10" s="44" t="s">
        <v>59</v>
      </c>
      <c r="I10" s="44" t="s">
        <v>27</v>
      </c>
      <c r="J10" s="60">
        <v>2970.58</v>
      </c>
      <c r="K10" s="28">
        <f>3-1</f>
        <v>2</v>
      </c>
      <c r="L10" s="27">
        <f t="shared" si="0"/>
        <v>2</v>
      </c>
      <c r="M10" s="29" t="str">
        <f t="shared" si="1"/>
        <v>OK</v>
      </c>
      <c r="N10" s="37"/>
      <c r="O10" s="38"/>
      <c r="P10" s="37"/>
      <c r="Q10" s="37"/>
      <c r="R10" s="37"/>
      <c r="S10" s="37"/>
      <c r="T10" s="37"/>
      <c r="U10" s="37"/>
      <c r="V10" s="37"/>
      <c r="W10" s="37"/>
      <c r="X10" s="37"/>
      <c r="Y10" s="37"/>
    </row>
    <row r="11" spans="1:25" ht="150" customHeight="1" x14ac:dyDescent="0.25">
      <c r="A11" s="52">
        <v>12</v>
      </c>
      <c r="B11" s="52">
        <v>12</v>
      </c>
      <c r="C11" s="55" t="s">
        <v>100</v>
      </c>
      <c r="D11" s="57" t="s">
        <v>111</v>
      </c>
      <c r="E11" s="65" t="s">
        <v>87</v>
      </c>
      <c r="F11" s="66" t="s">
        <v>26</v>
      </c>
      <c r="G11" s="66" t="s">
        <v>53</v>
      </c>
      <c r="H11" s="66" t="s">
        <v>60</v>
      </c>
      <c r="I11" s="65" t="s">
        <v>27</v>
      </c>
      <c r="J11" s="59">
        <v>10017.57</v>
      </c>
      <c r="K11" s="28"/>
      <c r="L11" s="27">
        <f t="shared" si="0"/>
        <v>0</v>
      </c>
      <c r="M11" s="29" t="str">
        <f t="shared" si="1"/>
        <v>OK</v>
      </c>
      <c r="N11" s="37"/>
      <c r="O11" s="38"/>
      <c r="P11" s="37"/>
      <c r="Q11" s="37"/>
      <c r="R11" s="37"/>
      <c r="S11" s="37"/>
      <c r="T11" s="37"/>
      <c r="U11" s="37"/>
      <c r="V11" s="37"/>
      <c r="W11" s="37"/>
      <c r="X11" s="37"/>
      <c r="Y11" s="37"/>
    </row>
    <row r="12" spans="1:25" ht="150" customHeight="1" x14ac:dyDescent="0.25">
      <c r="A12" s="49">
        <v>13</v>
      </c>
      <c r="B12" s="49">
        <v>13</v>
      </c>
      <c r="C12" s="54" t="s">
        <v>101</v>
      </c>
      <c r="D12" s="58" t="s">
        <v>112</v>
      </c>
      <c r="E12" s="44" t="s">
        <v>88</v>
      </c>
      <c r="F12" s="45" t="s">
        <v>26</v>
      </c>
      <c r="G12" s="45" t="s">
        <v>53</v>
      </c>
      <c r="H12" s="45" t="s">
        <v>61</v>
      </c>
      <c r="I12" s="44" t="s">
        <v>27</v>
      </c>
      <c r="J12" s="60">
        <v>13500</v>
      </c>
      <c r="K12" s="28">
        <f>1</f>
        <v>1</v>
      </c>
      <c r="L12" s="27">
        <f t="shared" si="0"/>
        <v>0</v>
      </c>
      <c r="M12" s="29" t="str">
        <f t="shared" si="1"/>
        <v>OK</v>
      </c>
      <c r="N12" s="76">
        <v>1</v>
      </c>
      <c r="O12" s="77"/>
      <c r="P12" s="37"/>
      <c r="Q12" s="37"/>
      <c r="R12" s="37"/>
      <c r="S12" s="37"/>
      <c r="T12" s="37"/>
      <c r="U12" s="37"/>
      <c r="V12" s="37"/>
      <c r="W12" s="37"/>
      <c r="X12" s="37"/>
      <c r="Y12" s="37"/>
    </row>
    <row r="13" spans="1:25" ht="150" customHeight="1" x14ac:dyDescent="0.25">
      <c r="A13" s="52">
        <v>15</v>
      </c>
      <c r="B13" s="52">
        <v>15</v>
      </c>
      <c r="C13" s="55" t="s">
        <v>101</v>
      </c>
      <c r="D13" s="57" t="s">
        <v>113</v>
      </c>
      <c r="E13" s="65" t="s">
        <v>89</v>
      </c>
      <c r="F13" s="66" t="s">
        <v>26</v>
      </c>
      <c r="G13" s="66" t="s">
        <v>53</v>
      </c>
      <c r="H13" s="66" t="s">
        <v>62</v>
      </c>
      <c r="I13" s="65" t="s">
        <v>27</v>
      </c>
      <c r="J13" s="59">
        <v>13611.03</v>
      </c>
      <c r="K13" s="28"/>
      <c r="L13" s="27">
        <f t="shared" si="0"/>
        <v>0</v>
      </c>
      <c r="M13" s="29" t="str">
        <f t="shared" si="1"/>
        <v>OK</v>
      </c>
      <c r="N13" s="37"/>
      <c r="O13" s="38"/>
      <c r="P13" s="37"/>
      <c r="Q13" s="36"/>
      <c r="R13" s="39"/>
      <c r="S13" s="37"/>
      <c r="T13" s="37"/>
      <c r="U13" s="37"/>
      <c r="V13" s="37"/>
      <c r="W13" s="37"/>
      <c r="X13" s="37"/>
      <c r="Y13" s="37"/>
    </row>
    <row r="14" spans="1:25" ht="150" customHeight="1" x14ac:dyDescent="0.25">
      <c r="A14" s="48">
        <v>16</v>
      </c>
      <c r="B14" s="48">
        <v>16</v>
      </c>
      <c r="C14" s="62" t="s">
        <v>101</v>
      </c>
      <c r="D14" s="56" t="s">
        <v>114</v>
      </c>
      <c r="E14" s="44" t="s">
        <v>90</v>
      </c>
      <c r="F14" s="44" t="s">
        <v>26</v>
      </c>
      <c r="G14" s="44" t="s">
        <v>53</v>
      </c>
      <c r="H14" s="44" t="s">
        <v>63</v>
      </c>
      <c r="I14" s="44" t="s">
        <v>27</v>
      </c>
      <c r="J14" s="61">
        <v>15985.91</v>
      </c>
      <c r="K14" s="28">
        <f>2-1</f>
        <v>1</v>
      </c>
      <c r="L14" s="27">
        <f t="shared" si="0"/>
        <v>1</v>
      </c>
      <c r="M14" s="29" t="str">
        <f t="shared" si="1"/>
        <v>OK</v>
      </c>
      <c r="N14" s="37"/>
      <c r="O14" s="38"/>
      <c r="P14" s="37"/>
      <c r="Q14" s="37"/>
      <c r="R14" s="37"/>
      <c r="S14" s="37"/>
      <c r="T14" s="37"/>
      <c r="U14" s="37"/>
      <c r="V14" s="37"/>
      <c r="W14" s="37"/>
      <c r="X14" s="37"/>
      <c r="Y14" s="37"/>
    </row>
    <row r="15" spans="1:25" ht="150" customHeight="1" x14ac:dyDescent="0.25">
      <c r="A15" s="52">
        <v>17</v>
      </c>
      <c r="B15" s="52">
        <v>17</v>
      </c>
      <c r="C15" s="55" t="s">
        <v>101</v>
      </c>
      <c r="D15" s="57" t="s">
        <v>115</v>
      </c>
      <c r="E15" s="65" t="s">
        <v>91</v>
      </c>
      <c r="F15" s="65" t="s">
        <v>26</v>
      </c>
      <c r="G15" s="65" t="s">
        <v>53</v>
      </c>
      <c r="H15" s="65" t="s">
        <v>64</v>
      </c>
      <c r="I15" s="65" t="s">
        <v>27</v>
      </c>
      <c r="J15" s="59">
        <v>16854.5</v>
      </c>
      <c r="K15" s="28"/>
      <c r="L15" s="27">
        <f t="shared" si="0"/>
        <v>0</v>
      </c>
      <c r="M15" s="29" t="str">
        <f t="shared" si="1"/>
        <v>OK</v>
      </c>
      <c r="N15" s="37"/>
      <c r="O15" s="38"/>
      <c r="P15" s="37"/>
      <c r="Q15" s="37"/>
      <c r="R15" s="37"/>
      <c r="S15" s="37"/>
      <c r="T15" s="37"/>
      <c r="U15" s="37"/>
      <c r="V15" s="37"/>
      <c r="W15" s="37"/>
      <c r="X15" s="37"/>
      <c r="Y15" s="37"/>
    </row>
    <row r="16" spans="1:25" ht="150" customHeight="1" x14ac:dyDescent="0.25">
      <c r="A16" s="49">
        <v>19</v>
      </c>
      <c r="B16" s="49">
        <v>19</v>
      </c>
      <c r="C16" s="54" t="s">
        <v>98</v>
      </c>
      <c r="D16" s="58" t="s">
        <v>37</v>
      </c>
      <c r="E16" s="44" t="s">
        <v>92</v>
      </c>
      <c r="F16" s="44" t="s">
        <v>26</v>
      </c>
      <c r="G16" s="44" t="s">
        <v>65</v>
      </c>
      <c r="H16" s="44" t="s">
        <v>66</v>
      </c>
      <c r="I16" s="44" t="s">
        <v>27</v>
      </c>
      <c r="J16" s="60">
        <v>863.63</v>
      </c>
      <c r="K16" s="28">
        <v>2</v>
      </c>
      <c r="L16" s="27">
        <f t="shared" si="0"/>
        <v>2</v>
      </c>
      <c r="M16" s="29" t="str">
        <f t="shared" si="1"/>
        <v>OK</v>
      </c>
      <c r="N16" s="37"/>
      <c r="O16" s="38"/>
      <c r="P16" s="37"/>
      <c r="Q16" s="37"/>
      <c r="R16" s="37"/>
      <c r="S16" s="37"/>
      <c r="T16" s="37"/>
      <c r="U16" s="37"/>
      <c r="V16" s="37"/>
      <c r="W16" s="37"/>
      <c r="X16" s="37"/>
      <c r="Y16" s="37"/>
    </row>
    <row r="17" spans="1:25" ht="150" customHeight="1" x14ac:dyDescent="0.25">
      <c r="A17" s="50">
        <v>20</v>
      </c>
      <c r="B17" s="52">
        <v>20</v>
      </c>
      <c r="C17" s="55" t="s">
        <v>101</v>
      </c>
      <c r="D17" s="57" t="s">
        <v>67</v>
      </c>
      <c r="E17" s="65" t="s">
        <v>93</v>
      </c>
      <c r="F17" s="66" t="s">
        <v>26</v>
      </c>
      <c r="G17" s="66" t="s">
        <v>68</v>
      </c>
      <c r="H17" s="66" t="s">
        <v>69</v>
      </c>
      <c r="I17" s="66" t="s">
        <v>70</v>
      </c>
      <c r="J17" s="59">
        <v>481.95</v>
      </c>
      <c r="K17" s="28">
        <v>5</v>
      </c>
      <c r="L17" s="27">
        <f t="shared" si="0"/>
        <v>5</v>
      </c>
      <c r="M17" s="29" t="str">
        <f t="shared" si="1"/>
        <v>OK</v>
      </c>
      <c r="N17" s="37"/>
      <c r="O17" s="38"/>
      <c r="P17" s="37"/>
      <c r="Q17" s="37"/>
      <c r="R17" s="37"/>
      <c r="S17" s="37"/>
      <c r="T17" s="37"/>
      <c r="U17" s="37"/>
      <c r="V17" s="37"/>
      <c r="W17" s="37"/>
      <c r="X17" s="37"/>
      <c r="Y17" s="37"/>
    </row>
    <row r="18" spans="1:25" ht="150" customHeight="1" x14ac:dyDescent="0.25">
      <c r="A18" s="51">
        <v>21</v>
      </c>
      <c r="B18" s="49">
        <v>21</v>
      </c>
      <c r="C18" s="54" t="s">
        <v>102</v>
      </c>
      <c r="D18" s="58" t="s">
        <v>116</v>
      </c>
      <c r="E18" s="44" t="s">
        <v>94</v>
      </c>
      <c r="F18" s="44" t="s">
        <v>26</v>
      </c>
      <c r="G18" s="44" t="s">
        <v>95</v>
      </c>
      <c r="H18" s="44" t="s">
        <v>79</v>
      </c>
      <c r="I18" s="44" t="s">
        <v>27</v>
      </c>
      <c r="J18" s="60">
        <v>3953.7</v>
      </c>
      <c r="K18" s="28"/>
      <c r="L18" s="27">
        <f t="shared" si="0"/>
        <v>0</v>
      </c>
      <c r="M18" s="29" t="str">
        <f t="shared" si="1"/>
        <v>OK</v>
      </c>
      <c r="N18" s="37"/>
      <c r="O18" s="38"/>
      <c r="P18" s="37"/>
      <c r="Q18" s="37"/>
      <c r="R18" s="37"/>
      <c r="S18" s="37"/>
      <c r="T18" s="37"/>
      <c r="U18" s="37"/>
      <c r="V18" s="37"/>
      <c r="W18" s="37"/>
      <c r="X18" s="37"/>
      <c r="Y18" s="37"/>
    </row>
    <row r="19" spans="1:25" ht="50.1" customHeight="1" x14ac:dyDescent="0.25">
      <c r="A19" s="96">
        <v>22</v>
      </c>
      <c r="B19" s="52">
        <v>22</v>
      </c>
      <c r="C19" s="88" t="s">
        <v>103</v>
      </c>
      <c r="D19" s="57" t="s">
        <v>71</v>
      </c>
      <c r="E19" s="91" t="s">
        <v>96</v>
      </c>
      <c r="F19" s="66" t="s">
        <v>29</v>
      </c>
      <c r="G19" s="67" t="s">
        <v>72</v>
      </c>
      <c r="H19" s="66" t="s">
        <v>73</v>
      </c>
      <c r="I19" s="66" t="s">
        <v>30</v>
      </c>
      <c r="J19" s="59">
        <v>51.1</v>
      </c>
      <c r="K19" s="28">
        <v>2</v>
      </c>
      <c r="L19" s="27">
        <f t="shared" si="0"/>
        <v>2</v>
      </c>
      <c r="M19" s="29" t="str">
        <f t="shared" si="1"/>
        <v>OK</v>
      </c>
      <c r="N19" s="37"/>
      <c r="O19" s="38"/>
      <c r="P19" s="37"/>
      <c r="Q19" s="37"/>
      <c r="R19" s="37"/>
      <c r="S19" s="37"/>
      <c r="T19" s="37"/>
      <c r="U19" s="39"/>
      <c r="V19" s="39"/>
      <c r="W19" s="37"/>
      <c r="X19" s="37"/>
      <c r="Y19" s="37"/>
    </row>
    <row r="20" spans="1:25" ht="50.1" customHeight="1" x14ac:dyDescent="0.25">
      <c r="A20" s="96"/>
      <c r="B20" s="52">
        <v>23</v>
      </c>
      <c r="C20" s="89"/>
      <c r="D20" s="57" t="s">
        <v>28</v>
      </c>
      <c r="E20" s="92"/>
      <c r="F20" s="66" t="s">
        <v>29</v>
      </c>
      <c r="G20" s="68" t="s">
        <v>72</v>
      </c>
      <c r="H20" s="66" t="s">
        <v>73</v>
      </c>
      <c r="I20" s="66" t="s">
        <v>30</v>
      </c>
      <c r="J20" s="59">
        <v>430</v>
      </c>
      <c r="K20" s="28">
        <v>15</v>
      </c>
      <c r="L20" s="27">
        <f t="shared" si="0"/>
        <v>14</v>
      </c>
      <c r="M20" s="29" t="str">
        <f t="shared" si="1"/>
        <v>OK</v>
      </c>
      <c r="N20" s="37"/>
      <c r="O20" s="38"/>
      <c r="P20" s="78">
        <v>1</v>
      </c>
      <c r="Q20" s="37"/>
      <c r="R20" s="37"/>
      <c r="S20" s="37"/>
      <c r="T20" s="37"/>
      <c r="U20" s="37"/>
      <c r="V20" s="37"/>
      <c r="W20" s="37"/>
      <c r="X20" s="37"/>
      <c r="Y20" s="37"/>
    </row>
    <row r="21" spans="1:25" ht="50.1" customHeight="1" x14ac:dyDescent="0.25">
      <c r="A21" s="96"/>
      <c r="B21" s="52">
        <v>24</v>
      </c>
      <c r="C21" s="89"/>
      <c r="D21" s="57" t="s">
        <v>31</v>
      </c>
      <c r="E21" s="92"/>
      <c r="F21" s="66" t="s">
        <v>29</v>
      </c>
      <c r="G21" s="68" t="s">
        <v>72</v>
      </c>
      <c r="H21" s="66" t="s">
        <v>73</v>
      </c>
      <c r="I21" s="66" t="s">
        <v>30</v>
      </c>
      <c r="J21" s="59">
        <v>500</v>
      </c>
      <c r="K21" s="28">
        <v>5</v>
      </c>
      <c r="L21" s="27">
        <f t="shared" si="0"/>
        <v>4</v>
      </c>
      <c r="M21" s="29" t="str">
        <f t="shared" si="1"/>
        <v>OK</v>
      </c>
      <c r="N21" s="37"/>
      <c r="O21" s="38"/>
      <c r="P21" s="78">
        <v>1</v>
      </c>
      <c r="Q21" s="37"/>
      <c r="R21" s="37"/>
      <c r="S21" s="37"/>
      <c r="T21" s="37"/>
      <c r="U21" s="37"/>
      <c r="V21" s="37"/>
      <c r="W21" s="37"/>
      <c r="X21" s="37"/>
      <c r="Y21" s="37"/>
    </row>
    <row r="22" spans="1:25" ht="50.1" customHeight="1" x14ac:dyDescent="0.25">
      <c r="A22" s="96"/>
      <c r="B22" s="52">
        <v>25</v>
      </c>
      <c r="C22" s="89"/>
      <c r="D22" s="57" t="s">
        <v>32</v>
      </c>
      <c r="E22" s="92"/>
      <c r="F22" s="66" t="s">
        <v>29</v>
      </c>
      <c r="G22" s="68" t="s">
        <v>72</v>
      </c>
      <c r="H22" s="66" t="s">
        <v>73</v>
      </c>
      <c r="I22" s="66" t="s">
        <v>30</v>
      </c>
      <c r="J22" s="59">
        <v>800</v>
      </c>
      <c r="K22" s="28">
        <v>3</v>
      </c>
      <c r="L22" s="27">
        <f t="shared" si="0"/>
        <v>0</v>
      </c>
      <c r="M22" s="29" t="str">
        <f t="shared" si="1"/>
        <v>OK</v>
      </c>
      <c r="N22" s="37"/>
      <c r="O22" s="38"/>
      <c r="P22" s="78">
        <v>3</v>
      </c>
      <c r="Q22" s="37"/>
      <c r="R22" s="37"/>
      <c r="S22" s="37"/>
      <c r="T22" s="37"/>
      <c r="U22" s="37"/>
      <c r="V22" s="37"/>
      <c r="W22" s="37"/>
      <c r="X22" s="37"/>
      <c r="Y22" s="37"/>
    </row>
    <row r="23" spans="1:25" ht="50.1" customHeight="1" x14ac:dyDescent="0.25">
      <c r="A23" s="96"/>
      <c r="B23" s="52">
        <v>26</v>
      </c>
      <c r="C23" s="89"/>
      <c r="D23" s="57" t="s">
        <v>33</v>
      </c>
      <c r="E23" s="92"/>
      <c r="F23" s="66" t="s">
        <v>34</v>
      </c>
      <c r="G23" s="68" t="s">
        <v>72</v>
      </c>
      <c r="H23" s="66" t="s">
        <v>73</v>
      </c>
      <c r="I23" s="66" t="s">
        <v>30</v>
      </c>
      <c r="J23" s="59">
        <v>40</v>
      </c>
      <c r="K23" s="28">
        <v>200</v>
      </c>
      <c r="L23" s="27">
        <f t="shared" si="0"/>
        <v>196</v>
      </c>
      <c r="M23" s="29" t="str">
        <f t="shared" si="1"/>
        <v>OK</v>
      </c>
      <c r="N23" s="37"/>
      <c r="O23" s="38"/>
      <c r="P23" s="76">
        <v>4</v>
      </c>
      <c r="Q23" s="37"/>
      <c r="R23" s="36"/>
      <c r="S23" s="37"/>
      <c r="T23" s="37"/>
      <c r="U23" s="37"/>
      <c r="V23" s="37"/>
      <c r="W23" s="37"/>
      <c r="X23" s="37"/>
      <c r="Y23" s="37"/>
    </row>
    <row r="24" spans="1:25" ht="50.1" customHeight="1" x14ac:dyDescent="0.25">
      <c r="A24" s="96"/>
      <c r="B24" s="52">
        <v>27</v>
      </c>
      <c r="C24" s="89"/>
      <c r="D24" s="57" t="s">
        <v>117</v>
      </c>
      <c r="E24" s="92"/>
      <c r="F24" s="66" t="s">
        <v>34</v>
      </c>
      <c r="G24" s="68" t="s">
        <v>72</v>
      </c>
      <c r="H24" s="66" t="s">
        <v>73</v>
      </c>
      <c r="I24" s="66" t="s">
        <v>30</v>
      </c>
      <c r="J24" s="59">
        <v>40</v>
      </c>
      <c r="K24" s="28">
        <v>100</v>
      </c>
      <c r="L24" s="27">
        <f t="shared" si="0"/>
        <v>97</v>
      </c>
      <c r="M24" s="29" t="str">
        <f t="shared" si="1"/>
        <v>OK</v>
      </c>
      <c r="N24" s="37"/>
      <c r="O24" s="38"/>
      <c r="P24" s="78">
        <v>3</v>
      </c>
      <c r="Q24" s="37"/>
      <c r="R24" s="37"/>
      <c r="S24" s="37"/>
      <c r="T24" s="37"/>
      <c r="U24" s="37"/>
      <c r="V24" s="37"/>
      <c r="W24" s="37"/>
      <c r="X24" s="37"/>
      <c r="Y24" s="37"/>
    </row>
    <row r="25" spans="1:25" ht="50.1" customHeight="1" x14ac:dyDescent="0.25">
      <c r="A25" s="96"/>
      <c r="B25" s="52">
        <v>28</v>
      </c>
      <c r="C25" s="89"/>
      <c r="D25" s="57" t="s">
        <v>35</v>
      </c>
      <c r="E25" s="92"/>
      <c r="F25" s="66" t="s">
        <v>34</v>
      </c>
      <c r="G25" s="68" t="s">
        <v>72</v>
      </c>
      <c r="H25" s="66" t="s">
        <v>73</v>
      </c>
      <c r="I25" s="66" t="s">
        <v>30</v>
      </c>
      <c r="J25" s="59">
        <v>60</v>
      </c>
      <c r="K25" s="28">
        <v>100</v>
      </c>
      <c r="L25" s="27">
        <f t="shared" si="0"/>
        <v>88</v>
      </c>
      <c r="M25" s="29" t="str">
        <f t="shared" si="1"/>
        <v>OK</v>
      </c>
      <c r="N25" s="36"/>
      <c r="O25" s="36"/>
      <c r="P25" s="78">
        <v>12</v>
      </c>
      <c r="Q25" s="36"/>
      <c r="R25" s="39"/>
      <c r="S25" s="36"/>
      <c r="T25" s="37"/>
      <c r="U25" s="37"/>
      <c r="V25" s="37"/>
      <c r="W25" s="36"/>
      <c r="X25" s="37"/>
      <c r="Y25" s="37"/>
    </row>
    <row r="26" spans="1:25" ht="50.1" customHeight="1" x14ac:dyDescent="0.25">
      <c r="A26" s="96"/>
      <c r="B26" s="52">
        <v>29</v>
      </c>
      <c r="C26" s="89"/>
      <c r="D26" s="57" t="s">
        <v>118</v>
      </c>
      <c r="E26" s="92"/>
      <c r="F26" s="66" t="s">
        <v>29</v>
      </c>
      <c r="G26" s="68" t="s">
        <v>72</v>
      </c>
      <c r="H26" s="66" t="s">
        <v>73</v>
      </c>
      <c r="I26" s="66" t="s">
        <v>30</v>
      </c>
      <c r="J26" s="59">
        <v>60</v>
      </c>
      <c r="K26" s="28">
        <v>20</v>
      </c>
      <c r="L26" s="27">
        <f t="shared" si="0"/>
        <v>16</v>
      </c>
      <c r="M26" s="29" t="str">
        <f t="shared" si="1"/>
        <v>OK</v>
      </c>
      <c r="N26" s="38"/>
      <c r="O26" s="36"/>
      <c r="P26" s="78">
        <v>4</v>
      </c>
      <c r="Q26" s="36"/>
      <c r="R26" s="37"/>
      <c r="S26" s="37"/>
      <c r="T26" s="36"/>
      <c r="U26" s="37"/>
      <c r="V26" s="37"/>
      <c r="W26" s="37"/>
      <c r="X26" s="37"/>
      <c r="Y26" s="37"/>
    </row>
    <row r="27" spans="1:25" ht="50.1" customHeight="1" x14ac:dyDescent="0.25">
      <c r="A27" s="96"/>
      <c r="B27" s="52">
        <v>30</v>
      </c>
      <c r="C27" s="90"/>
      <c r="D27" s="57" t="s">
        <v>74</v>
      </c>
      <c r="E27" s="93"/>
      <c r="F27" s="66" t="s">
        <v>29</v>
      </c>
      <c r="G27" s="68" t="s">
        <v>72</v>
      </c>
      <c r="H27" s="66" t="s">
        <v>73</v>
      </c>
      <c r="I27" s="66" t="s">
        <v>30</v>
      </c>
      <c r="J27" s="59">
        <v>113</v>
      </c>
      <c r="K27" s="28">
        <v>5</v>
      </c>
      <c r="L27" s="27">
        <f t="shared" si="0"/>
        <v>5</v>
      </c>
      <c r="M27" s="29" t="str">
        <f t="shared" si="1"/>
        <v>OK</v>
      </c>
      <c r="N27" s="36"/>
      <c r="O27" s="36"/>
      <c r="P27" s="37"/>
      <c r="Q27" s="36"/>
      <c r="R27" s="37"/>
      <c r="S27" s="37"/>
      <c r="T27" s="37"/>
      <c r="U27" s="39"/>
      <c r="V27" s="37"/>
      <c r="W27" s="37"/>
      <c r="X27" s="37"/>
      <c r="Y27" s="37"/>
    </row>
    <row r="28" spans="1:25" ht="50.1" customHeight="1" x14ac:dyDescent="0.25">
      <c r="A28" s="97">
        <v>23</v>
      </c>
      <c r="B28" s="49">
        <v>31</v>
      </c>
      <c r="C28" s="98" t="s">
        <v>101</v>
      </c>
      <c r="D28" s="58" t="s">
        <v>28</v>
      </c>
      <c r="E28" s="94" t="s">
        <v>96</v>
      </c>
      <c r="F28" s="45" t="s">
        <v>29</v>
      </c>
      <c r="G28" s="47" t="s">
        <v>72</v>
      </c>
      <c r="H28" s="45" t="s">
        <v>73</v>
      </c>
      <c r="I28" s="45" t="s">
        <v>30</v>
      </c>
      <c r="J28" s="60">
        <v>588.42999999999995</v>
      </c>
      <c r="K28" s="28"/>
      <c r="L28" s="27">
        <f t="shared" si="0"/>
        <v>0</v>
      </c>
      <c r="M28" s="29" t="str">
        <f t="shared" si="1"/>
        <v>OK</v>
      </c>
      <c r="N28" s="36"/>
      <c r="O28" s="36"/>
      <c r="P28" s="37"/>
      <c r="Q28" s="36"/>
      <c r="R28" s="39"/>
      <c r="S28" s="36"/>
      <c r="T28" s="36"/>
      <c r="U28" s="37"/>
      <c r="V28" s="37"/>
      <c r="W28" s="36"/>
      <c r="X28" s="37"/>
      <c r="Y28" s="37"/>
    </row>
    <row r="29" spans="1:25" ht="50.1" customHeight="1" x14ac:dyDescent="0.25">
      <c r="A29" s="97"/>
      <c r="B29" s="49">
        <v>32</v>
      </c>
      <c r="C29" s="99"/>
      <c r="D29" s="58" t="s">
        <v>118</v>
      </c>
      <c r="E29" s="95"/>
      <c r="F29" s="45" t="s">
        <v>29</v>
      </c>
      <c r="G29" s="47" t="s">
        <v>72</v>
      </c>
      <c r="H29" s="45" t="s">
        <v>73</v>
      </c>
      <c r="I29" s="45" t="s">
        <v>30</v>
      </c>
      <c r="J29" s="60">
        <v>246.66</v>
      </c>
      <c r="K29" s="28"/>
      <c r="L29" s="27">
        <f t="shared" si="0"/>
        <v>0</v>
      </c>
      <c r="M29" s="29" t="str">
        <f t="shared" si="1"/>
        <v>OK</v>
      </c>
      <c r="N29" s="38"/>
      <c r="O29" s="36"/>
      <c r="P29" s="37"/>
      <c r="Q29" s="36"/>
      <c r="R29" s="37"/>
      <c r="S29" s="37"/>
      <c r="T29" s="37"/>
      <c r="U29" s="37"/>
      <c r="V29" s="37"/>
      <c r="W29" s="37"/>
      <c r="X29" s="37"/>
      <c r="Y29" s="37"/>
    </row>
    <row r="30" spans="1:25" ht="50.1" customHeight="1" x14ac:dyDescent="0.25">
      <c r="A30" s="86">
        <v>24</v>
      </c>
      <c r="B30" s="52">
        <v>33</v>
      </c>
      <c r="C30" s="88" t="s">
        <v>101</v>
      </c>
      <c r="D30" s="57" t="s">
        <v>71</v>
      </c>
      <c r="E30" s="91" t="s">
        <v>96</v>
      </c>
      <c r="F30" s="66" t="s">
        <v>29</v>
      </c>
      <c r="G30" s="67" t="s">
        <v>72</v>
      </c>
      <c r="H30" s="66" t="s">
        <v>73</v>
      </c>
      <c r="I30" s="66" t="s">
        <v>30</v>
      </c>
      <c r="J30" s="59">
        <v>248.36</v>
      </c>
      <c r="K30" s="28"/>
      <c r="L30" s="27">
        <f t="shared" si="0"/>
        <v>0</v>
      </c>
      <c r="M30" s="29" t="str">
        <f t="shared" si="1"/>
        <v>OK</v>
      </c>
      <c r="N30" s="36"/>
      <c r="O30" s="36"/>
      <c r="P30" s="37"/>
      <c r="Q30" s="36"/>
      <c r="R30" s="37"/>
      <c r="S30" s="37"/>
      <c r="T30" s="37"/>
      <c r="U30" s="39"/>
      <c r="V30" s="37"/>
      <c r="W30" s="37"/>
      <c r="X30" s="37"/>
      <c r="Y30" s="37"/>
    </row>
    <row r="31" spans="1:25" ht="50.1" customHeight="1" x14ac:dyDescent="0.25">
      <c r="A31" s="87"/>
      <c r="B31" s="52">
        <v>34</v>
      </c>
      <c r="C31" s="89"/>
      <c r="D31" s="57" t="s">
        <v>32</v>
      </c>
      <c r="E31" s="92"/>
      <c r="F31" s="66" t="s">
        <v>29</v>
      </c>
      <c r="G31" s="68" t="s">
        <v>72</v>
      </c>
      <c r="H31" s="66" t="s">
        <v>73</v>
      </c>
      <c r="I31" s="66" t="s">
        <v>30</v>
      </c>
      <c r="J31" s="59">
        <v>1105</v>
      </c>
      <c r="K31" s="28"/>
      <c r="L31" s="27">
        <f t="shared" si="0"/>
        <v>0</v>
      </c>
      <c r="M31" s="29" t="str">
        <f t="shared" si="1"/>
        <v>OK</v>
      </c>
      <c r="N31" s="36"/>
      <c r="O31" s="36"/>
      <c r="P31" s="37"/>
      <c r="Q31" s="36"/>
      <c r="R31" s="39"/>
      <c r="S31" s="37"/>
      <c r="T31" s="37"/>
      <c r="U31" s="39"/>
      <c r="V31" s="37"/>
      <c r="W31" s="37"/>
      <c r="X31" s="37"/>
      <c r="Y31" s="37"/>
    </row>
    <row r="32" spans="1:25" ht="50.1" customHeight="1" x14ac:dyDescent="0.25">
      <c r="A32" s="87"/>
      <c r="B32" s="52">
        <v>35</v>
      </c>
      <c r="C32" s="89"/>
      <c r="D32" s="57" t="s">
        <v>31</v>
      </c>
      <c r="E32" s="92"/>
      <c r="F32" s="66" t="s">
        <v>29</v>
      </c>
      <c r="G32" s="68" t="s">
        <v>72</v>
      </c>
      <c r="H32" s="66" t="s">
        <v>73</v>
      </c>
      <c r="I32" s="66" t="s">
        <v>30</v>
      </c>
      <c r="J32" s="59">
        <v>775</v>
      </c>
      <c r="K32" s="28"/>
      <c r="L32" s="27">
        <f t="shared" si="0"/>
        <v>0</v>
      </c>
      <c r="M32" s="29" t="str">
        <f t="shared" si="1"/>
        <v>OK</v>
      </c>
      <c r="N32" s="38"/>
      <c r="O32" s="38"/>
      <c r="P32" s="37"/>
      <c r="Q32" s="36"/>
      <c r="R32" s="37"/>
      <c r="S32" s="37"/>
      <c r="T32" s="37"/>
      <c r="U32" s="37"/>
      <c r="V32" s="37"/>
      <c r="W32" s="37"/>
      <c r="X32" s="37"/>
      <c r="Y32" s="37"/>
    </row>
    <row r="33" spans="1:25" ht="50.1" customHeight="1" x14ac:dyDescent="0.25">
      <c r="A33" s="87"/>
      <c r="B33" s="52">
        <v>36</v>
      </c>
      <c r="C33" s="89"/>
      <c r="D33" s="57" t="s">
        <v>74</v>
      </c>
      <c r="E33" s="92"/>
      <c r="F33" s="66" t="s">
        <v>29</v>
      </c>
      <c r="G33" s="68" t="s">
        <v>72</v>
      </c>
      <c r="H33" s="66" t="s">
        <v>73</v>
      </c>
      <c r="I33" s="66" t="s">
        <v>30</v>
      </c>
      <c r="J33" s="59">
        <v>203.33</v>
      </c>
      <c r="K33" s="28"/>
      <c r="L33" s="27">
        <f t="shared" si="0"/>
        <v>0</v>
      </c>
      <c r="M33" s="29" t="str">
        <f t="shared" si="1"/>
        <v>OK</v>
      </c>
      <c r="N33" s="38"/>
      <c r="O33" s="37"/>
      <c r="P33" s="37"/>
      <c r="Q33" s="36"/>
      <c r="R33" s="37"/>
      <c r="S33" s="37"/>
      <c r="T33" s="37"/>
      <c r="U33" s="37"/>
      <c r="V33" s="37"/>
      <c r="W33" s="37"/>
      <c r="X33" s="37"/>
      <c r="Y33" s="37"/>
    </row>
    <row r="34" spans="1:25" ht="50.1" customHeight="1" x14ac:dyDescent="0.25">
      <c r="A34" s="87"/>
      <c r="B34" s="52">
        <v>37</v>
      </c>
      <c r="C34" s="89"/>
      <c r="D34" s="57" t="s">
        <v>33</v>
      </c>
      <c r="E34" s="92"/>
      <c r="F34" s="66" t="s">
        <v>34</v>
      </c>
      <c r="G34" s="68" t="s">
        <v>72</v>
      </c>
      <c r="H34" s="66" t="s">
        <v>73</v>
      </c>
      <c r="I34" s="66" t="s">
        <v>30</v>
      </c>
      <c r="J34" s="59">
        <v>90</v>
      </c>
      <c r="K34" s="28"/>
      <c r="L34" s="27">
        <f t="shared" si="0"/>
        <v>0</v>
      </c>
      <c r="M34" s="29" t="str">
        <f t="shared" si="1"/>
        <v>OK</v>
      </c>
      <c r="N34" s="38"/>
      <c r="O34" s="37"/>
      <c r="P34" s="37"/>
      <c r="Q34" s="36"/>
      <c r="R34" s="37"/>
      <c r="S34" s="37"/>
      <c r="T34" s="37"/>
      <c r="U34" s="37"/>
      <c r="V34" s="37"/>
      <c r="W34" s="37"/>
      <c r="X34" s="37"/>
      <c r="Y34" s="37"/>
    </row>
    <row r="35" spans="1:25" ht="50.1" customHeight="1" x14ac:dyDescent="0.25">
      <c r="A35" s="87"/>
      <c r="B35" s="52">
        <v>38</v>
      </c>
      <c r="C35" s="89"/>
      <c r="D35" s="57" t="s">
        <v>117</v>
      </c>
      <c r="E35" s="92"/>
      <c r="F35" s="66" t="s">
        <v>34</v>
      </c>
      <c r="G35" s="68" t="s">
        <v>72</v>
      </c>
      <c r="H35" s="66" t="s">
        <v>73</v>
      </c>
      <c r="I35" s="66" t="s">
        <v>30</v>
      </c>
      <c r="J35" s="59">
        <v>103.33</v>
      </c>
      <c r="K35" s="28"/>
      <c r="L35" s="27">
        <f t="shared" si="0"/>
        <v>0</v>
      </c>
      <c r="M35" s="29" t="str">
        <f t="shared" si="1"/>
        <v>OK</v>
      </c>
      <c r="N35" s="38"/>
      <c r="O35" s="37"/>
      <c r="P35" s="37"/>
      <c r="Q35" s="36"/>
      <c r="R35" s="37"/>
      <c r="S35" s="37"/>
      <c r="T35" s="37"/>
      <c r="U35" s="37"/>
      <c r="V35" s="37"/>
      <c r="W35" s="37"/>
      <c r="X35" s="37"/>
      <c r="Y35" s="37"/>
    </row>
    <row r="36" spans="1:25" ht="50.1" customHeight="1" x14ac:dyDescent="0.25">
      <c r="A36" s="87"/>
      <c r="B36" s="52">
        <v>39</v>
      </c>
      <c r="C36" s="89"/>
      <c r="D36" s="57" t="s">
        <v>35</v>
      </c>
      <c r="E36" s="92"/>
      <c r="F36" s="66" t="s">
        <v>34</v>
      </c>
      <c r="G36" s="68" t="s">
        <v>72</v>
      </c>
      <c r="H36" s="66" t="s">
        <v>73</v>
      </c>
      <c r="I36" s="66" t="s">
        <v>30</v>
      </c>
      <c r="J36" s="59">
        <v>113.33</v>
      </c>
      <c r="K36" s="28"/>
      <c r="L36" s="27">
        <f t="shared" si="0"/>
        <v>0</v>
      </c>
      <c r="M36" s="29" t="str">
        <f t="shared" si="1"/>
        <v>OK</v>
      </c>
      <c r="N36" s="38"/>
      <c r="O36" s="37"/>
      <c r="P36" s="37"/>
      <c r="Q36" s="36"/>
      <c r="R36" s="37"/>
      <c r="S36" s="37"/>
      <c r="T36" s="37"/>
      <c r="U36" s="37"/>
      <c r="V36" s="37"/>
      <c r="W36" s="37"/>
      <c r="X36" s="37"/>
      <c r="Y36" s="37"/>
    </row>
    <row r="37" spans="1:25" ht="50.1" customHeight="1" x14ac:dyDescent="0.25">
      <c r="A37" s="87"/>
      <c r="B37" s="52">
        <v>40</v>
      </c>
      <c r="C37" s="89"/>
      <c r="D37" s="57" t="s">
        <v>118</v>
      </c>
      <c r="E37" s="92"/>
      <c r="F37" s="66" t="s">
        <v>29</v>
      </c>
      <c r="G37" s="68" t="s">
        <v>72</v>
      </c>
      <c r="H37" s="66" t="s">
        <v>73</v>
      </c>
      <c r="I37" s="66" t="s">
        <v>30</v>
      </c>
      <c r="J37" s="59">
        <v>246.66</v>
      </c>
      <c r="K37" s="28"/>
      <c r="L37" s="27">
        <f t="shared" si="0"/>
        <v>0</v>
      </c>
      <c r="M37" s="29" t="str">
        <f t="shared" si="1"/>
        <v>OK</v>
      </c>
      <c r="N37" s="37"/>
      <c r="O37" s="37"/>
      <c r="P37" s="37"/>
      <c r="Q37" s="36"/>
      <c r="R37" s="37"/>
      <c r="S37" s="37"/>
      <c r="T37" s="37"/>
      <c r="U37" s="37"/>
      <c r="V37" s="37"/>
      <c r="W37" s="37"/>
      <c r="X37" s="37"/>
      <c r="Y37" s="37"/>
    </row>
    <row r="38" spans="1:25" ht="50.1" customHeight="1" x14ac:dyDescent="0.25">
      <c r="A38" s="87"/>
      <c r="B38" s="52">
        <v>41</v>
      </c>
      <c r="C38" s="90"/>
      <c r="D38" s="57" t="s">
        <v>28</v>
      </c>
      <c r="E38" s="93"/>
      <c r="F38" s="66" t="s">
        <v>29</v>
      </c>
      <c r="G38" s="68" t="s">
        <v>72</v>
      </c>
      <c r="H38" s="66" t="s">
        <v>73</v>
      </c>
      <c r="I38" s="66" t="s">
        <v>30</v>
      </c>
      <c r="J38" s="59">
        <v>588.42999999999995</v>
      </c>
      <c r="K38" s="28"/>
      <c r="L38" s="27">
        <f t="shared" si="0"/>
        <v>0</v>
      </c>
      <c r="M38" s="29" t="str">
        <f t="shared" si="1"/>
        <v>OK</v>
      </c>
      <c r="N38" s="37"/>
      <c r="O38" s="37"/>
      <c r="P38" s="37"/>
      <c r="Q38" s="36"/>
      <c r="R38" s="37"/>
      <c r="S38" s="37"/>
      <c r="T38" s="37"/>
      <c r="U38" s="37"/>
      <c r="V38" s="37"/>
      <c r="W38" s="37"/>
      <c r="X38" s="37"/>
      <c r="Y38" s="37"/>
    </row>
    <row r="39" spans="1:25" ht="80.099999999999994" customHeight="1" x14ac:dyDescent="0.25">
      <c r="N39" s="43">
        <f>SUMPRODUCT(J4:J38,N4:N38)</f>
        <v>13500</v>
      </c>
      <c r="O39" s="43">
        <f>SUMPRODUCT(J4:J38,O4:O38)</f>
        <v>2363.63</v>
      </c>
      <c r="P39" s="43">
        <f>SUMPRODUCT(J4:J38,P4:P38)</f>
        <v>4570</v>
      </c>
    </row>
  </sheetData>
  <customSheetViews>
    <customSheetView guid="{29377F80-2479-4EEE-B758-5B51FB237957}" scale="106" topLeftCell="A13">
      <selection activeCell="O14" sqref="O14"/>
      <colBreaks count="1" manualBreakCount="1">
        <brk id="17" max="1048575" man="1"/>
      </colBreaks>
      <pageMargins left="0.511811024" right="0.511811024" top="0.78740157499999996" bottom="0.78740157499999996" header="0.31496062000000002" footer="0.31496062000000002"/>
      <pageSetup paperSize="9" scale="60" orientation="landscape" r:id="rId1"/>
    </customSheetView>
    <customSheetView guid="{4F310B60-E7C4-463C-82E5-32855552E117}" scale="106" topLeftCell="E11">
      <selection activeCell="K12" sqref="K12"/>
      <colBreaks count="1" manualBreakCount="1">
        <brk id="17" max="1048575" man="1"/>
      </colBreaks>
      <pageMargins left="0.511811024" right="0.511811024" top="0.78740157499999996" bottom="0.78740157499999996" header="0.31496062000000002" footer="0.31496062000000002"/>
      <pageSetup paperSize="9" scale="60" orientation="landscape" r:id="rId2"/>
    </customSheetView>
    <customSheetView guid="{621D8238-5429-498F-AC6E-560DC77BBC2F}" scale="50" topLeftCell="A31">
      <selection activeCell="N1" sqref="N1:P1048576"/>
      <colBreaks count="1" manualBreakCount="1">
        <brk id="17" max="1048575" man="1"/>
      </colBreaks>
      <pageMargins left="0.511811024" right="0.511811024" top="0.78740157499999996" bottom="0.78740157499999996" header="0.31496062000000002" footer="0.31496062000000002"/>
      <pageSetup paperSize="9" scale="60" orientation="landscape" r:id="rId3"/>
    </customSheetView>
  </customSheetViews>
  <mergeCells count="22">
    <mergeCell ref="Y1:Y2"/>
    <mergeCell ref="W1:W2"/>
    <mergeCell ref="X1:X2"/>
    <mergeCell ref="D1:J1"/>
    <mergeCell ref="K1:M1"/>
    <mergeCell ref="A2:M2"/>
    <mergeCell ref="A1:C1"/>
    <mergeCell ref="V1:V2"/>
    <mergeCell ref="Q1:Q2"/>
    <mergeCell ref="R1:R2"/>
    <mergeCell ref="S1:S2"/>
    <mergeCell ref="T1:T2"/>
    <mergeCell ref="U1:U2"/>
    <mergeCell ref="A30:A38"/>
    <mergeCell ref="C30:C38"/>
    <mergeCell ref="E19:E27"/>
    <mergeCell ref="E28:E29"/>
    <mergeCell ref="E30:E38"/>
    <mergeCell ref="A19:A27"/>
    <mergeCell ref="C19:C27"/>
    <mergeCell ref="A28:A29"/>
    <mergeCell ref="C28:C29"/>
  </mergeCells>
  <conditionalFormatting sqref="M1:M3 M39:M1048576">
    <cfRule type="cellIs" dxfId="27" priority="3" operator="equal">
      <formula>"ATENÇÃO"</formula>
    </cfRule>
  </conditionalFormatting>
  <conditionalFormatting sqref="M4:M38">
    <cfRule type="cellIs" dxfId="26" priority="1" operator="equal">
      <formula>"ATENÇÃO"</formula>
    </cfRule>
  </conditionalFormatting>
  <pageMargins left="0.511811024" right="0.511811024" top="0.78740157499999996" bottom="0.78740157499999996" header="0.31496062000000002" footer="0.31496062000000002"/>
  <pageSetup paperSize="9" scale="60" orientation="landscape" r:id="rId4"/>
  <colBreaks count="1" manualBreakCount="1">
    <brk id="17" max="1048575" man="1"/>
  </colBreaks>
  <legacy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9"/>
  <sheetViews>
    <sheetView topLeftCell="A37" zoomScale="60" zoomScaleNormal="60" workbookViewId="0">
      <selection activeCell="N1" sqref="N1:O1048576"/>
    </sheetView>
  </sheetViews>
  <sheetFormatPr defaultColWidth="9.7109375" defaultRowHeight="15" x14ac:dyDescent="0.25"/>
  <cols>
    <col min="1" max="1" width="7.5703125" style="1" customWidth="1"/>
    <col min="2" max="2" width="5.7109375" style="1" customWidth="1"/>
    <col min="3" max="3" width="26.5703125" style="1" customWidth="1"/>
    <col min="4" max="4" width="54.28515625" style="16" customWidth="1"/>
    <col min="5" max="5" width="21.85546875" style="1" customWidth="1"/>
    <col min="6" max="6" width="9.85546875" style="1" customWidth="1"/>
    <col min="7" max="7" width="14" style="1" customWidth="1"/>
    <col min="8" max="8" width="19.7109375" style="1" customWidth="1"/>
    <col min="9" max="9" width="16.7109375" style="1" customWidth="1"/>
    <col min="10" max="10" width="16.140625" style="16" customWidth="1"/>
    <col min="11" max="11" width="12.5703125" style="17" customWidth="1"/>
    <col min="12" max="12" width="13.28515625" style="26" customWidth="1"/>
    <col min="13" max="13" width="12.5703125" style="18" customWidth="1"/>
    <col min="14" max="14" width="14.7109375" style="19" customWidth="1"/>
    <col min="15" max="18" width="14.140625" style="19" customWidth="1"/>
    <col min="19" max="25" width="12" style="19" customWidth="1"/>
    <col min="26" max="16384" width="9.7109375" style="15"/>
  </cols>
  <sheetData>
    <row r="1" spans="1:25" ht="33" customHeight="1" x14ac:dyDescent="0.25">
      <c r="A1" s="101" t="s">
        <v>75</v>
      </c>
      <c r="B1" s="101"/>
      <c r="C1" s="101"/>
      <c r="D1" s="101" t="s">
        <v>76</v>
      </c>
      <c r="E1" s="101"/>
      <c r="F1" s="101"/>
      <c r="G1" s="101"/>
      <c r="H1" s="101"/>
      <c r="I1" s="101"/>
      <c r="J1" s="101"/>
      <c r="K1" s="101" t="s">
        <v>77</v>
      </c>
      <c r="L1" s="101"/>
      <c r="M1" s="101"/>
      <c r="N1" s="70" t="s">
        <v>120</v>
      </c>
      <c r="O1" s="70" t="s">
        <v>121</v>
      </c>
      <c r="P1" s="100" t="s">
        <v>78</v>
      </c>
      <c r="Q1" s="100" t="s">
        <v>78</v>
      </c>
      <c r="R1" s="100" t="s">
        <v>78</v>
      </c>
      <c r="S1" s="100" t="s">
        <v>78</v>
      </c>
      <c r="T1" s="100" t="s">
        <v>78</v>
      </c>
      <c r="U1" s="100" t="s">
        <v>78</v>
      </c>
      <c r="V1" s="100" t="s">
        <v>78</v>
      </c>
      <c r="W1" s="100" t="s">
        <v>78</v>
      </c>
      <c r="X1" s="100" t="s">
        <v>78</v>
      </c>
      <c r="Y1" s="100" t="s">
        <v>78</v>
      </c>
    </row>
    <row r="2" spans="1:25" ht="24.75" customHeight="1" x14ac:dyDescent="0.25">
      <c r="A2" s="101" t="s">
        <v>45</v>
      </c>
      <c r="B2" s="101"/>
      <c r="C2" s="101"/>
      <c r="D2" s="101"/>
      <c r="E2" s="101"/>
      <c r="F2" s="101"/>
      <c r="G2" s="101"/>
      <c r="H2" s="101"/>
      <c r="I2" s="101"/>
      <c r="J2" s="101"/>
      <c r="K2" s="101"/>
      <c r="L2" s="101"/>
      <c r="M2" s="101"/>
      <c r="N2" s="69"/>
      <c r="O2" s="69"/>
      <c r="P2" s="100"/>
      <c r="Q2" s="100"/>
      <c r="R2" s="100"/>
      <c r="S2" s="100"/>
      <c r="T2" s="100"/>
      <c r="U2" s="100"/>
      <c r="V2" s="100"/>
      <c r="W2" s="100"/>
      <c r="X2" s="100"/>
      <c r="Y2" s="100"/>
    </row>
    <row r="3" spans="1:25" s="16" customFormat="1" ht="34.5" customHeight="1" x14ac:dyDescent="0.2">
      <c r="A3" s="20" t="s">
        <v>6</v>
      </c>
      <c r="B3" s="20" t="s">
        <v>36</v>
      </c>
      <c r="C3" s="20" t="s">
        <v>46</v>
      </c>
      <c r="D3" s="40" t="s">
        <v>47</v>
      </c>
      <c r="E3" s="21" t="s">
        <v>48</v>
      </c>
      <c r="F3" s="21" t="s">
        <v>49</v>
      </c>
      <c r="G3" s="21" t="s">
        <v>50</v>
      </c>
      <c r="H3" s="21" t="s">
        <v>51</v>
      </c>
      <c r="I3" s="21" t="s">
        <v>52</v>
      </c>
      <c r="J3" s="22" t="s">
        <v>2</v>
      </c>
      <c r="K3" s="23" t="s">
        <v>24</v>
      </c>
      <c r="L3" s="24" t="s">
        <v>0</v>
      </c>
      <c r="M3" s="20" t="s">
        <v>3</v>
      </c>
      <c r="N3" s="25" t="s">
        <v>1</v>
      </c>
      <c r="O3" s="25" t="s">
        <v>1</v>
      </c>
      <c r="P3" s="25" t="s">
        <v>1</v>
      </c>
      <c r="Q3" s="25" t="s">
        <v>1</v>
      </c>
      <c r="R3" s="25" t="s">
        <v>1</v>
      </c>
      <c r="S3" s="25" t="s">
        <v>1</v>
      </c>
      <c r="T3" s="25" t="s">
        <v>1</v>
      </c>
      <c r="U3" s="25" t="s">
        <v>1</v>
      </c>
      <c r="V3" s="25" t="s">
        <v>1</v>
      </c>
      <c r="W3" s="25" t="s">
        <v>1</v>
      </c>
      <c r="X3" s="25" t="s">
        <v>1</v>
      </c>
      <c r="Y3" s="25" t="s">
        <v>1</v>
      </c>
    </row>
    <row r="4" spans="1:25" ht="150" customHeight="1" x14ac:dyDescent="0.25">
      <c r="A4" s="48">
        <v>1</v>
      </c>
      <c r="B4" s="48">
        <v>1</v>
      </c>
      <c r="C4" s="54" t="s">
        <v>97</v>
      </c>
      <c r="D4" s="56" t="s">
        <v>104</v>
      </c>
      <c r="E4" s="44" t="s">
        <v>80</v>
      </c>
      <c r="F4" s="44" t="s">
        <v>26</v>
      </c>
      <c r="G4" s="44" t="s">
        <v>53</v>
      </c>
      <c r="H4" s="44" t="s">
        <v>54</v>
      </c>
      <c r="I4" s="44" t="s">
        <v>27</v>
      </c>
      <c r="J4" s="61">
        <v>1359.09</v>
      </c>
      <c r="K4" s="28"/>
      <c r="L4" s="27">
        <f t="shared" ref="L4:L38" si="0">K4-SUM(N4:X4)</f>
        <v>0</v>
      </c>
      <c r="M4" s="29" t="str">
        <f>IF(L4&lt;0,"ATENÇÃO","OK")</f>
        <v>OK</v>
      </c>
      <c r="N4" s="37"/>
      <c r="O4" s="38"/>
      <c r="P4" s="37"/>
      <c r="Q4" s="36"/>
      <c r="R4" s="37"/>
      <c r="S4" s="37"/>
      <c r="T4" s="37"/>
      <c r="U4" s="37"/>
      <c r="V4" s="37"/>
      <c r="W4" s="37"/>
      <c r="X4" s="36"/>
      <c r="Y4" s="37"/>
    </row>
    <row r="5" spans="1:25" ht="150" customHeight="1" x14ac:dyDescent="0.25">
      <c r="A5" s="52">
        <v>2</v>
      </c>
      <c r="B5" s="52">
        <v>2</v>
      </c>
      <c r="C5" s="55" t="s">
        <v>98</v>
      </c>
      <c r="D5" s="57" t="s">
        <v>105</v>
      </c>
      <c r="E5" s="63" t="s">
        <v>81</v>
      </c>
      <c r="F5" s="64" t="s">
        <v>26</v>
      </c>
      <c r="G5" s="65" t="s">
        <v>53</v>
      </c>
      <c r="H5" s="65" t="s">
        <v>54</v>
      </c>
      <c r="I5" s="65" t="s">
        <v>27</v>
      </c>
      <c r="J5" s="59">
        <v>1290.47</v>
      </c>
      <c r="K5" s="28"/>
      <c r="L5" s="27">
        <f t="shared" si="0"/>
        <v>0</v>
      </c>
      <c r="M5" s="29" t="str">
        <f t="shared" ref="M5:M38" si="1">IF(L5&lt;0,"ATENÇÃO","OK")</f>
        <v>OK</v>
      </c>
      <c r="N5" s="36"/>
      <c r="O5" s="38"/>
      <c r="P5" s="37"/>
      <c r="Q5" s="37"/>
      <c r="R5" s="37"/>
      <c r="S5" s="37"/>
      <c r="T5" s="37"/>
      <c r="U5" s="37"/>
      <c r="V5" s="37"/>
      <c r="W5" s="37"/>
      <c r="X5" s="37"/>
      <c r="Y5" s="37"/>
    </row>
    <row r="6" spans="1:25" ht="150" customHeight="1" x14ac:dyDescent="0.25">
      <c r="A6" s="53">
        <v>3</v>
      </c>
      <c r="B6" s="53">
        <v>3</v>
      </c>
      <c r="C6" s="54" t="s">
        <v>99</v>
      </c>
      <c r="D6" s="58" t="s">
        <v>106</v>
      </c>
      <c r="E6" s="46" t="s">
        <v>82</v>
      </c>
      <c r="F6" s="44" t="s">
        <v>26</v>
      </c>
      <c r="G6" s="44" t="s">
        <v>53</v>
      </c>
      <c r="H6" s="44" t="s">
        <v>55</v>
      </c>
      <c r="I6" s="44" t="s">
        <v>27</v>
      </c>
      <c r="J6" s="60">
        <v>1765.86</v>
      </c>
      <c r="K6" s="28">
        <v>5</v>
      </c>
      <c r="L6" s="27">
        <f t="shared" si="0"/>
        <v>5</v>
      </c>
      <c r="M6" s="29" t="str">
        <f t="shared" si="1"/>
        <v>OK</v>
      </c>
      <c r="N6" s="37"/>
      <c r="O6" s="38"/>
      <c r="P6" s="37"/>
      <c r="Q6" s="37"/>
      <c r="R6" s="37"/>
      <c r="S6" s="37"/>
      <c r="T6" s="37"/>
      <c r="U6" s="37"/>
      <c r="V6" s="37"/>
      <c r="W6" s="37"/>
      <c r="X6" s="37"/>
      <c r="Y6" s="37"/>
    </row>
    <row r="7" spans="1:25" ht="150" customHeight="1" x14ac:dyDescent="0.25">
      <c r="A7" s="52">
        <v>4</v>
      </c>
      <c r="B7" s="52">
        <v>4</v>
      </c>
      <c r="C7" s="55" t="s">
        <v>98</v>
      </c>
      <c r="D7" s="57" t="s">
        <v>107</v>
      </c>
      <c r="E7" s="65" t="s">
        <v>83</v>
      </c>
      <c r="F7" s="65" t="s">
        <v>26</v>
      </c>
      <c r="G7" s="65" t="s">
        <v>53</v>
      </c>
      <c r="H7" s="65" t="s">
        <v>56</v>
      </c>
      <c r="I7" s="65" t="s">
        <v>27</v>
      </c>
      <c r="J7" s="59">
        <v>1540</v>
      </c>
      <c r="K7" s="28"/>
      <c r="L7" s="27">
        <f t="shared" si="0"/>
        <v>0</v>
      </c>
      <c r="M7" s="29" t="str">
        <f t="shared" si="1"/>
        <v>OK</v>
      </c>
      <c r="N7" s="37"/>
      <c r="O7" s="38"/>
      <c r="P7" s="36"/>
      <c r="Q7" s="37"/>
      <c r="R7" s="37"/>
      <c r="S7" s="37"/>
      <c r="T7" s="37"/>
      <c r="U7" s="37"/>
      <c r="V7" s="37"/>
      <c r="W7" s="37"/>
      <c r="X7" s="37"/>
      <c r="Y7" s="37"/>
    </row>
    <row r="8" spans="1:25" ht="150" customHeight="1" x14ac:dyDescent="0.25">
      <c r="A8" s="53">
        <v>5</v>
      </c>
      <c r="B8" s="53">
        <v>5</v>
      </c>
      <c r="C8" s="54" t="s">
        <v>97</v>
      </c>
      <c r="D8" s="58" t="s">
        <v>108</v>
      </c>
      <c r="E8" s="44" t="s">
        <v>84</v>
      </c>
      <c r="F8" s="44" t="s">
        <v>26</v>
      </c>
      <c r="G8" s="44" t="s">
        <v>53</v>
      </c>
      <c r="H8" s="44" t="s">
        <v>57</v>
      </c>
      <c r="I8" s="44" t="s">
        <v>27</v>
      </c>
      <c r="J8" s="60">
        <v>2363.63</v>
      </c>
      <c r="K8" s="28"/>
      <c r="L8" s="27">
        <f t="shared" si="0"/>
        <v>0</v>
      </c>
      <c r="M8" s="29" t="str">
        <f t="shared" si="1"/>
        <v>OK</v>
      </c>
      <c r="N8" s="36"/>
      <c r="O8" s="38"/>
      <c r="P8" s="37"/>
      <c r="Q8" s="36"/>
      <c r="R8" s="37"/>
      <c r="S8" s="37"/>
      <c r="T8" s="37"/>
      <c r="U8" s="37"/>
      <c r="V8" s="37"/>
      <c r="W8" s="37"/>
      <c r="X8" s="37"/>
      <c r="Y8" s="37"/>
    </row>
    <row r="9" spans="1:25" ht="150" customHeight="1" x14ac:dyDescent="0.25">
      <c r="A9" s="52">
        <v>6</v>
      </c>
      <c r="B9" s="52">
        <v>6</v>
      </c>
      <c r="C9" s="55" t="s">
        <v>98</v>
      </c>
      <c r="D9" s="57" t="s">
        <v>109</v>
      </c>
      <c r="E9" s="65" t="s">
        <v>85</v>
      </c>
      <c r="F9" s="65" t="s">
        <v>26</v>
      </c>
      <c r="G9" s="65" t="s">
        <v>53</v>
      </c>
      <c r="H9" s="65" t="s">
        <v>58</v>
      </c>
      <c r="I9" s="65" t="s">
        <v>27</v>
      </c>
      <c r="J9" s="59">
        <v>2388.88</v>
      </c>
      <c r="K9" s="28"/>
      <c r="L9" s="27">
        <f t="shared" si="0"/>
        <v>0</v>
      </c>
      <c r="M9" s="29" t="str">
        <f t="shared" si="1"/>
        <v>OK</v>
      </c>
      <c r="N9" s="37"/>
      <c r="O9" s="38"/>
      <c r="P9" s="37"/>
      <c r="Q9" s="36"/>
      <c r="R9" s="39"/>
      <c r="S9" s="37"/>
      <c r="T9" s="37"/>
      <c r="U9" s="37"/>
      <c r="V9" s="37"/>
      <c r="W9" s="37"/>
      <c r="X9" s="37"/>
      <c r="Y9" s="37"/>
    </row>
    <row r="10" spans="1:25" ht="150" customHeight="1" x14ac:dyDescent="0.25">
      <c r="A10" s="53">
        <v>9</v>
      </c>
      <c r="B10" s="53">
        <v>9</v>
      </c>
      <c r="C10" s="54" t="s">
        <v>98</v>
      </c>
      <c r="D10" s="58" t="s">
        <v>110</v>
      </c>
      <c r="E10" s="44" t="s">
        <v>86</v>
      </c>
      <c r="F10" s="44" t="s">
        <v>26</v>
      </c>
      <c r="G10" s="44" t="s">
        <v>53</v>
      </c>
      <c r="H10" s="44" t="s">
        <v>59</v>
      </c>
      <c r="I10" s="44" t="s">
        <v>27</v>
      </c>
      <c r="J10" s="60">
        <v>2970.58</v>
      </c>
      <c r="K10" s="28"/>
      <c r="L10" s="27">
        <f t="shared" si="0"/>
        <v>0</v>
      </c>
      <c r="M10" s="29" t="str">
        <f t="shared" si="1"/>
        <v>OK</v>
      </c>
      <c r="N10" s="37"/>
      <c r="O10" s="38"/>
      <c r="P10" s="37"/>
      <c r="Q10" s="37"/>
      <c r="R10" s="37"/>
      <c r="S10" s="37"/>
      <c r="T10" s="37"/>
      <c r="U10" s="37"/>
      <c r="V10" s="37"/>
      <c r="W10" s="37"/>
      <c r="X10" s="37"/>
      <c r="Y10" s="37"/>
    </row>
    <row r="11" spans="1:25" ht="150" customHeight="1" x14ac:dyDescent="0.25">
      <c r="A11" s="52">
        <v>12</v>
      </c>
      <c r="B11" s="52">
        <v>12</v>
      </c>
      <c r="C11" s="55" t="s">
        <v>100</v>
      </c>
      <c r="D11" s="57" t="s">
        <v>111</v>
      </c>
      <c r="E11" s="65" t="s">
        <v>87</v>
      </c>
      <c r="F11" s="66" t="s">
        <v>26</v>
      </c>
      <c r="G11" s="66" t="s">
        <v>53</v>
      </c>
      <c r="H11" s="66" t="s">
        <v>60</v>
      </c>
      <c r="I11" s="65" t="s">
        <v>27</v>
      </c>
      <c r="J11" s="59">
        <v>10017.57</v>
      </c>
      <c r="K11" s="28"/>
      <c r="L11" s="27">
        <f t="shared" si="0"/>
        <v>0</v>
      </c>
      <c r="M11" s="29" t="str">
        <f t="shared" si="1"/>
        <v>OK</v>
      </c>
      <c r="N11" s="37"/>
      <c r="O11" s="38"/>
      <c r="P11" s="37"/>
      <c r="Q11" s="37"/>
      <c r="R11" s="37"/>
      <c r="S11" s="37"/>
      <c r="T11" s="37"/>
      <c r="U11" s="37"/>
      <c r="V11" s="37"/>
      <c r="W11" s="37"/>
      <c r="X11" s="37"/>
      <c r="Y11" s="37"/>
    </row>
    <row r="12" spans="1:25" ht="150" customHeight="1" x14ac:dyDescent="0.25">
      <c r="A12" s="53">
        <v>13</v>
      </c>
      <c r="B12" s="53">
        <v>13</v>
      </c>
      <c r="C12" s="54" t="s">
        <v>101</v>
      </c>
      <c r="D12" s="58" t="s">
        <v>112</v>
      </c>
      <c r="E12" s="44" t="s">
        <v>88</v>
      </c>
      <c r="F12" s="45" t="s">
        <v>26</v>
      </c>
      <c r="G12" s="45" t="s">
        <v>53</v>
      </c>
      <c r="H12" s="45" t="s">
        <v>61</v>
      </c>
      <c r="I12" s="44" t="s">
        <v>27</v>
      </c>
      <c r="J12" s="60">
        <v>13500</v>
      </c>
      <c r="K12" s="28"/>
      <c r="L12" s="27">
        <f t="shared" si="0"/>
        <v>0</v>
      </c>
      <c r="M12" s="29" t="str">
        <f t="shared" si="1"/>
        <v>OK</v>
      </c>
      <c r="N12" s="37"/>
      <c r="O12" s="38"/>
      <c r="P12" s="37"/>
      <c r="Q12" s="37"/>
      <c r="R12" s="37"/>
      <c r="S12" s="37"/>
      <c r="T12" s="37"/>
      <c r="U12" s="37"/>
      <c r="V12" s="37"/>
      <c r="W12" s="37"/>
      <c r="X12" s="37"/>
      <c r="Y12" s="37"/>
    </row>
    <row r="13" spans="1:25" ht="150" customHeight="1" x14ac:dyDescent="0.25">
      <c r="A13" s="52">
        <v>15</v>
      </c>
      <c r="B13" s="52">
        <v>15</v>
      </c>
      <c r="C13" s="55" t="s">
        <v>101</v>
      </c>
      <c r="D13" s="57" t="s">
        <v>113</v>
      </c>
      <c r="E13" s="65" t="s">
        <v>89</v>
      </c>
      <c r="F13" s="66" t="s">
        <v>26</v>
      </c>
      <c r="G13" s="66" t="s">
        <v>53</v>
      </c>
      <c r="H13" s="66" t="s">
        <v>62</v>
      </c>
      <c r="I13" s="65" t="s">
        <v>27</v>
      </c>
      <c r="J13" s="59">
        <v>13611.03</v>
      </c>
      <c r="K13" s="28"/>
      <c r="L13" s="27">
        <f t="shared" si="0"/>
        <v>0</v>
      </c>
      <c r="M13" s="29" t="str">
        <f t="shared" si="1"/>
        <v>OK</v>
      </c>
      <c r="N13" s="37"/>
      <c r="O13" s="38"/>
      <c r="P13" s="37"/>
      <c r="Q13" s="36"/>
      <c r="R13" s="39"/>
      <c r="S13" s="37"/>
      <c r="T13" s="37"/>
      <c r="U13" s="37"/>
      <c r="V13" s="37"/>
      <c r="W13" s="37"/>
      <c r="X13" s="37"/>
      <c r="Y13" s="37"/>
    </row>
    <row r="14" spans="1:25" ht="150" customHeight="1" x14ac:dyDescent="0.25">
      <c r="A14" s="48">
        <v>16</v>
      </c>
      <c r="B14" s="48">
        <v>16</v>
      </c>
      <c r="C14" s="62" t="s">
        <v>101</v>
      </c>
      <c r="D14" s="56" t="s">
        <v>114</v>
      </c>
      <c r="E14" s="44" t="s">
        <v>90</v>
      </c>
      <c r="F14" s="44" t="s">
        <v>26</v>
      </c>
      <c r="G14" s="44" t="s">
        <v>53</v>
      </c>
      <c r="H14" s="44" t="s">
        <v>63</v>
      </c>
      <c r="I14" s="44" t="s">
        <v>27</v>
      </c>
      <c r="J14" s="61">
        <v>15985.91</v>
      </c>
      <c r="K14" s="28"/>
      <c r="L14" s="27">
        <f t="shared" si="0"/>
        <v>0</v>
      </c>
      <c r="M14" s="29" t="str">
        <f t="shared" si="1"/>
        <v>OK</v>
      </c>
      <c r="N14" s="37"/>
      <c r="O14" s="38"/>
      <c r="P14" s="37"/>
      <c r="Q14" s="37"/>
      <c r="R14" s="37"/>
      <c r="S14" s="37"/>
      <c r="T14" s="37"/>
      <c r="U14" s="37"/>
      <c r="V14" s="37"/>
      <c r="W14" s="37"/>
      <c r="X14" s="37"/>
      <c r="Y14" s="37"/>
    </row>
    <row r="15" spans="1:25" ht="150" customHeight="1" x14ac:dyDescent="0.25">
      <c r="A15" s="52">
        <v>17</v>
      </c>
      <c r="B15" s="52">
        <v>17</v>
      </c>
      <c r="C15" s="55" t="s">
        <v>101</v>
      </c>
      <c r="D15" s="57" t="s">
        <v>115</v>
      </c>
      <c r="E15" s="65" t="s">
        <v>91</v>
      </c>
      <c r="F15" s="65" t="s">
        <v>26</v>
      </c>
      <c r="G15" s="65" t="s">
        <v>53</v>
      </c>
      <c r="H15" s="65" t="s">
        <v>64</v>
      </c>
      <c r="I15" s="65" t="s">
        <v>27</v>
      </c>
      <c r="J15" s="59">
        <v>16854.5</v>
      </c>
      <c r="K15" s="28"/>
      <c r="L15" s="27">
        <f t="shared" si="0"/>
        <v>0</v>
      </c>
      <c r="M15" s="29" t="str">
        <f t="shared" si="1"/>
        <v>OK</v>
      </c>
      <c r="N15" s="37"/>
      <c r="O15" s="38"/>
      <c r="P15" s="37"/>
      <c r="Q15" s="37"/>
      <c r="R15" s="37"/>
      <c r="S15" s="37"/>
      <c r="T15" s="37"/>
      <c r="U15" s="37"/>
      <c r="V15" s="37"/>
      <c r="W15" s="37"/>
      <c r="X15" s="37"/>
      <c r="Y15" s="37"/>
    </row>
    <row r="16" spans="1:25" ht="150" customHeight="1" x14ac:dyDescent="0.25">
      <c r="A16" s="53">
        <v>19</v>
      </c>
      <c r="B16" s="53">
        <v>19</v>
      </c>
      <c r="C16" s="54" t="s">
        <v>98</v>
      </c>
      <c r="D16" s="58" t="s">
        <v>37</v>
      </c>
      <c r="E16" s="44" t="s">
        <v>92</v>
      </c>
      <c r="F16" s="44" t="s">
        <v>26</v>
      </c>
      <c r="G16" s="44" t="s">
        <v>65</v>
      </c>
      <c r="H16" s="44" t="s">
        <v>66</v>
      </c>
      <c r="I16" s="44" t="s">
        <v>27</v>
      </c>
      <c r="J16" s="60">
        <v>863.63</v>
      </c>
      <c r="K16" s="28"/>
      <c r="L16" s="27">
        <f t="shared" si="0"/>
        <v>0</v>
      </c>
      <c r="M16" s="29" t="str">
        <f t="shared" si="1"/>
        <v>OK</v>
      </c>
      <c r="N16" s="37"/>
      <c r="O16" s="38"/>
      <c r="P16" s="37"/>
      <c r="Q16" s="37"/>
      <c r="R16" s="37"/>
      <c r="S16" s="37"/>
      <c r="T16" s="37"/>
      <c r="U16" s="37"/>
      <c r="V16" s="37"/>
      <c r="W16" s="37"/>
      <c r="X16" s="37"/>
      <c r="Y16" s="37"/>
    </row>
    <row r="17" spans="1:25" ht="150" customHeight="1" x14ac:dyDescent="0.25">
      <c r="A17" s="50">
        <v>20</v>
      </c>
      <c r="B17" s="52">
        <v>20</v>
      </c>
      <c r="C17" s="55" t="s">
        <v>101</v>
      </c>
      <c r="D17" s="57" t="s">
        <v>67</v>
      </c>
      <c r="E17" s="65" t="s">
        <v>93</v>
      </c>
      <c r="F17" s="66" t="s">
        <v>26</v>
      </c>
      <c r="G17" s="66" t="s">
        <v>68</v>
      </c>
      <c r="H17" s="66" t="s">
        <v>69</v>
      </c>
      <c r="I17" s="66" t="s">
        <v>70</v>
      </c>
      <c r="J17" s="59">
        <v>481.95</v>
      </c>
      <c r="K17" s="28"/>
      <c r="L17" s="27">
        <f t="shared" si="0"/>
        <v>0</v>
      </c>
      <c r="M17" s="29" t="str">
        <f t="shared" si="1"/>
        <v>OK</v>
      </c>
      <c r="N17" s="37"/>
      <c r="O17" s="38"/>
      <c r="P17" s="37"/>
      <c r="Q17" s="37"/>
      <c r="R17" s="37"/>
      <c r="S17" s="37"/>
      <c r="T17" s="37"/>
      <c r="U17" s="37"/>
      <c r="V17" s="37"/>
      <c r="W17" s="37"/>
      <c r="X17" s="37"/>
      <c r="Y17" s="37"/>
    </row>
    <row r="18" spans="1:25" ht="150" customHeight="1" x14ac:dyDescent="0.25">
      <c r="A18" s="51">
        <v>21</v>
      </c>
      <c r="B18" s="53">
        <v>21</v>
      </c>
      <c r="C18" s="54" t="s">
        <v>102</v>
      </c>
      <c r="D18" s="58" t="s">
        <v>116</v>
      </c>
      <c r="E18" s="44" t="s">
        <v>94</v>
      </c>
      <c r="F18" s="44" t="s">
        <v>26</v>
      </c>
      <c r="G18" s="44" t="s">
        <v>95</v>
      </c>
      <c r="H18" s="44" t="s">
        <v>79</v>
      </c>
      <c r="I18" s="44" t="s">
        <v>27</v>
      </c>
      <c r="J18" s="60">
        <v>3953.7</v>
      </c>
      <c r="K18" s="28"/>
      <c r="L18" s="27">
        <f t="shared" si="0"/>
        <v>0</v>
      </c>
      <c r="M18" s="29" t="str">
        <f t="shared" si="1"/>
        <v>OK</v>
      </c>
      <c r="N18" s="37"/>
      <c r="O18" s="38"/>
      <c r="P18" s="37"/>
      <c r="Q18" s="37"/>
      <c r="R18" s="37"/>
      <c r="S18" s="37"/>
      <c r="T18" s="37"/>
      <c r="U18" s="37"/>
      <c r="V18" s="37"/>
      <c r="W18" s="37"/>
      <c r="X18" s="37"/>
      <c r="Y18" s="37"/>
    </row>
    <row r="19" spans="1:25" ht="50.1" customHeight="1" x14ac:dyDescent="0.25">
      <c r="A19" s="96">
        <v>22</v>
      </c>
      <c r="B19" s="52">
        <v>22</v>
      </c>
      <c r="C19" s="88" t="s">
        <v>103</v>
      </c>
      <c r="D19" s="57" t="s">
        <v>71</v>
      </c>
      <c r="E19" s="91" t="s">
        <v>96</v>
      </c>
      <c r="F19" s="66" t="s">
        <v>29</v>
      </c>
      <c r="G19" s="67" t="s">
        <v>72</v>
      </c>
      <c r="H19" s="66" t="s">
        <v>73</v>
      </c>
      <c r="I19" s="66" t="s">
        <v>30</v>
      </c>
      <c r="J19" s="59">
        <v>51.1</v>
      </c>
      <c r="K19" s="28"/>
      <c r="L19" s="27">
        <f t="shared" si="0"/>
        <v>0</v>
      </c>
      <c r="M19" s="29" t="str">
        <f t="shared" si="1"/>
        <v>OK</v>
      </c>
      <c r="N19" s="37"/>
      <c r="O19" s="38"/>
      <c r="P19" s="37"/>
      <c r="Q19" s="37"/>
      <c r="R19" s="37"/>
      <c r="S19" s="37"/>
      <c r="T19" s="37"/>
      <c r="U19" s="39"/>
      <c r="V19" s="39"/>
      <c r="W19" s="37"/>
      <c r="X19" s="37"/>
      <c r="Y19" s="37"/>
    </row>
    <row r="20" spans="1:25" ht="50.1" customHeight="1" x14ac:dyDescent="0.25">
      <c r="A20" s="96"/>
      <c r="B20" s="52">
        <v>23</v>
      </c>
      <c r="C20" s="89"/>
      <c r="D20" s="57" t="s">
        <v>28</v>
      </c>
      <c r="E20" s="92"/>
      <c r="F20" s="66" t="s">
        <v>29</v>
      </c>
      <c r="G20" s="68" t="s">
        <v>72</v>
      </c>
      <c r="H20" s="66" t="s">
        <v>73</v>
      </c>
      <c r="I20" s="66" t="s">
        <v>30</v>
      </c>
      <c r="J20" s="59">
        <v>430</v>
      </c>
      <c r="K20" s="28">
        <v>25</v>
      </c>
      <c r="L20" s="27">
        <f t="shared" si="0"/>
        <v>22</v>
      </c>
      <c r="M20" s="29" t="str">
        <f t="shared" si="1"/>
        <v>OK</v>
      </c>
      <c r="N20" s="71">
        <v>3</v>
      </c>
      <c r="O20" s="38"/>
      <c r="P20" s="37"/>
      <c r="Q20" s="37"/>
      <c r="R20" s="37"/>
      <c r="S20" s="37"/>
      <c r="T20" s="37"/>
      <c r="U20" s="37"/>
      <c r="V20" s="37"/>
      <c r="W20" s="37"/>
      <c r="X20" s="37"/>
      <c r="Y20" s="37"/>
    </row>
    <row r="21" spans="1:25" ht="50.1" customHeight="1" x14ac:dyDescent="0.25">
      <c r="A21" s="96"/>
      <c r="B21" s="52">
        <v>24</v>
      </c>
      <c r="C21" s="89"/>
      <c r="D21" s="57" t="s">
        <v>31</v>
      </c>
      <c r="E21" s="92"/>
      <c r="F21" s="66" t="s">
        <v>29</v>
      </c>
      <c r="G21" s="68" t="s">
        <v>72</v>
      </c>
      <c r="H21" s="66" t="s">
        <v>73</v>
      </c>
      <c r="I21" s="66" t="s">
        <v>30</v>
      </c>
      <c r="J21" s="59">
        <v>500</v>
      </c>
      <c r="K21" s="28"/>
      <c r="L21" s="27">
        <f t="shared" si="0"/>
        <v>0</v>
      </c>
      <c r="M21" s="29" t="str">
        <f t="shared" si="1"/>
        <v>OK</v>
      </c>
      <c r="N21" s="37"/>
      <c r="O21" s="38"/>
      <c r="P21" s="37"/>
      <c r="Q21" s="37"/>
      <c r="R21" s="37"/>
      <c r="S21" s="37"/>
      <c r="T21" s="37"/>
      <c r="U21" s="37"/>
      <c r="V21" s="37"/>
      <c r="W21" s="37"/>
      <c r="X21" s="37"/>
      <c r="Y21" s="37"/>
    </row>
    <row r="22" spans="1:25" ht="50.1" customHeight="1" x14ac:dyDescent="0.25">
      <c r="A22" s="96"/>
      <c r="B22" s="52">
        <v>25</v>
      </c>
      <c r="C22" s="89"/>
      <c r="D22" s="57" t="s">
        <v>32</v>
      </c>
      <c r="E22" s="92"/>
      <c r="F22" s="66" t="s">
        <v>29</v>
      </c>
      <c r="G22" s="68" t="s">
        <v>72</v>
      </c>
      <c r="H22" s="66" t="s">
        <v>73</v>
      </c>
      <c r="I22" s="66" t="s">
        <v>30</v>
      </c>
      <c r="J22" s="59">
        <v>800</v>
      </c>
      <c r="K22" s="28">
        <v>5</v>
      </c>
      <c r="L22" s="27">
        <f t="shared" si="0"/>
        <v>5</v>
      </c>
      <c r="M22" s="29" t="str">
        <f t="shared" si="1"/>
        <v>OK</v>
      </c>
      <c r="N22" s="37"/>
      <c r="O22" s="38"/>
      <c r="P22" s="37"/>
      <c r="Q22" s="37"/>
      <c r="R22" s="37"/>
      <c r="S22" s="37"/>
      <c r="T22" s="37"/>
      <c r="U22" s="37"/>
      <c r="V22" s="37"/>
      <c r="W22" s="37"/>
      <c r="X22" s="37"/>
      <c r="Y22" s="37"/>
    </row>
    <row r="23" spans="1:25" ht="50.1" customHeight="1" x14ac:dyDescent="0.25">
      <c r="A23" s="96"/>
      <c r="B23" s="52">
        <v>26</v>
      </c>
      <c r="C23" s="89"/>
      <c r="D23" s="57" t="s">
        <v>33</v>
      </c>
      <c r="E23" s="92"/>
      <c r="F23" s="66" t="s">
        <v>34</v>
      </c>
      <c r="G23" s="68" t="s">
        <v>72</v>
      </c>
      <c r="H23" s="66" t="s">
        <v>73</v>
      </c>
      <c r="I23" s="66" t="s">
        <v>30</v>
      </c>
      <c r="J23" s="59">
        <v>40</v>
      </c>
      <c r="K23" s="28">
        <v>30</v>
      </c>
      <c r="L23" s="27">
        <f t="shared" si="0"/>
        <v>26</v>
      </c>
      <c r="M23" s="29" t="str">
        <f t="shared" si="1"/>
        <v>OK</v>
      </c>
      <c r="N23" s="37"/>
      <c r="O23" s="71">
        <v>4</v>
      </c>
      <c r="P23" s="36"/>
      <c r="Q23" s="37"/>
      <c r="R23" s="36"/>
      <c r="S23" s="37"/>
      <c r="T23" s="37"/>
      <c r="U23" s="37"/>
      <c r="V23" s="37"/>
      <c r="W23" s="37"/>
      <c r="X23" s="37"/>
      <c r="Y23" s="37"/>
    </row>
    <row r="24" spans="1:25" ht="50.1" customHeight="1" x14ac:dyDescent="0.25">
      <c r="A24" s="96"/>
      <c r="B24" s="52">
        <v>27</v>
      </c>
      <c r="C24" s="89"/>
      <c r="D24" s="57" t="s">
        <v>117</v>
      </c>
      <c r="E24" s="92"/>
      <c r="F24" s="66" t="s">
        <v>34</v>
      </c>
      <c r="G24" s="68" t="s">
        <v>72</v>
      </c>
      <c r="H24" s="66" t="s">
        <v>73</v>
      </c>
      <c r="I24" s="66" t="s">
        <v>30</v>
      </c>
      <c r="J24" s="59">
        <v>40</v>
      </c>
      <c r="K24" s="28"/>
      <c r="L24" s="27">
        <f t="shared" si="0"/>
        <v>0</v>
      </c>
      <c r="M24" s="29" t="str">
        <f t="shared" si="1"/>
        <v>OK</v>
      </c>
      <c r="N24" s="37"/>
      <c r="O24" s="38"/>
      <c r="P24" s="37"/>
      <c r="Q24" s="37"/>
      <c r="R24" s="37"/>
      <c r="S24" s="37"/>
      <c r="T24" s="37"/>
      <c r="U24" s="37"/>
      <c r="V24" s="37"/>
      <c r="W24" s="37"/>
      <c r="X24" s="37"/>
      <c r="Y24" s="37"/>
    </row>
    <row r="25" spans="1:25" ht="50.1" customHeight="1" x14ac:dyDescent="0.25">
      <c r="A25" s="96"/>
      <c r="B25" s="52">
        <v>28</v>
      </c>
      <c r="C25" s="89"/>
      <c r="D25" s="57" t="s">
        <v>35</v>
      </c>
      <c r="E25" s="92"/>
      <c r="F25" s="66" t="s">
        <v>34</v>
      </c>
      <c r="G25" s="68" t="s">
        <v>72</v>
      </c>
      <c r="H25" s="66" t="s">
        <v>73</v>
      </c>
      <c r="I25" s="66" t="s">
        <v>30</v>
      </c>
      <c r="J25" s="59">
        <v>60</v>
      </c>
      <c r="K25" s="28">
        <v>20</v>
      </c>
      <c r="L25" s="27">
        <f t="shared" si="0"/>
        <v>20</v>
      </c>
      <c r="M25" s="29" t="str">
        <f t="shared" si="1"/>
        <v>OK</v>
      </c>
      <c r="N25" s="36"/>
      <c r="O25" s="36"/>
      <c r="P25" s="37"/>
      <c r="Q25" s="36"/>
      <c r="R25" s="39"/>
      <c r="S25" s="36"/>
      <c r="T25" s="37"/>
      <c r="U25" s="37"/>
      <c r="V25" s="37"/>
      <c r="W25" s="36"/>
      <c r="X25" s="37"/>
      <c r="Y25" s="37"/>
    </row>
    <row r="26" spans="1:25" ht="50.1" customHeight="1" x14ac:dyDescent="0.25">
      <c r="A26" s="96"/>
      <c r="B26" s="52">
        <v>29</v>
      </c>
      <c r="C26" s="89"/>
      <c r="D26" s="57" t="s">
        <v>118</v>
      </c>
      <c r="E26" s="92"/>
      <c r="F26" s="66" t="s">
        <v>29</v>
      </c>
      <c r="G26" s="68" t="s">
        <v>72</v>
      </c>
      <c r="H26" s="66" t="s">
        <v>73</v>
      </c>
      <c r="I26" s="66" t="s">
        <v>30</v>
      </c>
      <c r="J26" s="59">
        <v>60</v>
      </c>
      <c r="K26" s="28">
        <v>20</v>
      </c>
      <c r="L26" s="27">
        <f t="shared" si="0"/>
        <v>18</v>
      </c>
      <c r="M26" s="29" t="str">
        <f t="shared" si="1"/>
        <v>OK</v>
      </c>
      <c r="N26" s="71">
        <v>2</v>
      </c>
      <c r="O26" s="36"/>
      <c r="P26" s="37"/>
      <c r="Q26" s="36"/>
      <c r="R26" s="37"/>
      <c r="S26" s="37"/>
      <c r="T26" s="36"/>
      <c r="U26" s="37"/>
      <c r="V26" s="37"/>
      <c r="W26" s="37"/>
      <c r="X26" s="37"/>
      <c r="Y26" s="37"/>
    </row>
    <row r="27" spans="1:25" ht="50.1" customHeight="1" x14ac:dyDescent="0.25">
      <c r="A27" s="96"/>
      <c r="B27" s="52">
        <v>30</v>
      </c>
      <c r="C27" s="90"/>
      <c r="D27" s="57" t="s">
        <v>74</v>
      </c>
      <c r="E27" s="93"/>
      <c r="F27" s="66" t="s">
        <v>29</v>
      </c>
      <c r="G27" s="68" t="s">
        <v>72</v>
      </c>
      <c r="H27" s="66" t="s">
        <v>73</v>
      </c>
      <c r="I27" s="66" t="s">
        <v>30</v>
      </c>
      <c r="J27" s="59">
        <v>113</v>
      </c>
      <c r="K27" s="28"/>
      <c r="L27" s="27">
        <f t="shared" si="0"/>
        <v>0</v>
      </c>
      <c r="M27" s="29" t="str">
        <f t="shared" si="1"/>
        <v>OK</v>
      </c>
      <c r="N27" s="36"/>
      <c r="O27" s="36"/>
      <c r="P27" s="37"/>
      <c r="Q27" s="36"/>
      <c r="R27" s="37"/>
      <c r="S27" s="37"/>
      <c r="T27" s="37"/>
      <c r="U27" s="39"/>
      <c r="V27" s="37"/>
      <c r="W27" s="37"/>
      <c r="X27" s="37"/>
      <c r="Y27" s="37"/>
    </row>
    <row r="28" spans="1:25" ht="50.1" customHeight="1" x14ac:dyDescent="0.25">
      <c r="A28" s="97">
        <v>23</v>
      </c>
      <c r="B28" s="53">
        <v>31</v>
      </c>
      <c r="C28" s="98" t="s">
        <v>101</v>
      </c>
      <c r="D28" s="58" t="s">
        <v>28</v>
      </c>
      <c r="E28" s="94" t="s">
        <v>96</v>
      </c>
      <c r="F28" s="45" t="s">
        <v>29</v>
      </c>
      <c r="G28" s="47" t="s">
        <v>72</v>
      </c>
      <c r="H28" s="45" t="s">
        <v>73</v>
      </c>
      <c r="I28" s="45" t="s">
        <v>30</v>
      </c>
      <c r="J28" s="60">
        <v>588.42999999999995</v>
      </c>
      <c r="K28" s="28"/>
      <c r="L28" s="27">
        <f t="shared" si="0"/>
        <v>0</v>
      </c>
      <c r="M28" s="29" t="str">
        <f t="shared" si="1"/>
        <v>OK</v>
      </c>
      <c r="N28" s="36"/>
      <c r="O28" s="36"/>
      <c r="P28" s="37"/>
      <c r="Q28" s="36"/>
      <c r="R28" s="39"/>
      <c r="S28" s="36"/>
      <c r="T28" s="36"/>
      <c r="U28" s="37"/>
      <c r="V28" s="37"/>
      <c r="W28" s="36"/>
      <c r="X28" s="37"/>
      <c r="Y28" s="37"/>
    </row>
    <row r="29" spans="1:25" ht="50.1" customHeight="1" x14ac:dyDescent="0.25">
      <c r="A29" s="97"/>
      <c r="B29" s="53">
        <v>32</v>
      </c>
      <c r="C29" s="99"/>
      <c r="D29" s="58" t="s">
        <v>118</v>
      </c>
      <c r="E29" s="95"/>
      <c r="F29" s="45" t="s">
        <v>29</v>
      </c>
      <c r="G29" s="47" t="s">
        <v>72</v>
      </c>
      <c r="H29" s="45" t="s">
        <v>73</v>
      </c>
      <c r="I29" s="45" t="s">
        <v>30</v>
      </c>
      <c r="J29" s="60">
        <v>246.66</v>
      </c>
      <c r="K29" s="28"/>
      <c r="L29" s="27">
        <f t="shared" si="0"/>
        <v>0</v>
      </c>
      <c r="M29" s="29" t="str">
        <f t="shared" si="1"/>
        <v>OK</v>
      </c>
      <c r="N29" s="38"/>
      <c r="O29" s="36"/>
      <c r="P29" s="37"/>
      <c r="Q29" s="36"/>
      <c r="R29" s="37"/>
      <c r="S29" s="37"/>
      <c r="T29" s="37"/>
      <c r="U29" s="37"/>
      <c r="V29" s="37"/>
      <c r="W29" s="37"/>
      <c r="X29" s="37"/>
      <c r="Y29" s="37"/>
    </row>
    <row r="30" spans="1:25" ht="50.1" customHeight="1" x14ac:dyDescent="0.25">
      <c r="A30" s="86">
        <v>24</v>
      </c>
      <c r="B30" s="52">
        <v>33</v>
      </c>
      <c r="C30" s="88" t="s">
        <v>101</v>
      </c>
      <c r="D30" s="57" t="s">
        <v>71</v>
      </c>
      <c r="E30" s="91" t="s">
        <v>96</v>
      </c>
      <c r="F30" s="66" t="s">
        <v>29</v>
      </c>
      <c r="G30" s="67" t="s">
        <v>72</v>
      </c>
      <c r="H30" s="66" t="s">
        <v>73</v>
      </c>
      <c r="I30" s="66" t="s">
        <v>30</v>
      </c>
      <c r="J30" s="59">
        <v>248.36</v>
      </c>
      <c r="K30" s="28"/>
      <c r="L30" s="27">
        <f t="shared" si="0"/>
        <v>0</v>
      </c>
      <c r="M30" s="29" t="str">
        <f t="shared" si="1"/>
        <v>OK</v>
      </c>
      <c r="N30" s="36"/>
      <c r="O30" s="36"/>
      <c r="P30" s="37"/>
      <c r="Q30" s="36"/>
      <c r="R30" s="37"/>
      <c r="S30" s="37"/>
      <c r="T30" s="37"/>
      <c r="U30" s="39"/>
      <c r="V30" s="37"/>
      <c r="W30" s="37"/>
      <c r="X30" s="37"/>
      <c r="Y30" s="37"/>
    </row>
    <row r="31" spans="1:25" ht="50.1" customHeight="1" x14ac:dyDescent="0.25">
      <c r="A31" s="87"/>
      <c r="B31" s="52">
        <v>34</v>
      </c>
      <c r="C31" s="89"/>
      <c r="D31" s="57" t="s">
        <v>32</v>
      </c>
      <c r="E31" s="92"/>
      <c r="F31" s="66" t="s">
        <v>29</v>
      </c>
      <c r="G31" s="68" t="s">
        <v>72</v>
      </c>
      <c r="H31" s="66" t="s">
        <v>73</v>
      </c>
      <c r="I31" s="66" t="s">
        <v>30</v>
      </c>
      <c r="J31" s="59">
        <v>1105</v>
      </c>
      <c r="K31" s="28"/>
      <c r="L31" s="27">
        <f t="shared" si="0"/>
        <v>0</v>
      </c>
      <c r="M31" s="29" t="str">
        <f t="shared" si="1"/>
        <v>OK</v>
      </c>
      <c r="N31" s="36"/>
      <c r="O31" s="36"/>
      <c r="P31" s="37"/>
      <c r="Q31" s="36"/>
      <c r="R31" s="39"/>
      <c r="S31" s="37"/>
      <c r="T31" s="37"/>
      <c r="U31" s="39"/>
      <c r="V31" s="37"/>
      <c r="W31" s="37"/>
      <c r="X31" s="37"/>
      <c r="Y31" s="37"/>
    </row>
    <row r="32" spans="1:25" ht="50.1" customHeight="1" x14ac:dyDescent="0.25">
      <c r="A32" s="87"/>
      <c r="B32" s="52">
        <v>35</v>
      </c>
      <c r="C32" s="89"/>
      <c r="D32" s="57" t="s">
        <v>31</v>
      </c>
      <c r="E32" s="92"/>
      <c r="F32" s="66" t="s">
        <v>29</v>
      </c>
      <c r="G32" s="68" t="s">
        <v>72</v>
      </c>
      <c r="H32" s="66" t="s">
        <v>73</v>
      </c>
      <c r="I32" s="66" t="s">
        <v>30</v>
      </c>
      <c r="J32" s="59">
        <v>775</v>
      </c>
      <c r="K32" s="28"/>
      <c r="L32" s="27">
        <f t="shared" si="0"/>
        <v>0</v>
      </c>
      <c r="M32" s="29" t="str">
        <f t="shared" si="1"/>
        <v>OK</v>
      </c>
      <c r="N32" s="38"/>
      <c r="O32" s="38"/>
      <c r="P32" s="37"/>
      <c r="Q32" s="36"/>
      <c r="R32" s="37"/>
      <c r="S32" s="37"/>
      <c r="T32" s="37"/>
      <c r="U32" s="37"/>
      <c r="V32" s="37"/>
      <c r="W32" s="37"/>
      <c r="X32" s="37"/>
      <c r="Y32" s="37"/>
    </row>
    <row r="33" spans="1:25" ht="50.1" customHeight="1" x14ac:dyDescent="0.25">
      <c r="A33" s="87"/>
      <c r="B33" s="52">
        <v>36</v>
      </c>
      <c r="C33" s="89"/>
      <c r="D33" s="57" t="s">
        <v>74</v>
      </c>
      <c r="E33" s="92"/>
      <c r="F33" s="66" t="s">
        <v>29</v>
      </c>
      <c r="G33" s="68" t="s">
        <v>72</v>
      </c>
      <c r="H33" s="66" t="s">
        <v>73</v>
      </c>
      <c r="I33" s="66" t="s">
        <v>30</v>
      </c>
      <c r="J33" s="59">
        <v>203.33</v>
      </c>
      <c r="K33" s="28"/>
      <c r="L33" s="27">
        <f t="shared" si="0"/>
        <v>0</v>
      </c>
      <c r="M33" s="29" t="str">
        <f t="shared" si="1"/>
        <v>OK</v>
      </c>
      <c r="N33" s="38"/>
      <c r="O33" s="37"/>
      <c r="P33" s="37"/>
      <c r="Q33" s="36"/>
      <c r="R33" s="37"/>
      <c r="S33" s="37"/>
      <c r="T33" s="37"/>
      <c r="U33" s="37"/>
      <c r="V33" s="37"/>
      <c r="W33" s="37"/>
      <c r="X33" s="37"/>
      <c r="Y33" s="37"/>
    </row>
    <row r="34" spans="1:25" ht="50.1" customHeight="1" x14ac:dyDescent="0.25">
      <c r="A34" s="87"/>
      <c r="B34" s="52">
        <v>37</v>
      </c>
      <c r="C34" s="89"/>
      <c r="D34" s="57" t="s">
        <v>33</v>
      </c>
      <c r="E34" s="92"/>
      <c r="F34" s="66" t="s">
        <v>34</v>
      </c>
      <c r="G34" s="68" t="s">
        <v>72</v>
      </c>
      <c r="H34" s="66" t="s">
        <v>73</v>
      </c>
      <c r="I34" s="66" t="s">
        <v>30</v>
      </c>
      <c r="J34" s="59">
        <v>90</v>
      </c>
      <c r="K34" s="28"/>
      <c r="L34" s="27">
        <f t="shared" si="0"/>
        <v>0</v>
      </c>
      <c r="M34" s="29" t="str">
        <f t="shared" si="1"/>
        <v>OK</v>
      </c>
      <c r="N34" s="38"/>
      <c r="O34" s="37"/>
      <c r="P34" s="37"/>
      <c r="Q34" s="36"/>
      <c r="R34" s="37"/>
      <c r="S34" s="37"/>
      <c r="T34" s="37"/>
      <c r="U34" s="37"/>
      <c r="V34" s="37"/>
      <c r="W34" s="37"/>
      <c r="X34" s="37"/>
      <c r="Y34" s="37"/>
    </row>
    <row r="35" spans="1:25" ht="50.1" customHeight="1" x14ac:dyDescent="0.25">
      <c r="A35" s="87"/>
      <c r="B35" s="52">
        <v>38</v>
      </c>
      <c r="C35" s="89"/>
      <c r="D35" s="57" t="s">
        <v>117</v>
      </c>
      <c r="E35" s="92"/>
      <c r="F35" s="66" t="s">
        <v>34</v>
      </c>
      <c r="G35" s="68" t="s">
        <v>72</v>
      </c>
      <c r="H35" s="66" t="s">
        <v>73</v>
      </c>
      <c r="I35" s="66" t="s">
        <v>30</v>
      </c>
      <c r="J35" s="59">
        <v>103.33</v>
      </c>
      <c r="K35" s="28"/>
      <c r="L35" s="27">
        <f t="shared" si="0"/>
        <v>0</v>
      </c>
      <c r="M35" s="29" t="str">
        <f t="shared" si="1"/>
        <v>OK</v>
      </c>
      <c r="N35" s="38"/>
      <c r="O35" s="37"/>
      <c r="P35" s="37"/>
      <c r="Q35" s="36"/>
      <c r="R35" s="37"/>
      <c r="S35" s="37"/>
      <c r="T35" s="37"/>
      <c r="U35" s="37"/>
      <c r="V35" s="37"/>
      <c r="W35" s="37"/>
      <c r="X35" s="37"/>
      <c r="Y35" s="37"/>
    </row>
    <row r="36" spans="1:25" ht="50.1" customHeight="1" x14ac:dyDescent="0.25">
      <c r="A36" s="87"/>
      <c r="B36" s="52">
        <v>39</v>
      </c>
      <c r="C36" s="89"/>
      <c r="D36" s="57" t="s">
        <v>35</v>
      </c>
      <c r="E36" s="92"/>
      <c r="F36" s="66" t="s">
        <v>34</v>
      </c>
      <c r="G36" s="68" t="s">
        <v>72</v>
      </c>
      <c r="H36" s="66" t="s">
        <v>73</v>
      </c>
      <c r="I36" s="66" t="s">
        <v>30</v>
      </c>
      <c r="J36" s="59">
        <v>113.33</v>
      </c>
      <c r="K36" s="28"/>
      <c r="L36" s="27">
        <f t="shared" si="0"/>
        <v>0</v>
      </c>
      <c r="M36" s="29" t="str">
        <f t="shared" si="1"/>
        <v>OK</v>
      </c>
      <c r="N36" s="38"/>
      <c r="O36" s="37"/>
      <c r="P36" s="37"/>
      <c r="Q36" s="36"/>
      <c r="R36" s="37"/>
      <c r="S36" s="37"/>
      <c r="T36" s="37"/>
      <c r="U36" s="37"/>
      <c r="V36" s="37"/>
      <c r="W36" s="37"/>
      <c r="X36" s="37"/>
      <c r="Y36" s="37"/>
    </row>
    <row r="37" spans="1:25" ht="50.1" customHeight="1" x14ac:dyDescent="0.25">
      <c r="A37" s="87"/>
      <c r="B37" s="52">
        <v>40</v>
      </c>
      <c r="C37" s="89"/>
      <c r="D37" s="57" t="s">
        <v>118</v>
      </c>
      <c r="E37" s="92"/>
      <c r="F37" s="66" t="s">
        <v>29</v>
      </c>
      <c r="G37" s="68" t="s">
        <v>72</v>
      </c>
      <c r="H37" s="66" t="s">
        <v>73</v>
      </c>
      <c r="I37" s="66" t="s">
        <v>30</v>
      </c>
      <c r="J37" s="59">
        <v>246.66</v>
      </c>
      <c r="K37" s="28"/>
      <c r="L37" s="27">
        <f t="shared" si="0"/>
        <v>0</v>
      </c>
      <c r="M37" s="29" t="str">
        <f t="shared" si="1"/>
        <v>OK</v>
      </c>
      <c r="N37" s="37"/>
      <c r="O37" s="37"/>
      <c r="P37" s="37"/>
      <c r="Q37" s="36"/>
      <c r="R37" s="37"/>
      <c r="S37" s="37"/>
      <c r="T37" s="37"/>
      <c r="U37" s="37"/>
      <c r="V37" s="37"/>
      <c r="W37" s="37"/>
      <c r="X37" s="37"/>
      <c r="Y37" s="37"/>
    </row>
    <row r="38" spans="1:25" ht="50.1" customHeight="1" x14ac:dyDescent="0.25">
      <c r="A38" s="87"/>
      <c r="B38" s="52">
        <v>41</v>
      </c>
      <c r="C38" s="90"/>
      <c r="D38" s="57" t="s">
        <v>28</v>
      </c>
      <c r="E38" s="93"/>
      <c r="F38" s="66" t="s">
        <v>29</v>
      </c>
      <c r="G38" s="68" t="s">
        <v>72</v>
      </c>
      <c r="H38" s="66" t="s">
        <v>73</v>
      </c>
      <c r="I38" s="66" t="s">
        <v>30</v>
      </c>
      <c r="J38" s="59">
        <v>588.42999999999995</v>
      </c>
      <c r="K38" s="28"/>
      <c r="L38" s="27">
        <f t="shared" si="0"/>
        <v>0</v>
      </c>
      <c r="M38" s="29" t="str">
        <f t="shared" si="1"/>
        <v>OK</v>
      </c>
      <c r="N38" s="37"/>
      <c r="O38" s="37"/>
      <c r="P38" s="37"/>
      <c r="Q38" s="36"/>
      <c r="R38" s="37"/>
      <c r="S38" s="37"/>
      <c r="T38" s="37"/>
      <c r="U38" s="37"/>
      <c r="V38" s="37"/>
      <c r="W38" s="37"/>
      <c r="X38" s="37"/>
      <c r="Y38" s="37"/>
    </row>
    <row r="39" spans="1:25" ht="80.099999999999994" customHeight="1" x14ac:dyDescent="0.25">
      <c r="N39" s="43"/>
      <c r="O39" s="43"/>
      <c r="P39" s="43"/>
    </row>
  </sheetData>
  <customSheetViews>
    <customSheetView guid="{29377F80-2479-4EEE-B758-5B51FB237957}" scale="80" topLeftCell="A28">
      <selection activeCell="K4" sqref="K4:K38"/>
      <pageMargins left="0.511811024" right="0.511811024" top="0.78740157499999996" bottom="0.78740157499999996" header="0.31496062000000002" footer="0.31496062000000002"/>
    </customSheetView>
    <customSheetView guid="{4F310B60-E7C4-463C-82E5-32855552E117}" scale="80" topLeftCell="A28">
      <selection activeCell="K4" sqref="K4:K38"/>
      <pageMargins left="0.511811024" right="0.511811024" top="0.78740157499999996" bottom="0.78740157499999996" header="0.31496062000000002" footer="0.31496062000000002"/>
    </customSheetView>
    <customSheetView guid="{621D8238-5429-498F-AC6E-560DC77BBC2F}" scale="60" topLeftCell="A37">
      <selection activeCell="N1" sqref="N1:O1048576"/>
      <pageMargins left="0.511811024" right="0.511811024" top="0.78740157499999996" bottom="0.78740157499999996" header="0.31496062000000002" footer="0.31496062000000002"/>
    </customSheetView>
  </customSheetViews>
  <mergeCells count="23">
    <mergeCell ref="Y1:Y2"/>
    <mergeCell ref="A19:A27"/>
    <mergeCell ref="C19:C27"/>
    <mergeCell ref="E19:E27"/>
    <mergeCell ref="A28:A29"/>
    <mergeCell ref="C28:C29"/>
    <mergeCell ref="E28:E29"/>
    <mergeCell ref="A1:C1"/>
    <mergeCell ref="D1:J1"/>
    <mergeCell ref="S1:S2"/>
    <mergeCell ref="K1:M1"/>
    <mergeCell ref="X1:X2"/>
    <mergeCell ref="A30:A38"/>
    <mergeCell ref="C30:C38"/>
    <mergeCell ref="E30:E38"/>
    <mergeCell ref="V1:V2"/>
    <mergeCell ref="W1:W2"/>
    <mergeCell ref="A2:M2"/>
    <mergeCell ref="T1:T2"/>
    <mergeCell ref="U1:U2"/>
    <mergeCell ref="P1:P2"/>
    <mergeCell ref="Q1:Q2"/>
    <mergeCell ref="R1:R2"/>
  </mergeCells>
  <conditionalFormatting sqref="M1:M3 M39:M1048576">
    <cfRule type="cellIs" dxfId="9" priority="2" operator="equal">
      <formula>"ATENÇÃO"</formula>
    </cfRule>
  </conditionalFormatting>
  <conditionalFormatting sqref="M4:M38">
    <cfRule type="cellIs" dxfId="8" priority="1" operator="equal">
      <formula>"ATENÇÃO"</formula>
    </cfRule>
  </conditionalFormatting>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39"/>
  <sheetViews>
    <sheetView tabSelected="1" topLeftCell="F34" zoomScale="80" zoomScaleNormal="80" workbookViewId="0">
      <selection activeCell="N1" sqref="N1:N1048576"/>
    </sheetView>
  </sheetViews>
  <sheetFormatPr defaultColWidth="9.7109375" defaultRowHeight="15" x14ac:dyDescent="0.25"/>
  <cols>
    <col min="1" max="1" width="7.5703125" style="1" customWidth="1"/>
    <col min="2" max="2" width="5.7109375" style="1" customWidth="1"/>
    <col min="3" max="3" width="26.5703125" style="1" customWidth="1"/>
    <col min="4" max="4" width="54.28515625" style="16" customWidth="1"/>
    <col min="5" max="5" width="21.85546875" style="1" customWidth="1"/>
    <col min="6" max="6" width="9.85546875" style="1" customWidth="1"/>
    <col min="7" max="7" width="14" style="1" customWidth="1"/>
    <col min="8" max="8" width="19.7109375" style="1" customWidth="1"/>
    <col min="9" max="9" width="16.7109375" style="1" customWidth="1"/>
    <col min="10" max="10" width="16.140625" style="16" customWidth="1"/>
    <col min="11" max="11" width="12.5703125" style="17" customWidth="1"/>
    <col min="12" max="12" width="13.28515625" style="26" customWidth="1"/>
    <col min="13" max="13" width="12.5703125" style="18" customWidth="1"/>
    <col min="14" max="14" width="14.7109375" style="80" customWidth="1"/>
    <col min="15" max="18" width="14.140625" style="19" customWidth="1"/>
    <col min="19" max="25" width="12" style="19" customWidth="1"/>
    <col min="26" max="16384" width="9.7109375" style="15"/>
  </cols>
  <sheetData>
    <row r="1" spans="1:25" ht="33" customHeight="1" x14ac:dyDescent="0.25">
      <c r="A1" s="101" t="s">
        <v>75</v>
      </c>
      <c r="B1" s="101"/>
      <c r="C1" s="101"/>
      <c r="D1" s="101" t="s">
        <v>76</v>
      </c>
      <c r="E1" s="101"/>
      <c r="F1" s="101"/>
      <c r="G1" s="101"/>
      <c r="H1" s="101"/>
      <c r="I1" s="101"/>
      <c r="J1" s="101"/>
      <c r="K1" s="101" t="s">
        <v>77</v>
      </c>
      <c r="L1" s="101"/>
      <c r="M1" s="101"/>
      <c r="N1" s="73" t="s">
        <v>155</v>
      </c>
      <c r="O1" s="100" t="s">
        <v>78</v>
      </c>
      <c r="P1" s="100" t="s">
        <v>78</v>
      </c>
      <c r="Q1" s="100" t="s">
        <v>78</v>
      </c>
      <c r="R1" s="100" t="s">
        <v>78</v>
      </c>
      <c r="S1" s="100" t="s">
        <v>78</v>
      </c>
      <c r="T1" s="100" t="s">
        <v>78</v>
      </c>
      <c r="U1" s="100" t="s">
        <v>78</v>
      </c>
      <c r="V1" s="100" t="s">
        <v>78</v>
      </c>
      <c r="W1" s="100" t="s">
        <v>78</v>
      </c>
      <c r="X1" s="100" t="s">
        <v>78</v>
      </c>
      <c r="Y1" s="100" t="s">
        <v>78</v>
      </c>
    </row>
    <row r="2" spans="1:25" ht="24.75" customHeight="1" x14ac:dyDescent="0.25">
      <c r="A2" s="101" t="s">
        <v>45</v>
      </c>
      <c r="B2" s="101"/>
      <c r="C2" s="101"/>
      <c r="D2" s="101"/>
      <c r="E2" s="101"/>
      <c r="F2" s="101"/>
      <c r="G2" s="101"/>
      <c r="H2" s="101"/>
      <c r="I2" s="101"/>
      <c r="J2" s="101"/>
      <c r="K2" s="101"/>
      <c r="L2" s="101"/>
      <c r="M2" s="101"/>
      <c r="N2" s="73"/>
      <c r="O2" s="100"/>
      <c r="P2" s="100"/>
      <c r="Q2" s="100"/>
      <c r="R2" s="100"/>
      <c r="S2" s="100"/>
      <c r="T2" s="100"/>
      <c r="U2" s="100"/>
      <c r="V2" s="100"/>
      <c r="W2" s="100"/>
      <c r="X2" s="100"/>
      <c r="Y2" s="100"/>
    </row>
    <row r="3" spans="1:25" s="16" customFormat="1" ht="34.5" customHeight="1" x14ac:dyDescent="0.2">
      <c r="A3" s="20" t="s">
        <v>6</v>
      </c>
      <c r="B3" s="20" t="s">
        <v>36</v>
      </c>
      <c r="C3" s="20" t="s">
        <v>46</v>
      </c>
      <c r="D3" s="40" t="s">
        <v>47</v>
      </c>
      <c r="E3" s="21" t="s">
        <v>48</v>
      </c>
      <c r="F3" s="21" t="s">
        <v>49</v>
      </c>
      <c r="G3" s="21" t="s">
        <v>50</v>
      </c>
      <c r="H3" s="21" t="s">
        <v>51</v>
      </c>
      <c r="I3" s="21" t="s">
        <v>52</v>
      </c>
      <c r="J3" s="22" t="s">
        <v>2</v>
      </c>
      <c r="K3" s="23" t="s">
        <v>24</v>
      </c>
      <c r="L3" s="24" t="s">
        <v>0</v>
      </c>
      <c r="M3" s="20" t="s">
        <v>3</v>
      </c>
      <c r="N3" s="75">
        <v>43551</v>
      </c>
      <c r="O3" s="25" t="s">
        <v>1</v>
      </c>
      <c r="P3" s="25" t="s">
        <v>1</v>
      </c>
      <c r="Q3" s="25" t="s">
        <v>1</v>
      </c>
      <c r="R3" s="25" t="s">
        <v>1</v>
      </c>
      <c r="S3" s="25" t="s">
        <v>1</v>
      </c>
      <c r="T3" s="25" t="s">
        <v>1</v>
      </c>
      <c r="U3" s="25" t="s">
        <v>1</v>
      </c>
      <c r="V3" s="25" t="s">
        <v>1</v>
      </c>
      <c r="W3" s="25" t="s">
        <v>1</v>
      </c>
      <c r="X3" s="25" t="s">
        <v>1</v>
      </c>
      <c r="Y3" s="25" t="s">
        <v>1</v>
      </c>
    </row>
    <row r="4" spans="1:25" ht="150" customHeight="1" x14ac:dyDescent="0.25">
      <c r="A4" s="48">
        <v>1</v>
      </c>
      <c r="B4" s="48">
        <v>1</v>
      </c>
      <c r="C4" s="54" t="s">
        <v>97</v>
      </c>
      <c r="D4" s="56" t="s">
        <v>104</v>
      </c>
      <c r="E4" s="44" t="s">
        <v>80</v>
      </c>
      <c r="F4" s="44" t="s">
        <v>26</v>
      </c>
      <c r="G4" s="44" t="s">
        <v>53</v>
      </c>
      <c r="H4" s="44" t="s">
        <v>54</v>
      </c>
      <c r="I4" s="44" t="s">
        <v>27</v>
      </c>
      <c r="J4" s="61">
        <v>1359.09</v>
      </c>
      <c r="K4" s="28">
        <v>10</v>
      </c>
      <c r="L4" s="27">
        <f t="shared" ref="L4:L38" si="0">K4-SUM(N4:X4)</f>
        <v>7</v>
      </c>
      <c r="M4" s="29" t="str">
        <f>IF(L4&lt;0,"ATENÇÃO","OK")</f>
        <v>OK</v>
      </c>
      <c r="N4" s="36">
        <v>3</v>
      </c>
      <c r="O4" s="38"/>
      <c r="P4" s="37"/>
      <c r="Q4" s="36"/>
      <c r="R4" s="37"/>
      <c r="S4" s="37"/>
      <c r="T4" s="37"/>
      <c r="U4" s="37"/>
      <c r="V4" s="37"/>
      <c r="W4" s="37"/>
      <c r="X4" s="36"/>
      <c r="Y4" s="37"/>
    </row>
    <row r="5" spans="1:25" ht="150" customHeight="1" x14ac:dyDescent="0.25">
      <c r="A5" s="52">
        <v>2</v>
      </c>
      <c r="B5" s="52">
        <v>2</v>
      </c>
      <c r="C5" s="55" t="s">
        <v>98</v>
      </c>
      <c r="D5" s="57" t="s">
        <v>105</v>
      </c>
      <c r="E5" s="63" t="s">
        <v>81</v>
      </c>
      <c r="F5" s="64" t="s">
        <v>26</v>
      </c>
      <c r="G5" s="65" t="s">
        <v>53</v>
      </c>
      <c r="H5" s="65" t="s">
        <v>54</v>
      </c>
      <c r="I5" s="65" t="s">
        <v>27</v>
      </c>
      <c r="J5" s="59">
        <v>1290.47</v>
      </c>
      <c r="K5" s="28"/>
      <c r="L5" s="27">
        <f t="shared" si="0"/>
        <v>0</v>
      </c>
      <c r="M5" s="29" t="str">
        <f t="shared" ref="M5:M38" si="1">IF(L5&lt;0,"ATENÇÃO","OK")</f>
        <v>OK</v>
      </c>
      <c r="N5" s="36"/>
      <c r="O5" s="38"/>
      <c r="P5" s="37"/>
      <c r="Q5" s="37"/>
      <c r="R5" s="37"/>
      <c r="S5" s="37"/>
      <c r="T5" s="37"/>
      <c r="U5" s="37"/>
      <c r="V5" s="37"/>
      <c r="W5" s="37"/>
      <c r="X5" s="37"/>
      <c r="Y5" s="37"/>
    </row>
    <row r="6" spans="1:25" ht="150" customHeight="1" x14ac:dyDescent="0.25">
      <c r="A6" s="53">
        <v>3</v>
      </c>
      <c r="B6" s="53">
        <v>3</v>
      </c>
      <c r="C6" s="54" t="s">
        <v>99</v>
      </c>
      <c r="D6" s="58" t="s">
        <v>106</v>
      </c>
      <c r="E6" s="46" t="s">
        <v>82</v>
      </c>
      <c r="F6" s="44" t="s">
        <v>26</v>
      </c>
      <c r="G6" s="44" t="s">
        <v>53</v>
      </c>
      <c r="H6" s="44" t="s">
        <v>55</v>
      </c>
      <c r="I6" s="44" t="s">
        <v>27</v>
      </c>
      <c r="J6" s="60">
        <v>1765.86</v>
      </c>
      <c r="K6" s="28">
        <v>10</v>
      </c>
      <c r="L6" s="27">
        <f t="shared" si="0"/>
        <v>10</v>
      </c>
      <c r="M6" s="29" t="str">
        <f t="shared" si="1"/>
        <v>OK</v>
      </c>
      <c r="N6" s="36"/>
      <c r="O6" s="38"/>
      <c r="P6" s="37"/>
      <c r="Q6" s="37"/>
      <c r="R6" s="37"/>
      <c r="S6" s="37"/>
      <c r="T6" s="37"/>
      <c r="U6" s="37"/>
      <c r="V6" s="37"/>
      <c r="W6" s="37"/>
      <c r="X6" s="37"/>
      <c r="Y6" s="37"/>
    </row>
    <row r="7" spans="1:25" ht="150" customHeight="1" x14ac:dyDescent="0.25">
      <c r="A7" s="52">
        <v>4</v>
      </c>
      <c r="B7" s="52">
        <v>4</v>
      </c>
      <c r="C7" s="55" t="s">
        <v>98</v>
      </c>
      <c r="D7" s="57" t="s">
        <v>107</v>
      </c>
      <c r="E7" s="65" t="s">
        <v>83</v>
      </c>
      <c r="F7" s="65" t="s">
        <v>26</v>
      </c>
      <c r="G7" s="65" t="s">
        <v>53</v>
      </c>
      <c r="H7" s="65" t="s">
        <v>56</v>
      </c>
      <c r="I7" s="65" t="s">
        <v>27</v>
      </c>
      <c r="J7" s="59">
        <v>1540</v>
      </c>
      <c r="K7" s="28"/>
      <c r="L7" s="27">
        <f t="shared" si="0"/>
        <v>0</v>
      </c>
      <c r="M7" s="29" t="str">
        <f t="shared" si="1"/>
        <v>OK</v>
      </c>
      <c r="N7" s="36"/>
      <c r="O7" s="38"/>
      <c r="P7" s="36"/>
      <c r="Q7" s="37"/>
      <c r="R7" s="37"/>
      <c r="S7" s="37"/>
      <c r="T7" s="37"/>
      <c r="U7" s="37"/>
      <c r="V7" s="37"/>
      <c r="W7" s="37"/>
      <c r="X7" s="37"/>
      <c r="Y7" s="37"/>
    </row>
    <row r="8" spans="1:25" ht="150" customHeight="1" x14ac:dyDescent="0.25">
      <c r="A8" s="53">
        <v>5</v>
      </c>
      <c r="B8" s="53">
        <v>5</v>
      </c>
      <c r="C8" s="54" t="s">
        <v>97</v>
      </c>
      <c r="D8" s="58" t="s">
        <v>108</v>
      </c>
      <c r="E8" s="44" t="s">
        <v>84</v>
      </c>
      <c r="F8" s="44" t="s">
        <v>26</v>
      </c>
      <c r="G8" s="44" t="s">
        <v>53</v>
      </c>
      <c r="H8" s="44" t="s">
        <v>57</v>
      </c>
      <c r="I8" s="44" t="s">
        <v>27</v>
      </c>
      <c r="J8" s="60">
        <v>2363.63</v>
      </c>
      <c r="K8" s="28">
        <v>15</v>
      </c>
      <c r="L8" s="27">
        <f t="shared" si="0"/>
        <v>14</v>
      </c>
      <c r="M8" s="29" t="str">
        <f t="shared" si="1"/>
        <v>OK</v>
      </c>
      <c r="N8" s="36">
        <v>1</v>
      </c>
      <c r="O8" s="38"/>
      <c r="P8" s="37"/>
      <c r="Q8" s="36"/>
      <c r="R8" s="37"/>
      <c r="S8" s="37"/>
      <c r="T8" s="37"/>
      <c r="U8" s="37"/>
      <c r="V8" s="37"/>
      <c r="W8" s="37"/>
      <c r="X8" s="37"/>
      <c r="Y8" s="37"/>
    </row>
    <row r="9" spans="1:25" ht="150" customHeight="1" x14ac:dyDescent="0.25">
      <c r="A9" s="52">
        <v>6</v>
      </c>
      <c r="B9" s="52">
        <v>6</v>
      </c>
      <c r="C9" s="55" t="s">
        <v>98</v>
      </c>
      <c r="D9" s="57" t="s">
        <v>109</v>
      </c>
      <c r="E9" s="65" t="s">
        <v>85</v>
      </c>
      <c r="F9" s="65" t="s">
        <v>26</v>
      </c>
      <c r="G9" s="65" t="s">
        <v>53</v>
      </c>
      <c r="H9" s="65" t="s">
        <v>58</v>
      </c>
      <c r="I9" s="65" t="s">
        <v>27</v>
      </c>
      <c r="J9" s="59">
        <v>2388.88</v>
      </c>
      <c r="K9" s="28"/>
      <c r="L9" s="27">
        <f t="shared" si="0"/>
        <v>0</v>
      </c>
      <c r="M9" s="29" t="str">
        <f t="shared" si="1"/>
        <v>OK</v>
      </c>
      <c r="N9" s="36"/>
      <c r="O9" s="38"/>
      <c r="P9" s="37"/>
      <c r="Q9" s="36"/>
      <c r="R9" s="39"/>
      <c r="S9" s="37"/>
      <c r="T9" s="37"/>
      <c r="U9" s="37"/>
      <c r="V9" s="37"/>
      <c r="W9" s="37"/>
      <c r="X9" s="37"/>
      <c r="Y9" s="37"/>
    </row>
    <row r="10" spans="1:25" ht="150" customHeight="1" x14ac:dyDescent="0.25">
      <c r="A10" s="53">
        <v>9</v>
      </c>
      <c r="B10" s="53">
        <v>9</v>
      </c>
      <c r="C10" s="54" t="s">
        <v>98</v>
      </c>
      <c r="D10" s="58" t="s">
        <v>110</v>
      </c>
      <c r="E10" s="44" t="s">
        <v>86</v>
      </c>
      <c r="F10" s="44" t="s">
        <v>26</v>
      </c>
      <c r="G10" s="44" t="s">
        <v>53</v>
      </c>
      <c r="H10" s="44" t="s">
        <v>59</v>
      </c>
      <c r="I10" s="44" t="s">
        <v>27</v>
      </c>
      <c r="J10" s="60">
        <v>2970.58</v>
      </c>
      <c r="K10" s="28"/>
      <c r="L10" s="27">
        <f t="shared" si="0"/>
        <v>0</v>
      </c>
      <c r="M10" s="29" t="str">
        <f t="shared" si="1"/>
        <v>OK</v>
      </c>
      <c r="N10" s="36"/>
      <c r="O10" s="38"/>
      <c r="P10" s="37"/>
      <c r="Q10" s="37"/>
      <c r="R10" s="37"/>
      <c r="S10" s="37"/>
      <c r="T10" s="37"/>
      <c r="U10" s="37"/>
      <c r="V10" s="37"/>
      <c r="W10" s="37"/>
      <c r="X10" s="37"/>
      <c r="Y10" s="37"/>
    </row>
    <row r="11" spans="1:25" ht="150" customHeight="1" x14ac:dyDescent="0.25">
      <c r="A11" s="52">
        <v>12</v>
      </c>
      <c r="B11" s="52">
        <v>12</v>
      </c>
      <c r="C11" s="55" t="s">
        <v>100</v>
      </c>
      <c r="D11" s="57" t="s">
        <v>111</v>
      </c>
      <c r="E11" s="65" t="s">
        <v>87</v>
      </c>
      <c r="F11" s="66" t="s">
        <v>26</v>
      </c>
      <c r="G11" s="66" t="s">
        <v>53</v>
      </c>
      <c r="H11" s="66" t="s">
        <v>60</v>
      </c>
      <c r="I11" s="65" t="s">
        <v>27</v>
      </c>
      <c r="J11" s="59">
        <v>10017.57</v>
      </c>
      <c r="K11" s="28"/>
      <c r="L11" s="27">
        <f t="shared" si="0"/>
        <v>0</v>
      </c>
      <c r="M11" s="29" t="str">
        <f t="shared" si="1"/>
        <v>OK</v>
      </c>
      <c r="N11" s="36"/>
      <c r="O11" s="38"/>
      <c r="P11" s="37"/>
      <c r="Q11" s="37"/>
      <c r="R11" s="37"/>
      <c r="S11" s="37"/>
      <c r="T11" s="37"/>
      <c r="U11" s="37"/>
      <c r="V11" s="37"/>
      <c r="W11" s="37"/>
      <c r="X11" s="37"/>
      <c r="Y11" s="37"/>
    </row>
    <row r="12" spans="1:25" ht="150" customHeight="1" x14ac:dyDescent="0.25">
      <c r="A12" s="53">
        <v>13</v>
      </c>
      <c r="B12" s="53">
        <v>13</v>
      </c>
      <c r="C12" s="54" t="s">
        <v>101</v>
      </c>
      <c r="D12" s="58" t="s">
        <v>112</v>
      </c>
      <c r="E12" s="44" t="s">
        <v>88</v>
      </c>
      <c r="F12" s="45" t="s">
        <v>26</v>
      </c>
      <c r="G12" s="45" t="s">
        <v>53</v>
      </c>
      <c r="H12" s="45" t="s">
        <v>61</v>
      </c>
      <c r="I12" s="44" t="s">
        <v>27</v>
      </c>
      <c r="J12" s="60">
        <v>13500</v>
      </c>
      <c r="K12" s="28">
        <f>6-1</f>
        <v>5</v>
      </c>
      <c r="L12" s="27">
        <f t="shared" si="0"/>
        <v>5</v>
      </c>
      <c r="M12" s="29" t="str">
        <f t="shared" si="1"/>
        <v>OK</v>
      </c>
      <c r="N12" s="36"/>
      <c r="O12" s="38"/>
      <c r="P12" s="37"/>
      <c r="Q12" s="37"/>
      <c r="R12" s="37"/>
      <c r="S12" s="37"/>
      <c r="T12" s="37"/>
      <c r="U12" s="37"/>
      <c r="V12" s="37"/>
      <c r="W12" s="37"/>
      <c r="X12" s="37"/>
      <c r="Y12" s="37"/>
    </row>
    <row r="13" spans="1:25" ht="150" customHeight="1" x14ac:dyDescent="0.25">
      <c r="A13" s="52">
        <v>15</v>
      </c>
      <c r="B13" s="52">
        <v>15</v>
      </c>
      <c r="C13" s="55" t="s">
        <v>101</v>
      </c>
      <c r="D13" s="57" t="s">
        <v>113</v>
      </c>
      <c r="E13" s="65" t="s">
        <v>89</v>
      </c>
      <c r="F13" s="66" t="s">
        <v>26</v>
      </c>
      <c r="G13" s="66" t="s">
        <v>53</v>
      </c>
      <c r="H13" s="66" t="s">
        <v>62</v>
      </c>
      <c r="I13" s="65" t="s">
        <v>27</v>
      </c>
      <c r="J13" s="59">
        <v>13611.03</v>
      </c>
      <c r="K13" s="28">
        <v>6</v>
      </c>
      <c r="L13" s="27">
        <f t="shared" si="0"/>
        <v>6</v>
      </c>
      <c r="M13" s="29" t="str">
        <f t="shared" si="1"/>
        <v>OK</v>
      </c>
      <c r="N13" s="36"/>
      <c r="O13" s="38"/>
      <c r="P13" s="37"/>
      <c r="Q13" s="36"/>
      <c r="R13" s="39"/>
      <c r="S13" s="37"/>
      <c r="T13" s="37"/>
      <c r="U13" s="37"/>
      <c r="V13" s="37"/>
      <c r="W13" s="37"/>
      <c r="X13" s="37"/>
      <c r="Y13" s="37"/>
    </row>
    <row r="14" spans="1:25" ht="150" customHeight="1" x14ac:dyDescent="0.25">
      <c r="A14" s="48">
        <v>16</v>
      </c>
      <c r="B14" s="48">
        <v>16</v>
      </c>
      <c r="C14" s="62" t="s">
        <v>101</v>
      </c>
      <c r="D14" s="56" t="s">
        <v>114</v>
      </c>
      <c r="E14" s="44" t="s">
        <v>90</v>
      </c>
      <c r="F14" s="44" t="s">
        <v>26</v>
      </c>
      <c r="G14" s="44" t="s">
        <v>53</v>
      </c>
      <c r="H14" s="44" t="s">
        <v>63</v>
      </c>
      <c r="I14" s="44" t="s">
        <v>27</v>
      </c>
      <c r="J14" s="61">
        <v>15985.91</v>
      </c>
      <c r="K14" s="28"/>
      <c r="L14" s="27">
        <f t="shared" si="0"/>
        <v>0</v>
      </c>
      <c r="M14" s="29" t="str">
        <f t="shared" si="1"/>
        <v>OK</v>
      </c>
      <c r="N14" s="36"/>
      <c r="O14" s="38"/>
      <c r="P14" s="37"/>
      <c r="Q14" s="37"/>
      <c r="R14" s="37"/>
      <c r="S14" s="37"/>
      <c r="T14" s="37"/>
      <c r="U14" s="37"/>
      <c r="V14" s="37"/>
      <c r="W14" s="37"/>
      <c r="X14" s="37"/>
      <c r="Y14" s="37"/>
    </row>
    <row r="15" spans="1:25" ht="150" customHeight="1" x14ac:dyDescent="0.25">
      <c r="A15" s="52">
        <v>17</v>
      </c>
      <c r="B15" s="52">
        <v>17</v>
      </c>
      <c r="C15" s="55" t="s">
        <v>101</v>
      </c>
      <c r="D15" s="57" t="s">
        <v>115</v>
      </c>
      <c r="E15" s="65" t="s">
        <v>91</v>
      </c>
      <c r="F15" s="65" t="s">
        <v>26</v>
      </c>
      <c r="G15" s="65" t="s">
        <v>53</v>
      </c>
      <c r="H15" s="65" t="s">
        <v>64</v>
      </c>
      <c r="I15" s="65" t="s">
        <v>27</v>
      </c>
      <c r="J15" s="59">
        <v>16854.5</v>
      </c>
      <c r="K15" s="28"/>
      <c r="L15" s="27">
        <f t="shared" si="0"/>
        <v>0</v>
      </c>
      <c r="M15" s="29" t="str">
        <f t="shared" si="1"/>
        <v>OK</v>
      </c>
      <c r="N15" s="36"/>
      <c r="O15" s="38"/>
      <c r="P15" s="37"/>
      <c r="Q15" s="37"/>
      <c r="R15" s="37"/>
      <c r="S15" s="37"/>
      <c r="T15" s="37"/>
      <c r="U15" s="37"/>
      <c r="V15" s="37"/>
      <c r="W15" s="37"/>
      <c r="X15" s="37"/>
      <c r="Y15" s="37"/>
    </row>
    <row r="16" spans="1:25" ht="150" customHeight="1" x14ac:dyDescent="0.25">
      <c r="A16" s="53">
        <v>19</v>
      </c>
      <c r="B16" s="53">
        <v>19</v>
      </c>
      <c r="C16" s="54" t="s">
        <v>98</v>
      </c>
      <c r="D16" s="58" t="s">
        <v>37</v>
      </c>
      <c r="E16" s="44" t="s">
        <v>92</v>
      </c>
      <c r="F16" s="44" t="s">
        <v>26</v>
      </c>
      <c r="G16" s="44" t="s">
        <v>65</v>
      </c>
      <c r="H16" s="44" t="s">
        <v>66</v>
      </c>
      <c r="I16" s="44" t="s">
        <v>27</v>
      </c>
      <c r="J16" s="60">
        <v>863.63</v>
      </c>
      <c r="K16" s="28"/>
      <c r="L16" s="27">
        <f t="shared" si="0"/>
        <v>0</v>
      </c>
      <c r="M16" s="29" t="str">
        <f t="shared" si="1"/>
        <v>OK</v>
      </c>
      <c r="N16" s="36"/>
      <c r="O16" s="38"/>
      <c r="P16" s="37"/>
      <c r="Q16" s="37"/>
      <c r="R16" s="37"/>
      <c r="S16" s="37"/>
      <c r="T16" s="37"/>
      <c r="U16" s="37"/>
      <c r="V16" s="37"/>
      <c r="W16" s="37"/>
      <c r="X16" s="37"/>
      <c r="Y16" s="37"/>
    </row>
    <row r="17" spans="1:25" ht="150" customHeight="1" x14ac:dyDescent="0.25">
      <c r="A17" s="50">
        <v>20</v>
      </c>
      <c r="B17" s="52">
        <v>20</v>
      </c>
      <c r="C17" s="55" t="s">
        <v>101</v>
      </c>
      <c r="D17" s="57" t="s">
        <v>67</v>
      </c>
      <c r="E17" s="65" t="s">
        <v>93</v>
      </c>
      <c r="F17" s="66" t="s">
        <v>26</v>
      </c>
      <c r="G17" s="66" t="s">
        <v>68</v>
      </c>
      <c r="H17" s="66" t="s">
        <v>69</v>
      </c>
      <c r="I17" s="66" t="s">
        <v>70</v>
      </c>
      <c r="J17" s="59">
        <v>481.95</v>
      </c>
      <c r="K17" s="28"/>
      <c r="L17" s="27">
        <f t="shared" si="0"/>
        <v>0</v>
      </c>
      <c r="M17" s="29" t="str">
        <f t="shared" si="1"/>
        <v>OK</v>
      </c>
      <c r="N17" s="36"/>
      <c r="O17" s="38"/>
      <c r="P17" s="37"/>
      <c r="Q17" s="37"/>
      <c r="R17" s="37"/>
      <c r="S17" s="37"/>
      <c r="T17" s="37"/>
      <c r="U17" s="37"/>
      <c r="V17" s="37"/>
      <c r="W17" s="37"/>
      <c r="X17" s="37"/>
      <c r="Y17" s="37"/>
    </row>
    <row r="18" spans="1:25" ht="150" customHeight="1" x14ac:dyDescent="0.25">
      <c r="A18" s="51">
        <v>21</v>
      </c>
      <c r="B18" s="53">
        <v>21</v>
      </c>
      <c r="C18" s="54" t="s">
        <v>102</v>
      </c>
      <c r="D18" s="58" t="s">
        <v>116</v>
      </c>
      <c r="E18" s="44" t="s">
        <v>94</v>
      </c>
      <c r="F18" s="44" t="s">
        <v>26</v>
      </c>
      <c r="G18" s="44" t="s">
        <v>95</v>
      </c>
      <c r="H18" s="44" t="s">
        <v>79</v>
      </c>
      <c r="I18" s="44" t="s">
        <v>27</v>
      </c>
      <c r="J18" s="60">
        <v>3953.7</v>
      </c>
      <c r="K18" s="28"/>
      <c r="L18" s="27">
        <f t="shared" si="0"/>
        <v>0</v>
      </c>
      <c r="M18" s="29" t="str">
        <f t="shared" si="1"/>
        <v>OK</v>
      </c>
      <c r="N18" s="36"/>
      <c r="O18" s="38"/>
      <c r="P18" s="37"/>
      <c r="Q18" s="37"/>
      <c r="R18" s="37"/>
      <c r="S18" s="37"/>
      <c r="T18" s="37"/>
      <c r="U18" s="37"/>
      <c r="V18" s="37"/>
      <c r="W18" s="37"/>
      <c r="X18" s="37"/>
      <c r="Y18" s="37"/>
    </row>
    <row r="19" spans="1:25" ht="50.1" customHeight="1" x14ac:dyDescent="0.25">
      <c r="A19" s="96">
        <v>22</v>
      </c>
      <c r="B19" s="52">
        <v>22</v>
      </c>
      <c r="C19" s="88" t="s">
        <v>103</v>
      </c>
      <c r="D19" s="57" t="s">
        <v>71</v>
      </c>
      <c r="E19" s="91" t="s">
        <v>96</v>
      </c>
      <c r="F19" s="66" t="s">
        <v>29</v>
      </c>
      <c r="G19" s="67" t="s">
        <v>72</v>
      </c>
      <c r="H19" s="66" t="s">
        <v>73</v>
      </c>
      <c r="I19" s="66" t="s">
        <v>30</v>
      </c>
      <c r="J19" s="59">
        <v>51.1</v>
      </c>
      <c r="K19" s="28"/>
      <c r="L19" s="27">
        <f t="shared" si="0"/>
        <v>0</v>
      </c>
      <c r="M19" s="29" t="str">
        <f t="shared" si="1"/>
        <v>OK</v>
      </c>
      <c r="N19" s="36"/>
      <c r="O19" s="38"/>
      <c r="P19" s="37"/>
      <c r="Q19" s="37"/>
      <c r="R19" s="37"/>
      <c r="S19" s="37"/>
      <c r="T19" s="37"/>
      <c r="U19" s="39"/>
      <c r="V19" s="39"/>
      <c r="W19" s="37"/>
      <c r="X19" s="37"/>
      <c r="Y19" s="37"/>
    </row>
    <row r="20" spans="1:25" ht="50.1" customHeight="1" x14ac:dyDescent="0.25">
      <c r="A20" s="96"/>
      <c r="B20" s="52">
        <v>23</v>
      </c>
      <c r="C20" s="89"/>
      <c r="D20" s="57" t="s">
        <v>28</v>
      </c>
      <c r="E20" s="92"/>
      <c r="F20" s="66" t="s">
        <v>29</v>
      </c>
      <c r="G20" s="68" t="s">
        <v>72</v>
      </c>
      <c r="H20" s="66" t="s">
        <v>73</v>
      </c>
      <c r="I20" s="66" t="s">
        <v>30</v>
      </c>
      <c r="J20" s="59">
        <v>430</v>
      </c>
      <c r="K20" s="28"/>
      <c r="L20" s="27">
        <f t="shared" si="0"/>
        <v>0</v>
      </c>
      <c r="M20" s="29" t="str">
        <f t="shared" si="1"/>
        <v>OK</v>
      </c>
      <c r="N20" s="36"/>
      <c r="O20" s="38"/>
      <c r="P20" s="37"/>
      <c r="Q20" s="37"/>
      <c r="R20" s="37"/>
      <c r="S20" s="37"/>
      <c r="T20" s="37"/>
      <c r="U20" s="37"/>
      <c r="V20" s="37"/>
      <c r="W20" s="37"/>
      <c r="X20" s="37"/>
      <c r="Y20" s="37"/>
    </row>
    <row r="21" spans="1:25" ht="50.1" customHeight="1" x14ac:dyDescent="0.25">
      <c r="A21" s="96"/>
      <c r="B21" s="52">
        <v>24</v>
      </c>
      <c r="C21" s="89"/>
      <c r="D21" s="57" t="s">
        <v>31</v>
      </c>
      <c r="E21" s="92"/>
      <c r="F21" s="66" t="s">
        <v>29</v>
      </c>
      <c r="G21" s="68" t="s">
        <v>72</v>
      </c>
      <c r="H21" s="66" t="s">
        <v>73</v>
      </c>
      <c r="I21" s="66" t="s">
        <v>30</v>
      </c>
      <c r="J21" s="59">
        <v>500</v>
      </c>
      <c r="K21" s="28"/>
      <c r="L21" s="27">
        <f t="shared" si="0"/>
        <v>0</v>
      </c>
      <c r="M21" s="29" t="str">
        <f t="shared" si="1"/>
        <v>OK</v>
      </c>
      <c r="N21" s="36"/>
      <c r="O21" s="38"/>
      <c r="P21" s="37"/>
      <c r="Q21" s="37"/>
      <c r="R21" s="37"/>
      <c r="S21" s="37"/>
      <c r="T21" s="37"/>
      <c r="U21" s="37"/>
      <c r="V21" s="37"/>
      <c r="W21" s="37"/>
      <c r="X21" s="37"/>
      <c r="Y21" s="37"/>
    </row>
    <row r="22" spans="1:25" ht="50.1" customHeight="1" x14ac:dyDescent="0.25">
      <c r="A22" s="96"/>
      <c r="B22" s="52">
        <v>25</v>
      </c>
      <c r="C22" s="89"/>
      <c r="D22" s="57" t="s">
        <v>32</v>
      </c>
      <c r="E22" s="92"/>
      <c r="F22" s="66" t="s">
        <v>29</v>
      </c>
      <c r="G22" s="68" t="s">
        <v>72</v>
      </c>
      <c r="H22" s="66" t="s">
        <v>73</v>
      </c>
      <c r="I22" s="66" t="s">
        <v>30</v>
      </c>
      <c r="J22" s="59">
        <v>800</v>
      </c>
      <c r="K22" s="28"/>
      <c r="L22" s="27">
        <f t="shared" si="0"/>
        <v>0</v>
      </c>
      <c r="M22" s="29" t="str">
        <f t="shared" si="1"/>
        <v>OK</v>
      </c>
      <c r="N22" s="36"/>
      <c r="O22" s="38"/>
      <c r="P22" s="37"/>
      <c r="Q22" s="37"/>
      <c r="R22" s="37"/>
      <c r="S22" s="37"/>
      <c r="T22" s="37"/>
      <c r="U22" s="37"/>
      <c r="V22" s="37"/>
      <c r="W22" s="37"/>
      <c r="X22" s="37"/>
      <c r="Y22" s="37"/>
    </row>
    <row r="23" spans="1:25" ht="50.1" customHeight="1" x14ac:dyDescent="0.25">
      <c r="A23" s="96"/>
      <c r="B23" s="52">
        <v>26</v>
      </c>
      <c r="C23" s="89"/>
      <c r="D23" s="57" t="s">
        <v>33</v>
      </c>
      <c r="E23" s="92"/>
      <c r="F23" s="66" t="s">
        <v>34</v>
      </c>
      <c r="G23" s="68" t="s">
        <v>72</v>
      </c>
      <c r="H23" s="66" t="s">
        <v>73</v>
      </c>
      <c r="I23" s="66" t="s">
        <v>30</v>
      </c>
      <c r="J23" s="59">
        <v>40</v>
      </c>
      <c r="K23" s="28">
        <v>30</v>
      </c>
      <c r="L23" s="27">
        <f t="shared" si="0"/>
        <v>30</v>
      </c>
      <c r="M23" s="29" t="str">
        <f t="shared" si="1"/>
        <v>OK</v>
      </c>
      <c r="N23" s="36"/>
      <c r="O23" s="38"/>
      <c r="P23" s="36"/>
      <c r="Q23" s="37"/>
      <c r="R23" s="36"/>
      <c r="S23" s="37"/>
      <c r="T23" s="37"/>
      <c r="U23" s="37"/>
      <c r="V23" s="37"/>
      <c r="W23" s="37"/>
      <c r="X23" s="37"/>
      <c r="Y23" s="37"/>
    </row>
    <row r="24" spans="1:25" ht="50.1" customHeight="1" x14ac:dyDescent="0.25">
      <c r="A24" s="96"/>
      <c r="B24" s="52">
        <v>27</v>
      </c>
      <c r="C24" s="89"/>
      <c r="D24" s="57" t="s">
        <v>117</v>
      </c>
      <c r="E24" s="92"/>
      <c r="F24" s="66" t="s">
        <v>34</v>
      </c>
      <c r="G24" s="68" t="s">
        <v>72</v>
      </c>
      <c r="H24" s="66" t="s">
        <v>73</v>
      </c>
      <c r="I24" s="66" t="s">
        <v>30</v>
      </c>
      <c r="J24" s="59">
        <v>40</v>
      </c>
      <c r="K24" s="28">
        <v>10</v>
      </c>
      <c r="L24" s="27">
        <f t="shared" si="0"/>
        <v>10</v>
      </c>
      <c r="M24" s="29" t="str">
        <f t="shared" si="1"/>
        <v>OK</v>
      </c>
      <c r="N24" s="36"/>
      <c r="O24" s="38"/>
      <c r="P24" s="37"/>
      <c r="Q24" s="37"/>
      <c r="R24" s="37"/>
      <c r="S24" s="37"/>
      <c r="T24" s="37"/>
      <c r="U24" s="37"/>
      <c r="V24" s="37"/>
      <c r="W24" s="37"/>
      <c r="X24" s="37"/>
      <c r="Y24" s="37"/>
    </row>
    <row r="25" spans="1:25" ht="50.1" customHeight="1" x14ac:dyDescent="0.25">
      <c r="A25" s="96"/>
      <c r="B25" s="52">
        <v>28</v>
      </c>
      <c r="C25" s="89"/>
      <c r="D25" s="57" t="s">
        <v>35</v>
      </c>
      <c r="E25" s="92"/>
      <c r="F25" s="66" t="s">
        <v>34</v>
      </c>
      <c r="G25" s="68" t="s">
        <v>72</v>
      </c>
      <c r="H25" s="66" t="s">
        <v>73</v>
      </c>
      <c r="I25" s="66" t="s">
        <v>30</v>
      </c>
      <c r="J25" s="59">
        <v>60</v>
      </c>
      <c r="K25" s="28">
        <v>10</v>
      </c>
      <c r="L25" s="27">
        <f t="shared" si="0"/>
        <v>10</v>
      </c>
      <c r="M25" s="29" t="str">
        <f t="shared" si="1"/>
        <v>OK</v>
      </c>
      <c r="N25" s="36"/>
      <c r="O25" s="36"/>
      <c r="P25" s="37"/>
      <c r="Q25" s="36"/>
      <c r="R25" s="39"/>
      <c r="S25" s="36"/>
      <c r="T25" s="37"/>
      <c r="U25" s="37"/>
      <c r="V25" s="37"/>
      <c r="W25" s="36"/>
      <c r="X25" s="37"/>
      <c r="Y25" s="37"/>
    </row>
    <row r="26" spans="1:25" ht="50.1" customHeight="1" x14ac:dyDescent="0.25">
      <c r="A26" s="96"/>
      <c r="B26" s="52">
        <v>29</v>
      </c>
      <c r="C26" s="89"/>
      <c r="D26" s="57" t="s">
        <v>118</v>
      </c>
      <c r="E26" s="92"/>
      <c r="F26" s="66" t="s">
        <v>29</v>
      </c>
      <c r="G26" s="68" t="s">
        <v>72</v>
      </c>
      <c r="H26" s="66" t="s">
        <v>73</v>
      </c>
      <c r="I26" s="66" t="s">
        <v>30</v>
      </c>
      <c r="J26" s="59">
        <v>60</v>
      </c>
      <c r="K26" s="28"/>
      <c r="L26" s="27">
        <f t="shared" si="0"/>
        <v>0</v>
      </c>
      <c r="M26" s="29" t="str">
        <f t="shared" si="1"/>
        <v>OK</v>
      </c>
      <c r="N26" s="36"/>
      <c r="O26" s="36"/>
      <c r="P26" s="37"/>
      <c r="Q26" s="36"/>
      <c r="R26" s="37"/>
      <c r="S26" s="37"/>
      <c r="T26" s="36"/>
      <c r="U26" s="37"/>
      <c r="V26" s="37"/>
      <c r="W26" s="37"/>
      <c r="X26" s="37"/>
      <c r="Y26" s="37"/>
    </row>
    <row r="27" spans="1:25" ht="50.1" customHeight="1" x14ac:dyDescent="0.25">
      <c r="A27" s="96"/>
      <c r="B27" s="52">
        <v>30</v>
      </c>
      <c r="C27" s="90"/>
      <c r="D27" s="57" t="s">
        <v>74</v>
      </c>
      <c r="E27" s="93"/>
      <c r="F27" s="66" t="s">
        <v>29</v>
      </c>
      <c r="G27" s="68" t="s">
        <v>72</v>
      </c>
      <c r="H27" s="66" t="s">
        <v>73</v>
      </c>
      <c r="I27" s="66" t="s">
        <v>30</v>
      </c>
      <c r="J27" s="59">
        <v>113</v>
      </c>
      <c r="K27" s="28"/>
      <c r="L27" s="27">
        <f t="shared" si="0"/>
        <v>0</v>
      </c>
      <c r="M27" s="29" t="str">
        <f t="shared" si="1"/>
        <v>OK</v>
      </c>
      <c r="N27" s="36"/>
      <c r="O27" s="36"/>
      <c r="P27" s="37"/>
      <c r="Q27" s="36"/>
      <c r="R27" s="37"/>
      <c r="S27" s="37"/>
      <c r="T27" s="37"/>
      <c r="U27" s="39"/>
      <c r="V27" s="37"/>
      <c r="W27" s="37"/>
      <c r="X27" s="37"/>
      <c r="Y27" s="37"/>
    </row>
    <row r="28" spans="1:25" ht="50.1" customHeight="1" x14ac:dyDescent="0.25">
      <c r="A28" s="97">
        <v>23</v>
      </c>
      <c r="B28" s="53">
        <v>31</v>
      </c>
      <c r="C28" s="98" t="s">
        <v>101</v>
      </c>
      <c r="D28" s="58" t="s">
        <v>28</v>
      </c>
      <c r="E28" s="94" t="s">
        <v>96</v>
      </c>
      <c r="F28" s="45" t="s">
        <v>29</v>
      </c>
      <c r="G28" s="47" t="s">
        <v>72</v>
      </c>
      <c r="H28" s="45" t="s">
        <v>73</v>
      </c>
      <c r="I28" s="45" t="s">
        <v>30</v>
      </c>
      <c r="J28" s="60">
        <v>588.42999999999995</v>
      </c>
      <c r="K28" s="28"/>
      <c r="L28" s="27">
        <f t="shared" si="0"/>
        <v>0</v>
      </c>
      <c r="M28" s="29" t="str">
        <f t="shared" si="1"/>
        <v>OK</v>
      </c>
      <c r="N28" s="36"/>
      <c r="O28" s="36"/>
      <c r="P28" s="37"/>
      <c r="Q28" s="36"/>
      <c r="R28" s="39"/>
      <c r="S28" s="36"/>
      <c r="T28" s="36"/>
      <c r="U28" s="37"/>
      <c r="V28" s="37"/>
      <c r="W28" s="36"/>
      <c r="X28" s="37"/>
      <c r="Y28" s="37"/>
    </row>
    <row r="29" spans="1:25" ht="50.1" customHeight="1" x14ac:dyDescent="0.25">
      <c r="A29" s="97"/>
      <c r="B29" s="53">
        <v>32</v>
      </c>
      <c r="C29" s="99"/>
      <c r="D29" s="58" t="s">
        <v>118</v>
      </c>
      <c r="E29" s="95"/>
      <c r="F29" s="45" t="s">
        <v>29</v>
      </c>
      <c r="G29" s="47" t="s">
        <v>72</v>
      </c>
      <c r="H29" s="45" t="s">
        <v>73</v>
      </c>
      <c r="I29" s="45" t="s">
        <v>30</v>
      </c>
      <c r="J29" s="60">
        <v>246.66</v>
      </c>
      <c r="K29" s="28"/>
      <c r="L29" s="27">
        <f t="shared" si="0"/>
        <v>0</v>
      </c>
      <c r="M29" s="29" t="str">
        <f t="shared" si="1"/>
        <v>OK</v>
      </c>
      <c r="N29" s="36"/>
      <c r="O29" s="36"/>
      <c r="P29" s="37"/>
      <c r="Q29" s="36"/>
      <c r="R29" s="37"/>
      <c r="S29" s="37"/>
      <c r="T29" s="37"/>
      <c r="U29" s="37"/>
      <c r="V29" s="37"/>
      <c r="W29" s="37"/>
      <c r="X29" s="37"/>
      <c r="Y29" s="37"/>
    </row>
    <row r="30" spans="1:25" ht="50.1" customHeight="1" x14ac:dyDescent="0.25">
      <c r="A30" s="86">
        <v>24</v>
      </c>
      <c r="B30" s="52">
        <v>33</v>
      </c>
      <c r="C30" s="88" t="s">
        <v>101</v>
      </c>
      <c r="D30" s="57" t="s">
        <v>71</v>
      </c>
      <c r="E30" s="91" t="s">
        <v>96</v>
      </c>
      <c r="F30" s="66" t="s">
        <v>29</v>
      </c>
      <c r="G30" s="67" t="s">
        <v>72</v>
      </c>
      <c r="H30" s="66" t="s">
        <v>73</v>
      </c>
      <c r="I30" s="66" t="s">
        <v>30</v>
      </c>
      <c r="J30" s="59">
        <v>248.36</v>
      </c>
      <c r="K30" s="28"/>
      <c r="L30" s="27">
        <f t="shared" si="0"/>
        <v>0</v>
      </c>
      <c r="M30" s="29" t="str">
        <f t="shared" si="1"/>
        <v>OK</v>
      </c>
      <c r="N30" s="36"/>
      <c r="O30" s="36"/>
      <c r="P30" s="37"/>
      <c r="Q30" s="36"/>
      <c r="R30" s="37"/>
      <c r="S30" s="37"/>
      <c r="T30" s="37"/>
      <c r="U30" s="39"/>
      <c r="V30" s="37"/>
      <c r="W30" s="37"/>
      <c r="X30" s="37"/>
      <c r="Y30" s="37"/>
    </row>
    <row r="31" spans="1:25" ht="50.1" customHeight="1" x14ac:dyDescent="0.25">
      <c r="A31" s="87"/>
      <c r="B31" s="52">
        <v>34</v>
      </c>
      <c r="C31" s="89"/>
      <c r="D31" s="57" t="s">
        <v>32</v>
      </c>
      <c r="E31" s="92"/>
      <c r="F31" s="66" t="s">
        <v>29</v>
      </c>
      <c r="G31" s="68" t="s">
        <v>72</v>
      </c>
      <c r="H31" s="66" t="s">
        <v>73</v>
      </c>
      <c r="I31" s="66" t="s">
        <v>30</v>
      </c>
      <c r="J31" s="59">
        <v>1105</v>
      </c>
      <c r="K31" s="28"/>
      <c r="L31" s="27">
        <f t="shared" si="0"/>
        <v>0</v>
      </c>
      <c r="M31" s="29" t="str">
        <f t="shared" si="1"/>
        <v>OK</v>
      </c>
      <c r="N31" s="36"/>
      <c r="O31" s="36"/>
      <c r="P31" s="37"/>
      <c r="Q31" s="36"/>
      <c r="R31" s="39"/>
      <c r="S31" s="37"/>
      <c r="T31" s="37"/>
      <c r="U31" s="39"/>
      <c r="V31" s="37"/>
      <c r="W31" s="37"/>
      <c r="X31" s="37"/>
      <c r="Y31" s="37"/>
    </row>
    <row r="32" spans="1:25" ht="50.1" customHeight="1" x14ac:dyDescent="0.25">
      <c r="A32" s="87"/>
      <c r="B32" s="52">
        <v>35</v>
      </c>
      <c r="C32" s="89"/>
      <c r="D32" s="57" t="s">
        <v>31</v>
      </c>
      <c r="E32" s="92"/>
      <c r="F32" s="66" t="s">
        <v>29</v>
      </c>
      <c r="G32" s="68" t="s">
        <v>72</v>
      </c>
      <c r="H32" s="66" t="s">
        <v>73</v>
      </c>
      <c r="I32" s="66" t="s">
        <v>30</v>
      </c>
      <c r="J32" s="59">
        <v>775</v>
      </c>
      <c r="K32" s="28"/>
      <c r="L32" s="27">
        <f t="shared" si="0"/>
        <v>0</v>
      </c>
      <c r="M32" s="29" t="str">
        <f t="shared" si="1"/>
        <v>OK</v>
      </c>
      <c r="N32" s="36"/>
      <c r="O32" s="38"/>
      <c r="P32" s="37"/>
      <c r="Q32" s="36"/>
      <c r="R32" s="37"/>
      <c r="S32" s="37"/>
      <c r="T32" s="37"/>
      <c r="U32" s="37"/>
      <c r="V32" s="37"/>
      <c r="W32" s="37"/>
      <c r="X32" s="37"/>
      <c r="Y32" s="37"/>
    </row>
    <row r="33" spans="1:25" ht="50.1" customHeight="1" x14ac:dyDescent="0.25">
      <c r="A33" s="87"/>
      <c r="B33" s="52">
        <v>36</v>
      </c>
      <c r="C33" s="89"/>
      <c r="D33" s="57" t="s">
        <v>74</v>
      </c>
      <c r="E33" s="92"/>
      <c r="F33" s="66" t="s">
        <v>29</v>
      </c>
      <c r="G33" s="68" t="s">
        <v>72</v>
      </c>
      <c r="H33" s="66" t="s">
        <v>73</v>
      </c>
      <c r="I33" s="66" t="s">
        <v>30</v>
      </c>
      <c r="J33" s="59">
        <v>203.33</v>
      </c>
      <c r="K33" s="28"/>
      <c r="L33" s="27">
        <f t="shared" si="0"/>
        <v>0</v>
      </c>
      <c r="M33" s="29" t="str">
        <f t="shared" si="1"/>
        <v>OK</v>
      </c>
      <c r="N33" s="36"/>
      <c r="O33" s="37"/>
      <c r="P33" s="37"/>
      <c r="Q33" s="36"/>
      <c r="R33" s="37"/>
      <c r="S33" s="37"/>
      <c r="T33" s="37"/>
      <c r="U33" s="37"/>
      <c r="V33" s="37"/>
      <c r="W33" s="37"/>
      <c r="X33" s="37"/>
      <c r="Y33" s="37"/>
    </row>
    <row r="34" spans="1:25" ht="50.1" customHeight="1" x14ac:dyDescent="0.25">
      <c r="A34" s="87"/>
      <c r="B34" s="52">
        <v>37</v>
      </c>
      <c r="C34" s="89"/>
      <c r="D34" s="57" t="s">
        <v>33</v>
      </c>
      <c r="E34" s="92"/>
      <c r="F34" s="66" t="s">
        <v>34</v>
      </c>
      <c r="G34" s="68" t="s">
        <v>72</v>
      </c>
      <c r="H34" s="66" t="s">
        <v>73</v>
      </c>
      <c r="I34" s="66" t="s">
        <v>30</v>
      </c>
      <c r="J34" s="59">
        <v>90</v>
      </c>
      <c r="K34" s="28"/>
      <c r="L34" s="27">
        <f t="shared" si="0"/>
        <v>0</v>
      </c>
      <c r="M34" s="29" t="str">
        <f t="shared" si="1"/>
        <v>OK</v>
      </c>
      <c r="N34" s="36"/>
      <c r="O34" s="37"/>
      <c r="P34" s="37"/>
      <c r="Q34" s="36"/>
      <c r="R34" s="37"/>
      <c r="S34" s="37"/>
      <c r="T34" s="37"/>
      <c r="U34" s="37"/>
      <c r="V34" s="37"/>
      <c r="W34" s="37"/>
      <c r="X34" s="37"/>
      <c r="Y34" s="37"/>
    </row>
    <row r="35" spans="1:25" ht="50.1" customHeight="1" x14ac:dyDescent="0.25">
      <c r="A35" s="87"/>
      <c r="B35" s="52">
        <v>38</v>
      </c>
      <c r="C35" s="89"/>
      <c r="D35" s="57" t="s">
        <v>117</v>
      </c>
      <c r="E35" s="92"/>
      <c r="F35" s="66" t="s">
        <v>34</v>
      </c>
      <c r="G35" s="68" t="s">
        <v>72</v>
      </c>
      <c r="H35" s="66" t="s">
        <v>73</v>
      </c>
      <c r="I35" s="66" t="s">
        <v>30</v>
      </c>
      <c r="J35" s="59">
        <v>103.33</v>
      </c>
      <c r="K35" s="28"/>
      <c r="L35" s="27">
        <f t="shared" si="0"/>
        <v>0</v>
      </c>
      <c r="M35" s="29" t="str">
        <f t="shared" si="1"/>
        <v>OK</v>
      </c>
      <c r="N35" s="36"/>
      <c r="O35" s="37"/>
      <c r="P35" s="37"/>
      <c r="Q35" s="36"/>
      <c r="R35" s="37"/>
      <c r="S35" s="37"/>
      <c r="T35" s="37"/>
      <c r="U35" s="37"/>
      <c r="V35" s="37"/>
      <c r="W35" s="37"/>
      <c r="X35" s="37"/>
      <c r="Y35" s="37"/>
    </row>
    <row r="36" spans="1:25" ht="50.1" customHeight="1" x14ac:dyDescent="0.25">
      <c r="A36" s="87"/>
      <c r="B36" s="52">
        <v>39</v>
      </c>
      <c r="C36" s="89"/>
      <c r="D36" s="57" t="s">
        <v>35</v>
      </c>
      <c r="E36" s="92"/>
      <c r="F36" s="66" t="s">
        <v>34</v>
      </c>
      <c r="G36" s="68" t="s">
        <v>72</v>
      </c>
      <c r="H36" s="66" t="s">
        <v>73</v>
      </c>
      <c r="I36" s="66" t="s">
        <v>30</v>
      </c>
      <c r="J36" s="59">
        <v>113.33</v>
      </c>
      <c r="K36" s="28"/>
      <c r="L36" s="27">
        <f t="shared" si="0"/>
        <v>0</v>
      </c>
      <c r="M36" s="29" t="str">
        <f t="shared" si="1"/>
        <v>OK</v>
      </c>
      <c r="N36" s="36"/>
      <c r="O36" s="37"/>
      <c r="P36" s="37"/>
      <c r="Q36" s="36"/>
      <c r="R36" s="37"/>
      <c r="S36" s="37"/>
      <c r="T36" s="37"/>
      <c r="U36" s="37"/>
      <c r="V36" s="37"/>
      <c r="W36" s="37"/>
      <c r="X36" s="37"/>
      <c r="Y36" s="37"/>
    </row>
    <row r="37" spans="1:25" ht="50.1" customHeight="1" x14ac:dyDescent="0.25">
      <c r="A37" s="87"/>
      <c r="B37" s="52">
        <v>40</v>
      </c>
      <c r="C37" s="89"/>
      <c r="D37" s="57" t="s">
        <v>118</v>
      </c>
      <c r="E37" s="92"/>
      <c r="F37" s="66" t="s">
        <v>29</v>
      </c>
      <c r="G37" s="68" t="s">
        <v>72</v>
      </c>
      <c r="H37" s="66" t="s">
        <v>73</v>
      </c>
      <c r="I37" s="66" t="s">
        <v>30</v>
      </c>
      <c r="J37" s="59">
        <v>246.66</v>
      </c>
      <c r="K37" s="28"/>
      <c r="L37" s="27">
        <f t="shared" si="0"/>
        <v>0</v>
      </c>
      <c r="M37" s="29" t="str">
        <f t="shared" si="1"/>
        <v>OK</v>
      </c>
      <c r="N37" s="36"/>
      <c r="O37" s="37"/>
      <c r="P37" s="37"/>
      <c r="Q37" s="36"/>
      <c r="R37" s="37"/>
      <c r="S37" s="37"/>
      <c r="T37" s="37"/>
      <c r="U37" s="37"/>
      <c r="V37" s="37"/>
      <c r="W37" s="37"/>
      <c r="X37" s="37"/>
      <c r="Y37" s="37"/>
    </row>
    <row r="38" spans="1:25" ht="50.1" customHeight="1" x14ac:dyDescent="0.25">
      <c r="A38" s="87"/>
      <c r="B38" s="52">
        <v>41</v>
      </c>
      <c r="C38" s="90"/>
      <c r="D38" s="57" t="s">
        <v>28</v>
      </c>
      <c r="E38" s="93"/>
      <c r="F38" s="66" t="s">
        <v>29</v>
      </c>
      <c r="G38" s="68" t="s">
        <v>72</v>
      </c>
      <c r="H38" s="66" t="s">
        <v>73</v>
      </c>
      <c r="I38" s="66" t="s">
        <v>30</v>
      </c>
      <c r="J38" s="59">
        <v>588.42999999999995</v>
      </c>
      <c r="K38" s="28"/>
      <c r="L38" s="27">
        <f t="shared" si="0"/>
        <v>0</v>
      </c>
      <c r="M38" s="29" t="str">
        <f t="shared" si="1"/>
        <v>OK</v>
      </c>
      <c r="N38" s="36"/>
      <c r="O38" s="37"/>
      <c r="P38" s="37"/>
      <c r="Q38" s="36"/>
      <c r="R38" s="37"/>
      <c r="S38" s="37"/>
      <c r="T38" s="37"/>
      <c r="U38" s="37"/>
      <c r="V38" s="37"/>
      <c r="W38" s="37"/>
      <c r="X38" s="37"/>
      <c r="Y38" s="37"/>
    </row>
    <row r="39" spans="1:25" ht="80.099999999999994" customHeight="1" x14ac:dyDescent="0.25">
      <c r="N39" s="79"/>
      <c r="O39" s="43"/>
      <c r="P39" s="43"/>
    </row>
  </sheetData>
  <customSheetViews>
    <customSheetView guid="{29377F80-2479-4EEE-B758-5B51FB237957}" scale="80" topLeftCell="F1">
      <selection activeCell="K4" sqref="K4:K38"/>
      <pageMargins left="0.511811024" right="0.511811024" top="0.78740157499999996" bottom="0.78740157499999996" header="0.31496062000000002" footer="0.31496062000000002"/>
    </customSheetView>
    <customSheetView guid="{4F310B60-E7C4-463C-82E5-32855552E117}" scale="80" topLeftCell="C10">
      <selection activeCell="K12" sqref="K12"/>
      <pageMargins left="0.511811024" right="0.511811024" top="0.78740157499999996" bottom="0.78740157499999996" header="0.31496062000000002" footer="0.31496062000000002"/>
    </customSheetView>
    <customSheetView guid="{621D8238-5429-498F-AC6E-560DC77BBC2F}" scale="80" topLeftCell="F1">
      <selection activeCell="K4" sqref="K4:K38"/>
      <pageMargins left="0.511811024" right="0.511811024" top="0.78740157499999996" bottom="0.78740157499999996" header="0.31496062000000002" footer="0.31496062000000002"/>
    </customSheetView>
  </customSheetViews>
  <mergeCells count="24">
    <mergeCell ref="S1:S2"/>
    <mergeCell ref="T1:T2"/>
    <mergeCell ref="A30:A38"/>
    <mergeCell ref="C30:C38"/>
    <mergeCell ref="E30:E38"/>
    <mergeCell ref="A28:A29"/>
    <mergeCell ref="C28:C29"/>
    <mergeCell ref="E28:E29"/>
    <mergeCell ref="X1:X2"/>
    <mergeCell ref="Y1:Y2"/>
    <mergeCell ref="A19:A27"/>
    <mergeCell ref="C19:C27"/>
    <mergeCell ref="E19:E27"/>
    <mergeCell ref="A1:C1"/>
    <mergeCell ref="D1:J1"/>
    <mergeCell ref="R1:R2"/>
    <mergeCell ref="K1:M1"/>
    <mergeCell ref="U1:U2"/>
    <mergeCell ref="V1:V2"/>
    <mergeCell ref="W1:W2"/>
    <mergeCell ref="A2:M2"/>
    <mergeCell ref="O1:O2"/>
    <mergeCell ref="P1:P2"/>
    <mergeCell ref="Q1:Q2"/>
  </mergeCells>
  <conditionalFormatting sqref="M1:M3 M39:M1048576">
    <cfRule type="cellIs" dxfId="7" priority="2" operator="equal">
      <formula>"ATENÇÃO"</formula>
    </cfRule>
  </conditionalFormatting>
  <conditionalFormatting sqref="M4:M38">
    <cfRule type="cellIs" dxfId="6" priority="1" operator="equal">
      <formula>"ATENÇÃO"</formula>
    </cfRule>
  </conditionalFormatting>
  <pageMargins left="0.511811024" right="0.511811024" top="0.78740157499999996" bottom="0.78740157499999996" header="0.31496062000000002" footer="0.31496062000000002"/>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9"/>
  <sheetViews>
    <sheetView topLeftCell="F1" zoomScale="80" zoomScaleNormal="80" workbookViewId="0">
      <selection activeCell="K4" sqref="K4:K38"/>
    </sheetView>
  </sheetViews>
  <sheetFormatPr defaultColWidth="9.7109375" defaultRowHeight="15" x14ac:dyDescent="0.25"/>
  <cols>
    <col min="1" max="1" width="7.5703125" style="1" customWidth="1"/>
    <col min="2" max="2" width="5.7109375" style="1" customWidth="1"/>
    <col min="3" max="3" width="26.5703125" style="1" customWidth="1"/>
    <col min="4" max="4" width="54.28515625" style="16" customWidth="1"/>
    <col min="5" max="5" width="21.85546875" style="1" customWidth="1"/>
    <col min="6" max="6" width="9.85546875" style="1" customWidth="1"/>
    <col min="7" max="7" width="14" style="1" customWidth="1"/>
    <col min="8" max="8" width="19.7109375" style="1" customWidth="1"/>
    <col min="9" max="9" width="16.7109375" style="1" customWidth="1"/>
    <col min="10" max="10" width="16.140625" style="16" customWidth="1"/>
    <col min="11" max="11" width="12.5703125" style="17" customWidth="1"/>
    <col min="12" max="12" width="13.28515625" style="26" customWidth="1"/>
    <col min="13" max="13" width="12.5703125" style="18" customWidth="1"/>
    <col min="14" max="14" width="14.7109375" style="19" customWidth="1"/>
    <col min="15" max="18" width="14.140625" style="19" customWidth="1"/>
    <col min="19" max="25" width="12" style="19" customWidth="1"/>
    <col min="26" max="16384" width="9.7109375" style="15"/>
  </cols>
  <sheetData>
    <row r="1" spans="1:25" ht="33" customHeight="1" x14ac:dyDescent="0.25">
      <c r="A1" s="101" t="s">
        <v>75</v>
      </c>
      <c r="B1" s="101"/>
      <c r="C1" s="101"/>
      <c r="D1" s="101" t="s">
        <v>76</v>
      </c>
      <c r="E1" s="101"/>
      <c r="F1" s="101"/>
      <c r="G1" s="101"/>
      <c r="H1" s="101"/>
      <c r="I1" s="101"/>
      <c r="J1" s="101"/>
      <c r="K1" s="101" t="s">
        <v>77</v>
      </c>
      <c r="L1" s="101"/>
      <c r="M1" s="101"/>
      <c r="N1" s="100" t="s">
        <v>78</v>
      </c>
      <c r="O1" s="100" t="s">
        <v>78</v>
      </c>
      <c r="P1" s="100" t="s">
        <v>78</v>
      </c>
      <c r="Q1" s="100" t="s">
        <v>78</v>
      </c>
      <c r="R1" s="100" t="s">
        <v>78</v>
      </c>
      <c r="S1" s="100" t="s">
        <v>78</v>
      </c>
      <c r="T1" s="100" t="s">
        <v>78</v>
      </c>
      <c r="U1" s="100" t="s">
        <v>78</v>
      </c>
      <c r="V1" s="100" t="s">
        <v>78</v>
      </c>
      <c r="W1" s="100" t="s">
        <v>78</v>
      </c>
      <c r="X1" s="100" t="s">
        <v>78</v>
      </c>
      <c r="Y1" s="100" t="s">
        <v>78</v>
      </c>
    </row>
    <row r="2" spans="1:25" ht="24.75" customHeight="1" x14ac:dyDescent="0.25">
      <c r="A2" s="101" t="s">
        <v>45</v>
      </c>
      <c r="B2" s="101"/>
      <c r="C2" s="101"/>
      <c r="D2" s="101"/>
      <c r="E2" s="101"/>
      <c r="F2" s="101"/>
      <c r="G2" s="101"/>
      <c r="H2" s="101"/>
      <c r="I2" s="101"/>
      <c r="J2" s="101"/>
      <c r="K2" s="101"/>
      <c r="L2" s="101"/>
      <c r="M2" s="101"/>
      <c r="N2" s="100"/>
      <c r="O2" s="100"/>
      <c r="P2" s="100"/>
      <c r="Q2" s="100"/>
      <c r="R2" s="100"/>
      <c r="S2" s="100"/>
      <c r="T2" s="100"/>
      <c r="U2" s="100"/>
      <c r="V2" s="100"/>
      <c r="W2" s="100"/>
      <c r="X2" s="100"/>
      <c r="Y2" s="100"/>
    </row>
    <row r="3" spans="1:25" s="16" customFormat="1" ht="34.5" customHeight="1" x14ac:dyDescent="0.2">
      <c r="A3" s="20" t="s">
        <v>6</v>
      </c>
      <c r="B3" s="20" t="s">
        <v>36</v>
      </c>
      <c r="C3" s="20" t="s">
        <v>46</v>
      </c>
      <c r="D3" s="40" t="s">
        <v>47</v>
      </c>
      <c r="E3" s="21" t="s">
        <v>48</v>
      </c>
      <c r="F3" s="21" t="s">
        <v>49</v>
      </c>
      <c r="G3" s="21" t="s">
        <v>50</v>
      </c>
      <c r="H3" s="21" t="s">
        <v>51</v>
      </c>
      <c r="I3" s="21" t="s">
        <v>52</v>
      </c>
      <c r="J3" s="22" t="s">
        <v>2</v>
      </c>
      <c r="K3" s="23" t="s">
        <v>24</v>
      </c>
      <c r="L3" s="24" t="s">
        <v>0</v>
      </c>
      <c r="M3" s="20" t="s">
        <v>3</v>
      </c>
      <c r="N3" s="25" t="s">
        <v>1</v>
      </c>
      <c r="O3" s="25" t="s">
        <v>1</v>
      </c>
      <c r="P3" s="25" t="s">
        <v>1</v>
      </c>
      <c r="Q3" s="25" t="s">
        <v>1</v>
      </c>
      <c r="R3" s="25" t="s">
        <v>1</v>
      </c>
      <c r="S3" s="25" t="s">
        <v>1</v>
      </c>
      <c r="T3" s="25" t="s">
        <v>1</v>
      </c>
      <c r="U3" s="25" t="s">
        <v>1</v>
      </c>
      <c r="V3" s="25" t="s">
        <v>1</v>
      </c>
      <c r="W3" s="25" t="s">
        <v>1</v>
      </c>
      <c r="X3" s="25" t="s">
        <v>1</v>
      </c>
      <c r="Y3" s="25" t="s">
        <v>1</v>
      </c>
    </row>
    <row r="4" spans="1:25" ht="150" customHeight="1" x14ac:dyDescent="0.25">
      <c r="A4" s="48">
        <v>1</v>
      </c>
      <c r="B4" s="48">
        <v>1</v>
      </c>
      <c r="C4" s="54" t="s">
        <v>97</v>
      </c>
      <c r="D4" s="56" t="s">
        <v>104</v>
      </c>
      <c r="E4" s="44" t="s">
        <v>80</v>
      </c>
      <c r="F4" s="44" t="s">
        <v>26</v>
      </c>
      <c r="G4" s="44" t="s">
        <v>53</v>
      </c>
      <c r="H4" s="44" t="s">
        <v>54</v>
      </c>
      <c r="I4" s="44" t="s">
        <v>27</v>
      </c>
      <c r="J4" s="61">
        <v>1359.09</v>
      </c>
      <c r="K4" s="28"/>
      <c r="L4" s="27">
        <f t="shared" ref="L4:L38" si="0">K4-SUM(N4:X4)</f>
        <v>0</v>
      </c>
      <c r="M4" s="29" t="str">
        <f>IF(L4&lt;0,"ATENÇÃO","OK")</f>
        <v>OK</v>
      </c>
      <c r="N4" s="37"/>
      <c r="O4" s="38"/>
      <c r="P4" s="37"/>
      <c r="Q4" s="36"/>
      <c r="R4" s="37"/>
      <c r="S4" s="37"/>
      <c r="T4" s="37"/>
      <c r="U4" s="37"/>
      <c r="V4" s="37"/>
      <c r="W4" s="37"/>
      <c r="X4" s="36"/>
      <c r="Y4" s="37"/>
    </row>
    <row r="5" spans="1:25" ht="150" customHeight="1" x14ac:dyDescent="0.25">
      <c r="A5" s="52">
        <v>2</v>
      </c>
      <c r="B5" s="52">
        <v>2</v>
      </c>
      <c r="C5" s="55" t="s">
        <v>98</v>
      </c>
      <c r="D5" s="57" t="s">
        <v>105</v>
      </c>
      <c r="E5" s="63" t="s">
        <v>81</v>
      </c>
      <c r="F5" s="64" t="s">
        <v>26</v>
      </c>
      <c r="G5" s="65" t="s">
        <v>53</v>
      </c>
      <c r="H5" s="65" t="s">
        <v>54</v>
      </c>
      <c r="I5" s="65" t="s">
        <v>27</v>
      </c>
      <c r="J5" s="59">
        <v>1290.47</v>
      </c>
      <c r="K5" s="28">
        <v>10</v>
      </c>
      <c r="L5" s="27">
        <f t="shared" si="0"/>
        <v>10</v>
      </c>
      <c r="M5" s="29" t="str">
        <f t="shared" ref="M5:M38" si="1">IF(L5&lt;0,"ATENÇÃO","OK")</f>
        <v>OK</v>
      </c>
      <c r="N5" s="36"/>
      <c r="O5" s="38"/>
      <c r="P5" s="37"/>
      <c r="Q5" s="37"/>
      <c r="R5" s="37"/>
      <c r="S5" s="37"/>
      <c r="T5" s="37"/>
      <c r="U5" s="37"/>
      <c r="V5" s="37"/>
      <c r="W5" s="37"/>
      <c r="X5" s="37"/>
      <c r="Y5" s="37"/>
    </row>
    <row r="6" spans="1:25" ht="150" customHeight="1" x14ac:dyDescent="0.25">
      <c r="A6" s="53">
        <v>3</v>
      </c>
      <c r="B6" s="53">
        <v>3</v>
      </c>
      <c r="C6" s="54" t="s">
        <v>99</v>
      </c>
      <c r="D6" s="58" t="s">
        <v>106</v>
      </c>
      <c r="E6" s="46" t="s">
        <v>82</v>
      </c>
      <c r="F6" s="44" t="s">
        <v>26</v>
      </c>
      <c r="G6" s="44" t="s">
        <v>53</v>
      </c>
      <c r="H6" s="44" t="s">
        <v>55</v>
      </c>
      <c r="I6" s="44" t="s">
        <v>27</v>
      </c>
      <c r="J6" s="60">
        <v>1765.86</v>
      </c>
      <c r="K6" s="28"/>
      <c r="L6" s="27">
        <f t="shared" si="0"/>
        <v>0</v>
      </c>
      <c r="M6" s="29" t="str">
        <f t="shared" si="1"/>
        <v>OK</v>
      </c>
      <c r="N6" s="37"/>
      <c r="O6" s="38"/>
      <c r="P6" s="37"/>
      <c r="Q6" s="37"/>
      <c r="R6" s="37"/>
      <c r="S6" s="37"/>
      <c r="T6" s="37"/>
      <c r="U6" s="37"/>
      <c r="V6" s="37"/>
      <c r="W6" s="37"/>
      <c r="X6" s="37"/>
      <c r="Y6" s="37"/>
    </row>
    <row r="7" spans="1:25" ht="150" customHeight="1" x14ac:dyDescent="0.25">
      <c r="A7" s="52">
        <v>4</v>
      </c>
      <c r="B7" s="52">
        <v>4</v>
      </c>
      <c r="C7" s="55" t="s">
        <v>98</v>
      </c>
      <c r="D7" s="57" t="s">
        <v>107</v>
      </c>
      <c r="E7" s="65" t="s">
        <v>83</v>
      </c>
      <c r="F7" s="65" t="s">
        <v>26</v>
      </c>
      <c r="G7" s="65" t="s">
        <v>53</v>
      </c>
      <c r="H7" s="65" t="s">
        <v>56</v>
      </c>
      <c r="I7" s="65" t="s">
        <v>27</v>
      </c>
      <c r="J7" s="59">
        <v>1540</v>
      </c>
      <c r="K7" s="28">
        <v>10</v>
      </c>
      <c r="L7" s="27">
        <f t="shared" si="0"/>
        <v>10</v>
      </c>
      <c r="M7" s="29" t="str">
        <f t="shared" si="1"/>
        <v>OK</v>
      </c>
      <c r="N7" s="37"/>
      <c r="O7" s="38"/>
      <c r="P7" s="36"/>
      <c r="Q7" s="37"/>
      <c r="R7" s="37"/>
      <c r="S7" s="37"/>
      <c r="T7" s="37"/>
      <c r="U7" s="37"/>
      <c r="V7" s="37"/>
      <c r="W7" s="37"/>
      <c r="X7" s="37"/>
      <c r="Y7" s="37"/>
    </row>
    <row r="8" spans="1:25" ht="150" customHeight="1" x14ac:dyDescent="0.25">
      <c r="A8" s="53">
        <v>5</v>
      </c>
      <c r="B8" s="53">
        <v>5</v>
      </c>
      <c r="C8" s="54" t="s">
        <v>97</v>
      </c>
      <c r="D8" s="58" t="s">
        <v>108</v>
      </c>
      <c r="E8" s="44" t="s">
        <v>84</v>
      </c>
      <c r="F8" s="44" t="s">
        <v>26</v>
      </c>
      <c r="G8" s="44" t="s">
        <v>53</v>
      </c>
      <c r="H8" s="44" t="s">
        <v>57</v>
      </c>
      <c r="I8" s="44" t="s">
        <v>27</v>
      </c>
      <c r="J8" s="60">
        <v>2363.63</v>
      </c>
      <c r="K8" s="28"/>
      <c r="L8" s="27">
        <f t="shared" si="0"/>
        <v>0</v>
      </c>
      <c r="M8" s="29" t="str">
        <f t="shared" si="1"/>
        <v>OK</v>
      </c>
      <c r="N8" s="36"/>
      <c r="O8" s="38"/>
      <c r="P8" s="37"/>
      <c r="Q8" s="36"/>
      <c r="R8" s="37"/>
      <c r="S8" s="37"/>
      <c r="T8" s="37"/>
      <c r="U8" s="37"/>
      <c r="V8" s="37"/>
      <c r="W8" s="37"/>
      <c r="X8" s="37"/>
      <c r="Y8" s="37"/>
    </row>
    <row r="9" spans="1:25" ht="150" customHeight="1" x14ac:dyDescent="0.25">
      <c r="A9" s="52">
        <v>6</v>
      </c>
      <c r="B9" s="52">
        <v>6</v>
      </c>
      <c r="C9" s="55" t="s">
        <v>98</v>
      </c>
      <c r="D9" s="57" t="s">
        <v>109</v>
      </c>
      <c r="E9" s="65" t="s">
        <v>85</v>
      </c>
      <c r="F9" s="65" t="s">
        <v>26</v>
      </c>
      <c r="G9" s="65" t="s">
        <v>53</v>
      </c>
      <c r="H9" s="65" t="s">
        <v>58</v>
      </c>
      <c r="I9" s="65" t="s">
        <v>27</v>
      </c>
      <c r="J9" s="59">
        <v>2388.88</v>
      </c>
      <c r="K9" s="28">
        <v>5</v>
      </c>
      <c r="L9" s="27">
        <f t="shared" si="0"/>
        <v>5</v>
      </c>
      <c r="M9" s="29" t="str">
        <f t="shared" si="1"/>
        <v>OK</v>
      </c>
      <c r="N9" s="37"/>
      <c r="O9" s="38"/>
      <c r="P9" s="37"/>
      <c r="Q9" s="36"/>
      <c r="R9" s="39"/>
      <c r="S9" s="37"/>
      <c r="T9" s="37"/>
      <c r="U9" s="37"/>
      <c r="V9" s="37"/>
      <c r="W9" s="37"/>
      <c r="X9" s="37"/>
      <c r="Y9" s="37"/>
    </row>
    <row r="10" spans="1:25" ht="150" customHeight="1" x14ac:dyDescent="0.25">
      <c r="A10" s="53">
        <v>9</v>
      </c>
      <c r="B10" s="53">
        <v>9</v>
      </c>
      <c r="C10" s="54" t="s">
        <v>98</v>
      </c>
      <c r="D10" s="58" t="s">
        <v>110</v>
      </c>
      <c r="E10" s="44" t="s">
        <v>86</v>
      </c>
      <c r="F10" s="44" t="s">
        <v>26</v>
      </c>
      <c r="G10" s="44" t="s">
        <v>53</v>
      </c>
      <c r="H10" s="44" t="s">
        <v>59</v>
      </c>
      <c r="I10" s="44" t="s">
        <v>27</v>
      </c>
      <c r="J10" s="60">
        <v>2970.58</v>
      </c>
      <c r="K10" s="28">
        <v>5</v>
      </c>
      <c r="L10" s="27">
        <f t="shared" si="0"/>
        <v>5</v>
      </c>
      <c r="M10" s="29" t="str">
        <f t="shared" si="1"/>
        <v>OK</v>
      </c>
      <c r="N10" s="37"/>
      <c r="O10" s="38"/>
      <c r="P10" s="37"/>
      <c r="Q10" s="37"/>
      <c r="R10" s="37"/>
      <c r="S10" s="37"/>
      <c r="T10" s="37"/>
      <c r="U10" s="37"/>
      <c r="V10" s="37"/>
      <c r="W10" s="37"/>
      <c r="X10" s="37"/>
      <c r="Y10" s="37"/>
    </row>
    <row r="11" spans="1:25" ht="150" customHeight="1" x14ac:dyDescent="0.25">
      <c r="A11" s="52">
        <v>12</v>
      </c>
      <c r="B11" s="52">
        <v>12</v>
      </c>
      <c r="C11" s="55" t="s">
        <v>100</v>
      </c>
      <c r="D11" s="57" t="s">
        <v>111</v>
      </c>
      <c r="E11" s="65" t="s">
        <v>87</v>
      </c>
      <c r="F11" s="66" t="s">
        <v>26</v>
      </c>
      <c r="G11" s="66" t="s">
        <v>53</v>
      </c>
      <c r="H11" s="66" t="s">
        <v>60</v>
      </c>
      <c r="I11" s="65" t="s">
        <v>27</v>
      </c>
      <c r="J11" s="59">
        <v>10017.57</v>
      </c>
      <c r="K11" s="28">
        <v>2</v>
      </c>
      <c r="L11" s="27">
        <f t="shared" si="0"/>
        <v>2</v>
      </c>
      <c r="M11" s="29" t="str">
        <f t="shared" si="1"/>
        <v>OK</v>
      </c>
      <c r="N11" s="37"/>
      <c r="O11" s="38"/>
      <c r="P11" s="37"/>
      <c r="Q11" s="37"/>
      <c r="R11" s="37"/>
      <c r="S11" s="37"/>
      <c r="T11" s="37"/>
      <c r="U11" s="37"/>
      <c r="V11" s="37"/>
      <c r="W11" s="37"/>
      <c r="X11" s="37"/>
      <c r="Y11" s="37"/>
    </row>
    <row r="12" spans="1:25" ht="150" customHeight="1" x14ac:dyDescent="0.25">
      <c r="A12" s="53">
        <v>13</v>
      </c>
      <c r="B12" s="53">
        <v>13</v>
      </c>
      <c r="C12" s="54" t="s">
        <v>101</v>
      </c>
      <c r="D12" s="58" t="s">
        <v>112</v>
      </c>
      <c r="E12" s="44" t="s">
        <v>88</v>
      </c>
      <c r="F12" s="45" t="s">
        <v>26</v>
      </c>
      <c r="G12" s="45" t="s">
        <v>53</v>
      </c>
      <c r="H12" s="45" t="s">
        <v>61</v>
      </c>
      <c r="I12" s="44" t="s">
        <v>27</v>
      </c>
      <c r="J12" s="60">
        <v>13500</v>
      </c>
      <c r="K12" s="28"/>
      <c r="L12" s="27">
        <f t="shared" si="0"/>
        <v>0</v>
      </c>
      <c r="M12" s="29" t="str">
        <f t="shared" si="1"/>
        <v>OK</v>
      </c>
      <c r="N12" s="37"/>
      <c r="O12" s="38"/>
      <c r="P12" s="37"/>
      <c r="Q12" s="37"/>
      <c r="R12" s="37"/>
      <c r="S12" s="37"/>
      <c r="T12" s="37"/>
      <c r="U12" s="37"/>
      <c r="V12" s="37"/>
      <c r="W12" s="37"/>
      <c r="X12" s="37"/>
      <c r="Y12" s="37"/>
    </row>
    <row r="13" spans="1:25" ht="150" customHeight="1" x14ac:dyDescent="0.25">
      <c r="A13" s="52">
        <v>15</v>
      </c>
      <c r="B13" s="52">
        <v>15</v>
      </c>
      <c r="C13" s="55" t="s">
        <v>101</v>
      </c>
      <c r="D13" s="57" t="s">
        <v>113</v>
      </c>
      <c r="E13" s="65" t="s">
        <v>89</v>
      </c>
      <c r="F13" s="66" t="s">
        <v>26</v>
      </c>
      <c r="G13" s="66" t="s">
        <v>53</v>
      </c>
      <c r="H13" s="66" t="s">
        <v>62</v>
      </c>
      <c r="I13" s="65" t="s">
        <v>27</v>
      </c>
      <c r="J13" s="59">
        <v>13611.03</v>
      </c>
      <c r="K13" s="28"/>
      <c r="L13" s="27">
        <f t="shared" si="0"/>
        <v>0</v>
      </c>
      <c r="M13" s="29" t="str">
        <f t="shared" si="1"/>
        <v>OK</v>
      </c>
      <c r="N13" s="37"/>
      <c r="O13" s="38"/>
      <c r="P13" s="37"/>
      <c r="Q13" s="36"/>
      <c r="R13" s="39"/>
      <c r="S13" s="37"/>
      <c r="T13" s="37"/>
      <c r="U13" s="37"/>
      <c r="V13" s="37"/>
      <c r="W13" s="37"/>
      <c r="X13" s="37"/>
      <c r="Y13" s="37"/>
    </row>
    <row r="14" spans="1:25" ht="150" customHeight="1" x14ac:dyDescent="0.25">
      <c r="A14" s="48">
        <v>16</v>
      </c>
      <c r="B14" s="48">
        <v>16</v>
      </c>
      <c r="C14" s="62" t="s">
        <v>101</v>
      </c>
      <c r="D14" s="56" t="s">
        <v>114</v>
      </c>
      <c r="E14" s="44" t="s">
        <v>90</v>
      </c>
      <c r="F14" s="44" t="s">
        <v>26</v>
      </c>
      <c r="G14" s="44" t="s">
        <v>53</v>
      </c>
      <c r="H14" s="44" t="s">
        <v>63</v>
      </c>
      <c r="I14" s="44" t="s">
        <v>27</v>
      </c>
      <c r="J14" s="61">
        <v>15985.91</v>
      </c>
      <c r="K14" s="28"/>
      <c r="L14" s="27">
        <f t="shared" si="0"/>
        <v>0</v>
      </c>
      <c r="M14" s="29" t="str">
        <f t="shared" si="1"/>
        <v>OK</v>
      </c>
      <c r="N14" s="37"/>
      <c r="O14" s="38"/>
      <c r="P14" s="37"/>
      <c r="Q14" s="37"/>
      <c r="R14" s="37"/>
      <c r="S14" s="37"/>
      <c r="T14" s="37"/>
      <c r="U14" s="37"/>
      <c r="V14" s="37"/>
      <c r="W14" s="37"/>
      <c r="X14" s="37"/>
      <c r="Y14" s="37"/>
    </row>
    <row r="15" spans="1:25" ht="150" customHeight="1" x14ac:dyDescent="0.25">
      <c r="A15" s="52">
        <v>17</v>
      </c>
      <c r="B15" s="52">
        <v>17</v>
      </c>
      <c r="C15" s="55" t="s">
        <v>101</v>
      </c>
      <c r="D15" s="57" t="s">
        <v>115</v>
      </c>
      <c r="E15" s="65" t="s">
        <v>91</v>
      </c>
      <c r="F15" s="65" t="s">
        <v>26</v>
      </c>
      <c r="G15" s="65" t="s">
        <v>53</v>
      </c>
      <c r="H15" s="65" t="s">
        <v>64</v>
      </c>
      <c r="I15" s="65" t="s">
        <v>27</v>
      </c>
      <c r="J15" s="59">
        <v>16854.5</v>
      </c>
      <c r="K15" s="28"/>
      <c r="L15" s="27">
        <f t="shared" si="0"/>
        <v>0</v>
      </c>
      <c r="M15" s="29" t="str">
        <f t="shared" si="1"/>
        <v>OK</v>
      </c>
      <c r="N15" s="37"/>
      <c r="O15" s="38"/>
      <c r="P15" s="37"/>
      <c r="Q15" s="37"/>
      <c r="R15" s="37"/>
      <c r="S15" s="37"/>
      <c r="T15" s="37"/>
      <c r="U15" s="37"/>
      <c r="V15" s="37"/>
      <c r="W15" s="37"/>
      <c r="X15" s="37"/>
      <c r="Y15" s="37"/>
    </row>
    <row r="16" spans="1:25" ht="150" customHeight="1" x14ac:dyDescent="0.25">
      <c r="A16" s="53">
        <v>19</v>
      </c>
      <c r="B16" s="53">
        <v>19</v>
      </c>
      <c r="C16" s="54" t="s">
        <v>98</v>
      </c>
      <c r="D16" s="58" t="s">
        <v>37</v>
      </c>
      <c r="E16" s="44" t="s">
        <v>92</v>
      </c>
      <c r="F16" s="44" t="s">
        <v>26</v>
      </c>
      <c r="G16" s="44" t="s">
        <v>65</v>
      </c>
      <c r="H16" s="44" t="s">
        <v>66</v>
      </c>
      <c r="I16" s="44" t="s">
        <v>27</v>
      </c>
      <c r="J16" s="60">
        <v>863.63</v>
      </c>
      <c r="K16" s="28"/>
      <c r="L16" s="27">
        <f t="shared" si="0"/>
        <v>0</v>
      </c>
      <c r="M16" s="29" t="str">
        <f t="shared" si="1"/>
        <v>OK</v>
      </c>
      <c r="N16" s="37"/>
      <c r="O16" s="38"/>
      <c r="P16" s="37"/>
      <c r="Q16" s="37"/>
      <c r="R16" s="37"/>
      <c r="S16" s="37"/>
      <c r="T16" s="37"/>
      <c r="U16" s="37"/>
      <c r="V16" s="37"/>
      <c r="W16" s="37"/>
      <c r="X16" s="37"/>
      <c r="Y16" s="37"/>
    </row>
    <row r="17" spans="1:25" ht="150" customHeight="1" x14ac:dyDescent="0.25">
      <c r="A17" s="50">
        <v>20</v>
      </c>
      <c r="B17" s="52">
        <v>20</v>
      </c>
      <c r="C17" s="55" t="s">
        <v>101</v>
      </c>
      <c r="D17" s="57" t="s">
        <v>67</v>
      </c>
      <c r="E17" s="65" t="s">
        <v>93</v>
      </c>
      <c r="F17" s="66" t="s">
        <v>26</v>
      </c>
      <c r="G17" s="66" t="s">
        <v>68</v>
      </c>
      <c r="H17" s="66" t="s">
        <v>69</v>
      </c>
      <c r="I17" s="66" t="s">
        <v>70</v>
      </c>
      <c r="J17" s="59">
        <v>481.95</v>
      </c>
      <c r="K17" s="28"/>
      <c r="L17" s="27">
        <f t="shared" si="0"/>
        <v>0</v>
      </c>
      <c r="M17" s="29" t="str">
        <f t="shared" si="1"/>
        <v>OK</v>
      </c>
      <c r="N17" s="37"/>
      <c r="O17" s="38"/>
      <c r="P17" s="37"/>
      <c r="Q17" s="37"/>
      <c r="R17" s="37"/>
      <c r="S17" s="37"/>
      <c r="T17" s="37"/>
      <c r="U17" s="37"/>
      <c r="V17" s="37"/>
      <c r="W17" s="37"/>
      <c r="X17" s="37"/>
      <c r="Y17" s="37"/>
    </row>
    <row r="18" spans="1:25" ht="150" customHeight="1" x14ac:dyDescent="0.25">
      <c r="A18" s="51">
        <v>21</v>
      </c>
      <c r="B18" s="53">
        <v>21</v>
      </c>
      <c r="C18" s="54" t="s">
        <v>102</v>
      </c>
      <c r="D18" s="58" t="s">
        <v>116</v>
      </c>
      <c r="E18" s="44" t="s">
        <v>94</v>
      </c>
      <c r="F18" s="44" t="s">
        <v>26</v>
      </c>
      <c r="G18" s="44" t="s">
        <v>95</v>
      </c>
      <c r="H18" s="44" t="s">
        <v>79</v>
      </c>
      <c r="I18" s="44" t="s">
        <v>27</v>
      </c>
      <c r="J18" s="60">
        <v>3953.7</v>
      </c>
      <c r="K18" s="28"/>
      <c r="L18" s="27">
        <f t="shared" si="0"/>
        <v>0</v>
      </c>
      <c r="M18" s="29" t="str">
        <f t="shared" si="1"/>
        <v>OK</v>
      </c>
      <c r="N18" s="37"/>
      <c r="O18" s="38"/>
      <c r="P18" s="37"/>
      <c r="Q18" s="37"/>
      <c r="R18" s="37"/>
      <c r="S18" s="37"/>
      <c r="T18" s="37"/>
      <c r="U18" s="37"/>
      <c r="V18" s="37"/>
      <c r="W18" s="37"/>
      <c r="X18" s="37"/>
      <c r="Y18" s="37"/>
    </row>
    <row r="19" spans="1:25" ht="50.1" customHeight="1" x14ac:dyDescent="0.25">
      <c r="A19" s="96">
        <v>22</v>
      </c>
      <c r="B19" s="52">
        <v>22</v>
      </c>
      <c r="C19" s="88" t="s">
        <v>103</v>
      </c>
      <c r="D19" s="57" t="s">
        <v>71</v>
      </c>
      <c r="E19" s="91" t="s">
        <v>96</v>
      </c>
      <c r="F19" s="66" t="s">
        <v>29</v>
      </c>
      <c r="G19" s="67" t="s">
        <v>72</v>
      </c>
      <c r="H19" s="66" t="s">
        <v>73</v>
      </c>
      <c r="I19" s="66" t="s">
        <v>30</v>
      </c>
      <c r="J19" s="59">
        <v>51.1</v>
      </c>
      <c r="K19" s="28"/>
      <c r="L19" s="27">
        <f t="shared" si="0"/>
        <v>0</v>
      </c>
      <c r="M19" s="29" t="str">
        <f t="shared" si="1"/>
        <v>OK</v>
      </c>
      <c r="N19" s="37"/>
      <c r="O19" s="38"/>
      <c r="P19" s="37"/>
      <c r="Q19" s="37"/>
      <c r="R19" s="37"/>
      <c r="S19" s="37"/>
      <c r="T19" s="37"/>
      <c r="U19" s="39"/>
      <c r="V19" s="39"/>
      <c r="W19" s="37"/>
      <c r="X19" s="37"/>
      <c r="Y19" s="37"/>
    </row>
    <row r="20" spans="1:25" ht="50.1" customHeight="1" x14ac:dyDescent="0.25">
      <c r="A20" s="96"/>
      <c r="B20" s="52">
        <v>23</v>
      </c>
      <c r="C20" s="89"/>
      <c r="D20" s="57" t="s">
        <v>28</v>
      </c>
      <c r="E20" s="92"/>
      <c r="F20" s="66" t="s">
        <v>29</v>
      </c>
      <c r="G20" s="68" t="s">
        <v>72</v>
      </c>
      <c r="H20" s="66" t="s">
        <v>73</v>
      </c>
      <c r="I20" s="66" t="s">
        <v>30</v>
      </c>
      <c r="J20" s="59">
        <v>430</v>
      </c>
      <c r="K20" s="28"/>
      <c r="L20" s="27">
        <f t="shared" si="0"/>
        <v>0</v>
      </c>
      <c r="M20" s="29" t="str">
        <f t="shared" si="1"/>
        <v>OK</v>
      </c>
      <c r="N20" s="37"/>
      <c r="O20" s="38"/>
      <c r="P20" s="37"/>
      <c r="Q20" s="37"/>
      <c r="R20" s="37"/>
      <c r="S20" s="37"/>
      <c r="T20" s="37"/>
      <c r="U20" s="37"/>
      <c r="V20" s="37"/>
      <c r="W20" s="37"/>
      <c r="X20" s="37"/>
      <c r="Y20" s="37"/>
    </row>
    <row r="21" spans="1:25" ht="50.1" customHeight="1" x14ac:dyDescent="0.25">
      <c r="A21" s="96"/>
      <c r="B21" s="52">
        <v>24</v>
      </c>
      <c r="C21" s="89"/>
      <c r="D21" s="57" t="s">
        <v>31</v>
      </c>
      <c r="E21" s="92"/>
      <c r="F21" s="66" t="s">
        <v>29</v>
      </c>
      <c r="G21" s="68" t="s">
        <v>72</v>
      </c>
      <c r="H21" s="66" t="s">
        <v>73</v>
      </c>
      <c r="I21" s="66" t="s">
        <v>30</v>
      </c>
      <c r="J21" s="59">
        <v>500</v>
      </c>
      <c r="K21" s="28"/>
      <c r="L21" s="27">
        <f t="shared" si="0"/>
        <v>0</v>
      </c>
      <c r="M21" s="29" t="str">
        <f t="shared" si="1"/>
        <v>OK</v>
      </c>
      <c r="N21" s="37"/>
      <c r="O21" s="38"/>
      <c r="P21" s="37"/>
      <c r="Q21" s="37"/>
      <c r="R21" s="37"/>
      <c r="S21" s="37"/>
      <c r="T21" s="37"/>
      <c r="U21" s="37"/>
      <c r="V21" s="37"/>
      <c r="W21" s="37"/>
      <c r="X21" s="37"/>
      <c r="Y21" s="37"/>
    </row>
    <row r="22" spans="1:25" ht="50.1" customHeight="1" x14ac:dyDescent="0.25">
      <c r="A22" s="96"/>
      <c r="B22" s="52">
        <v>25</v>
      </c>
      <c r="C22" s="89"/>
      <c r="D22" s="57" t="s">
        <v>32</v>
      </c>
      <c r="E22" s="92"/>
      <c r="F22" s="66" t="s">
        <v>29</v>
      </c>
      <c r="G22" s="68" t="s">
        <v>72</v>
      </c>
      <c r="H22" s="66" t="s">
        <v>73</v>
      </c>
      <c r="I22" s="66" t="s">
        <v>30</v>
      </c>
      <c r="J22" s="59">
        <v>800</v>
      </c>
      <c r="K22" s="28"/>
      <c r="L22" s="27">
        <f t="shared" si="0"/>
        <v>0</v>
      </c>
      <c r="M22" s="29" t="str">
        <f t="shared" si="1"/>
        <v>OK</v>
      </c>
      <c r="N22" s="37"/>
      <c r="O22" s="38"/>
      <c r="P22" s="37"/>
      <c r="Q22" s="37"/>
      <c r="R22" s="37"/>
      <c r="S22" s="37"/>
      <c r="T22" s="37"/>
      <c r="U22" s="37"/>
      <c r="V22" s="37"/>
      <c r="W22" s="37"/>
      <c r="X22" s="37"/>
      <c r="Y22" s="37"/>
    </row>
    <row r="23" spans="1:25" ht="50.1" customHeight="1" x14ac:dyDescent="0.25">
      <c r="A23" s="96"/>
      <c r="B23" s="52">
        <v>26</v>
      </c>
      <c r="C23" s="89"/>
      <c r="D23" s="57" t="s">
        <v>33</v>
      </c>
      <c r="E23" s="92"/>
      <c r="F23" s="66" t="s">
        <v>34</v>
      </c>
      <c r="G23" s="68" t="s">
        <v>72</v>
      </c>
      <c r="H23" s="66" t="s">
        <v>73</v>
      </c>
      <c r="I23" s="66" t="s">
        <v>30</v>
      </c>
      <c r="J23" s="59">
        <v>40</v>
      </c>
      <c r="K23" s="28"/>
      <c r="L23" s="27">
        <f t="shared" si="0"/>
        <v>0</v>
      </c>
      <c r="M23" s="29" t="str">
        <f t="shared" si="1"/>
        <v>OK</v>
      </c>
      <c r="N23" s="37"/>
      <c r="O23" s="38"/>
      <c r="P23" s="36"/>
      <c r="Q23" s="37"/>
      <c r="R23" s="36"/>
      <c r="S23" s="37"/>
      <c r="T23" s="37"/>
      <c r="U23" s="37"/>
      <c r="V23" s="37"/>
      <c r="W23" s="37"/>
      <c r="X23" s="37"/>
      <c r="Y23" s="37"/>
    </row>
    <row r="24" spans="1:25" ht="50.1" customHeight="1" x14ac:dyDescent="0.25">
      <c r="A24" s="96"/>
      <c r="B24" s="52">
        <v>27</v>
      </c>
      <c r="C24" s="89"/>
      <c r="D24" s="57" t="s">
        <v>117</v>
      </c>
      <c r="E24" s="92"/>
      <c r="F24" s="66" t="s">
        <v>34</v>
      </c>
      <c r="G24" s="68" t="s">
        <v>72</v>
      </c>
      <c r="H24" s="66" t="s">
        <v>73</v>
      </c>
      <c r="I24" s="66" t="s">
        <v>30</v>
      </c>
      <c r="J24" s="59">
        <v>40</v>
      </c>
      <c r="K24" s="28"/>
      <c r="L24" s="27">
        <f t="shared" si="0"/>
        <v>0</v>
      </c>
      <c r="M24" s="29" t="str">
        <f t="shared" si="1"/>
        <v>OK</v>
      </c>
      <c r="N24" s="37"/>
      <c r="O24" s="38"/>
      <c r="P24" s="37"/>
      <c r="Q24" s="37"/>
      <c r="R24" s="37"/>
      <c r="S24" s="37"/>
      <c r="T24" s="37"/>
      <c r="U24" s="37"/>
      <c r="V24" s="37"/>
      <c r="W24" s="37"/>
      <c r="X24" s="37"/>
      <c r="Y24" s="37"/>
    </row>
    <row r="25" spans="1:25" ht="50.1" customHeight="1" x14ac:dyDescent="0.25">
      <c r="A25" s="96"/>
      <c r="B25" s="52">
        <v>28</v>
      </c>
      <c r="C25" s="89"/>
      <c r="D25" s="57" t="s">
        <v>35</v>
      </c>
      <c r="E25" s="92"/>
      <c r="F25" s="66" t="s">
        <v>34</v>
      </c>
      <c r="G25" s="68" t="s">
        <v>72</v>
      </c>
      <c r="H25" s="66" t="s">
        <v>73</v>
      </c>
      <c r="I25" s="66" t="s">
        <v>30</v>
      </c>
      <c r="J25" s="59">
        <v>60</v>
      </c>
      <c r="K25" s="28"/>
      <c r="L25" s="27">
        <f t="shared" si="0"/>
        <v>0</v>
      </c>
      <c r="M25" s="29" t="str">
        <f t="shared" si="1"/>
        <v>OK</v>
      </c>
      <c r="N25" s="36"/>
      <c r="O25" s="36"/>
      <c r="P25" s="37"/>
      <c r="Q25" s="36"/>
      <c r="R25" s="39"/>
      <c r="S25" s="36"/>
      <c r="T25" s="37"/>
      <c r="U25" s="37"/>
      <c r="V25" s="37"/>
      <c r="W25" s="36"/>
      <c r="X25" s="37"/>
      <c r="Y25" s="37"/>
    </row>
    <row r="26" spans="1:25" ht="50.1" customHeight="1" x14ac:dyDescent="0.25">
      <c r="A26" s="96"/>
      <c r="B26" s="52">
        <v>29</v>
      </c>
      <c r="C26" s="89"/>
      <c r="D26" s="57" t="s">
        <v>118</v>
      </c>
      <c r="E26" s="92"/>
      <c r="F26" s="66" t="s">
        <v>29</v>
      </c>
      <c r="G26" s="68" t="s">
        <v>72</v>
      </c>
      <c r="H26" s="66" t="s">
        <v>73</v>
      </c>
      <c r="I26" s="66" t="s">
        <v>30</v>
      </c>
      <c r="J26" s="59">
        <v>60</v>
      </c>
      <c r="K26" s="28"/>
      <c r="L26" s="27">
        <f t="shared" si="0"/>
        <v>0</v>
      </c>
      <c r="M26" s="29" t="str">
        <f t="shared" si="1"/>
        <v>OK</v>
      </c>
      <c r="N26" s="38"/>
      <c r="O26" s="36"/>
      <c r="P26" s="37"/>
      <c r="Q26" s="36"/>
      <c r="R26" s="37"/>
      <c r="S26" s="37"/>
      <c r="T26" s="36"/>
      <c r="U26" s="37"/>
      <c r="V26" s="37"/>
      <c r="W26" s="37"/>
      <c r="X26" s="37"/>
      <c r="Y26" s="37"/>
    </row>
    <row r="27" spans="1:25" ht="50.1" customHeight="1" x14ac:dyDescent="0.25">
      <c r="A27" s="96"/>
      <c r="B27" s="52">
        <v>30</v>
      </c>
      <c r="C27" s="90"/>
      <c r="D27" s="57" t="s">
        <v>74</v>
      </c>
      <c r="E27" s="93"/>
      <c r="F27" s="66" t="s">
        <v>29</v>
      </c>
      <c r="G27" s="68" t="s">
        <v>72</v>
      </c>
      <c r="H27" s="66" t="s">
        <v>73</v>
      </c>
      <c r="I27" s="66" t="s">
        <v>30</v>
      </c>
      <c r="J27" s="59">
        <v>113</v>
      </c>
      <c r="K27" s="28"/>
      <c r="L27" s="27">
        <f t="shared" si="0"/>
        <v>0</v>
      </c>
      <c r="M27" s="29" t="str">
        <f t="shared" si="1"/>
        <v>OK</v>
      </c>
      <c r="N27" s="36"/>
      <c r="O27" s="36"/>
      <c r="P27" s="37"/>
      <c r="Q27" s="36"/>
      <c r="R27" s="37"/>
      <c r="S27" s="37"/>
      <c r="T27" s="37"/>
      <c r="U27" s="39"/>
      <c r="V27" s="37"/>
      <c r="W27" s="37"/>
      <c r="X27" s="37"/>
      <c r="Y27" s="37"/>
    </row>
    <row r="28" spans="1:25" ht="50.1" customHeight="1" x14ac:dyDescent="0.25">
      <c r="A28" s="97">
        <v>23</v>
      </c>
      <c r="B28" s="53">
        <v>31</v>
      </c>
      <c r="C28" s="98" t="s">
        <v>101</v>
      </c>
      <c r="D28" s="58" t="s">
        <v>28</v>
      </c>
      <c r="E28" s="94" t="s">
        <v>96</v>
      </c>
      <c r="F28" s="45" t="s">
        <v>29</v>
      </c>
      <c r="G28" s="47" t="s">
        <v>72</v>
      </c>
      <c r="H28" s="45" t="s">
        <v>73</v>
      </c>
      <c r="I28" s="45" t="s">
        <v>30</v>
      </c>
      <c r="J28" s="60">
        <v>588.42999999999995</v>
      </c>
      <c r="K28" s="28">
        <v>30</v>
      </c>
      <c r="L28" s="27">
        <f t="shared" si="0"/>
        <v>30</v>
      </c>
      <c r="M28" s="29" t="str">
        <f t="shared" si="1"/>
        <v>OK</v>
      </c>
      <c r="N28" s="36"/>
      <c r="O28" s="36"/>
      <c r="P28" s="37"/>
      <c r="Q28" s="36"/>
      <c r="R28" s="39"/>
      <c r="S28" s="36"/>
      <c r="T28" s="36"/>
      <c r="U28" s="37"/>
      <c r="V28" s="37"/>
      <c r="W28" s="36"/>
      <c r="X28" s="37"/>
      <c r="Y28" s="37"/>
    </row>
    <row r="29" spans="1:25" ht="50.1" customHeight="1" x14ac:dyDescent="0.25">
      <c r="A29" s="97"/>
      <c r="B29" s="53">
        <v>32</v>
      </c>
      <c r="C29" s="99"/>
      <c r="D29" s="58" t="s">
        <v>118</v>
      </c>
      <c r="E29" s="95"/>
      <c r="F29" s="45" t="s">
        <v>29</v>
      </c>
      <c r="G29" s="47" t="s">
        <v>72</v>
      </c>
      <c r="H29" s="45" t="s">
        <v>73</v>
      </c>
      <c r="I29" s="45" t="s">
        <v>30</v>
      </c>
      <c r="J29" s="60">
        <v>246.66</v>
      </c>
      <c r="K29" s="28">
        <v>28</v>
      </c>
      <c r="L29" s="27">
        <f t="shared" si="0"/>
        <v>28</v>
      </c>
      <c r="M29" s="29" t="str">
        <f t="shared" si="1"/>
        <v>OK</v>
      </c>
      <c r="N29" s="38"/>
      <c r="O29" s="36"/>
      <c r="P29" s="37"/>
      <c r="Q29" s="36"/>
      <c r="R29" s="37"/>
      <c r="S29" s="37"/>
      <c r="T29" s="37"/>
      <c r="U29" s="37"/>
      <c r="V29" s="37"/>
      <c r="W29" s="37"/>
      <c r="X29" s="37"/>
      <c r="Y29" s="37"/>
    </row>
    <row r="30" spans="1:25" ht="50.1" customHeight="1" x14ac:dyDescent="0.25">
      <c r="A30" s="86">
        <v>24</v>
      </c>
      <c r="B30" s="52">
        <v>33</v>
      </c>
      <c r="C30" s="88" t="s">
        <v>101</v>
      </c>
      <c r="D30" s="57" t="s">
        <v>71</v>
      </c>
      <c r="E30" s="91" t="s">
        <v>96</v>
      </c>
      <c r="F30" s="66" t="s">
        <v>29</v>
      </c>
      <c r="G30" s="67" t="s">
        <v>72</v>
      </c>
      <c r="H30" s="66" t="s">
        <v>73</v>
      </c>
      <c r="I30" s="66" t="s">
        <v>30</v>
      </c>
      <c r="J30" s="59">
        <v>248.36</v>
      </c>
      <c r="K30" s="28"/>
      <c r="L30" s="27">
        <f t="shared" si="0"/>
        <v>0</v>
      </c>
      <c r="M30" s="29" t="str">
        <f t="shared" si="1"/>
        <v>OK</v>
      </c>
      <c r="N30" s="36"/>
      <c r="O30" s="36"/>
      <c r="P30" s="37"/>
      <c r="Q30" s="36"/>
      <c r="R30" s="37"/>
      <c r="S30" s="37"/>
      <c r="T30" s="37"/>
      <c r="U30" s="39"/>
      <c r="V30" s="37"/>
      <c r="W30" s="37"/>
      <c r="X30" s="37"/>
      <c r="Y30" s="37"/>
    </row>
    <row r="31" spans="1:25" ht="50.1" customHeight="1" x14ac:dyDescent="0.25">
      <c r="A31" s="87"/>
      <c r="B31" s="52">
        <v>34</v>
      </c>
      <c r="C31" s="89"/>
      <c r="D31" s="57" t="s">
        <v>32</v>
      </c>
      <c r="E31" s="92"/>
      <c r="F31" s="66" t="s">
        <v>29</v>
      </c>
      <c r="G31" s="68" t="s">
        <v>72</v>
      </c>
      <c r="H31" s="66" t="s">
        <v>73</v>
      </c>
      <c r="I31" s="66" t="s">
        <v>30</v>
      </c>
      <c r="J31" s="59">
        <v>1105</v>
      </c>
      <c r="K31" s="28"/>
      <c r="L31" s="27">
        <f t="shared" si="0"/>
        <v>0</v>
      </c>
      <c r="M31" s="29" t="str">
        <f t="shared" si="1"/>
        <v>OK</v>
      </c>
      <c r="N31" s="36"/>
      <c r="O31" s="36"/>
      <c r="P31" s="37"/>
      <c r="Q31" s="36"/>
      <c r="R31" s="39"/>
      <c r="S31" s="37"/>
      <c r="T31" s="37"/>
      <c r="U31" s="39"/>
      <c r="V31" s="37"/>
      <c r="W31" s="37"/>
      <c r="X31" s="37"/>
      <c r="Y31" s="37"/>
    </row>
    <row r="32" spans="1:25" ht="50.1" customHeight="1" x14ac:dyDescent="0.25">
      <c r="A32" s="87"/>
      <c r="B32" s="52">
        <v>35</v>
      </c>
      <c r="C32" s="89"/>
      <c r="D32" s="57" t="s">
        <v>31</v>
      </c>
      <c r="E32" s="92"/>
      <c r="F32" s="66" t="s">
        <v>29</v>
      </c>
      <c r="G32" s="68" t="s">
        <v>72</v>
      </c>
      <c r="H32" s="66" t="s">
        <v>73</v>
      </c>
      <c r="I32" s="66" t="s">
        <v>30</v>
      </c>
      <c r="J32" s="59">
        <v>775</v>
      </c>
      <c r="K32" s="28"/>
      <c r="L32" s="27">
        <f t="shared" si="0"/>
        <v>0</v>
      </c>
      <c r="M32" s="29" t="str">
        <f t="shared" si="1"/>
        <v>OK</v>
      </c>
      <c r="N32" s="38"/>
      <c r="O32" s="38"/>
      <c r="P32" s="37"/>
      <c r="Q32" s="36"/>
      <c r="R32" s="37"/>
      <c r="S32" s="37"/>
      <c r="T32" s="37"/>
      <c r="U32" s="37"/>
      <c r="V32" s="37"/>
      <c r="W32" s="37"/>
      <c r="X32" s="37"/>
      <c r="Y32" s="37"/>
    </row>
    <row r="33" spans="1:25" ht="50.1" customHeight="1" x14ac:dyDescent="0.25">
      <c r="A33" s="87"/>
      <c r="B33" s="52">
        <v>36</v>
      </c>
      <c r="C33" s="89"/>
      <c r="D33" s="57" t="s">
        <v>74</v>
      </c>
      <c r="E33" s="92"/>
      <c r="F33" s="66" t="s">
        <v>29</v>
      </c>
      <c r="G33" s="68" t="s">
        <v>72</v>
      </c>
      <c r="H33" s="66" t="s">
        <v>73</v>
      </c>
      <c r="I33" s="66" t="s">
        <v>30</v>
      </c>
      <c r="J33" s="59">
        <v>203.33</v>
      </c>
      <c r="K33" s="28"/>
      <c r="L33" s="27">
        <f t="shared" si="0"/>
        <v>0</v>
      </c>
      <c r="M33" s="29" t="str">
        <f t="shared" si="1"/>
        <v>OK</v>
      </c>
      <c r="N33" s="38"/>
      <c r="O33" s="37"/>
      <c r="P33" s="37"/>
      <c r="Q33" s="36"/>
      <c r="R33" s="37"/>
      <c r="S33" s="37"/>
      <c r="T33" s="37"/>
      <c r="U33" s="37"/>
      <c r="V33" s="37"/>
      <c r="W33" s="37"/>
      <c r="X33" s="37"/>
      <c r="Y33" s="37"/>
    </row>
    <row r="34" spans="1:25" ht="50.1" customHeight="1" x14ac:dyDescent="0.25">
      <c r="A34" s="87"/>
      <c r="B34" s="52">
        <v>37</v>
      </c>
      <c r="C34" s="89"/>
      <c r="D34" s="57" t="s">
        <v>33</v>
      </c>
      <c r="E34" s="92"/>
      <c r="F34" s="66" t="s">
        <v>34</v>
      </c>
      <c r="G34" s="68" t="s">
        <v>72</v>
      </c>
      <c r="H34" s="66" t="s">
        <v>73</v>
      </c>
      <c r="I34" s="66" t="s">
        <v>30</v>
      </c>
      <c r="J34" s="59">
        <v>90</v>
      </c>
      <c r="K34" s="28"/>
      <c r="L34" s="27">
        <f t="shared" si="0"/>
        <v>0</v>
      </c>
      <c r="M34" s="29" t="str">
        <f t="shared" si="1"/>
        <v>OK</v>
      </c>
      <c r="N34" s="38"/>
      <c r="O34" s="37"/>
      <c r="P34" s="37"/>
      <c r="Q34" s="36"/>
      <c r="R34" s="37"/>
      <c r="S34" s="37"/>
      <c r="T34" s="37"/>
      <c r="U34" s="37"/>
      <c r="V34" s="37"/>
      <c r="W34" s="37"/>
      <c r="X34" s="37"/>
      <c r="Y34" s="37"/>
    </row>
    <row r="35" spans="1:25" ht="50.1" customHeight="1" x14ac:dyDescent="0.25">
      <c r="A35" s="87"/>
      <c r="B35" s="52">
        <v>38</v>
      </c>
      <c r="C35" s="89"/>
      <c r="D35" s="57" t="s">
        <v>117</v>
      </c>
      <c r="E35" s="92"/>
      <c r="F35" s="66" t="s">
        <v>34</v>
      </c>
      <c r="G35" s="68" t="s">
        <v>72</v>
      </c>
      <c r="H35" s="66" t="s">
        <v>73</v>
      </c>
      <c r="I35" s="66" t="s">
        <v>30</v>
      </c>
      <c r="J35" s="59">
        <v>103.33</v>
      </c>
      <c r="K35" s="28"/>
      <c r="L35" s="27">
        <f t="shared" si="0"/>
        <v>0</v>
      </c>
      <c r="M35" s="29" t="str">
        <f t="shared" si="1"/>
        <v>OK</v>
      </c>
      <c r="N35" s="38"/>
      <c r="O35" s="37"/>
      <c r="P35" s="37"/>
      <c r="Q35" s="36"/>
      <c r="R35" s="37"/>
      <c r="S35" s="37"/>
      <c r="T35" s="37"/>
      <c r="U35" s="37"/>
      <c r="V35" s="37"/>
      <c r="W35" s="37"/>
      <c r="X35" s="37"/>
      <c r="Y35" s="37"/>
    </row>
    <row r="36" spans="1:25" ht="50.1" customHeight="1" x14ac:dyDescent="0.25">
      <c r="A36" s="87"/>
      <c r="B36" s="52">
        <v>39</v>
      </c>
      <c r="C36" s="89"/>
      <c r="D36" s="57" t="s">
        <v>35</v>
      </c>
      <c r="E36" s="92"/>
      <c r="F36" s="66" t="s">
        <v>34</v>
      </c>
      <c r="G36" s="68" t="s">
        <v>72</v>
      </c>
      <c r="H36" s="66" t="s">
        <v>73</v>
      </c>
      <c r="I36" s="66" t="s">
        <v>30</v>
      </c>
      <c r="J36" s="59">
        <v>113.33</v>
      </c>
      <c r="K36" s="28"/>
      <c r="L36" s="27">
        <f t="shared" si="0"/>
        <v>0</v>
      </c>
      <c r="M36" s="29" t="str">
        <f t="shared" si="1"/>
        <v>OK</v>
      </c>
      <c r="N36" s="38"/>
      <c r="O36" s="37"/>
      <c r="P36" s="37"/>
      <c r="Q36" s="36"/>
      <c r="R36" s="37"/>
      <c r="S36" s="37"/>
      <c r="T36" s="37"/>
      <c r="U36" s="37"/>
      <c r="V36" s="37"/>
      <c r="W36" s="37"/>
      <c r="X36" s="37"/>
      <c r="Y36" s="37"/>
    </row>
    <row r="37" spans="1:25" ht="50.1" customHeight="1" x14ac:dyDescent="0.25">
      <c r="A37" s="87"/>
      <c r="B37" s="52">
        <v>40</v>
      </c>
      <c r="C37" s="89"/>
      <c r="D37" s="57" t="s">
        <v>118</v>
      </c>
      <c r="E37" s="92"/>
      <c r="F37" s="66" t="s">
        <v>29</v>
      </c>
      <c r="G37" s="68" t="s">
        <v>72</v>
      </c>
      <c r="H37" s="66" t="s">
        <v>73</v>
      </c>
      <c r="I37" s="66" t="s">
        <v>30</v>
      </c>
      <c r="J37" s="59">
        <v>246.66</v>
      </c>
      <c r="K37" s="28"/>
      <c r="L37" s="27">
        <f t="shared" si="0"/>
        <v>0</v>
      </c>
      <c r="M37" s="29" t="str">
        <f t="shared" si="1"/>
        <v>OK</v>
      </c>
      <c r="N37" s="37"/>
      <c r="O37" s="37"/>
      <c r="P37" s="37"/>
      <c r="Q37" s="36"/>
      <c r="R37" s="37"/>
      <c r="S37" s="37"/>
      <c r="T37" s="37"/>
      <c r="U37" s="37"/>
      <c r="V37" s="37"/>
      <c r="W37" s="37"/>
      <c r="X37" s="37"/>
      <c r="Y37" s="37"/>
    </row>
    <row r="38" spans="1:25" ht="50.1" customHeight="1" x14ac:dyDescent="0.25">
      <c r="A38" s="87"/>
      <c r="B38" s="52">
        <v>41</v>
      </c>
      <c r="C38" s="90"/>
      <c r="D38" s="57" t="s">
        <v>28</v>
      </c>
      <c r="E38" s="93"/>
      <c r="F38" s="66" t="s">
        <v>29</v>
      </c>
      <c r="G38" s="68" t="s">
        <v>72</v>
      </c>
      <c r="H38" s="66" t="s">
        <v>73</v>
      </c>
      <c r="I38" s="66" t="s">
        <v>30</v>
      </c>
      <c r="J38" s="59">
        <v>588.42999999999995</v>
      </c>
      <c r="K38" s="28"/>
      <c r="L38" s="27">
        <f t="shared" si="0"/>
        <v>0</v>
      </c>
      <c r="M38" s="29" t="str">
        <f t="shared" si="1"/>
        <v>OK</v>
      </c>
      <c r="N38" s="37"/>
      <c r="O38" s="37"/>
      <c r="P38" s="37"/>
      <c r="Q38" s="36"/>
      <c r="R38" s="37"/>
      <c r="S38" s="37"/>
      <c r="T38" s="37"/>
      <c r="U38" s="37"/>
      <c r="V38" s="37"/>
      <c r="W38" s="37"/>
      <c r="X38" s="37"/>
      <c r="Y38" s="37"/>
    </row>
    <row r="39" spans="1:25" ht="80.099999999999994" customHeight="1" x14ac:dyDescent="0.25">
      <c r="N39" s="43"/>
      <c r="O39" s="43"/>
      <c r="P39" s="43"/>
    </row>
  </sheetData>
  <customSheetViews>
    <customSheetView guid="{29377F80-2479-4EEE-B758-5B51FB237957}" scale="80" topLeftCell="F1">
      <selection activeCell="K4" sqref="K4:K38"/>
      <pageMargins left="0.511811024" right="0.511811024" top="0.78740157499999996" bottom="0.78740157499999996" header="0.31496062000000002" footer="0.31496062000000002"/>
    </customSheetView>
    <customSheetView guid="{4F310B60-E7C4-463C-82E5-32855552E117}" scale="80">
      <selection activeCell="O5" sqref="O5"/>
      <pageMargins left="0.511811024" right="0.511811024" top="0.78740157499999996" bottom="0.78740157499999996" header="0.31496062000000002" footer="0.31496062000000002"/>
    </customSheetView>
    <customSheetView guid="{621D8238-5429-498F-AC6E-560DC77BBC2F}" scale="80" topLeftCell="F1">
      <selection activeCell="K4" sqref="K4:K38"/>
      <pageMargins left="0.511811024" right="0.511811024" top="0.78740157499999996" bottom="0.78740157499999996" header="0.31496062000000002" footer="0.31496062000000002"/>
    </customSheetView>
  </customSheetViews>
  <mergeCells count="25">
    <mergeCell ref="A30:A38"/>
    <mergeCell ref="C30:C38"/>
    <mergeCell ref="E30:E38"/>
    <mergeCell ref="A19:A27"/>
    <mergeCell ref="C19:C27"/>
    <mergeCell ref="E19:E27"/>
    <mergeCell ref="A28:A29"/>
    <mergeCell ref="C28:C29"/>
    <mergeCell ref="E28:E29"/>
    <mergeCell ref="Y1:Y2"/>
    <mergeCell ref="A2:M2"/>
    <mergeCell ref="D1:J1"/>
    <mergeCell ref="K1:M1"/>
    <mergeCell ref="W1:W2"/>
    <mergeCell ref="X1:X2"/>
    <mergeCell ref="T1:T2"/>
    <mergeCell ref="U1:U2"/>
    <mergeCell ref="A1:C1"/>
    <mergeCell ref="V1:V2"/>
    <mergeCell ref="N1:N2"/>
    <mergeCell ref="O1:O2"/>
    <mergeCell ref="P1:P2"/>
    <mergeCell ref="Q1:Q2"/>
    <mergeCell ref="R1:R2"/>
    <mergeCell ref="S1:S2"/>
  </mergeCells>
  <conditionalFormatting sqref="M4:M38">
    <cfRule type="cellIs" dxfId="5" priority="1" operator="equal">
      <formula>"ATENÇÃO"</formula>
    </cfRule>
  </conditionalFormatting>
  <conditionalFormatting sqref="M1:M3 M39:M1048576">
    <cfRule type="cellIs" dxfId="4" priority="2" operator="equal">
      <formula>"ATENÇÃO"</formula>
    </cfRule>
  </conditionalFormatting>
  <pageMargins left="0.511811024" right="0.511811024" top="0.78740157499999996" bottom="0.78740157499999996" header="0.31496062000000002" footer="0.3149606200000000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9"/>
  <sheetViews>
    <sheetView zoomScale="80" zoomScaleNormal="80" workbookViewId="0">
      <selection activeCell="Q5" sqref="Q5"/>
    </sheetView>
  </sheetViews>
  <sheetFormatPr defaultColWidth="9.7109375" defaultRowHeight="15" x14ac:dyDescent="0.25"/>
  <cols>
    <col min="1" max="1" width="7.5703125" style="1" customWidth="1"/>
    <col min="2" max="2" width="5.7109375" style="1" customWidth="1"/>
    <col min="3" max="3" width="26.5703125" style="1" customWidth="1"/>
    <col min="4" max="4" width="54.28515625" style="16" customWidth="1"/>
    <col min="5" max="5" width="21.85546875" style="1" customWidth="1"/>
    <col min="6" max="6" width="9.85546875" style="1" customWidth="1"/>
    <col min="7" max="7" width="14" style="1" customWidth="1"/>
    <col min="8" max="8" width="19.7109375" style="1" customWidth="1"/>
    <col min="9" max="9" width="16.7109375" style="1" customWidth="1"/>
    <col min="10" max="10" width="16.140625" style="16" customWidth="1"/>
    <col min="11" max="11" width="12.5703125" style="17" customWidth="1"/>
    <col min="12" max="12" width="13.28515625" style="26" customWidth="1"/>
    <col min="13" max="13" width="12.5703125" style="18" customWidth="1"/>
    <col min="14" max="14" width="14.7109375" style="19" customWidth="1"/>
    <col min="15" max="18" width="14.140625" style="19" customWidth="1"/>
    <col min="19" max="25" width="12" style="19" customWidth="1"/>
    <col min="26" max="16384" width="9.7109375" style="15"/>
  </cols>
  <sheetData>
    <row r="1" spans="1:25" ht="33" customHeight="1" x14ac:dyDescent="0.25">
      <c r="A1" s="101" t="s">
        <v>75</v>
      </c>
      <c r="B1" s="101"/>
      <c r="C1" s="101"/>
      <c r="D1" s="101" t="s">
        <v>76</v>
      </c>
      <c r="E1" s="101"/>
      <c r="F1" s="101"/>
      <c r="G1" s="101"/>
      <c r="H1" s="101"/>
      <c r="I1" s="101"/>
      <c r="J1" s="101"/>
      <c r="K1" s="101" t="s">
        <v>77</v>
      </c>
      <c r="L1" s="101"/>
      <c r="M1" s="101"/>
      <c r="N1" s="100" t="s">
        <v>78</v>
      </c>
      <c r="O1" s="100" t="s">
        <v>78</v>
      </c>
      <c r="P1" s="100" t="s">
        <v>78</v>
      </c>
      <c r="Q1" s="100" t="s">
        <v>78</v>
      </c>
      <c r="R1" s="100" t="s">
        <v>78</v>
      </c>
      <c r="S1" s="100" t="s">
        <v>78</v>
      </c>
      <c r="T1" s="100" t="s">
        <v>78</v>
      </c>
      <c r="U1" s="100" t="s">
        <v>78</v>
      </c>
      <c r="V1" s="100" t="s">
        <v>78</v>
      </c>
      <c r="W1" s="100" t="s">
        <v>78</v>
      </c>
      <c r="X1" s="100" t="s">
        <v>78</v>
      </c>
      <c r="Y1" s="100" t="s">
        <v>78</v>
      </c>
    </row>
    <row r="2" spans="1:25" ht="24.75" customHeight="1" x14ac:dyDescent="0.25">
      <c r="A2" s="101" t="s">
        <v>45</v>
      </c>
      <c r="B2" s="101"/>
      <c r="C2" s="101"/>
      <c r="D2" s="101"/>
      <c r="E2" s="101"/>
      <c r="F2" s="101"/>
      <c r="G2" s="101"/>
      <c r="H2" s="101"/>
      <c r="I2" s="101"/>
      <c r="J2" s="101"/>
      <c r="K2" s="101"/>
      <c r="L2" s="101"/>
      <c r="M2" s="101"/>
      <c r="N2" s="100"/>
      <c r="O2" s="100"/>
      <c r="P2" s="100"/>
      <c r="Q2" s="100"/>
      <c r="R2" s="100"/>
      <c r="S2" s="100"/>
      <c r="T2" s="100"/>
      <c r="U2" s="100"/>
      <c r="V2" s="100"/>
      <c r="W2" s="100"/>
      <c r="X2" s="100"/>
      <c r="Y2" s="100"/>
    </row>
    <row r="3" spans="1:25" s="16" customFormat="1" ht="34.5" customHeight="1" x14ac:dyDescent="0.2">
      <c r="A3" s="20" t="s">
        <v>6</v>
      </c>
      <c r="B3" s="20" t="s">
        <v>36</v>
      </c>
      <c r="C3" s="20" t="s">
        <v>46</v>
      </c>
      <c r="D3" s="40" t="s">
        <v>47</v>
      </c>
      <c r="E3" s="21" t="s">
        <v>48</v>
      </c>
      <c r="F3" s="21" t="s">
        <v>49</v>
      </c>
      <c r="G3" s="21" t="s">
        <v>50</v>
      </c>
      <c r="H3" s="21" t="s">
        <v>51</v>
      </c>
      <c r="I3" s="21" t="s">
        <v>52</v>
      </c>
      <c r="J3" s="22" t="s">
        <v>2</v>
      </c>
      <c r="K3" s="23" t="s">
        <v>24</v>
      </c>
      <c r="L3" s="24" t="s">
        <v>0</v>
      </c>
      <c r="M3" s="20" t="s">
        <v>3</v>
      </c>
      <c r="N3" s="25" t="s">
        <v>1</v>
      </c>
      <c r="O3" s="25" t="s">
        <v>1</v>
      </c>
      <c r="P3" s="25" t="s">
        <v>1</v>
      </c>
      <c r="Q3" s="25" t="s">
        <v>1</v>
      </c>
      <c r="R3" s="25" t="s">
        <v>1</v>
      </c>
      <c r="S3" s="25" t="s">
        <v>1</v>
      </c>
      <c r="T3" s="25" t="s">
        <v>1</v>
      </c>
      <c r="U3" s="25" t="s">
        <v>1</v>
      </c>
      <c r="V3" s="25" t="s">
        <v>1</v>
      </c>
      <c r="W3" s="25" t="s">
        <v>1</v>
      </c>
      <c r="X3" s="25" t="s">
        <v>1</v>
      </c>
      <c r="Y3" s="25" t="s">
        <v>1</v>
      </c>
    </row>
    <row r="4" spans="1:25" ht="150" customHeight="1" x14ac:dyDescent="0.25">
      <c r="A4" s="48">
        <v>1</v>
      </c>
      <c r="B4" s="48">
        <v>1</v>
      </c>
      <c r="C4" s="54" t="s">
        <v>97</v>
      </c>
      <c r="D4" s="56" t="s">
        <v>104</v>
      </c>
      <c r="E4" s="44" t="s">
        <v>80</v>
      </c>
      <c r="F4" s="44" t="s">
        <v>26</v>
      </c>
      <c r="G4" s="44" t="s">
        <v>53</v>
      </c>
      <c r="H4" s="44" t="s">
        <v>54</v>
      </c>
      <c r="I4" s="44" t="s">
        <v>27</v>
      </c>
      <c r="J4" s="61">
        <v>1359.09</v>
      </c>
      <c r="K4" s="28"/>
      <c r="L4" s="27">
        <f t="shared" ref="L4:L38" si="0">K4-SUM(N4:X4)</f>
        <v>0</v>
      </c>
      <c r="M4" s="29" t="str">
        <f>IF(L4&lt;0,"ATENÇÃO","OK")</f>
        <v>OK</v>
      </c>
      <c r="N4" s="37"/>
      <c r="O4" s="38"/>
      <c r="P4" s="37"/>
      <c r="Q4" s="36"/>
      <c r="R4" s="37"/>
      <c r="S4" s="37"/>
      <c r="T4" s="37"/>
      <c r="U4" s="37"/>
      <c r="V4" s="37"/>
      <c r="W4" s="37"/>
      <c r="X4" s="36"/>
      <c r="Y4" s="37"/>
    </row>
    <row r="5" spans="1:25" ht="150" customHeight="1" x14ac:dyDescent="0.25">
      <c r="A5" s="52">
        <v>2</v>
      </c>
      <c r="B5" s="52">
        <v>2</v>
      </c>
      <c r="C5" s="55" t="s">
        <v>98</v>
      </c>
      <c r="D5" s="57" t="s">
        <v>105</v>
      </c>
      <c r="E5" s="63" t="s">
        <v>81</v>
      </c>
      <c r="F5" s="64" t="s">
        <v>26</v>
      </c>
      <c r="G5" s="65" t="s">
        <v>53</v>
      </c>
      <c r="H5" s="65" t="s">
        <v>54</v>
      </c>
      <c r="I5" s="65" t="s">
        <v>27</v>
      </c>
      <c r="J5" s="59">
        <v>1290.47</v>
      </c>
      <c r="K5" s="28">
        <v>6</v>
      </c>
      <c r="L5" s="27">
        <f t="shared" si="0"/>
        <v>6</v>
      </c>
      <c r="M5" s="29" t="str">
        <f t="shared" ref="M5:M38" si="1">IF(L5&lt;0,"ATENÇÃO","OK")</f>
        <v>OK</v>
      </c>
      <c r="N5" s="36"/>
      <c r="O5" s="38"/>
      <c r="P5" s="37"/>
      <c r="Q5" s="37"/>
      <c r="R5" s="37"/>
      <c r="S5" s="37"/>
      <c r="T5" s="37"/>
      <c r="U5" s="37"/>
      <c r="V5" s="37"/>
      <c r="W5" s="37"/>
      <c r="X5" s="37"/>
      <c r="Y5" s="37"/>
    </row>
    <row r="6" spans="1:25" ht="150" customHeight="1" x14ac:dyDescent="0.25">
      <c r="A6" s="53">
        <v>3</v>
      </c>
      <c r="B6" s="53">
        <v>3</v>
      </c>
      <c r="C6" s="54" t="s">
        <v>99</v>
      </c>
      <c r="D6" s="58" t="s">
        <v>106</v>
      </c>
      <c r="E6" s="46" t="s">
        <v>82</v>
      </c>
      <c r="F6" s="44" t="s">
        <v>26</v>
      </c>
      <c r="G6" s="44" t="s">
        <v>53</v>
      </c>
      <c r="H6" s="44" t="s">
        <v>55</v>
      </c>
      <c r="I6" s="44" t="s">
        <v>27</v>
      </c>
      <c r="J6" s="60">
        <v>1765.86</v>
      </c>
      <c r="K6" s="28"/>
      <c r="L6" s="27">
        <f t="shared" si="0"/>
        <v>0</v>
      </c>
      <c r="M6" s="29" t="str">
        <f t="shared" si="1"/>
        <v>OK</v>
      </c>
      <c r="N6" s="37"/>
      <c r="O6" s="38"/>
      <c r="P6" s="37"/>
      <c r="Q6" s="37"/>
      <c r="R6" s="37"/>
      <c r="S6" s="37"/>
      <c r="T6" s="37"/>
      <c r="U6" s="37"/>
      <c r="V6" s="37"/>
      <c r="W6" s="37"/>
      <c r="X6" s="37"/>
      <c r="Y6" s="37"/>
    </row>
    <row r="7" spans="1:25" ht="150" customHeight="1" x14ac:dyDescent="0.25">
      <c r="A7" s="52">
        <v>4</v>
      </c>
      <c r="B7" s="52">
        <v>4</v>
      </c>
      <c r="C7" s="55" t="s">
        <v>98</v>
      </c>
      <c r="D7" s="57" t="s">
        <v>107</v>
      </c>
      <c r="E7" s="65" t="s">
        <v>83</v>
      </c>
      <c r="F7" s="65" t="s">
        <v>26</v>
      </c>
      <c r="G7" s="65" t="s">
        <v>53</v>
      </c>
      <c r="H7" s="65" t="s">
        <v>56</v>
      </c>
      <c r="I7" s="65" t="s">
        <v>27</v>
      </c>
      <c r="J7" s="59">
        <v>1540</v>
      </c>
      <c r="K7" s="28">
        <v>2</v>
      </c>
      <c r="L7" s="27">
        <f t="shared" si="0"/>
        <v>2</v>
      </c>
      <c r="M7" s="29" t="str">
        <f t="shared" si="1"/>
        <v>OK</v>
      </c>
      <c r="N7" s="37"/>
      <c r="O7" s="38"/>
      <c r="P7" s="36"/>
      <c r="Q7" s="37"/>
      <c r="R7" s="37"/>
      <c r="S7" s="37"/>
      <c r="T7" s="37"/>
      <c r="U7" s="37"/>
      <c r="V7" s="37"/>
      <c r="W7" s="37"/>
      <c r="X7" s="37"/>
      <c r="Y7" s="37"/>
    </row>
    <row r="8" spans="1:25" ht="150" customHeight="1" x14ac:dyDescent="0.25">
      <c r="A8" s="53">
        <v>5</v>
      </c>
      <c r="B8" s="53">
        <v>5</v>
      </c>
      <c r="C8" s="54" t="s">
        <v>97</v>
      </c>
      <c r="D8" s="58" t="s">
        <v>108</v>
      </c>
      <c r="E8" s="44" t="s">
        <v>84</v>
      </c>
      <c r="F8" s="44" t="s">
        <v>26</v>
      </c>
      <c r="G8" s="44" t="s">
        <v>53</v>
      </c>
      <c r="H8" s="44" t="s">
        <v>57</v>
      </c>
      <c r="I8" s="44" t="s">
        <v>27</v>
      </c>
      <c r="J8" s="60">
        <v>2363.63</v>
      </c>
      <c r="K8" s="28"/>
      <c r="L8" s="27">
        <f t="shared" si="0"/>
        <v>0</v>
      </c>
      <c r="M8" s="29" t="str">
        <f t="shared" si="1"/>
        <v>OK</v>
      </c>
      <c r="N8" s="36"/>
      <c r="O8" s="38"/>
      <c r="P8" s="37"/>
      <c r="Q8" s="36"/>
      <c r="R8" s="37"/>
      <c r="S8" s="37"/>
      <c r="T8" s="37"/>
      <c r="U8" s="37"/>
      <c r="V8" s="37"/>
      <c r="W8" s="37"/>
      <c r="X8" s="37"/>
      <c r="Y8" s="37"/>
    </row>
    <row r="9" spans="1:25" ht="150" customHeight="1" x14ac:dyDescent="0.25">
      <c r="A9" s="52">
        <v>6</v>
      </c>
      <c r="B9" s="52">
        <v>6</v>
      </c>
      <c r="C9" s="55" t="s">
        <v>98</v>
      </c>
      <c r="D9" s="57" t="s">
        <v>109</v>
      </c>
      <c r="E9" s="65" t="s">
        <v>85</v>
      </c>
      <c r="F9" s="65" t="s">
        <v>26</v>
      </c>
      <c r="G9" s="65" t="s">
        <v>53</v>
      </c>
      <c r="H9" s="65" t="s">
        <v>58</v>
      </c>
      <c r="I9" s="65" t="s">
        <v>27</v>
      </c>
      <c r="J9" s="59">
        <v>2388.88</v>
      </c>
      <c r="K9" s="28"/>
      <c r="L9" s="27">
        <f t="shared" si="0"/>
        <v>0</v>
      </c>
      <c r="M9" s="29" t="str">
        <f t="shared" si="1"/>
        <v>OK</v>
      </c>
      <c r="N9" s="37"/>
      <c r="O9" s="38"/>
      <c r="P9" s="37"/>
      <c r="Q9" s="36"/>
      <c r="R9" s="39"/>
      <c r="S9" s="37"/>
      <c r="T9" s="37"/>
      <c r="U9" s="37"/>
      <c r="V9" s="37"/>
      <c r="W9" s="37"/>
      <c r="X9" s="37"/>
      <c r="Y9" s="37"/>
    </row>
    <row r="10" spans="1:25" ht="150" customHeight="1" x14ac:dyDescent="0.25">
      <c r="A10" s="53">
        <v>9</v>
      </c>
      <c r="B10" s="53">
        <v>9</v>
      </c>
      <c r="C10" s="54" t="s">
        <v>98</v>
      </c>
      <c r="D10" s="58" t="s">
        <v>110</v>
      </c>
      <c r="E10" s="44" t="s">
        <v>86</v>
      </c>
      <c r="F10" s="44" t="s">
        <v>26</v>
      </c>
      <c r="G10" s="44" t="s">
        <v>53</v>
      </c>
      <c r="H10" s="44" t="s">
        <v>59</v>
      </c>
      <c r="I10" s="44" t="s">
        <v>27</v>
      </c>
      <c r="J10" s="60">
        <v>2970.58</v>
      </c>
      <c r="K10" s="28">
        <v>4</v>
      </c>
      <c r="L10" s="27">
        <f t="shared" si="0"/>
        <v>4</v>
      </c>
      <c r="M10" s="29" t="str">
        <f t="shared" si="1"/>
        <v>OK</v>
      </c>
      <c r="N10" s="37"/>
      <c r="O10" s="38"/>
      <c r="P10" s="37"/>
      <c r="Q10" s="37"/>
      <c r="R10" s="37"/>
      <c r="S10" s="37"/>
      <c r="T10" s="37"/>
      <c r="U10" s="37"/>
      <c r="V10" s="37"/>
      <c r="W10" s="37"/>
      <c r="X10" s="37"/>
      <c r="Y10" s="37"/>
    </row>
    <row r="11" spans="1:25" ht="150" customHeight="1" x14ac:dyDescent="0.25">
      <c r="A11" s="52">
        <v>12</v>
      </c>
      <c r="B11" s="52">
        <v>12</v>
      </c>
      <c r="C11" s="55" t="s">
        <v>100</v>
      </c>
      <c r="D11" s="57" t="s">
        <v>111</v>
      </c>
      <c r="E11" s="65" t="s">
        <v>87</v>
      </c>
      <c r="F11" s="66" t="s">
        <v>26</v>
      </c>
      <c r="G11" s="66" t="s">
        <v>53</v>
      </c>
      <c r="H11" s="66" t="s">
        <v>60</v>
      </c>
      <c r="I11" s="65" t="s">
        <v>27</v>
      </c>
      <c r="J11" s="59">
        <v>10017.57</v>
      </c>
      <c r="K11" s="28">
        <v>24</v>
      </c>
      <c r="L11" s="27">
        <f t="shared" si="0"/>
        <v>24</v>
      </c>
      <c r="M11" s="29" t="str">
        <f t="shared" si="1"/>
        <v>OK</v>
      </c>
      <c r="N11" s="37"/>
      <c r="O11" s="38"/>
      <c r="P11" s="37"/>
      <c r="Q11" s="37"/>
      <c r="R11" s="37"/>
      <c r="S11" s="37"/>
      <c r="T11" s="37"/>
      <c r="U11" s="37"/>
      <c r="V11" s="37"/>
      <c r="W11" s="37"/>
      <c r="X11" s="37"/>
      <c r="Y11" s="37"/>
    </row>
    <row r="12" spans="1:25" ht="150" customHeight="1" x14ac:dyDescent="0.25">
      <c r="A12" s="53">
        <v>13</v>
      </c>
      <c r="B12" s="53">
        <v>13</v>
      </c>
      <c r="C12" s="54" t="s">
        <v>101</v>
      </c>
      <c r="D12" s="58" t="s">
        <v>112</v>
      </c>
      <c r="E12" s="44" t="s">
        <v>88</v>
      </c>
      <c r="F12" s="45" t="s">
        <v>26</v>
      </c>
      <c r="G12" s="45" t="s">
        <v>53</v>
      </c>
      <c r="H12" s="45" t="s">
        <v>61</v>
      </c>
      <c r="I12" s="44" t="s">
        <v>27</v>
      </c>
      <c r="J12" s="60">
        <v>13500</v>
      </c>
      <c r="K12" s="28"/>
      <c r="L12" s="27">
        <f t="shared" si="0"/>
        <v>0</v>
      </c>
      <c r="M12" s="29" t="str">
        <f t="shared" si="1"/>
        <v>OK</v>
      </c>
      <c r="N12" s="37"/>
      <c r="O12" s="38"/>
      <c r="P12" s="37"/>
      <c r="Q12" s="37"/>
      <c r="R12" s="37"/>
      <c r="S12" s="37"/>
      <c r="T12" s="37"/>
      <c r="U12" s="37"/>
      <c r="V12" s="37"/>
      <c r="W12" s="37"/>
      <c r="X12" s="37"/>
      <c r="Y12" s="37"/>
    </row>
    <row r="13" spans="1:25" ht="150" customHeight="1" x14ac:dyDescent="0.25">
      <c r="A13" s="52">
        <v>15</v>
      </c>
      <c r="B13" s="52">
        <v>15</v>
      </c>
      <c r="C13" s="55" t="s">
        <v>101</v>
      </c>
      <c r="D13" s="57" t="s">
        <v>113</v>
      </c>
      <c r="E13" s="65" t="s">
        <v>89</v>
      </c>
      <c r="F13" s="66" t="s">
        <v>26</v>
      </c>
      <c r="G13" s="66" t="s">
        <v>53</v>
      </c>
      <c r="H13" s="66" t="s">
        <v>62</v>
      </c>
      <c r="I13" s="65" t="s">
        <v>27</v>
      </c>
      <c r="J13" s="59">
        <v>13611.03</v>
      </c>
      <c r="K13" s="28"/>
      <c r="L13" s="27">
        <f t="shared" si="0"/>
        <v>0</v>
      </c>
      <c r="M13" s="29" t="str">
        <f t="shared" si="1"/>
        <v>OK</v>
      </c>
      <c r="N13" s="37"/>
      <c r="O13" s="38"/>
      <c r="P13" s="37"/>
      <c r="Q13" s="36"/>
      <c r="R13" s="39"/>
      <c r="S13" s="37"/>
      <c r="T13" s="37"/>
      <c r="U13" s="37"/>
      <c r="V13" s="37"/>
      <c r="W13" s="37"/>
      <c r="X13" s="37"/>
      <c r="Y13" s="37"/>
    </row>
    <row r="14" spans="1:25" ht="150" customHeight="1" x14ac:dyDescent="0.25">
      <c r="A14" s="48">
        <v>16</v>
      </c>
      <c r="B14" s="48">
        <v>16</v>
      </c>
      <c r="C14" s="62" t="s">
        <v>101</v>
      </c>
      <c r="D14" s="56" t="s">
        <v>114</v>
      </c>
      <c r="E14" s="44" t="s">
        <v>90</v>
      </c>
      <c r="F14" s="44" t="s">
        <v>26</v>
      </c>
      <c r="G14" s="44" t="s">
        <v>53</v>
      </c>
      <c r="H14" s="44" t="s">
        <v>63</v>
      </c>
      <c r="I14" s="44" t="s">
        <v>27</v>
      </c>
      <c r="J14" s="61">
        <v>15985.91</v>
      </c>
      <c r="K14" s="28"/>
      <c r="L14" s="27">
        <f t="shared" si="0"/>
        <v>0</v>
      </c>
      <c r="M14" s="29" t="str">
        <f t="shared" si="1"/>
        <v>OK</v>
      </c>
      <c r="N14" s="37"/>
      <c r="O14" s="38"/>
      <c r="P14" s="37"/>
      <c r="Q14" s="37"/>
      <c r="R14" s="37"/>
      <c r="S14" s="37"/>
      <c r="T14" s="37"/>
      <c r="U14" s="37"/>
      <c r="V14" s="37"/>
      <c r="W14" s="37"/>
      <c r="X14" s="37"/>
      <c r="Y14" s="37"/>
    </row>
    <row r="15" spans="1:25" ht="150" customHeight="1" x14ac:dyDescent="0.25">
      <c r="A15" s="52">
        <v>17</v>
      </c>
      <c r="B15" s="52">
        <v>17</v>
      </c>
      <c r="C15" s="55" t="s">
        <v>101</v>
      </c>
      <c r="D15" s="57" t="s">
        <v>115</v>
      </c>
      <c r="E15" s="65" t="s">
        <v>91</v>
      </c>
      <c r="F15" s="65" t="s">
        <v>26</v>
      </c>
      <c r="G15" s="65" t="s">
        <v>53</v>
      </c>
      <c r="H15" s="65" t="s">
        <v>64</v>
      </c>
      <c r="I15" s="65" t="s">
        <v>27</v>
      </c>
      <c r="J15" s="59">
        <v>16854.5</v>
      </c>
      <c r="K15" s="28">
        <v>2</v>
      </c>
      <c r="L15" s="27">
        <f t="shared" si="0"/>
        <v>2</v>
      </c>
      <c r="M15" s="29" t="str">
        <f t="shared" si="1"/>
        <v>OK</v>
      </c>
      <c r="N15" s="37"/>
      <c r="O15" s="38"/>
      <c r="P15" s="37"/>
      <c r="Q15" s="37"/>
      <c r="R15" s="37"/>
      <c r="S15" s="37"/>
      <c r="T15" s="37"/>
      <c r="U15" s="37"/>
      <c r="V15" s="37"/>
      <c r="W15" s="37"/>
      <c r="X15" s="37"/>
      <c r="Y15" s="37"/>
    </row>
    <row r="16" spans="1:25" ht="150" customHeight="1" x14ac:dyDescent="0.25">
      <c r="A16" s="53">
        <v>19</v>
      </c>
      <c r="B16" s="53">
        <v>19</v>
      </c>
      <c r="C16" s="54" t="s">
        <v>98</v>
      </c>
      <c r="D16" s="58" t="s">
        <v>37</v>
      </c>
      <c r="E16" s="44" t="s">
        <v>92</v>
      </c>
      <c r="F16" s="44" t="s">
        <v>26</v>
      </c>
      <c r="G16" s="44" t="s">
        <v>65</v>
      </c>
      <c r="H16" s="44" t="s">
        <v>66</v>
      </c>
      <c r="I16" s="44" t="s">
        <v>27</v>
      </c>
      <c r="J16" s="60">
        <v>863.63</v>
      </c>
      <c r="K16" s="28">
        <v>1</v>
      </c>
      <c r="L16" s="27">
        <f t="shared" si="0"/>
        <v>1</v>
      </c>
      <c r="M16" s="29" t="str">
        <f t="shared" si="1"/>
        <v>OK</v>
      </c>
      <c r="N16" s="37"/>
      <c r="O16" s="38"/>
      <c r="P16" s="37"/>
      <c r="Q16" s="37"/>
      <c r="R16" s="37"/>
      <c r="S16" s="37"/>
      <c r="T16" s="37"/>
      <c r="U16" s="37"/>
      <c r="V16" s="37"/>
      <c r="W16" s="37"/>
      <c r="X16" s="37"/>
      <c r="Y16" s="37"/>
    </row>
    <row r="17" spans="1:25" ht="150" customHeight="1" x14ac:dyDescent="0.25">
      <c r="A17" s="50">
        <v>20</v>
      </c>
      <c r="B17" s="52">
        <v>20</v>
      </c>
      <c r="C17" s="55" t="s">
        <v>101</v>
      </c>
      <c r="D17" s="57" t="s">
        <v>67</v>
      </c>
      <c r="E17" s="65" t="s">
        <v>93</v>
      </c>
      <c r="F17" s="66" t="s">
        <v>26</v>
      </c>
      <c r="G17" s="66" t="s">
        <v>68</v>
      </c>
      <c r="H17" s="66" t="s">
        <v>69</v>
      </c>
      <c r="I17" s="66" t="s">
        <v>70</v>
      </c>
      <c r="J17" s="59">
        <v>481.95</v>
      </c>
      <c r="K17" s="28">
        <v>2</v>
      </c>
      <c r="L17" s="27">
        <f t="shared" si="0"/>
        <v>2</v>
      </c>
      <c r="M17" s="29" t="str">
        <f t="shared" si="1"/>
        <v>OK</v>
      </c>
      <c r="N17" s="37"/>
      <c r="O17" s="38"/>
      <c r="P17" s="37"/>
      <c r="Q17" s="37"/>
      <c r="R17" s="37"/>
      <c r="S17" s="37"/>
      <c r="T17" s="37"/>
      <c r="U17" s="37"/>
      <c r="V17" s="37"/>
      <c r="W17" s="37"/>
      <c r="X17" s="37"/>
      <c r="Y17" s="37"/>
    </row>
    <row r="18" spans="1:25" ht="150" customHeight="1" x14ac:dyDescent="0.25">
      <c r="A18" s="51">
        <v>21</v>
      </c>
      <c r="B18" s="53">
        <v>21</v>
      </c>
      <c r="C18" s="54" t="s">
        <v>102</v>
      </c>
      <c r="D18" s="58" t="s">
        <v>116</v>
      </c>
      <c r="E18" s="44" t="s">
        <v>94</v>
      </c>
      <c r="F18" s="44" t="s">
        <v>26</v>
      </c>
      <c r="G18" s="44" t="s">
        <v>95</v>
      </c>
      <c r="H18" s="44" t="s">
        <v>79</v>
      </c>
      <c r="I18" s="44" t="s">
        <v>27</v>
      </c>
      <c r="J18" s="60">
        <v>3953.7</v>
      </c>
      <c r="K18" s="28"/>
      <c r="L18" s="27">
        <f t="shared" si="0"/>
        <v>0</v>
      </c>
      <c r="M18" s="29" t="str">
        <f t="shared" si="1"/>
        <v>OK</v>
      </c>
      <c r="N18" s="37"/>
      <c r="O18" s="38"/>
      <c r="P18" s="37"/>
      <c r="Q18" s="37"/>
      <c r="R18" s="37"/>
      <c r="S18" s="37"/>
      <c r="T18" s="37"/>
      <c r="U18" s="37"/>
      <c r="V18" s="37"/>
      <c r="W18" s="37"/>
      <c r="X18" s="37"/>
      <c r="Y18" s="37"/>
    </row>
    <row r="19" spans="1:25" ht="50.1" customHeight="1" x14ac:dyDescent="0.25">
      <c r="A19" s="96">
        <v>22</v>
      </c>
      <c r="B19" s="52">
        <v>22</v>
      </c>
      <c r="C19" s="88" t="s">
        <v>103</v>
      </c>
      <c r="D19" s="57" t="s">
        <v>71</v>
      </c>
      <c r="E19" s="91" t="s">
        <v>96</v>
      </c>
      <c r="F19" s="66" t="s">
        <v>29</v>
      </c>
      <c r="G19" s="67" t="s">
        <v>72</v>
      </c>
      <c r="H19" s="66" t="s">
        <v>73</v>
      </c>
      <c r="I19" s="66" t="s">
        <v>30</v>
      </c>
      <c r="J19" s="59">
        <v>51.1</v>
      </c>
      <c r="K19" s="28"/>
      <c r="L19" s="27">
        <f t="shared" si="0"/>
        <v>0</v>
      </c>
      <c r="M19" s="29" t="str">
        <f t="shared" si="1"/>
        <v>OK</v>
      </c>
      <c r="N19" s="37"/>
      <c r="O19" s="38"/>
      <c r="P19" s="37"/>
      <c r="Q19" s="37"/>
      <c r="R19" s="37"/>
      <c r="S19" s="37"/>
      <c r="T19" s="37"/>
      <c r="U19" s="39"/>
      <c r="V19" s="39"/>
      <c r="W19" s="37"/>
      <c r="X19" s="37"/>
      <c r="Y19" s="37"/>
    </row>
    <row r="20" spans="1:25" ht="50.1" customHeight="1" x14ac:dyDescent="0.25">
      <c r="A20" s="96"/>
      <c r="B20" s="52">
        <v>23</v>
      </c>
      <c r="C20" s="89"/>
      <c r="D20" s="57" t="s">
        <v>28</v>
      </c>
      <c r="E20" s="92"/>
      <c r="F20" s="66" t="s">
        <v>29</v>
      </c>
      <c r="G20" s="68" t="s">
        <v>72</v>
      </c>
      <c r="H20" s="66" t="s">
        <v>73</v>
      </c>
      <c r="I20" s="66" t="s">
        <v>30</v>
      </c>
      <c r="J20" s="59">
        <v>430</v>
      </c>
      <c r="K20" s="28"/>
      <c r="L20" s="27">
        <f t="shared" si="0"/>
        <v>0</v>
      </c>
      <c r="M20" s="29" t="str">
        <f t="shared" si="1"/>
        <v>OK</v>
      </c>
      <c r="N20" s="37"/>
      <c r="O20" s="38"/>
      <c r="P20" s="37"/>
      <c r="Q20" s="37"/>
      <c r="R20" s="37"/>
      <c r="S20" s="37"/>
      <c r="T20" s="37"/>
      <c r="U20" s="37"/>
      <c r="V20" s="37"/>
      <c r="W20" s="37"/>
      <c r="X20" s="37"/>
      <c r="Y20" s="37"/>
    </row>
    <row r="21" spans="1:25" ht="50.1" customHeight="1" x14ac:dyDescent="0.25">
      <c r="A21" s="96"/>
      <c r="B21" s="52">
        <v>24</v>
      </c>
      <c r="C21" s="89"/>
      <c r="D21" s="57" t="s">
        <v>31</v>
      </c>
      <c r="E21" s="92"/>
      <c r="F21" s="66" t="s">
        <v>29</v>
      </c>
      <c r="G21" s="68" t="s">
        <v>72</v>
      </c>
      <c r="H21" s="66" t="s">
        <v>73</v>
      </c>
      <c r="I21" s="66" t="s">
        <v>30</v>
      </c>
      <c r="J21" s="59">
        <v>500</v>
      </c>
      <c r="K21" s="28"/>
      <c r="L21" s="27">
        <f t="shared" si="0"/>
        <v>0</v>
      </c>
      <c r="M21" s="29" t="str">
        <f t="shared" si="1"/>
        <v>OK</v>
      </c>
      <c r="N21" s="37"/>
      <c r="O21" s="38"/>
      <c r="P21" s="37"/>
      <c r="Q21" s="37"/>
      <c r="R21" s="37"/>
      <c r="S21" s="37"/>
      <c r="T21" s="37"/>
      <c r="U21" s="37"/>
      <c r="V21" s="37"/>
      <c r="W21" s="37"/>
      <c r="X21" s="37"/>
      <c r="Y21" s="37"/>
    </row>
    <row r="22" spans="1:25" ht="50.1" customHeight="1" x14ac:dyDescent="0.25">
      <c r="A22" s="96"/>
      <c r="B22" s="52">
        <v>25</v>
      </c>
      <c r="C22" s="89"/>
      <c r="D22" s="57" t="s">
        <v>32</v>
      </c>
      <c r="E22" s="92"/>
      <c r="F22" s="66" t="s">
        <v>29</v>
      </c>
      <c r="G22" s="68" t="s">
        <v>72</v>
      </c>
      <c r="H22" s="66" t="s">
        <v>73</v>
      </c>
      <c r="I22" s="66" t="s">
        <v>30</v>
      </c>
      <c r="J22" s="59">
        <v>800</v>
      </c>
      <c r="K22" s="28"/>
      <c r="L22" s="27">
        <f t="shared" si="0"/>
        <v>0</v>
      </c>
      <c r="M22" s="29" t="str">
        <f t="shared" si="1"/>
        <v>OK</v>
      </c>
      <c r="N22" s="37"/>
      <c r="O22" s="38"/>
      <c r="P22" s="37"/>
      <c r="Q22" s="37"/>
      <c r="R22" s="37"/>
      <c r="S22" s="37"/>
      <c r="T22" s="37"/>
      <c r="U22" s="37"/>
      <c r="V22" s="37"/>
      <c r="W22" s="37"/>
      <c r="X22" s="37"/>
      <c r="Y22" s="37"/>
    </row>
    <row r="23" spans="1:25" ht="50.1" customHeight="1" x14ac:dyDescent="0.25">
      <c r="A23" s="96"/>
      <c r="B23" s="52">
        <v>26</v>
      </c>
      <c r="C23" s="89"/>
      <c r="D23" s="57" t="s">
        <v>33</v>
      </c>
      <c r="E23" s="92"/>
      <c r="F23" s="66" t="s">
        <v>34</v>
      </c>
      <c r="G23" s="68" t="s">
        <v>72</v>
      </c>
      <c r="H23" s="66" t="s">
        <v>73</v>
      </c>
      <c r="I23" s="66" t="s">
        <v>30</v>
      </c>
      <c r="J23" s="59">
        <v>40</v>
      </c>
      <c r="K23" s="28"/>
      <c r="L23" s="27">
        <f t="shared" si="0"/>
        <v>0</v>
      </c>
      <c r="M23" s="29" t="str">
        <f t="shared" si="1"/>
        <v>OK</v>
      </c>
      <c r="N23" s="37"/>
      <c r="O23" s="38"/>
      <c r="P23" s="36"/>
      <c r="Q23" s="37"/>
      <c r="R23" s="36"/>
      <c r="S23" s="37"/>
      <c r="T23" s="37"/>
      <c r="U23" s="37"/>
      <c r="V23" s="37"/>
      <c r="W23" s="37"/>
      <c r="X23" s="37"/>
      <c r="Y23" s="37"/>
    </row>
    <row r="24" spans="1:25" ht="50.1" customHeight="1" x14ac:dyDescent="0.25">
      <c r="A24" s="96"/>
      <c r="B24" s="52">
        <v>27</v>
      </c>
      <c r="C24" s="89"/>
      <c r="D24" s="57" t="s">
        <v>117</v>
      </c>
      <c r="E24" s="92"/>
      <c r="F24" s="66" t="s">
        <v>34</v>
      </c>
      <c r="G24" s="68" t="s">
        <v>72</v>
      </c>
      <c r="H24" s="66" t="s">
        <v>73</v>
      </c>
      <c r="I24" s="66" t="s">
        <v>30</v>
      </c>
      <c r="J24" s="59">
        <v>40</v>
      </c>
      <c r="K24" s="28"/>
      <c r="L24" s="27">
        <f t="shared" si="0"/>
        <v>0</v>
      </c>
      <c r="M24" s="29" t="str">
        <f t="shared" si="1"/>
        <v>OK</v>
      </c>
      <c r="N24" s="37"/>
      <c r="O24" s="38"/>
      <c r="P24" s="37"/>
      <c r="Q24" s="37"/>
      <c r="R24" s="37"/>
      <c r="S24" s="37"/>
      <c r="T24" s="37"/>
      <c r="U24" s="37"/>
      <c r="V24" s="37"/>
      <c r="W24" s="37"/>
      <c r="X24" s="37"/>
      <c r="Y24" s="37"/>
    </row>
    <row r="25" spans="1:25" ht="50.1" customHeight="1" x14ac:dyDescent="0.25">
      <c r="A25" s="96"/>
      <c r="B25" s="52">
        <v>28</v>
      </c>
      <c r="C25" s="89"/>
      <c r="D25" s="57" t="s">
        <v>35</v>
      </c>
      <c r="E25" s="92"/>
      <c r="F25" s="66" t="s">
        <v>34</v>
      </c>
      <c r="G25" s="68" t="s">
        <v>72</v>
      </c>
      <c r="H25" s="66" t="s">
        <v>73</v>
      </c>
      <c r="I25" s="66" t="s">
        <v>30</v>
      </c>
      <c r="J25" s="59">
        <v>60</v>
      </c>
      <c r="K25" s="28"/>
      <c r="L25" s="27">
        <f t="shared" si="0"/>
        <v>0</v>
      </c>
      <c r="M25" s="29" t="str">
        <f t="shared" si="1"/>
        <v>OK</v>
      </c>
      <c r="N25" s="36"/>
      <c r="O25" s="36"/>
      <c r="P25" s="37"/>
      <c r="Q25" s="36"/>
      <c r="R25" s="39"/>
      <c r="S25" s="36"/>
      <c r="T25" s="37"/>
      <c r="U25" s="37"/>
      <c r="V25" s="37"/>
      <c r="W25" s="36"/>
      <c r="X25" s="37"/>
      <c r="Y25" s="37"/>
    </row>
    <row r="26" spans="1:25" ht="50.1" customHeight="1" x14ac:dyDescent="0.25">
      <c r="A26" s="96"/>
      <c r="B26" s="52">
        <v>29</v>
      </c>
      <c r="C26" s="89"/>
      <c r="D26" s="57" t="s">
        <v>118</v>
      </c>
      <c r="E26" s="92"/>
      <c r="F26" s="66" t="s">
        <v>29</v>
      </c>
      <c r="G26" s="68" t="s">
        <v>72</v>
      </c>
      <c r="H26" s="66" t="s">
        <v>73</v>
      </c>
      <c r="I26" s="66" t="s">
        <v>30</v>
      </c>
      <c r="J26" s="59">
        <v>60</v>
      </c>
      <c r="K26" s="28"/>
      <c r="L26" s="27">
        <f t="shared" si="0"/>
        <v>0</v>
      </c>
      <c r="M26" s="29" t="str">
        <f t="shared" si="1"/>
        <v>OK</v>
      </c>
      <c r="N26" s="38"/>
      <c r="O26" s="36"/>
      <c r="P26" s="37"/>
      <c r="Q26" s="36"/>
      <c r="R26" s="37"/>
      <c r="S26" s="37"/>
      <c r="T26" s="36"/>
      <c r="U26" s="37"/>
      <c r="V26" s="37"/>
      <c r="W26" s="37"/>
      <c r="X26" s="37"/>
      <c r="Y26" s="37"/>
    </row>
    <row r="27" spans="1:25" ht="50.1" customHeight="1" x14ac:dyDescent="0.25">
      <c r="A27" s="96"/>
      <c r="B27" s="52">
        <v>30</v>
      </c>
      <c r="C27" s="90"/>
      <c r="D27" s="57" t="s">
        <v>74</v>
      </c>
      <c r="E27" s="93"/>
      <c r="F27" s="66" t="s">
        <v>29</v>
      </c>
      <c r="G27" s="68" t="s">
        <v>72</v>
      </c>
      <c r="H27" s="66" t="s">
        <v>73</v>
      </c>
      <c r="I27" s="66" t="s">
        <v>30</v>
      </c>
      <c r="J27" s="59">
        <v>113</v>
      </c>
      <c r="K27" s="28"/>
      <c r="L27" s="27">
        <f t="shared" si="0"/>
        <v>0</v>
      </c>
      <c r="M27" s="29" t="str">
        <f t="shared" si="1"/>
        <v>OK</v>
      </c>
      <c r="N27" s="36"/>
      <c r="O27" s="36"/>
      <c r="P27" s="37"/>
      <c r="Q27" s="36"/>
      <c r="R27" s="37"/>
      <c r="S27" s="37"/>
      <c r="T27" s="37"/>
      <c r="U27" s="39"/>
      <c r="V27" s="37"/>
      <c r="W27" s="37"/>
      <c r="X27" s="37"/>
      <c r="Y27" s="37"/>
    </row>
    <row r="28" spans="1:25" ht="50.1" customHeight="1" x14ac:dyDescent="0.25">
      <c r="A28" s="97">
        <v>23</v>
      </c>
      <c r="B28" s="53">
        <v>31</v>
      </c>
      <c r="C28" s="98" t="s">
        <v>101</v>
      </c>
      <c r="D28" s="58" t="s">
        <v>28</v>
      </c>
      <c r="E28" s="94" t="s">
        <v>96</v>
      </c>
      <c r="F28" s="45" t="s">
        <v>29</v>
      </c>
      <c r="G28" s="47" t="s">
        <v>72</v>
      </c>
      <c r="H28" s="45" t="s">
        <v>73</v>
      </c>
      <c r="I28" s="45" t="s">
        <v>30</v>
      </c>
      <c r="J28" s="60">
        <v>588.42999999999995</v>
      </c>
      <c r="K28" s="28"/>
      <c r="L28" s="27">
        <f t="shared" si="0"/>
        <v>0</v>
      </c>
      <c r="M28" s="29" t="str">
        <f t="shared" si="1"/>
        <v>OK</v>
      </c>
      <c r="N28" s="36"/>
      <c r="O28" s="36"/>
      <c r="P28" s="37"/>
      <c r="Q28" s="36"/>
      <c r="R28" s="39"/>
      <c r="S28" s="36"/>
      <c r="T28" s="36"/>
      <c r="U28" s="37"/>
      <c r="V28" s="37"/>
      <c r="W28" s="36"/>
      <c r="X28" s="37"/>
      <c r="Y28" s="37"/>
    </row>
    <row r="29" spans="1:25" ht="50.1" customHeight="1" x14ac:dyDescent="0.25">
      <c r="A29" s="97"/>
      <c r="B29" s="53">
        <v>32</v>
      </c>
      <c r="C29" s="99"/>
      <c r="D29" s="58" t="s">
        <v>118</v>
      </c>
      <c r="E29" s="95"/>
      <c r="F29" s="45" t="s">
        <v>29</v>
      </c>
      <c r="G29" s="47" t="s">
        <v>72</v>
      </c>
      <c r="H29" s="45" t="s">
        <v>73</v>
      </c>
      <c r="I29" s="45" t="s">
        <v>30</v>
      </c>
      <c r="J29" s="60">
        <v>246.66</v>
      </c>
      <c r="K29" s="28"/>
      <c r="L29" s="27">
        <f t="shared" si="0"/>
        <v>0</v>
      </c>
      <c r="M29" s="29" t="str">
        <f t="shared" si="1"/>
        <v>OK</v>
      </c>
      <c r="N29" s="38"/>
      <c r="O29" s="36"/>
      <c r="P29" s="37"/>
      <c r="Q29" s="36"/>
      <c r="R29" s="37"/>
      <c r="S29" s="37"/>
      <c r="T29" s="37"/>
      <c r="U29" s="37"/>
      <c r="V29" s="37"/>
      <c r="W29" s="37"/>
      <c r="X29" s="37"/>
      <c r="Y29" s="37"/>
    </row>
    <row r="30" spans="1:25" ht="50.1" customHeight="1" x14ac:dyDescent="0.25">
      <c r="A30" s="86">
        <v>24</v>
      </c>
      <c r="B30" s="52">
        <v>33</v>
      </c>
      <c r="C30" s="88" t="s">
        <v>101</v>
      </c>
      <c r="D30" s="57" t="s">
        <v>71</v>
      </c>
      <c r="E30" s="91" t="s">
        <v>96</v>
      </c>
      <c r="F30" s="66" t="s">
        <v>29</v>
      </c>
      <c r="G30" s="67" t="s">
        <v>72</v>
      </c>
      <c r="H30" s="66" t="s">
        <v>73</v>
      </c>
      <c r="I30" s="66" t="s">
        <v>30</v>
      </c>
      <c r="J30" s="59">
        <v>248.36</v>
      </c>
      <c r="K30" s="28">
        <v>1</v>
      </c>
      <c r="L30" s="27">
        <f t="shared" si="0"/>
        <v>1</v>
      </c>
      <c r="M30" s="29" t="str">
        <f t="shared" si="1"/>
        <v>OK</v>
      </c>
      <c r="N30" s="36"/>
      <c r="O30" s="36"/>
      <c r="P30" s="37"/>
      <c r="Q30" s="36"/>
      <c r="R30" s="37"/>
      <c r="S30" s="37"/>
      <c r="T30" s="37"/>
      <c r="U30" s="39"/>
      <c r="V30" s="37"/>
      <c r="W30" s="37"/>
      <c r="X30" s="37"/>
      <c r="Y30" s="37"/>
    </row>
    <row r="31" spans="1:25" ht="50.1" customHeight="1" x14ac:dyDescent="0.25">
      <c r="A31" s="87"/>
      <c r="B31" s="52">
        <v>34</v>
      </c>
      <c r="C31" s="89"/>
      <c r="D31" s="57" t="s">
        <v>32</v>
      </c>
      <c r="E31" s="92"/>
      <c r="F31" s="66" t="s">
        <v>29</v>
      </c>
      <c r="G31" s="68" t="s">
        <v>72</v>
      </c>
      <c r="H31" s="66" t="s">
        <v>73</v>
      </c>
      <c r="I31" s="66" t="s">
        <v>30</v>
      </c>
      <c r="J31" s="59">
        <v>1105</v>
      </c>
      <c r="K31" s="28">
        <v>2</v>
      </c>
      <c r="L31" s="27">
        <f t="shared" si="0"/>
        <v>2</v>
      </c>
      <c r="M31" s="29" t="str">
        <f t="shared" si="1"/>
        <v>OK</v>
      </c>
      <c r="N31" s="36"/>
      <c r="O31" s="36"/>
      <c r="P31" s="37"/>
      <c r="Q31" s="36"/>
      <c r="R31" s="39"/>
      <c r="S31" s="37"/>
      <c r="T31" s="37"/>
      <c r="U31" s="39"/>
      <c r="V31" s="37"/>
      <c r="W31" s="37"/>
      <c r="X31" s="37"/>
      <c r="Y31" s="37"/>
    </row>
    <row r="32" spans="1:25" ht="50.1" customHeight="1" x14ac:dyDescent="0.25">
      <c r="A32" s="87"/>
      <c r="B32" s="52">
        <v>35</v>
      </c>
      <c r="C32" s="89"/>
      <c r="D32" s="57" t="s">
        <v>31</v>
      </c>
      <c r="E32" s="92"/>
      <c r="F32" s="66" t="s">
        <v>29</v>
      </c>
      <c r="G32" s="68" t="s">
        <v>72</v>
      </c>
      <c r="H32" s="66" t="s">
        <v>73</v>
      </c>
      <c r="I32" s="66" t="s">
        <v>30</v>
      </c>
      <c r="J32" s="59">
        <v>775</v>
      </c>
      <c r="K32" s="28">
        <v>30</v>
      </c>
      <c r="L32" s="27">
        <f t="shared" si="0"/>
        <v>30</v>
      </c>
      <c r="M32" s="29" t="str">
        <f t="shared" si="1"/>
        <v>OK</v>
      </c>
      <c r="N32" s="38"/>
      <c r="O32" s="38"/>
      <c r="P32" s="37"/>
      <c r="Q32" s="36"/>
      <c r="R32" s="37"/>
      <c r="S32" s="37"/>
      <c r="T32" s="37"/>
      <c r="U32" s="37"/>
      <c r="V32" s="37"/>
      <c r="W32" s="37"/>
      <c r="X32" s="37"/>
      <c r="Y32" s="37"/>
    </row>
    <row r="33" spans="1:25" ht="50.1" customHeight="1" x14ac:dyDescent="0.25">
      <c r="A33" s="87"/>
      <c r="B33" s="52">
        <v>36</v>
      </c>
      <c r="C33" s="89"/>
      <c r="D33" s="57" t="s">
        <v>74</v>
      </c>
      <c r="E33" s="92"/>
      <c r="F33" s="66" t="s">
        <v>29</v>
      </c>
      <c r="G33" s="68" t="s">
        <v>72</v>
      </c>
      <c r="H33" s="66" t="s">
        <v>73</v>
      </c>
      <c r="I33" s="66" t="s">
        <v>30</v>
      </c>
      <c r="J33" s="59">
        <v>203.33</v>
      </c>
      <c r="K33" s="28">
        <v>2</v>
      </c>
      <c r="L33" s="27">
        <f t="shared" si="0"/>
        <v>2</v>
      </c>
      <c r="M33" s="29" t="str">
        <f t="shared" si="1"/>
        <v>OK</v>
      </c>
      <c r="N33" s="38"/>
      <c r="O33" s="37"/>
      <c r="P33" s="37"/>
      <c r="Q33" s="36"/>
      <c r="R33" s="37"/>
      <c r="S33" s="37"/>
      <c r="T33" s="37"/>
      <c r="U33" s="37"/>
      <c r="V33" s="37"/>
      <c r="W33" s="37"/>
      <c r="X33" s="37"/>
      <c r="Y33" s="37"/>
    </row>
    <row r="34" spans="1:25" ht="50.1" customHeight="1" x14ac:dyDescent="0.25">
      <c r="A34" s="87"/>
      <c r="B34" s="52">
        <v>37</v>
      </c>
      <c r="C34" s="89"/>
      <c r="D34" s="57" t="s">
        <v>33</v>
      </c>
      <c r="E34" s="92"/>
      <c r="F34" s="66" t="s">
        <v>34</v>
      </c>
      <c r="G34" s="68" t="s">
        <v>72</v>
      </c>
      <c r="H34" s="66" t="s">
        <v>73</v>
      </c>
      <c r="I34" s="66" t="s">
        <v>30</v>
      </c>
      <c r="J34" s="59">
        <v>90</v>
      </c>
      <c r="K34" s="28">
        <v>10</v>
      </c>
      <c r="L34" s="27">
        <f t="shared" si="0"/>
        <v>10</v>
      </c>
      <c r="M34" s="29" t="str">
        <f t="shared" si="1"/>
        <v>OK</v>
      </c>
      <c r="N34" s="38"/>
      <c r="O34" s="37"/>
      <c r="P34" s="37"/>
      <c r="Q34" s="36"/>
      <c r="R34" s="37"/>
      <c r="S34" s="37"/>
      <c r="T34" s="37"/>
      <c r="U34" s="37"/>
      <c r="V34" s="37"/>
      <c r="W34" s="37"/>
      <c r="X34" s="37"/>
      <c r="Y34" s="37"/>
    </row>
    <row r="35" spans="1:25" ht="50.1" customHeight="1" x14ac:dyDescent="0.25">
      <c r="A35" s="87"/>
      <c r="B35" s="52">
        <v>38</v>
      </c>
      <c r="C35" s="89"/>
      <c r="D35" s="57" t="s">
        <v>117</v>
      </c>
      <c r="E35" s="92"/>
      <c r="F35" s="66" t="s">
        <v>34</v>
      </c>
      <c r="G35" s="68" t="s">
        <v>72</v>
      </c>
      <c r="H35" s="66" t="s">
        <v>73</v>
      </c>
      <c r="I35" s="66" t="s">
        <v>30</v>
      </c>
      <c r="J35" s="59">
        <v>103.33</v>
      </c>
      <c r="K35" s="28">
        <v>10</v>
      </c>
      <c r="L35" s="27">
        <f t="shared" si="0"/>
        <v>10</v>
      </c>
      <c r="M35" s="29" t="str">
        <f t="shared" si="1"/>
        <v>OK</v>
      </c>
      <c r="N35" s="38"/>
      <c r="O35" s="37"/>
      <c r="P35" s="37"/>
      <c r="Q35" s="36"/>
      <c r="R35" s="37"/>
      <c r="S35" s="37"/>
      <c r="T35" s="37"/>
      <c r="U35" s="37"/>
      <c r="V35" s="37"/>
      <c r="W35" s="37"/>
      <c r="X35" s="37"/>
      <c r="Y35" s="37"/>
    </row>
    <row r="36" spans="1:25" ht="50.1" customHeight="1" x14ac:dyDescent="0.25">
      <c r="A36" s="87"/>
      <c r="B36" s="52">
        <v>39</v>
      </c>
      <c r="C36" s="89"/>
      <c r="D36" s="57" t="s">
        <v>35</v>
      </c>
      <c r="E36" s="92"/>
      <c r="F36" s="66" t="s">
        <v>34</v>
      </c>
      <c r="G36" s="68" t="s">
        <v>72</v>
      </c>
      <c r="H36" s="66" t="s">
        <v>73</v>
      </c>
      <c r="I36" s="66" t="s">
        <v>30</v>
      </c>
      <c r="J36" s="59">
        <v>113.33</v>
      </c>
      <c r="K36" s="28">
        <v>10</v>
      </c>
      <c r="L36" s="27">
        <f t="shared" si="0"/>
        <v>10</v>
      </c>
      <c r="M36" s="29" t="str">
        <f t="shared" si="1"/>
        <v>OK</v>
      </c>
      <c r="N36" s="38"/>
      <c r="O36" s="37"/>
      <c r="P36" s="37"/>
      <c r="Q36" s="36"/>
      <c r="R36" s="37"/>
      <c r="S36" s="37"/>
      <c r="T36" s="37"/>
      <c r="U36" s="37"/>
      <c r="V36" s="37"/>
      <c r="W36" s="37"/>
      <c r="X36" s="37"/>
      <c r="Y36" s="37"/>
    </row>
    <row r="37" spans="1:25" ht="50.1" customHeight="1" x14ac:dyDescent="0.25">
      <c r="A37" s="87"/>
      <c r="B37" s="52">
        <v>40</v>
      </c>
      <c r="C37" s="89"/>
      <c r="D37" s="57" t="s">
        <v>118</v>
      </c>
      <c r="E37" s="92"/>
      <c r="F37" s="66" t="s">
        <v>29</v>
      </c>
      <c r="G37" s="68" t="s">
        <v>72</v>
      </c>
      <c r="H37" s="66" t="s">
        <v>73</v>
      </c>
      <c r="I37" s="66" t="s">
        <v>30</v>
      </c>
      <c r="J37" s="59">
        <v>246.66</v>
      </c>
      <c r="K37" s="28">
        <v>3</v>
      </c>
      <c r="L37" s="27">
        <f t="shared" si="0"/>
        <v>3</v>
      </c>
      <c r="M37" s="29" t="str">
        <f t="shared" si="1"/>
        <v>OK</v>
      </c>
      <c r="N37" s="37"/>
      <c r="O37" s="37"/>
      <c r="P37" s="37"/>
      <c r="Q37" s="36"/>
      <c r="R37" s="37"/>
      <c r="S37" s="37"/>
      <c r="T37" s="37"/>
      <c r="U37" s="37"/>
      <c r="V37" s="37"/>
      <c r="W37" s="37"/>
      <c r="X37" s="37"/>
      <c r="Y37" s="37"/>
    </row>
    <row r="38" spans="1:25" ht="50.1" customHeight="1" x14ac:dyDescent="0.25">
      <c r="A38" s="87"/>
      <c r="B38" s="52">
        <v>41</v>
      </c>
      <c r="C38" s="90"/>
      <c r="D38" s="57" t="s">
        <v>28</v>
      </c>
      <c r="E38" s="93"/>
      <c r="F38" s="66" t="s">
        <v>29</v>
      </c>
      <c r="G38" s="68" t="s">
        <v>72</v>
      </c>
      <c r="H38" s="66" t="s">
        <v>73</v>
      </c>
      <c r="I38" s="66" t="s">
        <v>30</v>
      </c>
      <c r="J38" s="59">
        <v>588.42999999999995</v>
      </c>
      <c r="K38" s="28">
        <v>12</v>
      </c>
      <c r="L38" s="27">
        <f t="shared" si="0"/>
        <v>12</v>
      </c>
      <c r="M38" s="29" t="str">
        <f t="shared" si="1"/>
        <v>OK</v>
      </c>
      <c r="N38" s="37"/>
      <c r="O38" s="37"/>
      <c r="P38" s="37"/>
      <c r="Q38" s="36"/>
      <c r="R38" s="37"/>
      <c r="S38" s="37"/>
      <c r="T38" s="37"/>
      <c r="U38" s="37"/>
      <c r="V38" s="37"/>
      <c r="W38" s="37"/>
      <c r="X38" s="37"/>
      <c r="Y38" s="37"/>
    </row>
    <row r="39" spans="1:25" ht="80.099999999999994" customHeight="1" x14ac:dyDescent="0.25">
      <c r="N39" s="43"/>
      <c r="O39" s="43"/>
      <c r="P39" s="43"/>
    </row>
  </sheetData>
  <sheetProtection algorithmName="SHA-512" hashValue="WxOXAi/M1JoJs48prqkPV/Ro8ltJj7QjTQof+h8YpEltRrFvthghD3k+ceFYx29cQLFuzjqbJEwqEjz6Fy9Uyw==" saltValue="VXBosPULcbiMYOSQicRrbw==" spinCount="100000" sheet="1" objects="1" scenarios="1"/>
  <customSheetViews>
    <customSheetView guid="{29377F80-2479-4EEE-B758-5B51FB237957}" scale="80">
      <selection activeCell="Q5" sqref="Q5"/>
      <pageMargins left="0.511811024" right="0.511811024" top="0.78740157499999996" bottom="0.78740157499999996" header="0.31496062000000002" footer="0.31496062000000002"/>
    </customSheetView>
    <customSheetView guid="{4F310B60-E7C4-463C-82E5-32855552E117}" scale="80">
      <selection activeCell="N4" sqref="N4"/>
      <pageMargins left="0.511811024" right="0.511811024" top="0.78740157499999996" bottom="0.78740157499999996" header="0.31496062000000002" footer="0.31496062000000002"/>
    </customSheetView>
    <customSheetView guid="{621D8238-5429-498F-AC6E-560DC77BBC2F}" scale="80">
      <selection activeCell="Q5" sqref="Q5"/>
      <pageMargins left="0.511811024" right="0.511811024" top="0.78740157499999996" bottom="0.78740157499999996" header="0.31496062000000002" footer="0.31496062000000002"/>
    </customSheetView>
  </customSheetViews>
  <mergeCells count="25">
    <mergeCell ref="A30:A38"/>
    <mergeCell ref="C30:C38"/>
    <mergeCell ref="E30:E38"/>
    <mergeCell ref="A19:A27"/>
    <mergeCell ref="C19:C27"/>
    <mergeCell ref="E19:E27"/>
    <mergeCell ref="A28:A29"/>
    <mergeCell ref="C28:C29"/>
    <mergeCell ref="E28:E29"/>
    <mergeCell ref="Y1:Y2"/>
    <mergeCell ref="A2:M2"/>
    <mergeCell ref="D1:J1"/>
    <mergeCell ref="K1:M1"/>
    <mergeCell ref="W1:W2"/>
    <mergeCell ref="X1:X2"/>
    <mergeCell ref="T1:T2"/>
    <mergeCell ref="U1:U2"/>
    <mergeCell ref="A1:C1"/>
    <mergeCell ref="V1:V2"/>
    <mergeCell ref="N1:N2"/>
    <mergeCell ref="O1:O2"/>
    <mergeCell ref="P1:P2"/>
    <mergeCell ref="Q1:Q2"/>
    <mergeCell ref="R1:R2"/>
    <mergeCell ref="S1:S2"/>
  </mergeCells>
  <conditionalFormatting sqref="M1:M3 M39:M1048576">
    <cfRule type="cellIs" dxfId="3" priority="2" operator="equal">
      <formula>"ATENÇÃO"</formula>
    </cfRule>
  </conditionalFormatting>
  <conditionalFormatting sqref="M4:M38">
    <cfRule type="cellIs" dxfId="2" priority="1" operator="equal">
      <formula>"ATENÇÃO"</formula>
    </cfRule>
  </conditionalFormatting>
  <pageMargins left="0.511811024" right="0.511811024" top="0.78740157499999996" bottom="0.78740157499999996" header="0.31496062000000002" footer="0.3149606200000000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9"/>
  <sheetViews>
    <sheetView zoomScale="80" zoomScaleNormal="80" workbookViewId="0">
      <selection activeCell="K4" sqref="K4"/>
    </sheetView>
  </sheetViews>
  <sheetFormatPr defaultColWidth="9.7109375" defaultRowHeight="15" x14ac:dyDescent="0.25"/>
  <cols>
    <col min="1" max="1" width="5.42578125" style="1" customWidth="1"/>
    <col min="2" max="2" width="5.7109375" style="1" customWidth="1"/>
    <col min="3" max="3" width="26.5703125" style="1" customWidth="1"/>
    <col min="4" max="4" width="60.28515625" style="16" customWidth="1"/>
    <col min="5" max="5" width="27.28515625" style="1" customWidth="1"/>
    <col min="6" max="6" width="9.85546875" style="1" customWidth="1"/>
    <col min="7" max="7" width="8.5703125" style="1" customWidth="1"/>
    <col min="8" max="8" width="14.28515625" style="1" customWidth="1"/>
    <col min="9" max="9" width="16.7109375" style="1" customWidth="1"/>
    <col min="10" max="10" width="16.140625" style="16" customWidth="1"/>
    <col min="11" max="11" width="12.5703125" style="17" customWidth="1"/>
    <col min="12" max="12" width="13.28515625" style="26" customWidth="1"/>
    <col min="13" max="13" width="12.5703125" style="18" customWidth="1"/>
    <col min="14" max="14" width="20" style="15" customWidth="1"/>
    <col min="15" max="15" width="19.140625" style="15" customWidth="1"/>
    <col min="16" max="16384" width="9.7109375" style="15"/>
  </cols>
  <sheetData>
    <row r="1" spans="1:15" ht="33" customHeight="1" x14ac:dyDescent="0.25">
      <c r="A1" s="101" t="s">
        <v>75</v>
      </c>
      <c r="B1" s="101"/>
      <c r="C1" s="101"/>
      <c r="D1" s="101" t="s">
        <v>76</v>
      </c>
      <c r="E1" s="101"/>
      <c r="F1" s="101"/>
      <c r="G1" s="101"/>
      <c r="H1" s="101"/>
      <c r="I1" s="101"/>
      <c r="J1" s="101"/>
      <c r="K1" s="122" t="s">
        <v>77</v>
      </c>
      <c r="L1" s="123"/>
      <c r="M1" s="123"/>
      <c r="N1" s="123"/>
      <c r="O1" s="124"/>
    </row>
    <row r="2" spans="1:15" ht="24.75" customHeight="1" x14ac:dyDescent="0.25">
      <c r="A2" s="125" t="s">
        <v>41</v>
      </c>
      <c r="B2" s="125"/>
      <c r="C2" s="125"/>
      <c r="D2" s="126"/>
      <c r="E2" s="41"/>
      <c r="F2" s="41"/>
      <c r="G2" s="41"/>
      <c r="H2" s="41"/>
      <c r="I2" s="41"/>
      <c r="J2" s="41"/>
      <c r="K2" s="41"/>
      <c r="L2" s="41"/>
      <c r="M2" s="41"/>
      <c r="N2" s="41"/>
      <c r="O2" s="41"/>
    </row>
    <row r="3" spans="1:15" s="16" customFormat="1" ht="34.5" customHeight="1" x14ac:dyDescent="0.2">
      <c r="A3" s="20" t="s">
        <v>6</v>
      </c>
      <c r="B3" s="20" t="s">
        <v>36</v>
      </c>
      <c r="C3" s="20" t="s">
        <v>46</v>
      </c>
      <c r="D3" s="40" t="s">
        <v>47</v>
      </c>
      <c r="E3" s="21" t="s">
        <v>48</v>
      </c>
      <c r="F3" s="21" t="s">
        <v>49</v>
      </c>
      <c r="G3" s="21" t="s">
        <v>50</v>
      </c>
      <c r="H3" s="21" t="s">
        <v>51</v>
      </c>
      <c r="I3" s="21" t="s">
        <v>52</v>
      </c>
      <c r="J3" s="22" t="s">
        <v>2</v>
      </c>
      <c r="K3" s="23" t="s">
        <v>24</v>
      </c>
      <c r="L3" s="24" t="s">
        <v>25</v>
      </c>
      <c r="M3" s="20" t="s">
        <v>38</v>
      </c>
      <c r="N3" s="20" t="s">
        <v>39</v>
      </c>
      <c r="O3" s="20" t="s">
        <v>40</v>
      </c>
    </row>
    <row r="4" spans="1:15" ht="150" customHeight="1" x14ac:dyDescent="0.25">
      <c r="A4" s="48">
        <v>1</v>
      </c>
      <c r="B4" s="48">
        <v>1</v>
      </c>
      <c r="C4" s="54" t="s">
        <v>97</v>
      </c>
      <c r="D4" s="56" t="s">
        <v>104</v>
      </c>
      <c r="E4" s="44" t="s">
        <v>80</v>
      </c>
      <c r="F4" s="44" t="s">
        <v>26</v>
      </c>
      <c r="G4" s="44" t="s">
        <v>53</v>
      </c>
      <c r="H4" s="44" t="s">
        <v>54</v>
      </c>
      <c r="I4" s="44" t="s">
        <v>27</v>
      </c>
      <c r="J4" s="61">
        <v>1359.09</v>
      </c>
      <c r="K4" s="28">
        <f>REITORIA!K4+SETIC!K4+ESAG!K4+CEART!K4+FAED!K4+CEAD!K4+CEFID!K4+CERES!K4+CESFI!K4+CEAVI!K4+CCT!K4+CAV!K4+CEO!K4</f>
        <v>22</v>
      </c>
      <c r="L4" s="27">
        <f>(REITORIA!K4-REITORIA!L4)+(SETIC!K4-SETIC!L4)+(ESAG!K4-ESAG!L4)+(CEART!K4-CEART!L4)+(FAED!K4-FAED!L4)+(CEAD!K4-CEAD!L4)+(CEFID!K4-CEFID!L4)+(CERES!K4-CERES!L4)+(CESFI!K4-CESFI!L4)+(CEAVI!K4-CEAVI!L4)+(CCT!K4-CCT!L4)+(CAV!K4-CAV!L4)+(CEO!K4-CEO!L4)</f>
        <v>11</v>
      </c>
      <c r="M4" s="30">
        <f>K4-L4</f>
        <v>11</v>
      </c>
      <c r="N4" s="31">
        <f>J4*K4</f>
        <v>29899.98</v>
      </c>
      <c r="O4" s="31">
        <f>J4*L4</f>
        <v>14949.99</v>
      </c>
    </row>
    <row r="5" spans="1:15" ht="150" customHeight="1" x14ac:dyDescent="0.25">
      <c r="A5" s="52">
        <v>2</v>
      </c>
      <c r="B5" s="52">
        <v>2</v>
      </c>
      <c r="C5" s="55" t="s">
        <v>98</v>
      </c>
      <c r="D5" s="57" t="s">
        <v>105</v>
      </c>
      <c r="E5" s="63" t="s">
        <v>81</v>
      </c>
      <c r="F5" s="64" t="s">
        <v>26</v>
      </c>
      <c r="G5" s="65" t="s">
        <v>53</v>
      </c>
      <c r="H5" s="65" t="s">
        <v>54</v>
      </c>
      <c r="I5" s="65" t="s">
        <v>27</v>
      </c>
      <c r="J5" s="59">
        <v>1290.47</v>
      </c>
      <c r="K5" s="28">
        <f>REITORIA!K5+SETIC!K5+ESAG!K5+CEART!K5+FAED!K5+CEAD!K5+CEFID!K5+CERES!K5+CESFI!K5+CEAVI!K5+CCT!K5+CAV!K5+CEO!K5</f>
        <v>21</v>
      </c>
      <c r="L5" s="27">
        <f>(REITORIA!K5-REITORIA!L5)+(SETIC!K5-SETIC!L5)+(ESAG!K5-ESAG!L5)+(CEART!K5-CEART!L5)+(FAED!K5-FAED!L5)+(CEAD!K5-CEAD!L5)+(CEFID!K5-CEFID!L5)+(CERES!K5-CERES!L5)+(CESFI!K5-CESFI!L5)+(CEAVI!K5-CEAVI!L5)+(CCT!K5-CCT!L5)+(CAV!K5-CAV!L5)+(CEO!K5-CEO!L5)</f>
        <v>0</v>
      </c>
      <c r="M5" s="30">
        <f t="shared" ref="M5:M38" si="0">K5-L5</f>
        <v>21</v>
      </c>
      <c r="N5" s="31">
        <f t="shared" ref="N5:N38" si="1">J5*K5</f>
        <v>27099.87</v>
      </c>
      <c r="O5" s="31">
        <f t="shared" ref="O5:O38" si="2">J5*L5</f>
        <v>0</v>
      </c>
    </row>
    <row r="6" spans="1:15" ht="150" customHeight="1" x14ac:dyDescent="0.25">
      <c r="A6" s="53">
        <v>3</v>
      </c>
      <c r="B6" s="53">
        <v>3</v>
      </c>
      <c r="C6" s="54" t="s">
        <v>99</v>
      </c>
      <c r="D6" s="58" t="s">
        <v>106</v>
      </c>
      <c r="E6" s="46" t="s">
        <v>82</v>
      </c>
      <c r="F6" s="44" t="s">
        <v>26</v>
      </c>
      <c r="G6" s="44" t="s">
        <v>53</v>
      </c>
      <c r="H6" s="44" t="s">
        <v>55</v>
      </c>
      <c r="I6" s="44" t="s">
        <v>27</v>
      </c>
      <c r="J6" s="60">
        <v>1765.86</v>
      </c>
      <c r="K6" s="28">
        <f>REITORIA!K6+SETIC!K6+ESAG!K6+CEART!K6+FAED!K6+CEAD!K6+CEFID!K6+CERES!K6+CESFI!K6+CEAVI!K6+CCT!K6+CAV!K6+CEO!K6</f>
        <v>22</v>
      </c>
      <c r="L6" s="27">
        <f>(REITORIA!K6-REITORIA!L6)+(SETIC!K6-SETIC!L6)+(ESAG!K6-ESAG!L6)+(CEART!K6-CEART!L6)+(FAED!K6-FAED!L6)+(CEAD!K6-CEAD!L6)+(CEFID!K6-CEFID!L6)+(CERES!K6-CERES!L6)+(CESFI!K6-CESFI!L6)+(CEAVI!K6-CEAVI!L6)+(CCT!K6-CCT!L6)+(CAV!K6-CAV!L6)+(CEO!K6-CEO!L6)</f>
        <v>4</v>
      </c>
      <c r="M6" s="30">
        <f t="shared" si="0"/>
        <v>18</v>
      </c>
      <c r="N6" s="31">
        <f t="shared" si="1"/>
        <v>38848.92</v>
      </c>
      <c r="O6" s="31">
        <f t="shared" si="2"/>
        <v>7063.44</v>
      </c>
    </row>
    <row r="7" spans="1:15" ht="150" customHeight="1" x14ac:dyDescent="0.25">
      <c r="A7" s="52">
        <v>4</v>
      </c>
      <c r="B7" s="52">
        <v>4</v>
      </c>
      <c r="C7" s="55" t="s">
        <v>98</v>
      </c>
      <c r="D7" s="57" t="s">
        <v>107</v>
      </c>
      <c r="E7" s="65" t="s">
        <v>83</v>
      </c>
      <c r="F7" s="65" t="s">
        <v>26</v>
      </c>
      <c r="G7" s="65" t="s">
        <v>53</v>
      </c>
      <c r="H7" s="65" t="s">
        <v>56</v>
      </c>
      <c r="I7" s="65" t="s">
        <v>27</v>
      </c>
      <c r="J7" s="59">
        <v>1540</v>
      </c>
      <c r="K7" s="28">
        <f>REITORIA!K7+SETIC!K7+ESAG!K7+CEART!K7+FAED!K7+CEAD!K7+CEFID!K7+CERES!K7+CESFI!K7+CEAVI!K7+CCT!K7+CAV!K7+CEO!K7</f>
        <v>25</v>
      </c>
      <c r="L7" s="27">
        <f>(REITORIA!K7-REITORIA!L7)+(SETIC!K7-SETIC!L7)+(ESAG!K7-ESAG!L7)+(CEART!K7-CEART!L7)+(FAED!K7-FAED!L7)+(CEAD!K7-CEAD!L7)+(CEFID!K7-CEFID!L7)+(CERES!K7-CERES!L7)+(CESFI!K7-CESFI!L7)+(CEAVI!K7-CEAVI!L7)+(CCT!K7-CCT!L7)+(CAV!K7-CAV!L7)+(CEO!K7-CEO!L7)</f>
        <v>3</v>
      </c>
      <c r="M7" s="30">
        <f t="shared" si="0"/>
        <v>22</v>
      </c>
      <c r="N7" s="31">
        <f t="shared" si="1"/>
        <v>38500</v>
      </c>
      <c r="O7" s="31">
        <f t="shared" si="2"/>
        <v>4620</v>
      </c>
    </row>
    <row r="8" spans="1:15" ht="150" customHeight="1" x14ac:dyDescent="0.25">
      <c r="A8" s="53">
        <v>5</v>
      </c>
      <c r="B8" s="53">
        <v>5</v>
      </c>
      <c r="C8" s="54" t="s">
        <v>97</v>
      </c>
      <c r="D8" s="58" t="s">
        <v>108</v>
      </c>
      <c r="E8" s="44" t="s">
        <v>84</v>
      </c>
      <c r="F8" s="44" t="s">
        <v>26</v>
      </c>
      <c r="G8" s="44" t="s">
        <v>53</v>
      </c>
      <c r="H8" s="44" t="s">
        <v>57</v>
      </c>
      <c r="I8" s="44" t="s">
        <v>27</v>
      </c>
      <c r="J8" s="60">
        <v>2363.63</v>
      </c>
      <c r="K8" s="28">
        <f>REITORIA!K8+SETIC!K8+ESAG!K8+CEART!K8+FAED!K8+CEAD!K8+CEFID!K8+CERES!K8+CESFI!K8+CEAVI!K8+CCT!K8+CAV!K8+CEO!K8</f>
        <v>22</v>
      </c>
      <c r="L8" s="27">
        <f>(REITORIA!K8-REITORIA!L8)+(SETIC!K8-SETIC!L8)+(ESAG!K8-ESAG!L8)+(CEART!K8-CEART!L8)+(FAED!K8-FAED!L8)+(CEAD!K8-CEAD!L8)+(CEFID!K8-CEFID!L8)+(CERES!K8-CERES!L8)+(CESFI!K8-CESFI!L8)+(CEAVI!K8-CEAVI!L8)+(CCT!K8-CCT!L8)+(CAV!K8-CAV!L8)+(CEO!K8-CEO!L8)</f>
        <v>5</v>
      </c>
      <c r="M8" s="30">
        <f t="shared" si="0"/>
        <v>17</v>
      </c>
      <c r="N8" s="31">
        <f t="shared" si="1"/>
        <v>51999.86</v>
      </c>
      <c r="O8" s="31">
        <f t="shared" si="2"/>
        <v>11818.150000000001</v>
      </c>
    </row>
    <row r="9" spans="1:15" ht="150" customHeight="1" x14ac:dyDescent="0.25">
      <c r="A9" s="52">
        <v>6</v>
      </c>
      <c r="B9" s="52">
        <v>6</v>
      </c>
      <c r="C9" s="55" t="s">
        <v>98</v>
      </c>
      <c r="D9" s="57" t="s">
        <v>109</v>
      </c>
      <c r="E9" s="65" t="s">
        <v>85</v>
      </c>
      <c r="F9" s="65" t="s">
        <v>26</v>
      </c>
      <c r="G9" s="65" t="s">
        <v>53</v>
      </c>
      <c r="H9" s="65" t="s">
        <v>58</v>
      </c>
      <c r="I9" s="65" t="s">
        <v>27</v>
      </c>
      <c r="J9" s="59">
        <v>2388.88</v>
      </c>
      <c r="K9" s="28">
        <f>REITORIA!K9+SETIC!K9+ESAG!K9+CEART!K9+FAED!K9+CEAD!K9+CEFID!K9+CERES!K9+CESFI!K9+CEAVI!K9+CCT!K9+CAV!K9+CEO!K9</f>
        <v>9</v>
      </c>
      <c r="L9" s="27">
        <f>(REITORIA!K9-REITORIA!L9)+(SETIC!K9-SETIC!L9)+(ESAG!K9-ESAG!L9)+(CEART!K9-CEART!L9)+(FAED!K9-FAED!L9)+(CEAD!K9-CEAD!L9)+(CEFID!K9-CEFID!L9)+(CERES!K9-CERES!L9)+(CESFI!K9-CESFI!L9)+(CEAVI!K9-CEAVI!L9)+(CCT!K9-CCT!L9)+(CAV!K9-CAV!L9)+(CEO!K9-CEO!L9)</f>
        <v>2</v>
      </c>
      <c r="M9" s="30">
        <f t="shared" si="0"/>
        <v>7</v>
      </c>
      <c r="N9" s="31">
        <f t="shared" si="1"/>
        <v>21499.920000000002</v>
      </c>
      <c r="O9" s="31">
        <f t="shared" si="2"/>
        <v>4777.76</v>
      </c>
    </row>
    <row r="10" spans="1:15" ht="150" customHeight="1" x14ac:dyDescent="0.25">
      <c r="A10" s="53">
        <v>9</v>
      </c>
      <c r="B10" s="53">
        <v>9</v>
      </c>
      <c r="C10" s="54" t="s">
        <v>98</v>
      </c>
      <c r="D10" s="58" t="s">
        <v>110</v>
      </c>
      <c r="E10" s="44" t="s">
        <v>86</v>
      </c>
      <c r="F10" s="44" t="s">
        <v>26</v>
      </c>
      <c r="G10" s="44" t="s">
        <v>53</v>
      </c>
      <c r="H10" s="44" t="s">
        <v>59</v>
      </c>
      <c r="I10" s="44" t="s">
        <v>27</v>
      </c>
      <c r="J10" s="60">
        <v>2970.58</v>
      </c>
      <c r="K10" s="28">
        <f>REITORIA!K10+SETIC!K10+ESAG!K10+CEART!K10+FAED!K10+CEAD!K10+CEFID!K10+CERES!K10+CESFI!K10+CEAVI!K10+CCT!K10+CAV!K10+CEO!K10</f>
        <v>17</v>
      </c>
      <c r="L10" s="27">
        <f>(REITORIA!K10-REITORIA!L10)+(SETIC!K10-SETIC!L10)+(ESAG!K10-ESAG!L10)+(CEART!K10-CEART!L10)+(FAED!K10-FAED!L10)+(CEAD!K10-CEAD!L10)+(CEFID!K10-CEFID!L10)+(CERES!K10-CERES!L10)+(CESFI!K10-CESFI!L10)+(CEAVI!K10-CEAVI!L10)+(CCT!K10-CCT!L10)+(CAV!K10-CAV!L10)+(CEO!K10-CEO!L10)</f>
        <v>4</v>
      </c>
      <c r="M10" s="30">
        <f t="shared" si="0"/>
        <v>13</v>
      </c>
      <c r="N10" s="31">
        <f t="shared" si="1"/>
        <v>50499.86</v>
      </c>
      <c r="O10" s="31">
        <f t="shared" si="2"/>
        <v>11882.32</v>
      </c>
    </row>
    <row r="11" spans="1:15" ht="150" customHeight="1" x14ac:dyDescent="0.25">
      <c r="A11" s="52">
        <v>12</v>
      </c>
      <c r="B11" s="52">
        <v>12</v>
      </c>
      <c r="C11" s="55" t="s">
        <v>100</v>
      </c>
      <c r="D11" s="57" t="s">
        <v>111</v>
      </c>
      <c r="E11" s="65" t="s">
        <v>87</v>
      </c>
      <c r="F11" s="66" t="s">
        <v>26</v>
      </c>
      <c r="G11" s="66" t="s">
        <v>53</v>
      </c>
      <c r="H11" s="66" t="s">
        <v>60</v>
      </c>
      <c r="I11" s="65" t="s">
        <v>27</v>
      </c>
      <c r="J11" s="59">
        <v>10017.57</v>
      </c>
      <c r="K11" s="28">
        <f>REITORIA!K11+SETIC!K11+ESAG!K11+CEART!K11+FAED!K11+CEAD!K11+CEFID!K11+CERES!K11+CESFI!K11+CEAVI!K11+CCT!K11+CAV!K11+CEO!K11</f>
        <v>28</v>
      </c>
      <c r="L11" s="27">
        <f>(REITORIA!K11-REITORIA!L11)+(SETIC!K11-SETIC!L11)+(ESAG!K11-ESAG!L11)+(CEART!K11-CEART!L11)+(FAED!K11-FAED!L11)+(CEAD!K11-CEAD!L11)+(CEFID!K11-CEFID!L11)+(CERES!K11-CERES!L11)+(CESFI!K11-CESFI!L11)+(CEAVI!K11-CEAVI!L11)+(CCT!K11-CCT!L11)+(CAV!K11-CAV!L11)+(CEO!K11-CEO!L11)</f>
        <v>0</v>
      </c>
      <c r="M11" s="30">
        <f t="shared" si="0"/>
        <v>28</v>
      </c>
      <c r="N11" s="31">
        <f t="shared" si="1"/>
        <v>280491.95999999996</v>
      </c>
      <c r="O11" s="31">
        <f t="shared" si="2"/>
        <v>0</v>
      </c>
    </row>
    <row r="12" spans="1:15" ht="150" customHeight="1" x14ac:dyDescent="0.25">
      <c r="A12" s="53">
        <v>13</v>
      </c>
      <c r="B12" s="53">
        <v>13</v>
      </c>
      <c r="C12" s="54" t="s">
        <v>101</v>
      </c>
      <c r="D12" s="58" t="s">
        <v>112</v>
      </c>
      <c r="E12" s="44" t="s">
        <v>88</v>
      </c>
      <c r="F12" s="45" t="s">
        <v>26</v>
      </c>
      <c r="G12" s="45" t="s">
        <v>53</v>
      </c>
      <c r="H12" s="45" t="s">
        <v>61</v>
      </c>
      <c r="I12" s="44" t="s">
        <v>27</v>
      </c>
      <c r="J12" s="60">
        <v>13500</v>
      </c>
      <c r="K12" s="28">
        <f>REITORIA!K12+SETIC!K12+ESAG!K12+CEART!K12+FAED!K12+CEAD!K12+CEFID!K12+CERES!K12+CESFI!K12+CEAVI!K12+CCT!K12+CAV!K12+CEO!K12</f>
        <v>8</v>
      </c>
      <c r="L12" s="27">
        <f>(REITORIA!K12-REITORIA!L12)+(SETIC!K12-SETIC!L12)+(ESAG!K12-ESAG!L12)+(CEART!K12-CEART!L12)+(FAED!K12-FAED!L12)+(CEAD!K12-CEAD!L12)+(CEFID!K12-CEFID!L12)+(CERES!K12-CERES!L12)+(CESFI!K12-CESFI!L12)+(CEAVI!K12-CEAVI!L12)+(CCT!K12-CCT!L12)+(CAV!K12-CAV!L12)+(CEO!K12-CEO!L12)</f>
        <v>1</v>
      </c>
      <c r="M12" s="30">
        <f t="shared" si="0"/>
        <v>7</v>
      </c>
      <c r="N12" s="31">
        <f t="shared" si="1"/>
        <v>108000</v>
      </c>
      <c r="O12" s="31">
        <f t="shared" si="2"/>
        <v>13500</v>
      </c>
    </row>
    <row r="13" spans="1:15" ht="150" customHeight="1" x14ac:dyDescent="0.25">
      <c r="A13" s="52">
        <v>15</v>
      </c>
      <c r="B13" s="52">
        <v>15</v>
      </c>
      <c r="C13" s="55" t="s">
        <v>101</v>
      </c>
      <c r="D13" s="57" t="s">
        <v>113</v>
      </c>
      <c r="E13" s="65" t="s">
        <v>89</v>
      </c>
      <c r="F13" s="66" t="s">
        <v>26</v>
      </c>
      <c r="G13" s="66" t="s">
        <v>53</v>
      </c>
      <c r="H13" s="66" t="s">
        <v>62</v>
      </c>
      <c r="I13" s="65" t="s">
        <v>27</v>
      </c>
      <c r="J13" s="59">
        <v>13611.03</v>
      </c>
      <c r="K13" s="28">
        <f>REITORIA!K13+SETIC!K13+ESAG!K13+CEART!K13+FAED!K13+CEAD!K13+CEFID!K13+CERES!K13+CESFI!K13+CEAVI!K13+CCT!K13+CAV!K13+CEO!K13</f>
        <v>15</v>
      </c>
      <c r="L13" s="27">
        <f>(REITORIA!K13-REITORIA!L13)+(SETIC!K13-SETIC!L13)+(ESAG!K13-ESAG!L13)+(CEART!K13-CEART!L13)+(FAED!K13-FAED!L13)+(CEAD!K13-CEAD!L13)+(CEFID!K13-CEFID!L13)+(CERES!K13-CERES!L13)+(CESFI!K13-CESFI!L13)+(CEAVI!K13-CEAVI!L13)+(CCT!K13-CCT!L13)+(CAV!K13-CAV!L13)+(CEO!K13-CEO!L13)</f>
        <v>2</v>
      </c>
      <c r="M13" s="30">
        <f t="shared" si="0"/>
        <v>13</v>
      </c>
      <c r="N13" s="31">
        <f t="shared" si="1"/>
        <v>204165.45</v>
      </c>
      <c r="O13" s="31">
        <f t="shared" si="2"/>
        <v>27222.06</v>
      </c>
    </row>
    <row r="14" spans="1:15" ht="150" customHeight="1" x14ac:dyDescent="0.25">
      <c r="A14" s="48">
        <v>16</v>
      </c>
      <c r="B14" s="48">
        <v>16</v>
      </c>
      <c r="C14" s="62" t="s">
        <v>101</v>
      </c>
      <c r="D14" s="56" t="s">
        <v>114</v>
      </c>
      <c r="E14" s="44" t="s">
        <v>90</v>
      </c>
      <c r="F14" s="44" t="s">
        <v>26</v>
      </c>
      <c r="G14" s="44" t="s">
        <v>53</v>
      </c>
      <c r="H14" s="44" t="s">
        <v>63</v>
      </c>
      <c r="I14" s="44" t="s">
        <v>27</v>
      </c>
      <c r="J14" s="61">
        <v>15985.91</v>
      </c>
      <c r="K14" s="28">
        <f>REITORIA!K14+SETIC!K14+ESAG!K14+CEART!K14+FAED!K14+CEAD!K14+CEFID!K14+CERES!K14+CESFI!K14+CEAVI!K14+CCT!K14+CAV!K14+CEO!K14</f>
        <v>12</v>
      </c>
      <c r="L14" s="27">
        <f>(REITORIA!K14-REITORIA!L14)+(SETIC!K14-SETIC!L14)+(ESAG!K14-ESAG!L14)+(CEART!K14-CEART!L14)+(FAED!K14-FAED!L14)+(CEAD!K14-CEAD!L14)+(CEFID!K14-CEFID!L14)+(CERES!K14-CERES!L14)+(CESFI!K14-CESFI!L14)+(CEAVI!K14-CEAVI!L14)+(CCT!K14-CCT!L14)+(CAV!K14-CAV!L14)+(CEO!K14-CEO!L14)</f>
        <v>2</v>
      </c>
      <c r="M14" s="30">
        <f t="shared" si="0"/>
        <v>10</v>
      </c>
      <c r="N14" s="31">
        <f t="shared" si="1"/>
        <v>191830.91999999998</v>
      </c>
      <c r="O14" s="31">
        <f t="shared" si="2"/>
        <v>31971.82</v>
      </c>
    </row>
    <row r="15" spans="1:15" ht="150" customHeight="1" x14ac:dyDescent="0.25">
      <c r="A15" s="52">
        <v>17</v>
      </c>
      <c r="B15" s="52">
        <v>17</v>
      </c>
      <c r="C15" s="55" t="s">
        <v>101</v>
      </c>
      <c r="D15" s="57" t="s">
        <v>115</v>
      </c>
      <c r="E15" s="65" t="s">
        <v>91</v>
      </c>
      <c r="F15" s="65" t="s">
        <v>26</v>
      </c>
      <c r="G15" s="65" t="s">
        <v>53</v>
      </c>
      <c r="H15" s="65" t="s">
        <v>64</v>
      </c>
      <c r="I15" s="65" t="s">
        <v>27</v>
      </c>
      <c r="J15" s="59">
        <v>16854.5</v>
      </c>
      <c r="K15" s="28">
        <f>REITORIA!K15+SETIC!K15+ESAG!K15+CEART!K15+FAED!K15+CEAD!K15+CEFID!K15+CERES!K15+CESFI!K15+CEAVI!K15+CCT!K15+CAV!K15+CEO!K15</f>
        <v>2</v>
      </c>
      <c r="L15" s="27">
        <f>(REITORIA!K15-REITORIA!L15)+(SETIC!K15-SETIC!L15)+(ESAG!K15-ESAG!L15)+(CEART!K15-CEART!L15)+(FAED!K15-FAED!L15)+(CEAD!K15-CEAD!L15)+(CEFID!K15-CEFID!L15)+(CERES!K15-CERES!L15)+(CESFI!K15-CESFI!L15)+(CEAVI!K15-CEAVI!L15)+(CCT!K15-CCT!L15)+(CAV!K15-CAV!L15)+(CEO!K15-CEO!L15)</f>
        <v>0</v>
      </c>
      <c r="M15" s="30">
        <f t="shared" si="0"/>
        <v>2</v>
      </c>
      <c r="N15" s="31">
        <f t="shared" si="1"/>
        <v>33709</v>
      </c>
      <c r="O15" s="31">
        <f t="shared" si="2"/>
        <v>0</v>
      </c>
    </row>
    <row r="16" spans="1:15" ht="150" customHeight="1" x14ac:dyDescent="0.25">
      <c r="A16" s="53">
        <v>19</v>
      </c>
      <c r="B16" s="53">
        <v>19</v>
      </c>
      <c r="C16" s="54" t="s">
        <v>98</v>
      </c>
      <c r="D16" s="58" t="s">
        <v>37</v>
      </c>
      <c r="E16" s="44" t="s">
        <v>92</v>
      </c>
      <c r="F16" s="44" t="s">
        <v>26</v>
      </c>
      <c r="G16" s="44" t="s">
        <v>65</v>
      </c>
      <c r="H16" s="44" t="s">
        <v>66</v>
      </c>
      <c r="I16" s="44" t="s">
        <v>27</v>
      </c>
      <c r="J16" s="60">
        <v>863.63</v>
      </c>
      <c r="K16" s="28">
        <f>REITORIA!K16+SETIC!K16+ESAG!K16+CEART!K16+FAED!K16+CEAD!K16+CEFID!K16+CERES!K16+CESFI!K16+CEAVI!K16+CCT!K16+CAV!K16+CEO!K16</f>
        <v>11</v>
      </c>
      <c r="L16" s="27">
        <f>(REITORIA!K16-REITORIA!L16)+(SETIC!K16-SETIC!L16)+(ESAG!K16-ESAG!L16)+(CEART!K16-CEART!L16)+(FAED!K16-FAED!L16)+(CEAD!K16-CEAD!L16)+(CEFID!K16-CEFID!L16)+(CERES!K16-CERES!L16)+(CESFI!K16-CESFI!L16)+(CEAVI!K16-CEAVI!L16)+(CCT!K16-CCT!L16)+(CAV!K16-CAV!L16)+(CEO!K16-CEO!L16)</f>
        <v>1</v>
      </c>
      <c r="M16" s="30">
        <f t="shared" si="0"/>
        <v>10</v>
      </c>
      <c r="N16" s="31">
        <f t="shared" si="1"/>
        <v>9499.93</v>
      </c>
      <c r="O16" s="31">
        <f t="shared" si="2"/>
        <v>863.63</v>
      </c>
    </row>
    <row r="17" spans="1:15" ht="150" customHeight="1" x14ac:dyDescent="0.25">
      <c r="A17" s="50">
        <v>20</v>
      </c>
      <c r="B17" s="52">
        <v>20</v>
      </c>
      <c r="C17" s="55" t="s">
        <v>101</v>
      </c>
      <c r="D17" s="57" t="s">
        <v>67</v>
      </c>
      <c r="E17" s="65" t="s">
        <v>93</v>
      </c>
      <c r="F17" s="66" t="s">
        <v>26</v>
      </c>
      <c r="G17" s="66" t="s">
        <v>68</v>
      </c>
      <c r="H17" s="66" t="s">
        <v>69</v>
      </c>
      <c r="I17" s="66" t="s">
        <v>70</v>
      </c>
      <c r="J17" s="59">
        <v>481.95</v>
      </c>
      <c r="K17" s="28">
        <f>REITORIA!K17+SETIC!K17+ESAG!K17+CEART!K17+FAED!K17+CEAD!K17+CEFID!K17+CERES!K17+CESFI!K17+CEAVI!K17+CCT!K17+CAV!K17+CEO!K17</f>
        <v>12</v>
      </c>
      <c r="L17" s="27">
        <f>(REITORIA!K17-REITORIA!L17)+(SETIC!K17-SETIC!L17)+(ESAG!K17-ESAG!L17)+(CEART!K17-CEART!L17)+(FAED!K17-FAED!L17)+(CEAD!K17-CEAD!L17)+(CEFID!K17-CEFID!L17)+(CERES!K17-CERES!L17)+(CESFI!K17-CESFI!L17)+(CEAVI!K17-CEAVI!L17)+(CCT!K17-CCT!L17)+(CAV!K17-CAV!L17)+(CEO!K17-CEO!L17)</f>
        <v>0</v>
      </c>
      <c r="M17" s="30">
        <f t="shared" si="0"/>
        <v>12</v>
      </c>
      <c r="N17" s="31">
        <f t="shared" si="1"/>
        <v>5783.4</v>
      </c>
      <c r="O17" s="31">
        <f t="shared" si="2"/>
        <v>0</v>
      </c>
    </row>
    <row r="18" spans="1:15" ht="150" customHeight="1" x14ac:dyDescent="0.25">
      <c r="A18" s="51">
        <v>21</v>
      </c>
      <c r="B18" s="53">
        <v>21</v>
      </c>
      <c r="C18" s="54" t="s">
        <v>102</v>
      </c>
      <c r="D18" s="58" t="s">
        <v>116</v>
      </c>
      <c r="E18" s="44" t="s">
        <v>94</v>
      </c>
      <c r="F18" s="44" t="s">
        <v>26</v>
      </c>
      <c r="G18" s="44" t="s">
        <v>95</v>
      </c>
      <c r="H18" s="44" t="s">
        <v>79</v>
      </c>
      <c r="I18" s="44" t="s">
        <v>27</v>
      </c>
      <c r="J18" s="60">
        <v>3953.7</v>
      </c>
      <c r="K18" s="28">
        <f>REITORIA!K18+SETIC!K18+ESAG!K18+CEART!K18+FAED!K18+CEAD!K18+CEFID!K18+CERES!K18+CESFI!K18+CEAVI!K18+CCT!K18+CAV!K18+CEO!K18</f>
        <v>5</v>
      </c>
      <c r="L18" s="27">
        <f>(REITORIA!K18-REITORIA!L18)+(SETIC!K18-SETIC!L18)+(ESAG!K18-ESAG!L18)+(CEART!K18-CEART!L18)+(FAED!K18-FAED!L18)+(CEAD!K18-CEAD!L18)+(CEFID!K18-CEFID!L18)+(CERES!K18-CERES!L18)+(CESFI!K18-CESFI!L18)+(CEAVI!K18-CEAVI!L18)+(CCT!K18-CCT!L18)+(CAV!K18-CAV!L18)+(CEO!K18-CEO!L18)</f>
        <v>5</v>
      </c>
      <c r="M18" s="30">
        <f t="shared" si="0"/>
        <v>0</v>
      </c>
      <c r="N18" s="31">
        <f t="shared" si="1"/>
        <v>19768.5</v>
      </c>
      <c r="O18" s="31">
        <f t="shared" si="2"/>
        <v>19768.5</v>
      </c>
    </row>
    <row r="19" spans="1:15" ht="150" customHeight="1" x14ac:dyDescent="0.25">
      <c r="A19" s="96">
        <v>22</v>
      </c>
      <c r="B19" s="52">
        <v>22</v>
      </c>
      <c r="C19" s="88" t="s">
        <v>103</v>
      </c>
      <c r="D19" s="57" t="s">
        <v>71</v>
      </c>
      <c r="E19" s="91" t="s">
        <v>96</v>
      </c>
      <c r="F19" s="66" t="s">
        <v>29</v>
      </c>
      <c r="G19" s="67" t="s">
        <v>72</v>
      </c>
      <c r="H19" s="66" t="s">
        <v>73</v>
      </c>
      <c r="I19" s="66" t="s">
        <v>30</v>
      </c>
      <c r="J19" s="59">
        <v>51.1</v>
      </c>
      <c r="K19" s="28">
        <f>REITORIA!K19+SETIC!K19+ESAG!K19+CEART!K19+FAED!K19+CEAD!K19+CEFID!K19+CERES!K19+CESFI!K19+CEAVI!K19+CCT!K19+CAV!K19+CEO!K19</f>
        <v>10</v>
      </c>
      <c r="L19" s="27">
        <f>(REITORIA!K19-REITORIA!L19)+(SETIC!K19-SETIC!L19)+(ESAG!K19-ESAG!L19)+(CEART!K19-CEART!L19)+(FAED!K19-FAED!L19)+(CEAD!K19-CEAD!L19)+(CEFID!K19-CEFID!L19)+(CERES!K19-CERES!L19)+(CESFI!K19-CESFI!L19)+(CEAVI!K19-CEAVI!L19)+(CCT!K19-CCT!L19)+(CAV!K19-CAV!L19)+(CEO!K19-CEO!L19)</f>
        <v>2</v>
      </c>
      <c r="M19" s="30">
        <f t="shared" si="0"/>
        <v>8</v>
      </c>
      <c r="N19" s="31">
        <f t="shared" si="1"/>
        <v>511</v>
      </c>
      <c r="O19" s="31">
        <f t="shared" si="2"/>
        <v>102.2</v>
      </c>
    </row>
    <row r="20" spans="1:15" ht="150" customHeight="1" x14ac:dyDescent="0.25">
      <c r="A20" s="96"/>
      <c r="B20" s="52">
        <v>23</v>
      </c>
      <c r="C20" s="89"/>
      <c r="D20" s="57" t="s">
        <v>28</v>
      </c>
      <c r="E20" s="92"/>
      <c r="F20" s="66" t="s">
        <v>29</v>
      </c>
      <c r="G20" s="68" t="s">
        <v>72</v>
      </c>
      <c r="H20" s="66" t="s">
        <v>73</v>
      </c>
      <c r="I20" s="66" t="s">
        <v>30</v>
      </c>
      <c r="J20" s="59">
        <v>430</v>
      </c>
      <c r="K20" s="28">
        <f>REITORIA!K20+SETIC!K20+ESAG!K20+CEART!K20+FAED!K20+CEAD!K20+CEFID!K20+CERES!K20+CESFI!K20+CEAVI!K20+CCT!K20+CAV!K20+CEO!K20</f>
        <v>132</v>
      </c>
      <c r="L20" s="27">
        <f>(REITORIA!K20-REITORIA!L20)+(SETIC!K20-SETIC!L20)+(ESAG!K20-ESAG!L20)+(CEART!K20-CEART!L20)+(FAED!K20-FAED!L20)+(CEAD!K20-CEAD!L20)+(CEFID!K20-CEFID!L20)+(CERES!K20-CERES!L20)+(CESFI!K20-CESFI!L20)+(CEAVI!K20-CEAVI!L20)+(CCT!K20-CCT!L20)+(CAV!K20-CAV!L20)+(CEO!K20-CEO!L20)</f>
        <v>25</v>
      </c>
      <c r="M20" s="30">
        <f t="shared" si="0"/>
        <v>107</v>
      </c>
      <c r="N20" s="31">
        <f t="shared" si="1"/>
        <v>56760</v>
      </c>
      <c r="O20" s="31">
        <f t="shared" si="2"/>
        <v>10750</v>
      </c>
    </row>
    <row r="21" spans="1:15" ht="150" customHeight="1" x14ac:dyDescent="0.25">
      <c r="A21" s="96"/>
      <c r="B21" s="52">
        <v>24</v>
      </c>
      <c r="C21" s="89"/>
      <c r="D21" s="57" t="s">
        <v>31</v>
      </c>
      <c r="E21" s="92"/>
      <c r="F21" s="66" t="s">
        <v>29</v>
      </c>
      <c r="G21" s="68" t="s">
        <v>72</v>
      </c>
      <c r="H21" s="66" t="s">
        <v>73</v>
      </c>
      <c r="I21" s="66" t="s">
        <v>30</v>
      </c>
      <c r="J21" s="59">
        <v>500</v>
      </c>
      <c r="K21" s="28">
        <f>REITORIA!K21+SETIC!K21+ESAG!K21+CEART!K21+FAED!K21+CEAD!K21+CEFID!K21+CERES!K21+CESFI!K21+CEAVI!K21+CCT!K21+CAV!K21+CEO!K21</f>
        <v>39</v>
      </c>
      <c r="L21" s="27">
        <f>(REITORIA!K21-REITORIA!L21)+(SETIC!K21-SETIC!L21)+(ESAG!K21-ESAG!L21)+(CEART!K21-CEART!L21)+(FAED!K21-FAED!L21)+(CEAD!K21-CEAD!L21)+(CEFID!K21-CEFID!L21)+(CERES!K21-CERES!L21)+(CESFI!K21-CESFI!L21)+(CEAVI!K21-CEAVI!L21)+(CCT!K21-CCT!L21)+(CAV!K21-CAV!L21)+(CEO!K21-CEO!L21)</f>
        <v>5</v>
      </c>
      <c r="M21" s="30">
        <f t="shared" si="0"/>
        <v>34</v>
      </c>
      <c r="N21" s="31">
        <f t="shared" si="1"/>
        <v>19500</v>
      </c>
      <c r="O21" s="31">
        <f t="shared" si="2"/>
        <v>2500</v>
      </c>
    </row>
    <row r="22" spans="1:15" ht="150" customHeight="1" x14ac:dyDescent="0.25">
      <c r="A22" s="96"/>
      <c r="B22" s="52">
        <v>25</v>
      </c>
      <c r="C22" s="89"/>
      <c r="D22" s="57" t="s">
        <v>32</v>
      </c>
      <c r="E22" s="92"/>
      <c r="F22" s="66" t="s">
        <v>29</v>
      </c>
      <c r="G22" s="68" t="s">
        <v>72</v>
      </c>
      <c r="H22" s="66" t="s">
        <v>73</v>
      </c>
      <c r="I22" s="66" t="s">
        <v>30</v>
      </c>
      <c r="J22" s="59">
        <v>800</v>
      </c>
      <c r="K22" s="28">
        <f>REITORIA!K22+SETIC!K22+ESAG!K22+CEART!K22+FAED!K22+CEAD!K22+CEFID!K22+CERES!K22+CESFI!K22+CEAVI!K22+CCT!K22+CAV!K22+CEO!K22</f>
        <v>44</v>
      </c>
      <c r="L22" s="27">
        <f>(REITORIA!K22-REITORIA!L22)+(SETIC!K22-SETIC!L22)+(ESAG!K22-ESAG!L22)+(CEART!K22-CEART!L22)+(FAED!K22-FAED!L22)+(CEAD!K22-CEAD!L22)+(CEFID!K22-CEFID!L22)+(CERES!K22-CERES!L22)+(CESFI!K22-CESFI!L22)+(CEAVI!K22-CEAVI!L22)+(CCT!K22-CCT!L22)+(CAV!K22-CAV!L22)+(CEO!K22-CEO!L22)</f>
        <v>5</v>
      </c>
      <c r="M22" s="30">
        <f t="shared" si="0"/>
        <v>39</v>
      </c>
      <c r="N22" s="31">
        <f t="shared" si="1"/>
        <v>35200</v>
      </c>
      <c r="O22" s="31">
        <f t="shared" si="2"/>
        <v>4000</v>
      </c>
    </row>
    <row r="23" spans="1:15" ht="150" customHeight="1" x14ac:dyDescent="0.25">
      <c r="A23" s="96"/>
      <c r="B23" s="52">
        <v>26</v>
      </c>
      <c r="C23" s="89"/>
      <c r="D23" s="57" t="s">
        <v>33</v>
      </c>
      <c r="E23" s="92"/>
      <c r="F23" s="66" t="s">
        <v>34</v>
      </c>
      <c r="G23" s="68" t="s">
        <v>72</v>
      </c>
      <c r="H23" s="66" t="s">
        <v>73</v>
      </c>
      <c r="I23" s="66" t="s">
        <v>30</v>
      </c>
      <c r="J23" s="59">
        <v>40</v>
      </c>
      <c r="K23" s="28">
        <f>REITORIA!K23+SETIC!K23+ESAG!K23+CEART!K23+FAED!K23+CEAD!K23+CEFID!K23+CERES!K23+CESFI!K23+CEAVI!K23+CCT!K23+CAV!K23+CEO!K23</f>
        <v>417</v>
      </c>
      <c r="L23" s="27">
        <f>(REITORIA!K23-REITORIA!L23)+(SETIC!K23-SETIC!L23)+(ESAG!K23-ESAG!L23)+(CEART!K23-CEART!L23)+(FAED!K23-FAED!L23)+(CEAD!K23-CEAD!L23)+(CEFID!K23-CEFID!L23)+(CERES!K23-CERES!L23)+(CESFI!K23-CESFI!L23)+(CEAVI!K23-CEAVI!L23)+(CCT!K23-CCT!L23)+(CAV!K23-CAV!L23)+(CEO!K23-CEO!L23)</f>
        <v>25</v>
      </c>
      <c r="M23" s="30">
        <f t="shared" si="0"/>
        <v>392</v>
      </c>
      <c r="N23" s="31">
        <f t="shared" si="1"/>
        <v>16680</v>
      </c>
      <c r="O23" s="31">
        <f t="shared" si="2"/>
        <v>1000</v>
      </c>
    </row>
    <row r="24" spans="1:15" ht="80.099999999999994" customHeight="1" x14ac:dyDescent="0.25">
      <c r="A24" s="96"/>
      <c r="B24" s="52">
        <v>27</v>
      </c>
      <c r="C24" s="89"/>
      <c r="D24" s="57" t="s">
        <v>117</v>
      </c>
      <c r="E24" s="92"/>
      <c r="F24" s="66" t="s">
        <v>34</v>
      </c>
      <c r="G24" s="68" t="s">
        <v>72</v>
      </c>
      <c r="H24" s="66" t="s">
        <v>73</v>
      </c>
      <c r="I24" s="66" t="s">
        <v>30</v>
      </c>
      <c r="J24" s="59">
        <v>40</v>
      </c>
      <c r="K24" s="28">
        <f>REITORIA!K24+SETIC!K24+ESAG!K24+CEART!K24+FAED!K24+CEAD!K24+CEFID!K24+CERES!K24+CESFI!K24+CEAVI!K24+CCT!K24+CAV!K24+CEO!K24</f>
        <v>197</v>
      </c>
      <c r="L24" s="27">
        <f>(REITORIA!K24-REITORIA!L24)+(SETIC!K24-SETIC!L24)+(ESAG!K24-ESAG!L24)+(CEART!K24-CEART!L24)+(FAED!K24-FAED!L24)+(CEAD!K24-CEAD!L24)+(CEFID!K24-CEFID!L24)+(CERES!K24-CERES!L24)+(CESFI!K24-CESFI!L24)+(CEAVI!K24-CEAVI!L24)+(CCT!K24-CCT!L24)+(CAV!K24-CAV!L24)+(CEO!K24-CEO!L24)</f>
        <v>4</v>
      </c>
      <c r="M24" s="30">
        <f t="shared" si="0"/>
        <v>193</v>
      </c>
      <c r="N24" s="31">
        <f t="shared" si="1"/>
        <v>7880</v>
      </c>
      <c r="O24" s="31">
        <f t="shared" si="2"/>
        <v>160</v>
      </c>
    </row>
    <row r="25" spans="1:15" ht="80.099999999999994" customHeight="1" x14ac:dyDescent="0.25">
      <c r="A25" s="96"/>
      <c r="B25" s="52">
        <v>28</v>
      </c>
      <c r="C25" s="89"/>
      <c r="D25" s="57" t="s">
        <v>35</v>
      </c>
      <c r="E25" s="92"/>
      <c r="F25" s="66" t="s">
        <v>34</v>
      </c>
      <c r="G25" s="68" t="s">
        <v>72</v>
      </c>
      <c r="H25" s="66" t="s">
        <v>73</v>
      </c>
      <c r="I25" s="66" t="s">
        <v>30</v>
      </c>
      <c r="J25" s="59">
        <v>60</v>
      </c>
      <c r="K25" s="28">
        <f>REITORIA!K25+SETIC!K25+ESAG!K25+CEART!K25+FAED!K25+CEAD!K25+CEFID!K25+CERES!K25+CESFI!K25+CEAVI!K25+CCT!K25+CAV!K25+CEO!K25</f>
        <v>210</v>
      </c>
      <c r="L25" s="27">
        <f>(REITORIA!K25-REITORIA!L25)+(SETIC!K25-SETIC!L25)+(ESAG!K25-ESAG!L25)+(CEART!K25-CEART!L25)+(FAED!K25-FAED!L25)+(CEAD!K25-CEAD!L25)+(CEFID!K25-CEFID!L25)+(CERES!K25-CERES!L25)+(CESFI!K25-CESFI!L25)+(CEAVI!K25-CEAVI!L25)+(CCT!K25-CCT!L25)+(CAV!K25-CAV!L25)+(CEO!K25-CEO!L25)</f>
        <v>22</v>
      </c>
      <c r="M25" s="30">
        <f t="shared" si="0"/>
        <v>188</v>
      </c>
      <c r="N25" s="31">
        <f t="shared" si="1"/>
        <v>12600</v>
      </c>
      <c r="O25" s="31">
        <f t="shared" si="2"/>
        <v>1320</v>
      </c>
    </row>
    <row r="26" spans="1:15" ht="80.099999999999994" customHeight="1" x14ac:dyDescent="0.25">
      <c r="A26" s="96"/>
      <c r="B26" s="52">
        <v>29</v>
      </c>
      <c r="C26" s="89"/>
      <c r="D26" s="57" t="s">
        <v>118</v>
      </c>
      <c r="E26" s="92"/>
      <c r="F26" s="66" t="s">
        <v>29</v>
      </c>
      <c r="G26" s="68" t="s">
        <v>72</v>
      </c>
      <c r="H26" s="66" t="s">
        <v>73</v>
      </c>
      <c r="I26" s="66" t="s">
        <v>30</v>
      </c>
      <c r="J26" s="59">
        <v>60</v>
      </c>
      <c r="K26" s="28">
        <f>REITORIA!K26+SETIC!K26+ESAG!K26+CEART!K26+FAED!K26+CEAD!K26+CEFID!K26+CERES!K26+CESFI!K26+CEAVI!K26+CCT!K26+CAV!K26+CEO!K26</f>
        <v>110</v>
      </c>
      <c r="L26" s="27">
        <f>(REITORIA!K26-REITORIA!L26)+(SETIC!K26-SETIC!L26)+(ESAG!K26-ESAG!L26)+(CEART!K26-CEART!L26)+(FAED!K26-FAED!L26)+(CEAD!K26-CEAD!L26)+(CEFID!K26-CEFID!L26)+(CERES!K26-CERES!L26)+(CESFI!K26-CESFI!L26)+(CEAVI!K26-CEAVI!L26)+(CCT!K26-CCT!L26)+(CAV!K26-CAV!L26)+(CEO!K26-CEO!L26)</f>
        <v>15</v>
      </c>
      <c r="M26" s="30">
        <f t="shared" si="0"/>
        <v>95</v>
      </c>
      <c r="N26" s="31">
        <f t="shared" si="1"/>
        <v>6600</v>
      </c>
      <c r="O26" s="31">
        <f t="shared" si="2"/>
        <v>900</v>
      </c>
    </row>
    <row r="27" spans="1:15" ht="80.099999999999994" customHeight="1" x14ac:dyDescent="0.25">
      <c r="A27" s="96"/>
      <c r="B27" s="52">
        <v>30</v>
      </c>
      <c r="C27" s="90"/>
      <c r="D27" s="57" t="s">
        <v>74</v>
      </c>
      <c r="E27" s="93"/>
      <c r="F27" s="66" t="s">
        <v>29</v>
      </c>
      <c r="G27" s="68" t="s">
        <v>72</v>
      </c>
      <c r="H27" s="66" t="s">
        <v>73</v>
      </c>
      <c r="I27" s="66" t="s">
        <v>30</v>
      </c>
      <c r="J27" s="59">
        <v>113</v>
      </c>
      <c r="K27" s="28">
        <f>REITORIA!K27+SETIC!K27+ESAG!K27+CEART!K27+FAED!K27+CEAD!K27+CEFID!K27+CERES!K27+CESFI!K27+CEAVI!K27+CCT!K27+CAV!K27+CEO!K27</f>
        <v>13</v>
      </c>
      <c r="L27" s="27">
        <f>(REITORIA!K27-REITORIA!L27)+(SETIC!K27-SETIC!L27)+(ESAG!K27-ESAG!L27)+(CEART!K27-CEART!L27)+(FAED!K27-FAED!L27)+(CEAD!K27-CEAD!L27)+(CEFID!K27-CEFID!L27)+(CERES!K27-CERES!L27)+(CESFI!K27-CESFI!L27)+(CEAVI!K27-CEAVI!L27)+(CCT!K27-CCT!L27)+(CAV!K27-CAV!L27)+(CEO!K27-CEO!L27)</f>
        <v>1</v>
      </c>
      <c r="M27" s="30">
        <f t="shared" si="0"/>
        <v>12</v>
      </c>
      <c r="N27" s="31">
        <f t="shared" si="1"/>
        <v>1469</v>
      </c>
      <c r="O27" s="31">
        <f t="shared" si="2"/>
        <v>113</v>
      </c>
    </row>
    <row r="28" spans="1:15" ht="80.099999999999994" customHeight="1" x14ac:dyDescent="0.25">
      <c r="A28" s="97">
        <v>23</v>
      </c>
      <c r="B28" s="53">
        <v>31</v>
      </c>
      <c r="C28" s="98" t="s">
        <v>101</v>
      </c>
      <c r="D28" s="58" t="s">
        <v>28</v>
      </c>
      <c r="E28" s="94" t="s">
        <v>96</v>
      </c>
      <c r="F28" s="45" t="s">
        <v>29</v>
      </c>
      <c r="G28" s="47" t="s">
        <v>72</v>
      </c>
      <c r="H28" s="45" t="s">
        <v>73</v>
      </c>
      <c r="I28" s="45" t="s">
        <v>30</v>
      </c>
      <c r="J28" s="60">
        <v>588.42999999999995</v>
      </c>
      <c r="K28" s="28">
        <f>REITORIA!K28+SETIC!K28+ESAG!K28+CEART!K28+FAED!K28+CEAD!K28+CEFID!K28+CERES!K28+CESFI!K28+CEAVI!K28+CCT!K28+CAV!K28+CEO!K28</f>
        <v>30</v>
      </c>
      <c r="L28" s="27">
        <f>(REITORIA!K28-REITORIA!L28)+(SETIC!K28-SETIC!L28)+(ESAG!K28-ESAG!L28)+(CEART!K28-CEART!L28)+(FAED!K28-FAED!L28)+(CEAD!K28-CEAD!L28)+(CEFID!K28-CEFID!L28)+(CERES!K28-CERES!L28)+(CESFI!K28-CESFI!L28)+(CEAVI!K28-CEAVI!L28)+(CCT!K28-CCT!L28)+(CAV!K28-CAV!L28)+(CEO!K28-CEO!L28)</f>
        <v>0</v>
      </c>
      <c r="M28" s="30">
        <f t="shared" si="0"/>
        <v>30</v>
      </c>
      <c r="N28" s="31">
        <f t="shared" si="1"/>
        <v>17652.899999999998</v>
      </c>
      <c r="O28" s="31">
        <f t="shared" si="2"/>
        <v>0</v>
      </c>
    </row>
    <row r="29" spans="1:15" ht="80.099999999999994" customHeight="1" x14ac:dyDescent="0.25">
      <c r="A29" s="97"/>
      <c r="B29" s="53">
        <v>32</v>
      </c>
      <c r="C29" s="99"/>
      <c r="D29" s="58" t="s">
        <v>118</v>
      </c>
      <c r="E29" s="95"/>
      <c r="F29" s="45" t="s">
        <v>29</v>
      </c>
      <c r="G29" s="47" t="s">
        <v>72</v>
      </c>
      <c r="H29" s="45" t="s">
        <v>73</v>
      </c>
      <c r="I29" s="45" t="s">
        <v>30</v>
      </c>
      <c r="J29" s="60">
        <v>246.66</v>
      </c>
      <c r="K29" s="28">
        <f>REITORIA!K29+SETIC!K29+ESAG!K29+CEART!K29+FAED!K29+CEAD!K29+CEFID!K29+CERES!K29+CESFI!K29+CEAVI!K29+CCT!K29+CAV!K29+CEO!K29</f>
        <v>28</v>
      </c>
      <c r="L29" s="27">
        <f>(REITORIA!K29-REITORIA!L29)+(SETIC!K29-SETIC!L29)+(ESAG!K29-ESAG!L29)+(CEART!K29-CEART!L29)+(FAED!K29-FAED!L29)+(CEAD!K29-CEAD!L29)+(CEFID!K29-CEFID!L29)+(CERES!K29-CERES!L29)+(CESFI!K29-CESFI!L29)+(CEAVI!K29-CEAVI!L29)+(CCT!K29-CCT!L29)+(CAV!K29-CAV!L29)+(CEO!K29-CEO!L29)</f>
        <v>0</v>
      </c>
      <c r="M29" s="30">
        <f t="shared" si="0"/>
        <v>28</v>
      </c>
      <c r="N29" s="31">
        <f t="shared" si="1"/>
        <v>6906.48</v>
      </c>
      <c r="O29" s="31">
        <f t="shared" si="2"/>
        <v>0</v>
      </c>
    </row>
    <row r="30" spans="1:15" ht="80.099999999999994" customHeight="1" x14ac:dyDescent="0.25">
      <c r="A30" s="86">
        <v>24</v>
      </c>
      <c r="B30" s="52">
        <v>33</v>
      </c>
      <c r="C30" s="88" t="s">
        <v>101</v>
      </c>
      <c r="D30" s="57" t="s">
        <v>71</v>
      </c>
      <c r="E30" s="91" t="s">
        <v>96</v>
      </c>
      <c r="F30" s="66" t="s">
        <v>29</v>
      </c>
      <c r="G30" s="67" t="s">
        <v>72</v>
      </c>
      <c r="H30" s="66" t="s">
        <v>73</v>
      </c>
      <c r="I30" s="66" t="s">
        <v>30</v>
      </c>
      <c r="J30" s="59">
        <v>248.36</v>
      </c>
      <c r="K30" s="28">
        <f>REITORIA!K30+SETIC!K30+ESAG!K30+CEART!K30+FAED!K30+CEAD!K30+CEFID!K30+CERES!K30+CESFI!K30+CEAVI!K30+CCT!K30+CAV!K30+CEO!K30</f>
        <v>1</v>
      </c>
      <c r="L30" s="27">
        <f>(REITORIA!K30-REITORIA!L30)+(SETIC!K30-SETIC!L30)+(ESAG!K30-ESAG!L30)+(CEART!K30-CEART!L30)+(FAED!K30-FAED!L30)+(CEAD!K30-CEAD!L30)+(CEFID!K30-CEFID!L30)+(CERES!K30-CERES!L30)+(CESFI!K30-CESFI!L30)+(CEAVI!K30-CEAVI!L30)+(CCT!K30-CCT!L30)+(CAV!K30-CAV!L30)+(CEO!K30-CEO!L30)</f>
        <v>0</v>
      </c>
      <c r="M30" s="30">
        <f t="shared" si="0"/>
        <v>1</v>
      </c>
      <c r="N30" s="31">
        <f t="shared" si="1"/>
        <v>248.36</v>
      </c>
      <c r="O30" s="31">
        <f t="shared" si="2"/>
        <v>0</v>
      </c>
    </row>
    <row r="31" spans="1:15" ht="80.099999999999994" customHeight="1" x14ac:dyDescent="0.25">
      <c r="A31" s="87"/>
      <c r="B31" s="52">
        <v>34</v>
      </c>
      <c r="C31" s="89"/>
      <c r="D31" s="57" t="s">
        <v>32</v>
      </c>
      <c r="E31" s="92"/>
      <c r="F31" s="66" t="s">
        <v>29</v>
      </c>
      <c r="G31" s="68" t="s">
        <v>72</v>
      </c>
      <c r="H31" s="66" t="s">
        <v>73</v>
      </c>
      <c r="I31" s="66" t="s">
        <v>30</v>
      </c>
      <c r="J31" s="59">
        <v>1105</v>
      </c>
      <c r="K31" s="28">
        <f>REITORIA!K31+SETIC!K31+ESAG!K31+CEART!K31+FAED!K31+CEAD!K31+CEFID!K31+CERES!K31+CESFI!K31+CEAVI!K31+CCT!K31+CAV!K31+CEO!K31</f>
        <v>2</v>
      </c>
      <c r="L31" s="27">
        <f>(REITORIA!K31-REITORIA!L31)+(SETIC!K31-SETIC!L31)+(ESAG!K31-ESAG!L31)+(CEART!K31-CEART!L31)+(FAED!K31-FAED!L31)+(CEAD!K31-CEAD!L31)+(CEFID!K31-CEFID!L31)+(CERES!K31-CERES!L31)+(CESFI!K31-CESFI!L31)+(CEAVI!K31-CEAVI!L31)+(CCT!K31-CCT!L31)+(CAV!K31-CAV!L31)+(CEO!K31-CEO!L31)</f>
        <v>0</v>
      </c>
      <c r="M31" s="30">
        <f t="shared" si="0"/>
        <v>2</v>
      </c>
      <c r="N31" s="31">
        <f t="shared" si="1"/>
        <v>2210</v>
      </c>
      <c r="O31" s="31">
        <f t="shared" si="2"/>
        <v>0</v>
      </c>
    </row>
    <row r="32" spans="1:15" ht="80.099999999999994" customHeight="1" x14ac:dyDescent="0.25">
      <c r="A32" s="87"/>
      <c r="B32" s="52">
        <v>35</v>
      </c>
      <c r="C32" s="89"/>
      <c r="D32" s="57" t="s">
        <v>31</v>
      </c>
      <c r="E32" s="92"/>
      <c r="F32" s="66" t="s">
        <v>29</v>
      </c>
      <c r="G32" s="68" t="s">
        <v>72</v>
      </c>
      <c r="H32" s="66" t="s">
        <v>73</v>
      </c>
      <c r="I32" s="66" t="s">
        <v>30</v>
      </c>
      <c r="J32" s="59">
        <v>775</v>
      </c>
      <c r="K32" s="28">
        <f>REITORIA!K32+SETIC!K32+ESAG!K32+CEART!K32+FAED!K32+CEAD!K32+CEFID!K32+CERES!K32+CESFI!K32+CEAVI!K32+CCT!K32+CAV!K32+CEO!K32</f>
        <v>30</v>
      </c>
      <c r="L32" s="27">
        <f>(REITORIA!K32-REITORIA!L32)+(SETIC!K32-SETIC!L32)+(ESAG!K32-ESAG!L32)+(CEART!K32-CEART!L32)+(FAED!K32-FAED!L32)+(CEAD!K32-CEAD!L32)+(CEFID!K32-CEFID!L32)+(CERES!K32-CERES!L32)+(CESFI!K32-CESFI!L32)+(CEAVI!K32-CEAVI!L32)+(CCT!K32-CCT!L32)+(CAV!K32-CAV!L32)+(CEO!K32-CEO!L32)</f>
        <v>0</v>
      </c>
      <c r="M32" s="30">
        <f t="shared" si="0"/>
        <v>30</v>
      </c>
      <c r="N32" s="31">
        <f t="shared" si="1"/>
        <v>23250</v>
      </c>
      <c r="O32" s="31">
        <f t="shared" si="2"/>
        <v>0</v>
      </c>
    </row>
    <row r="33" spans="1:15" ht="80.099999999999994" customHeight="1" x14ac:dyDescent="0.25">
      <c r="A33" s="87"/>
      <c r="B33" s="52">
        <v>36</v>
      </c>
      <c r="C33" s="89"/>
      <c r="D33" s="57" t="s">
        <v>74</v>
      </c>
      <c r="E33" s="92"/>
      <c r="F33" s="66" t="s">
        <v>29</v>
      </c>
      <c r="G33" s="68" t="s">
        <v>72</v>
      </c>
      <c r="H33" s="66" t="s">
        <v>73</v>
      </c>
      <c r="I33" s="66" t="s">
        <v>30</v>
      </c>
      <c r="J33" s="59">
        <v>203.33</v>
      </c>
      <c r="K33" s="28">
        <f>REITORIA!K33+SETIC!K33+ESAG!K33+CEART!K33+FAED!K33+CEAD!K33+CEFID!K33+CERES!K33+CESFI!K33+CEAVI!K33+CCT!K33+CAV!K33+CEO!K33</f>
        <v>2</v>
      </c>
      <c r="L33" s="27">
        <f>(REITORIA!K33-REITORIA!L33)+(SETIC!K33-SETIC!L33)+(ESAG!K33-ESAG!L33)+(CEART!K33-CEART!L33)+(FAED!K33-FAED!L33)+(CEAD!K33-CEAD!L33)+(CEFID!K33-CEFID!L33)+(CERES!K33-CERES!L33)+(CESFI!K33-CESFI!L33)+(CEAVI!K33-CEAVI!L33)+(CCT!K33-CCT!L33)+(CAV!K33-CAV!L33)+(CEO!K33-CEO!L33)</f>
        <v>0</v>
      </c>
      <c r="M33" s="30">
        <f t="shared" si="0"/>
        <v>2</v>
      </c>
      <c r="N33" s="31">
        <f t="shared" si="1"/>
        <v>406.66</v>
      </c>
      <c r="O33" s="31">
        <f t="shared" si="2"/>
        <v>0</v>
      </c>
    </row>
    <row r="34" spans="1:15" ht="80.099999999999994" customHeight="1" x14ac:dyDescent="0.25">
      <c r="A34" s="87"/>
      <c r="B34" s="52">
        <v>37</v>
      </c>
      <c r="C34" s="89"/>
      <c r="D34" s="57" t="s">
        <v>33</v>
      </c>
      <c r="E34" s="92"/>
      <c r="F34" s="66" t="s">
        <v>34</v>
      </c>
      <c r="G34" s="68" t="s">
        <v>72</v>
      </c>
      <c r="H34" s="66" t="s">
        <v>73</v>
      </c>
      <c r="I34" s="66" t="s">
        <v>30</v>
      </c>
      <c r="J34" s="59">
        <v>90</v>
      </c>
      <c r="K34" s="28">
        <f>REITORIA!K34+SETIC!K34+ESAG!K34+CEART!K34+FAED!K34+CEAD!K34+CEFID!K34+CERES!K34+CESFI!K34+CEAVI!K34+CCT!K34+CAV!K34+CEO!K34</f>
        <v>10</v>
      </c>
      <c r="L34" s="27">
        <f>(REITORIA!K34-REITORIA!L34)+(SETIC!K34-SETIC!L34)+(ESAG!K34-ESAG!L34)+(CEART!K34-CEART!L34)+(FAED!K34-FAED!L34)+(CEAD!K34-CEAD!L34)+(CEFID!K34-CEFID!L34)+(CERES!K34-CERES!L34)+(CESFI!K34-CESFI!L34)+(CEAVI!K34-CEAVI!L34)+(CCT!K34-CCT!L34)+(CAV!K34-CAV!L34)+(CEO!K34-CEO!L34)</f>
        <v>0</v>
      </c>
      <c r="M34" s="30">
        <f t="shared" si="0"/>
        <v>10</v>
      </c>
      <c r="N34" s="31">
        <f t="shared" si="1"/>
        <v>900</v>
      </c>
      <c r="O34" s="31">
        <f t="shared" si="2"/>
        <v>0</v>
      </c>
    </row>
    <row r="35" spans="1:15" ht="80.099999999999994" customHeight="1" x14ac:dyDescent="0.25">
      <c r="A35" s="87"/>
      <c r="B35" s="52">
        <v>38</v>
      </c>
      <c r="C35" s="89"/>
      <c r="D35" s="57" t="s">
        <v>117</v>
      </c>
      <c r="E35" s="92"/>
      <c r="F35" s="66" t="s">
        <v>34</v>
      </c>
      <c r="G35" s="68" t="s">
        <v>72</v>
      </c>
      <c r="H35" s="66" t="s">
        <v>73</v>
      </c>
      <c r="I35" s="66" t="s">
        <v>30</v>
      </c>
      <c r="J35" s="59">
        <v>103.33</v>
      </c>
      <c r="K35" s="28">
        <f>REITORIA!K35+SETIC!K35+ESAG!K35+CEART!K35+FAED!K35+CEAD!K35+CEFID!K35+CERES!K35+CESFI!K35+CEAVI!K35+CCT!K35+CAV!K35+CEO!K35</f>
        <v>10</v>
      </c>
      <c r="L35" s="27">
        <f>(REITORIA!K35-REITORIA!L35)+(SETIC!K35-SETIC!L35)+(ESAG!K35-ESAG!L35)+(CEART!K35-CEART!L35)+(FAED!K35-FAED!L35)+(CEAD!K35-CEAD!L35)+(CEFID!K35-CEFID!L35)+(CERES!K35-CERES!L35)+(CESFI!K35-CESFI!L35)+(CEAVI!K35-CEAVI!L35)+(CCT!K35-CCT!L35)+(CAV!K35-CAV!L35)+(CEO!K35-CEO!L35)</f>
        <v>0</v>
      </c>
      <c r="M35" s="30">
        <f t="shared" si="0"/>
        <v>10</v>
      </c>
      <c r="N35" s="31">
        <f t="shared" si="1"/>
        <v>1033.3</v>
      </c>
      <c r="O35" s="31">
        <f t="shared" si="2"/>
        <v>0</v>
      </c>
    </row>
    <row r="36" spans="1:15" ht="80.099999999999994" customHeight="1" x14ac:dyDescent="0.25">
      <c r="A36" s="87"/>
      <c r="B36" s="52">
        <v>39</v>
      </c>
      <c r="C36" s="89"/>
      <c r="D36" s="57" t="s">
        <v>35</v>
      </c>
      <c r="E36" s="92"/>
      <c r="F36" s="66" t="s">
        <v>34</v>
      </c>
      <c r="G36" s="68" t="s">
        <v>72</v>
      </c>
      <c r="H36" s="66" t="s">
        <v>73</v>
      </c>
      <c r="I36" s="66" t="s">
        <v>30</v>
      </c>
      <c r="J36" s="59">
        <v>113.33</v>
      </c>
      <c r="K36" s="28">
        <f>REITORIA!K36+SETIC!K36+ESAG!K36+CEART!K36+FAED!K36+CEAD!K36+CEFID!K36+CERES!K36+CESFI!K36+CEAVI!K36+CCT!K36+CAV!K36+CEO!K36</f>
        <v>10</v>
      </c>
      <c r="L36" s="27">
        <f>(REITORIA!K36-REITORIA!L36)+(SETIC!K36-SETIC!L36)+(ESAG!K36-ESAG!L36)+(CEART!K36-CEART!L36)+(FAED!K36-FAED!L36)+(CEAD!K36-CEAD!L36)+(CEFID!K36-CEFID!L36)+(CERES!K36-CERES!L36)+(CESFI!K36-CESFI!L36)+(CEAVI!K36-CEAVI!L36)+(CCT!K36-CCT!L36)+(CAV!K36-CAV!L36)+(CEO!K36-CEO!L36)</f>
        <v>0</v>
      </c>
      <c r="M36" s="30">
        <f t="shared" si="0"/>
        <v>10</v>
      </c>
      <c r="N36" s="31">
        <f t="shared" si="1"/>
        <v>1133.3</v>
      </c>
      <c r="O36" s="31">
        <f t="shared" si="2"/>
        <v>0</v>
      </c>
    </row>
    <row r="37" spans="1:15" ht="80.099999999999994" customHeight="1" x14ac:dyDescent="0.25">
      <c r="A37" s="87"/>
      <c r="B37" s="52">
        <v>40</v>
      </c>
      <c r="C37" s="89"/>
      <c r="D37" s="57" t="s">
        <v>118</v>
      </c>
      <c r="E37" s="92"/>
      <c r="F37" s="66" t="s">
        <v>29</v>
      </c>
      <c r="G37" s="68" t="s">
        <v>72</v>
      </c>
      <c r="H37" s="66" t="s">
        <v>73</v>
      </c>
      <c r="I37" s="66" t="s">
        <v>30</v>
      </c>
      <c r="J37" s="59">
        <v>246.66</v>
      </c>
      <c r="K37" s="28">
        <f>REITORIA!K37+SETIC!K37+ESAG!K37+CEART!K37+FAED!K37+CEAD!K37+CEFID!K37+CERES!K37+CESFI!K37+CEAVI!K37+CCT!K37+CAV!K37+CEO!K37</f>
        <v>3</v>
      </c>
      <c r="L37" s="27">
        <f>(REITORIA!K37-REITORIA!L37)+(SETIC!K37-SETIC!L37)+(ESAG!K37-ESAG!L37)+(CEART!K37-CEART!L37)+(FAED!K37-FAED!L37)+(CEAD!K37-CEAD!L37)+(CEFID!K37-CEFID!L37)+(CERES!K37-CERES!L37)+(CESFI!K37-CESFI!L37)+(CEAVI!K37-CEAVI!L37)+(CCT!K37-CCT!L37)+(CAV!K37-CAV!L37)+(CEO!K37-CEO!L37)</f>
        <v>0</v>
      </c>
      <c r="M37" s="30">
        <f t="shared" si="0"/>
        <v>3</v>
      </c>
      <c r="N37" s="31">
        <f t="shared" si="1"/>
        <v>739.98</v>
      </c>
      <c r="O37" s="31">
        <f t="shared" si="2"/>
        <v>0</v>
      </c>
    </row>
    <row r="38" spans="1:15" ht="80.099999999999994" customHeight="1" x14ac:dyDescent="0.25">
      <c r="A38" s="87"/>
      <c r="B38" s="52">
        <v>41</v>
      </c>
      <c r="C38" s="90"/>
      <c r="D38" s="57" t="s">
        <v>28</v>
      </c>
      <c r="E38" s="93"/>
      <c r="F38" s="66" t="s">
        <v>29</v>
      </c>
      <c r="G38" s="68" t="s">
        <v>72</v>
      </c>
      <c r="H38" s="66" t="s">
        <v>73</v>
      </c>
      <c r="I38" s="66" t="s">
        <v>30</v>
      </c>
      <c r="J38" s="59">
        <v>588.42999999999995</v>
      </c>
      <c r="K38" s="28">
        <f>REITORIA!K38+SETIC!K38+ESAG!K38+CEART!K38+FAED!K38+CEAD!K38+CEFID!K38+CERES!K38+CESFI!K38+CEAVI!K38+CCT!K38+CAV!K38+CEO!K38</f>
        <v>12</v>
      </c>
      <c r="L38" s="27">
        <f>(REITORIA!K38-REITORIA!L38)+(SETIC!K38-SETIC!L38)+(ESAG!K38-ESAG!L38)+(CEART!K38-CEART!L38)+(FAED!K38-FAED!L38)+(CEAD!K38-CEAD!L38)+(CEFID!K38-CEFID!L38)+(CERES!K38-CERES!L38)+(CESFI!K38-CESFI!L38)+(CEAVI!K38-CEAVI!L38)+(CCT!K38-CCT!L38)+(CAV!K38-CAV!L38)+(CEO!K38-CEO!L38)</f>
        <v>0</v>
      </c>
      <c r="M38" s="30">
        <f t="shared" si="0"/>
        <v>12</v>
      </c>
      <c r="N38" s="31">
        <f t="shared" si="1"/>
        <v>7061.16</v>
      </c>
      <c r="O38" s="31">
        <f t="shared" si="2"/>
        <v>0</v>
      </c>
    </row>
    <row r="39" spans="1:15" ht="36" customHeight="1" x14ac:dyDescent="0.25">
      <c r="K39" s="15"/>
      <c r="L39" s="15"/>
      <c r="M39" s="15"/>
      <c r="N39" s="42">
        <f>SUM(N4:N38)</f>
        <v>1330339.7099999997</v>
      </c>
      <c r="O39" s="42">
        <f>SUM(O4:O38)</f>
        <v>169282.87000000002</v>
      </c>
    </row>
    <row r="40" spans="1:15" x14ac:dyDescent="0.25">
      <c r="K40" s="15"/>
      <c r="L40" s="15"/>
      <c r="M40" s="15"/>
    </row>
    <row r="41" spans="1:15" x14ac:dyDescent="0.25">
      <c r="K41" s="15"/>
      <c r="L41" s="15"/>
      <c r="M41" s="15"/>
    </row>
    <row r="42" spans="1:15" ht="39.950000000000003" customHeight="1" x14ac:dyDescent="0.25">
      <c r="K42" s="113" t="str">
        <f>A1</f>
        <v xml:space="preserve">PROCESSO: 1410/2018/UDESC </v>
      </c>
      <c r="L42" s="114"/>
      <c r="M42" s="114"/>
      <c r="N42" s="114"/>
      <c r="O42" s="115"/>
    </row>
    <row r="43" spans="1:15" ht="39.950000000000003" customHeight="1" x14ac:dyDescent="0.25">
      <c r="K43" s="113" t="str">
        <f>D1</f>
        <v xml:space="preserve">OBJETO: AQUISIÇÃO E INSTALAÇÃO DE APARELHOS DE AR CONDICIONADO PARA A UDESC </v>
      </c>
      <c r="L43" s="114"/>
      <c r="M43" s="114"/>
      <c r="N43" s="114"/>
      <c r="O43" s="115"/>
    </row>
    <row r="44" spans="1:15" ht="39.950000000000003" customHeight="1" x14ac:dyDescent="0.25">
      <c r="K44" s="116" t="str">
        <f>K1</f>
        <v>VIGÊNCIA DA ATA: 11/02/2019 a 10/02/2020</v>
      </c>
      <c r="L44" s="117"/>
      <c r="M44" s="117"/>
      <c r="N44" s="117"/>
      <c r="O44" s="118"/>
    </row>
    <row r="45" spans="1:15" ht="39.950000000000003" customHeight="1" x14ac:dyDescent="0.25">
      <c r="K45" s="119" t="s">
        <v>42</v>
      </c>
      <c r="L45" s="120"/>
      <c r="M45" s="120"/>
      <c r="N45" s="121"/>
      <c r="O45" s="32">
        <f>N39</f>
        <v>1330339.7099999997</v>
      </c>
    </row>
    <row r="46" spans="1:15" ht="39.950000000000003" customHeight="1" x14ac:dyDescent="0.25">
      <c r="K46" s="104" t="s">
        <v>40</v>
      </c>
      <c r="L46" s="105"/>
      <c r="M46" s="105"/>
      <c r="N46" s="106"/>
      <c r="O46" s="33">
        <f>O39</f>
        <v>169282.87000000002</v>
      </c>
    </row>
    <row r="47" spans="1:15" ht="39.950000000000003" customHeight="1" x14ac:dyDescent="0.25">
      <c r="K47" s="104" t="s">
        <v>43</v>
      </c>
      <c r="L47" s="105"/>
      <c r="M47" s="105"/>
      <c r="N47" s="106"/>
      <c r="O47" s="35"/>
    </row>
    <row r="48" spans="1:15" ht="39.950000000000003" customHeight="1" x14ac:dyDescent="0.25">
      <c r="K48" s="107" t="s">
        <v>44</v>
      </c>
      <c r="L48" s="108"/>
      <c r="M48" s="108"/>
      <c r="N48" s="109"/>
      <c r="O48" s="34">
        <f>O46/O45</f>
        <v>0.12724785160325708</v>
      </c>
    </row>
    <row r="49" spans="11:15" ht="39.950000000000003" customHeight="1" x14ac:dyDescent="0.25">
      <c r="K49" s="110" t="s">
        <v>119</v>
      </c>
      <c r="L49" s="111"/>
      <c r="M49" s="111"/>
      <c r="N49" s="111"/>
      <c r="O49" s="112"/>
    </row>
  </sheetData>
  <sheetProtection algorithmName="SHA-512" hashValue="g2Vl2EvYGD/QdV0cKT6uAxrkJA/U6VHrJSwMyVGSdfi45B90JpcEUxxsCgbOA8jHEP1w+0JMRY/WH9x8AgkhQQ==" saltValue="iolqDlr+PKmJRKlhdhfczg==" spinCount="100000" sheet="1" objects="1" scenarios="1"/>
  <customSheetViews>
    <customSheetView guid="{29377F80-2479-4EEE-B758-5B51FB237957}" scale="80">
      <selection activeCell="K4" sqref="K4"/>
      <pageMargins left="0.511811024" right="0.511811024" top="0.78740157499999996" bottom="0.78740157499999996" header="0.31496062000000002" footer="0.31496062000000002"/>
      <pageSetup paperSize="9" scale="60" orientation="landscape" r:id="rId1"/>
    </customSheetView>
    <customSheetView guid="{4F310B60-E7C4-463C-82E5-32855552E117}" scale="80">
      <selection activeCell="K4" sqref="K4"/>
      <pageMargins left="0.511811024" right="0.511811024" top="0.78740157499999996" bottom="0.78740157499999996" header="0.31496062000000002" footer="0.31496062000000002"/>
      <pageSetup paperSize="9" scale="60" orientation="landscape" r:id="rId2"/>
    </customSheetView>
    <customSheetView guid="{621D8238-5429-498F-AC6E-560DC77BBC2F}" scale="80">
      <selection activeCell="K4" sqref="K4"/>
      <pageMargins left="0.511811024" right="0.511811024" top="0.78740157499999996" bottom="0.78740157499999996" header="0.31496062000000002" footer="0.31496062000000002"/>
      <pageSetup paperSize="9" scale="60" orientation="landscape" r:id="rId3"/>
    </customSheetView>
  </customSheetViews>
  <mergeCells count="21">
    <mergeCell ref="K1:O1"/>
    <mergeCell ref="A1:C1"/>
    <mergeCell ref="D1:J1"/>
    <mergeCell ref="A2:D2"/>
    <mergeCell ref="A19:A27"/>
    <mergeCell ref="C19:C27"/>
    <mergeCell ref="E19:E27"/>
    <mergeCell ref="A28:A29"/>
    <mergeCell ref="C28:C29"/>
    <mergeCell ref="E28:E29"/>
    <mergeCell ref="A30:A38"/>
    <mergeCell ref="C30:C38"/>
    <mergeCell ref="E30:E38"/>
    <mergeCell ref="K47:N47"/>
    <mergeCell ref="K48:N48"/>
    <mergeCell ref="K49:O49"/>
    <mergeCell ref="K42:O42"/>
    <mergeCell ref="K43:O43"/>
    <mergeCell ref="K44:O44"/>
    <mergeCell ref="K45:N45"/>
    <mergeCell ref="K46:N46"/>
  </mergeCells>
  <conditionalFormatting sqref="M50:M1048576 M3:M38">
    <cfRule type="cellIs" dxfId="1" priority="2" operator="equal">
      <formula>"ATENÇÃO"</formula>
    </cfRule>
  </conditionalFormatting>
  <conditionalFormatting sqref="N3:O3">
    <cfRule type="cellIs" dxfId="0" priority="1" operator="equal">
      <formula>"ATENÇÃO"</formula>
    </cfRule>
  </conditionalFormatting>
  <pageMargins left="0.511811024" right="0.511811024" top="0.78740157499999996" bottom="0.78740157499999996" header="0.31496062000000002" footer="0.31496062000000002"/>
  <pageSetup paperSize="9" scale="60" orientation="landscape"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zoomScaleNormal="100" workbookViewId="0">
      <selection activeCell="A19" sqref="A19:H19"/>
    </sheetView>
  </sheetViews>
  <sheetFormatPr defaultRowHeight="12.75" x14ac:dyDescent="0.2"/>
  <cols>
    <col min="1" max="1" width="4.5703125" style="2" customWidth="1"/>
    <col min="2" max="2" width="6.85546875" style="2" customWidth="1"/>
    <col min="3" max="3" width="31" style="2" customWidth="1"/>
    <col min="4" max="4" width="8.5703125" style="2" bestFit="1" customWidth="1"/>
    <col min="5" max="5" width="9.5703125" style="2" customWidth="1"/>
    <col min="6" max="6" width="14.7109375" style="2" customWidth="1"/>
    <col min="7" max="7" width="16" style="2" customWidth="1"/>
    <col min="8" max="8" width="11.140625" style="2" customWidth="1"/>
    <col min="9" max="16384" width="9.140625" style="2"/>
  </cols>
  <sheetData>
    <row r="1" spans="1:8" ht="20.25" customHeight="1" x14ac:dyDescent="0.2">
      <c r="A1" s="128" t="s">
        <v>7</v>
      </c>
      <c r="B1" s="128"/>
      <c r="C1" s="128"/>
      <c r="D1" s="128"/>
      <c r="E1" s="128"/>
      <c r="F1" s="128"/>
      <c r="G1" s="128"/>
      <c r="H1" s="128"/>
    </row>
    <row r="2" spans="1:8" ht="20.25" x14ac:dyDescent="0.2">
      <c r="B2" s="3"/>
    </row>
    <row r="3" spans="1:8" ht="47.25" customHeight="1" x14ac:dyDescent="0.2">
      <c r="A3" s="129" t="s">
        <v>8</v>
      </c>
      <c r="B3" s="129"/>
      <c r="C3" s="129"/>
      <c r="D3" s="129"/>
      <c r="E3" s="129"/>
      <c r="F3" s="129"/>
      <c r="G3" s="129"/>
      <c r="H3" s="129"/>
    </row>
    <row r="4" spans="1:8" ht="35.25" customHeight="1" x14ac:dyDescent="0.2">
      <c r="B4" s="4"/>
    </row>
    <row r="5" spans="1:8" ht="15" customHeight="1" x14ac:dyDescent="0.2">
      <c r="A5" s="130" t="s">
        <v>9</v>
      </c>
      <c r="B5" s="130"/>
      <c r="C5" s="130"/>
      <c r="D5" s="130"/>
      <c r="E5" s="130"/>
      <c r="F5" s="130"/>
      <c r="G5" s="130"/>
      <c r="H5" s="130"/>
    </row>
    <row r="6" spans="1:8" ht="15" customHeight="1" x14ac:dyDescent="0.2">
      <c r="A6" s="130" t="s">
        <v>10</v>
      </c>
      <c r="B6" s="130"/>
      <c r="C6" s="130"/>
      <c r="D6" s="130"/>
      <c r="E6" s="130"/>
      <c r="F6" s="130"/>
      <c r="G6" s="130"/>
      <c r="H6" s="130"/>
    </row>
    <row r="7" spans="1:8" ht="15" customHeight="1" x14ac:dyDescent="0.2">
      <c r="A7" s="130" t="s">
        <v>11</v>
      </c>
      <c r="B7" s="130"/>
      <c r="C7" s="130"/>
      <c r="D7" s="130"/>
      <c r="E7" s="130"/>
      <c r="F7" s="130"/>
      <c r="G7" s="130"/>
      <c r="H7" s="130"/>
    </row>
    <row r="8" spans="1:8" ht="15" customHeight="1" x14ac:dyDescent="0.2">
      <c r="A8" s="130" t="s">
        <v>12</v>
      </c>
      <c r="B8" s="130"/>
      <c r="C8" s="130"/>
      <c r="D8" s="130"/>
      <c r="E8" s="130"/>
      <c r="F8" s="130"/>
      <c r="G8" s="130"/>
      <c r="H8" s="130"/>
    </row>
    <row r="9" spans="1:8" ht="30" customHeight="1" x14ac:dyDescent="0.2">
      <c r="B9" s="5"/>
    </row>
    <row r="10" spans="1:8" ht="105" customHeight="1" x14ac:dyDescent="0.2">
      <c r="A10" s="131" t="s">
        <v>13</v>
      </c>
      <c r="B10" s="131"/>
      <c r="C10" s="131"/>
      <c r="D10" s="131"/>
      <c r="E10" s="131"/>
      <c r="F10" s="131"/>
      <c r="G10" s="131"/>
      <c r="H10" s="131"/>
    </row>
    <row r="11" spans="1:8" ht="15.75" thickBot="1" x14ac:dyDescent="0.25">
      <c r="B11" s="6"/>
    </row>
    <row r="12" spans="1:8" ht="48.75" thickBot="1" x14ac:dyDescent="0.25">
      <c r="A12" s="7" t="s">
        <v>6</v>
      </c>
      <c r="B12" s="7" t="s">
        <v>4</v>
      </c>
      <c r="C12" s="8" t="s">
        <v>14</v>
      </c>
      <c r="D12" s="8" t="s">
        <v>5</v>
      </c>
      <c r="E12" s="8" t="s">
        <v>15</v>
      </c>
      <c r="F12" s="8" t="s">
        <v>16</v>
      </c>
      <c r="G12" s="8" t="s">
        <v>17</v>
      </c>
      <c r="H12" s="8" t="s">
        <v>18</v>
      </c>
    </row>
    <row r="13" spans="1:8" ht="15.75" thickBot="1" x14ac:dyDescent="0.25">
      <c r="A13" s="9"/>
      <c r="B13" s="9"/>
      <c r="C13" s="10"/>
      <c r="D13" s="10"/>
      <c r="E13" s="10"/>
      <c r="F13" s="10"/>
      <c r="G13" s="10"/>
      <c r="H13" s="10"/>
    </row>
    <row r="14" spans="1:8" ht="15.75" thickBot="1" x14ac:dyDescent="0.25">
      <c r="A14" s="9"/>
      <c r="B14" s="9"/>
      <c r="C14" s="10"/>
      <c r="D14" s="10"/>
      <c r="E14" s="10"/>
      <c r="F14" s="10"/>
      <c r="G14" s="10"/>
      <c r="H14" s="10"/>
    </row>
    <row r="15" spans="1:8" ht="15.75" thickBot="1" x14ac:dyDescent="0.25">
      <c r="A15" s="9"/>
      <c r="B15" s="9"/>
      <c r="C15" s="10"/>
      <c r="D15" s="10"/>
      <c r="E15" s="10"/>
      <c r="F15" s="10"/>
      <c r="G15" s="10"/>
      <c r="H15" s="10"/>
    </row>
    <row r="16" spans="1:8" ht="15.75" thickBot="1" x14ac:dyDescent="0.25">
      <c r="A16" s="9"/>
      <c r="B16" s="9"/>
      <c r="C16" s="10"/>
      <c r="D16" s="10"/>
      <c r="E16" s="10"/>
      <c r="F16" s="10"/>
      <c r="G16" s="10"/>
      <c r="H16" s="10"/>
    </row>
    <row r="17" spans="1:8" ht="15.75" thickBot="1" x14ac:dyDescent="0.25">
      <c r="A17" s="11"/>
      <c r="B17" s="11"/>
      <c r="C17" s="12"/>
      <c r="D17" s="12"/>
      <c r="E17" s="12"/>
      <c r="F17" s="12"/>
      <c r="G17" s="12"/>
      <c r="H17" s="12"/>
    </row>
    <row r="18" spans="1:8" ht="42" customHeight="1" x14ac:dyDescent="0.2">
      <c r="B18" s="13"/>
      <c r="C18" s="14"/>
      <c r="D18" s="14"/>
      <c r="E18" s="14"/>
      <c r="F18" s="14"/>
      <c r="G18" s="14"/>
      <c r="H18" s="14"/>
    </row>
    <row r="19" spans="1:8" ht="15" customHeight="1" x14ac:dyDescent="0.2">
      <c r="A19" s="132" t="s">
        <v>19</v>
      </c>
      <c r="B19" s="132"/>
      <c r="C19" s="132"/>
      <c r="D19" s="132"/>
      <c r="E19" s="132"/>
      <c r="F19" s="132"/>
      <c r="G19" s="132"/>
      <c r="H19" s="132"/>
    </row>
    <row r="20" spans="1:8" ht="14.25" x14ac:dyDescent="0.2">
      <c r="A20" s="133" t="s">
        <v>20</v>
      </c>
      <c r="B20" s="133"/>
      <c r="C20" s="133"/>
      <c r="D20" s="133"/>
      <c r="E20" s="133"/>
      <c r="F20" s="133"/>
      <c r="G20" s="133"/>
      <c r="H20" s="133"/>
    </row>
    <row r="21" spans="1:8" ht="15" x14ac:dyDescent="0.2">
      <c r="B21" s="6"/>
    </row>
    <row r="22" spans="1:8" ht="15" x14ac:dyDescent="0.2">
      <c r="B22" s="6"/>
    </row>
    <row r="23" spans="1:8" ht="15" x14ac:dyDescent="0.2">
      <c r="B23" s="6"/>
    </row>
    <row r="24" spans="1:8" ht="15" customHeight="1" x14ac:dyDescent="0.2">
      <c r="A24" s="134" t="s">
        <v>21</v>
      </c>
      <c r="B24" s="134"/>
      <c r="C24" s="134"/>
      <c r="D24" s="134"/>
      <c r="E24" s="134"/>
      <c r="F24" s="134"/>
      <c r="G24" s="134"/>
      <c r="H24" s="134"/>
    </row>
    <row r="25" spans="1:8" ht="15" customHeight="1" x14ac:dyDescent="0.2">
      <c r="A25" s="134" t="s">
        <v>22</v>
      </c>
      <c r="B25" s="134"/>
      <c r="C25" s="134"/>
      <c r="D25" s="134"/>
      <c r="E25" s="134"/>
      <c r="F25" s="134"/>
      <c r="G25" s="134"/>
      <c r="H25" s="134"/>
    </row>
    <row r="26" spans="1:8" ht="15" customHeight="1" x14ac:dyDescent="0.2">
      <c r="A26" s="127" t="s">
        <v>23</v>
      </c>
      <c r="B26" s="127"/>
      <c r="C26" s="127"/>
      <c r="D26" s="127"/>
      <c r="E26" s="127"/>
      <c r="F26" s="127"/>
      <c r="G26" s="127"/>
      <c r="H26" s="127"/>
    </row>
  </sheetData>
  <customSheetViews>
    <customSheetView guid="{29377F80-2479-4EEE-B758-5B51FB237957}">
      <selection activeCell="A19" sqref="A19:H19"/>
      <pageMargins left="0.511811024" right="0.511811024" top="0.78740157499999996" bottom="0.78740157499999996" header="0.31496062000000002" footer="0.31496062000000002"/>
      <pageSetup paperSize="9" scale="92" orientation="portrait" horizontalDpi="0" verticalDpi="0" r:id="rId1"/>
    </customSheetView>
    <customSheetView guid="{4F310B60-E7C4-463C-82E5-32855552E117}">
      <selection activeCell="A19" sqref="A19:H19"/>
      <pageMargins left="0.511811024" right="0.511811024" top="0.78740157499999996" bottom="0.78740157499999996" header="0.31496062000000002" footer="0.31496062000000002"/>
      <pageSetup paperSize="9" scale="92" orientation="portrait" horizontalDpi="0" verticalDpi="0" r:id="rId2"/>
    </customSheetView>
    <customSheetView guid="{621D8238-5429-498F-AC6E-560DC77BBC2F}">
      <selection activeCell="A19" sqref="A19:H19"/>
      <pageMargins left="0.511811024" right="0.511811024" top="0.78740157499999996" bottom="0.78740157499999996" header="0.31496062000000002" footer="0.31496062000000002"/>
      <pageSetup paperSize="9" scale="92" orientation="portrait" horizontalDpi="0" verticalDpi="0" r:id="rId3"/>
    </customSheetView>
  </customSheetViews>
  <mergeCells count="12">
    <mergeCell ref="A26:H26"/>
    <mergeCell ref="A1:H1"/>
    <mergeCell ref="A3:H3"/>
    <mergeCell ref="A5:H5"/>
    <mergeCell ref="A6:H6"/>
    <mergeCell ref="A7:H7"/>
    <mergeCell ref="A8:H8"/>
    <mergeCell ref="A10:H10"/>
    <mergeCell ref="A19:H19"/>
    <mergeCell ref="A20:H20"/>
    <mergeCell ref="A24:H24"/>
    <mergeCell ref="A25:H25"/>
  </mergeCells>
  <pageMargins left="0.511811024" right="0.511811024" top="0.78740157499999996" bottom="0.78740157499999996" header="0.31496062000000002" footer="0.31496062000000002"/>
  <pageSetup paperSize="9" scale="92" orientation="portrait" horizontalDpi="0"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9"/>
  <sheetViews>
    <sheetView topLeftCell="F34" zoomScale="80" zoomScaleNormal="80" workbookViewId="0">
      <selection activeCell="N1" sqref="N1:N1048576"/>
    </sheetView>
  </sheetViews>
  <sheetFormatPr defaultColWidth="9.7109375" defaultRowHeight="15" x14ac:dyDescent="0.25"/>
  <cols>
    <col min="1" max="1" width="7.5703125" style="1" customWidth="1"/>
    <col min="2" max="2" width="5.7109375" style="1" customWidth="1"/>
    <col min="3" max="3" width="26.5703125" style="1" customWidth="1"/>
    <col min="4" max="4" width="54.28515625" style="16" customWidth="1"/>
    <col min="5" max="5" width="21.85546875" style="1" customWidth="1"/>
    <col min="6" max="6" width="9.85546875" style="1" customWidth="1"/>
    <col min="7" max="7" width="14" style="1" customWidth="1"/>
    <col min="8" max="8" width="19.7109375" style="1" customWidth="1"/>
    <col min="9" max="9" width="16.7109375" style="1" customWidth="1"/>
    <col min="10" max="10" width="16.140625" style="16" customWidth="1"/>
    <col min="11" max="11" width="12.5703125" style="17" customWidth="1"/>
    <col min="12" max="12" width="13.28515625" style="26" customWidth="1"/>
    <col min="13" max="13" width="12.5703125" style="18" customWidth="1"/>
    <col min="14" max="14" width="14.7109375" style="19" customWidth="1"/>
    <col min="15" max="18" width="14.140625" style="19" customWidth="1"/>
    <col min="19" max="25" width="12" style="19" customWidth="1"/>
    <col min="26" max="16384" width="9.7109375" style="15"/>
  </cols>
  <sheetData>
    <row r="1" spans="1:25" ht="33" customHeight="1" x14ac:dyDescent="0.25">
      <c r="A1" s="101" t="s">
        <v>75</v>
      </c>
      <c r="B1" s="101"/>
      <c r="C1" s="101"/>
      <c r="D1" s="101" t="s">
        <v>76</v>
      </c>
      <c r="E1" s="101"/>
      <c r="F1" s="101"/>
      <c r="G1" s="101"/>
      <c r="H1" s="101"/>
      <c r="I1" s="101"/>
      <c r="J1" s="101"/>
      <c r="K1" s="101" t="s">
        <v>77</v>
      </c>
      <c r="L1" s="101"/>
      <c r="M1" s="101"/>
      <c r="N1" s="72" t="s">
        <v>129</v>
      </c>
      <c r="O1" s="100" t="s">
        <v>78</v>
      </c>
      <c r="P1" s="100" t="s">
        <v>78</v>
      </c>
      <c r="Q1" s="100" t="s">
        <v>78</v>
      </c>
      <c r="R1" s="100" t="s">
        <v>78</v>
      </c>
      <c r="S1" s="100" t="s">
        <v>78</v>
      </c>
      <c r="T1" s="100" t="s">
        <v>78</v>
      </c>
      <c r="U1" s="100" t="s">
        <v>78</v>
      </c>
      <c r="V1" s="100" t="s">
        <v>78</v>
      </c>
      <c r="W1" s="100" t="s">
        <v>78</v>
      </c>
      <c r="X1" s="100" t="s">
        <v>78</v>
      </c>
      <c r="Y1" s="100" t="s">
        <v>78</v>
      </c>
    </row>
    <row r="2" spans="1:25" ht="24.75" customHeight="1" x14ac:dyDescent="0.25">
      <c r="A2" s="101" t="s">
        <v>45</v>
      </c>
      <c r="B2" s="101"/>
      <c r="C2" s="101"/>
      <c r="D2" s="101"/>
      <c r="E2" s="101"/>
      <c r="F2" s="101"/>
      <c r="G2" s="101"/>
      <c r="H2" s="101"/>
      <c r="I2" s="101"/>
      <c r="J2" s="101"/>
      <c r="K2" s="101"/>
      <c r="L2" s="101"/>
      <c r="M2" s="101"/>
      <c r="N2" s="72"/>
      <c r="O2" s="100"/>
      <c r="P2" s="100"/>
      <c r="Q2" s="100"/>
      <c r="R2" s="100"/>
      <c r="S2" s="100"/>
      <c r="T2" s="100"/>
      <c r="U2" s="100"/>
      <c r="V2" s="100"/>
      <c r="W2" s="100"/>
      <c r="X2" s="100"/>
      <c r="Y2" s="100"/>
    </row>
    <row r="3" spans="1:25" s="16" customFormat="1" ht="34.5" customHeight="1" x14ac:dyDescent="0.2">
      <c r="A3" s="20" t="s">
        <v>6</v>
      </c>
      <c r="B3" s="20" t="s">
        <v>36</v>
      </c>
      <c r="C3" s="20" t="s">
        <v>46</v>
      </c>
      <c r="D3" s="40" t="s">
        <v>47</v>
      </c>
      <c r="E3" s="21" t="s">
        <v>48</v>
      </c>
      <c r="F3" s="21" t="s">
        <v>49</v>
      </c>
      <c r="G3" s="21" t="s">
        <v>50</v>
      </c>
      <c r="H3" s="21" t="s">
        <v>51</v>
      </c>
      <c r="I3" s="21" t="s">
        <v>52</v>
      </c>
      <c r="J3" s="22" t="s">
        <v>2</v>
      </c>
      <c r="K3" s="23" t="s">
        <v>24</v>
      </c>
      <c r="L3" s="24" t="s">
        <v>0</v>
      </c>
      <c r="M3" s="20" t="s">
        <v>3</v>
      </c>
      <c r="N3" s="75">
        <v>43530</v>
      </c>
      <c r="O3" s="25" t="s">
        <v>1</v>
      </c>
      <c r="P3" s="25" t="s">
        <v>1</v>
      </c>
      <c r="Q3" s="25" t="s">
        <v>1</v>
      </c>
      <c r="R3" s="25" t="s">
        <v>1</v>
      </c>
      <c r="S3" s="25" t="s">
        <v>1</v>
      </c>
      <c r="T3" s="25" t="s">
        <v>1</v>
      </c>
      <c r="U3" s="25" t="s">
        <v>1</v>
      </c>
      <c r="V3" s="25" t="s">
        <v>1</v>
      </c>
      <c r="W3" s="25" t="s">
        <v>1</v>
      </c>
      <c r="X3" s="25" t="s">
        <v>1</v>
      </c>
      <c r="Y3" s="25" t="s">
        <v>1</v>
      </c>
    </row>
    <row r="4" spans="1:25" ht="150" customHeight="1" x14ac:dyDescent="0.25">
      <c r="A4" s="48">
        <v>1</v>
      </c>
      <c r="B4" s="48">
        <v>1</v>
      </c>
      <c r="C4" s="54" t="s">
        <v>97</v>
      </c>
      <c r="D4" s="56" t="s">
        <v>104</v>
      </c>
      <c r="E4" s="44" t="s">
        <v>80</v>
      </c>
      <c r="F4" s="44" t="s">
        <v>26</v>
      </c>
      <c r="G4" s="44" t="s">
        <v>53</v>
      </c>
      <c r="H4" s="44" t="s">
        <v>54</v>
      </c>
      <c r="I4" s="44" t="s">
        <v>27</v>
      </c>
      <c r="J4" s="61">
        <v>1359.09</v>
      </c>
      <c r="K4" s="28"/>
      <c r="L4" s="27">
        <f t="shared" ref="L4:L38" si="0">K4-SUM(N4:X4)</f>
        <v>0</v>
      </c>
      <c r="M4" s="29" t="str">
        <f>IF(L4&lt;0,"ATENÇÃO","OK")</f>
        <v>OK</v>
      </c>
      <c r="N4" s="37"/>
      <c r="O4" s="38"/>
      <c r="P4" s="37"/>
      <c r="Q4" s="36"/>
      <c r="R4" s="37"/>
      <c r="S4" s="37"/>
      <c r="T4" s="37"/>
      <c r="U4" s="37"/>
      <c r="V4" s="37"/>
      <c r="W4" s="37"/>
      <c r="X4" s="36"/>
      <c r="Y4" s="37"/>
    </row>
    <row r="5" spans="1:25" ht="150" customHeight="1" x14ac:dyDescent="0.25">
      <c r="A5" s="52">
        <v>2</v>
      </c>
      <c r="B5" s="52">
        <v>2</v>
      </c>
      <c r="C5" s="55" t="s">
        <v>98</v>
      </c>
      <c r="D5" s="57" t="s">
        <v>105</v>
      </c>
      <c r="E5" s="63" t="s">
        <v>81</v>
      </c>
      <c r="F5" s="64" t="s">
        <v>26</v>
      </c>
      <c r="G5" s="65" t="s">
        <v>53</v>
      </c>
      <c r="H5" s="65" t="s">
        <v>54</v>
      </c>
      <c r="I5" s="65" t="s">
        <v>27</v>
      </c>
      <c r="J5" s="59">
        <v>1290.47</v>
      </c>
      <c r="K5" s="28"/>
      <c r="L5" s="27">
        <f t="shared" si="0"/>
        <v>0</v>
      </c>
      <c r="M5" s="29" t="str">
        <f t="shared" ref="M5:M38" si="1">IF(L5&lt;0,"ATENÇÃO","OK")</f>
        <v>OK</v>
      </c>
      <c r="N5" s="36"/>
      <c r="O5" s="38"/>
      <c r="P5" s="37"/>
      <c r="Q5" s="37"/>
      <c r="R5" s="37"/>
      <c r="S5" s="37"/>
      <c r="T5" s="37"/>
      <c r="U5" s="37"/>
      <c r="V5" s="37"/>
      <c r="W5" s="37"/>
      <c r="X5" s="37"/>
      <c r="Y5" s="37"/>
    </row>
    <row r="6" spans="1:25" ht="150" customHeight="1" x14ac:dyDescent="0.25">
      <c r="A6" s="53">
        <v>3</v>
      </c>
      <c r="B6" s="53">
        <v>3</v>
      </c>
      <c r="C6" s="54" t="s">
        <v>99</v>
      </c>
      <c r="D6" s="58" t="s">
        <v>106</v>
      </c>
      <c r="E6" s="46" t="s">
        <v>82</v>
      </c>
      <c r="F6" s="44" t="s">
        <v>26</v>
      </c>
      <c r="G6" s="44" t="s">
        <v>53</v>
      </c>
      <c r="H6" s="44" t="s">
        <v>55</v>
      </c>
      <c r="I6" s="44" t="s">
        <v>27</v>
      </c>
      <c r="J6" s="60">
        <v>1765.86</v>
      </c>
      <c r="K6" s="28"/>
      <c r="L6" s="27">
        <f t="shared" si="0"/>
        <v>0</v>
      </c>
      <c r="M6" s="29" t="str">
        <f t="shared" si="1"/>
        <v>OK</v>
      </c>
      <c r="N6" s="37"/>
      <c r="O6" s="38"/>
      <c r="P6" s="37"/>
      <c r="Q6" s="37"/>
      <c r="R6" s="37"/>
      <c r="S6" s="37"/>
      <c r="T6" s="37"/>
      <c r="U6" s="37"/>
      <c r="V6" s="37"/>
      <c r="W6" s="37"/>
      <c r="X6" s="37"/>
      <c r="Y6" s="37"/>
    </row>
    <row r="7" spans="1:25" ht="150" customHeight="1" x14ac:dyDescent="0.25">
      <c r="A7" s="52">
        <v>4</v>
      </c>
      <c r="B7" s="52">
        <v>4</v>
      </c>
      <c r="C7" s="55" t="s">
        <v>98</v>
      </c>
      <c r="D7" s="57" t="s">
        <v>107</v>
      </c>
      <c r="E7" s="65" t="s">
        <v>83</v>
      </c>
      <c r="F7" s="65" t="s">
        <v>26</v>
      </c>
      <c r="G7" s="65" t="s">
        <v>53</v>
      </c>
      <c r="H7" s="65" t="s">
        <v>56</v>
      </c>
      <c r="I7" s="65" t="s">
        <v>27</v>
      </c>
      <c r="J7" s="59">
        <v>1540</v>
      </c>
      <c r="K7" s="28"/>
      <c r="L7" s="27">
        <f t="shared" si="0"/>
        <v>0</v>
      </c>
      <c r="M7" s="29" t="str">
        <f t="shared" si="1"/>
        <v>OK</v>
      </c>
      <c r="N7" s="37"/>
      <c r="O7" s="38"/>
      <c r="P7" s="36"/>
      <c r="Q7" s="37"/>
      <c r="R7" s="37"/>
      <c r="S7" s="37"/>
      <c r="T7" s="37"/>
      <c r="U7" s="37"/>
      <c r="V7" s="37"/>
      <c r="W7" s="37"/>
      <c r="X7" s="37"/>
      <c r="Y7" s="37"/>
    </row>
    <row r="8" spans="1:25" ht="150" customHeight="1" x14ac:dyDescent="0.25">
      <c r="A8" s="53">
        <v>5</v>
      </c>
      <c r="B8" s="53">
        <v>5</v>
      </c>
      <c r="C8" s="54" t="s">
        <v>97</v>
      </c>
      <c r="D8" s="58" t="s">
        <v>108</v>
      </c>
      <c r="E8" s="44" t="s">
        <v>84</v>
      </c>
      <c r="F8" s="44" t="s">
        <v>26</v>
      </c>
      <c r="G8" s="44" t="s">
        <v>53</v>
      </c>
      <c r="H8" s="44" t="s">
        <v>57</v>
      </c>
      <c r="I8" s="44" t="s">
        <v>27</v>
      </c>
      <c r="J8" s="60">
        <v>2363.63</v>
      </c>
      <c r="K8" s="28"/>
      <c r="L8" s="27">
        <f t="shared" si="0"/>
        <v>0</v>
      </c>
      <c r="M8" s="29" t="str">
        <f t="shared" si="1"/>
        <v>OK</v>
      </c>
      <c r="N8" s="36"/>
      <c r="O8" s="38"/>
      <c r="P8" s="37"/>
      <c r="Q8" s="36"/>
      <c r="R8" s="37"/>
      <c r="S8" s="37"/>
      <c r="T8" s="37"/>
      <c r="U8" s="37"/>
      <c r="V8" s="37"/>
      <c r="W8" s="37"/>
      <c r="X8" s="37"/>
      <c r="Y8" s="37"/>
    </row>
    <row r="9" spans="1:25" ht="150" customHeight="1" x14ac:dyDescent="0.25">
      <c r="A9" s="52">
        <v>6</v>
      </c>
      <c r="B9" s="52">
        <v>6</v>
      </c>
      <c r="C9" s="55" t="s">
        <v>98</v>
      </c>
      <c r="D9" s="57" t="s">
        <v>109</v>
      </c>
      <c r="E9" s="65" t="s">
        <v>85</v>
      </c>
      <c r="F9" s="65" t="s">
        <v>26</v>
      </c>
      <c r="G9" s="65" t="s">
        <v>53</v>
      </c>
      <c r="H9" s="65" t="s">
        <v>58</v>
      </c>
      <c r="I9" s="65" t="s">
        <v>27</v>
      </c>
      <c r="J9" s="59">
        <v>2388.88</v>
      </c>
      <c r="K9" s="28"/>
      <c r="L9" s="27">
        <f t="shared" si="0"/>
        <v>0</v>
      </c>
      <c r="M9" s="29" t="str">
        <f t="shared" si="1"/>
        <v>OK</v>
      </c>
      <c r="N9" s="37"/>
      <c r="O9" s="38"/>
      <c r="P9" s="37"/>
      <c r="Q9" s="36"/>
      <c r="R9" s="39"/>
      <c r="S9" s="37"/>
      <c r="T9" s="37"/>
      <c r="U9" s="37"/>
      <c r="V9" s="37"/>
      <c r="W9" s="37"/>
      <c r="X9" s="37"/>
      <c r="Y9" s="37"/>
    </row>
    <row r="10" spans="1:25" ht="150" customHeight="1" x14ac:dyDescent="0.25">
      <c r="A10" s="53">
        <v>9</v>
      </c>
      <c r="B10" s="53">
        <v>9</v>
      </c>
      <c r="C10" s="54" t="s">
        <v>98</v>
      </c>
      <c r="D10" s="58" t="s">
        <v>110</v>
      </c>
      <c r="E10" s="44" t="s">
        <v>86</v>
      </c>
      <c r="F10" s="44" t="s">
        <v>26</v>
      </c>
      <c r="G10" s="44" t="s">
        <v>53</v>
      </c>
      <c r="H10" s="44" t="s">
        <v>59</v>
      </c>
      <c r="I10" s="44" t="s">
        <v>27</v>
      </c>
      <c r="J10" s="60">
        <v>2970.58</v>
      </c>
      <c r="K10" s="28"/>
      <c r="L10" s="27">
        <f t="shared" si="0"/>
        <v>0</v>
      </c>
      <c r="M10" s="29" t="str">
        <f t="shared" si="1"/>
        <v>OK</v>
      </c>
      <c r="N10" s="37"/>
      <c r="O10" s="38"/>
      <c r="P10" s="37"/>
      <c r="Q10" s="37"/>
      <c r="R10" s="37"/>
      <c r="S10" s="37"/>
      <c r="T10" s="37"/>
      <c r="U10" s="37"/>
      <c r="V10" s="37"/>
      <c r="W10" s="37"/>
      <c r="X10" s="37"/>
      <c r="Y10" s="37"/>
    </row>
    <row r="11" spans="1:25" ht="150" customHeight="1" x14ac:dyDescent="0.25">
      <c r="A11" s="52">
        <v>12</v>
      </c>
      <c r="B11" s="52">
        <v>12</v>
      </c>
      <c r="C11" s="55" t="s">
        <v>100</v>
      </c>
      <c r="D11" s="57" t="s">
        <v>111</v>
      </c>
      <c r="E11" s="65" t="s">
        <v>87</v>
      </c>
      <c r="F11" s="66" t="s">
        <v>26</v>
      </c>
      <c r="G11" s="66" t="s">
        <v>53</v>
      </c>
      <c r="H11" s="66" t="s">
        <v>60</v>
      </c>
      <c r="I11" s="65" t="s">
        <v>27</v>
      </c>
      <c r="J11" s="59">
        <v>10017.57</v>
      </c>
      <c r="K11" s="28"/>
      <c r="L11" s="27">
        <f t="shared" si="0"/>
        <v>0</v>
      </c>
      <c r="M11" s="29" t="str">
        <f t="shared" si="1"/>
        <v>OK</v>
      </c>
      <c r="N11" s="37"/>
      <c r="O11" s="38"/>
      <c r="P11" s="37"/>
      <c r="Q11" s="37"/>
      <c r="R11" s="37"/>
      <c r="S11" s="37"/>
      <c r="T11" s="37"/>
      <c r="U11" s="37"/>
      <c r="V11" s="37"/>
      <c r="W11" s="37"/>
      <c r="X11" s="37"/>
      <c r="Y11" s="37"/>
    </row>
    <row r="12" spans="1:25" ht="150" customHeight="1" x14ac:dyDescent="0.25">
      <c r="A12" s="53">
        <v>13</v>
      </c>
      <c r="B12" s="53">
        <v>13</v>
      </c>
      <c r="C12" s="54" t="s">
        <v>101</v>
      </c>
      <c r="D12" s="58" t="s">
        <v>112</v>
      </c>
      <c r="E12" s="44" t="s">
        <v>88</v>
      </c>
      <c r="F12" s="45" t="s">
        <v>26</v>
      </c>
      <c r="G12" s="45" t="s">
        <v>53</v>
      </c>
      <c r="H12" s="45" t="s">
        <v>61</v>
      </c>
      <c r="I12" s="44" t="s">
        <v>27</v>
      </c>
      <c r="J12" s="60">
        <v>13500</v>
      </c>
      <c r="K12" s="28"/>
      <c r="L12" s="27">
        <f t="shared" si="0"/>
        <v>0</v>
      </c>
      <c r="M12" s="29" t="str">
        <f t="shared" si="1"/>
        <v>OK</v>
      </c>
      <c r="N12" s="37"/>
      <c r="O12" s="38"/>
      <c r="P12" s="37"/>
      <c r="Q12" s="37"/>
      <c r="R12" s="37"/>
      <c r="S12" s="37"/>
      <c r="T12" s="37"/>
      <c r="U12" s="37"/>
      <c r="V12" s="37"/>
      <c r="W12" s="37"/>
      <c r="X12" s="37"/>
      <c r="Y12" s="37"/>
    </row>
    <row r="13" spans="1:25" ht="150" customHeight="1" x14ac:dyDescent="0.25">
      <c r="A13" s="52">
        <v>15</v>
      </c>
      <c r="B13" s="52">
        <v>15</v>
      </c>
      <c r="C13" s="55" t="s">
        <v>101</v>
      </c>
      <c r="D13" s="57" t="s">
        <v>113</v>
      </c>
      <c r="E13" s="65" t="s">
        <v>89</v>
      </c>
      <c r="F13" s="66" t="s">
        <v>26</v>
      </c>
      <c r="G13" s="66" t="s">
        <v>53</v>
      </c>
      <c r="H13" s="66" t="s">
        <v>62</v>
      </c>
      <c r="I13" s="65" t="s">
        <v>27</v>
      </c>
      <c r="J13" s="59">
        <v>13611.03</v>
      </c>
      <c r="K13" s="28"/>
      <c r="L13" s="27">
        <f t="shared" si="0"/>
        <v>0</v>
      </c>
      <c r="M13" s="29" t="str">
        <f t="shared" si="1"/>
        <v>OK</v>
      </c>
      <c r="N13" s="37"/>
      <c r="O13" s="38"/>
      <c r="P13" s="37"/>
      <c r="Q13" s="36"/>
      <c r="R13" s="39"/>
      <c r="S13" s="37"/>
      <c r="T13" s="37"/>
      <c r="U13" s="37"/>
      <c r="V13" s="37"/>
      <c r="W13" s="37"/>
      <c r="X13" s="37"/>
      <c r="Y13" s="37"/>
    </row>
    <row r="14" spans="1:25" ht="150" customHeight="1" x14ac:dyDescent="0.25">
      <c r="A14" s="48">
        <v>16</v>
      </c>
      <c r="B14" s="48">
        <v>16</v>
      </c>
      <c r="C14" s="62" t="s">
        <v>101</v>
      </c>
      <c r="D14" s="56" t="s">
        <v>114</v>
      </c>
      <c r="E14" s="44" t="s">
        <v>90</v>
      </c>
      <c r="F14" s="44" t="s">
        <v>26</v>
      </c>
      <c r="G14" s="44" t="s">
        <v>53</v>
      </c>
      <c r="H14" s="44" t="s">
        <v>63</v>
      </c>
      <c r="I14" s="44" t="s">
        <v>27</v>
      </c>
      <c r="J14" s="61">
        <v>15985.91</v>
      </c>
      <c r="K14" s="28">
        <v>2</v>
      </c>
      <c r="L14" s="27">
        <f t="shared" si="0"/>
        <v>0</v>
      </c>
      <c r="M14" s="29" t="str">
        <f t="shared" si="1"/>
        <v>OK</v>
      </c>
      <c r="N14" s="78">
        <v>2</v>
      </c>
      <c r="O14" s="38"/>
      <c r="P14" s="37"/>
      <c r="Q14" s="37"/>
      <c r="R14" s="37"/>
      <c r="S14" s="37"/>
      <c r="T14" s="37"/>
      <c r="U14" s="37"/>
      <c r="V14" s="37"/>
      <c r="W14" s="37"/>
      <c r="X14" s="37"/>
      <c r="Y14" s="37"/>
    </row>
    <row r="15" spans="1:25" ht="150" customHeight="1" x14ac:dyDescent="0.25">
      <c r="A15" s="52">
        <v>17</v>
      </c>
      <c r="B15" s="52">
        <v>17</v>
      </c>
      <c r="C15" s="55" t="s">
        <v>101</v>
      </c>
      <c r="D15" s="57" t="s">
        <v>115</v>
      </c>
      <c r="E15" s="65" t="s">
        <v>91</v>
      </c>
      <c r="F15" s="65" t="s">
        <v>26</v>
      </c>
      <c r="G15" s="65" t="s">
        <v>53</v>
      </c>
      <c r="H15" s="65" t="s">
        <v>64</v>
      </c>
      <c r="I15" s="65" t="s">
        <v>27</v>
      </c>
      <c r="J15" s="59">
        <v>16854.5</v>
      </c>
      <c r="K15" s="28"/>
      <c r="L15" s="27">
        <f t="shared" si="0"/>
        <v>0</v>
      </c>
      <c r="M15" s="29" t="str">
        <f t="shared" si="1"/>
        <v>OK</v>
      </c>
      <c r="N15" s="37"/>
      <c r="O15" s="38"/>
      <c r="P15" s="37"/>
      <c r="Q15" s="37"/>
      <c r="R15" s="37"/>
      <c r="S15" s="37"/>
      <c r="T15" s="37"/>
      <c r="U15" s="37"/>
      <c r="V15" s="37"/>
      <c r="W15" s="37"/>
      <c r="X15" s="37"/>
      <c r="Y15" s="37"/>
    </row>
    <row r="16" spans="1:25" ht="150" customHeight="1" x14ac:dyDescent="0.25">
      <c r="A16" s="53">
        <v>19</v>
      </c>
      <c r="B16" s="53">
        <v>19</v>
      </c>
      <c r="C16" s="54" t="s">
        <v>98</v>
      </c>
      <c r="D16" s="58" t="s">
        <v>37</v>
      </c>
      <c r="E16" s="44" t="s">
        <v>92</v>
      </c>
      <c r="F16" s="44" t="s">
        <v>26</v>
      </c>
      <c r="G16" s="44" t="s">
        <v>65</v>
      </c>
      <c r="H16" s="44" t="s">
        <v>66</v>
      </c>
      <c r="I16" s="44" t="s">
        <v>27</v>
      </c>
      <c r="J16" s="60">
        <v>863.63</v>
      </c>
      <c r="K16" s="28"/>
      <c r="L16" s="27">
        <f t="shared" si="0"/>
        <v>0</v>
      </c>
      <c r="M16" s="29" t="str">
        <f t="shared" si="1"/>
        <v>OK</v>
      </c>
      <c r="N16" s="37"/>
      <c r="O16" s="38"/>
      <c r="P16" s="37"/>
      <c r="Q16" s="37"/>
      <c r="R16" s="37"/>
      <c r="S16" s="37"/>
      <c r="T16" s="37"/>
      <c r="U16" s="37"/>
      <c r="V16" s="37"/>
      <c r="W16" s="37"/>
      <c r="X16" s="37"/>
      <c r="Y16" s="37"/>
    </row>
    <row r="17" spans="1:25" ht="150" customHeight="1" x14ac:dyDescent="0.25">
      <c r="A17" s="50">
        <v>20</v>
      </c>
      <c r="B17" s="52">
        <v>20</v>
      </c>
      <c r="C17" s="55" t="s">
        <v>101</v>
      </c>
      <c r="D17" s="57" t="s">
        <v>67</v>
      </c>
      <c r="E17" s="65" t="s">
        <v>93</v>
      </c>
      <c r="F17" s="66" t="s">
        <v>26</v>
      </c>
      <c r="G17" s="66" t="s">
        <v>68</v>
      </c>
      <c r="H17" s="66" t="s">
        <v>69</v>
      </c>
      <c r="I17" s="66" t="s">
        <v>70</v>
      </c>
      <c r="J17" s="59">
        <v>481.95</v>
      </c>
      <c r="K17" s="28"/>
      <c r="L17" s="27">
        <f t="shared" si="0"/>
        <v>0</v>
      </c>
      <c r="M17" s="29" t="str">
        <f t="shared" si="1"/>
        <v>OK</v>
      </c>
      <c r="N17" s="37"/>
      <c r="O17" s="38"/>
      <c r="P17" s="37"/>
      <c r="Q17" s="37"/>
      <c r="R17" s="37"/>
      <c r="S17" s="37"/>
      <c r="T17" s="37"/>
      <c r="U17" s="37"/>
      <c r="V17" s="37"/>
      <c r="W17" s="37"/>
      <c r="X17" s="37"/>
      <c r="Y17" s="37"/>
    </row>
    <row r="18" spans="1:25" ht="150" customHeight="1" x14ac:dyDescent="0.25">
      <c r="A18" s="51">
        <v>21</v>
      </c>
      <c r="B18" s="53">
        <v>21</v>
      </c>
      <c r="C18" s="54" t="s">
        <v>102</v>
      </c>
      <c r="D18" s="58" t="s">
        <v>116</v>
      </c>
      <c r="E18" s="44" t="s">
        <v>94</v>
      </c>
      <c r="F18" s="44" t="s">
        <v>26</v>
      </c>
      <c r="G18" s="44" t="s">
        <v>95</v>
      </c>
      <c r="H18" s="44" t="s">
        <v>79</v>
      </c>
      <c r="I18" s="44" t="s">
        <v>27</v>
      </c>
      <c r="J18" s="60">
        <v>3953.7</v>
      </c>
      <c r="K18" s="28"/>
      <c r="L18" s="27">
        <f t="shared" si="0"/>
        <v>0</v>
      </c>
      <c r="M18" s="29" t="str">
        <f t="shared" si="1"/>
        <v>OK</v>
      </c>
      <c r="N18" s="37"/>
      <c r="O18" s="38"/>
      <c r="P18" s="37"/>
      <c r="Q18" s="37"/>
      <c r="R18" s="37"/>
      <c r="S18" s="37"/>
      <c r="T18" s="37"/>
      <c r="U18" s="37"/>
      <c r="V18" s="37"/>
      <c r="W18" s="37"/>
      <c r="X18" s="37"/>
      <c r="Y18" s="37"/>
    </row>
    <row r="19" spans="1:25" ht="50.1" customHeight="1" x14ac:dyDescent="0.25">
      <c r="A19" s="96">
        <v>22</v>
      </c>
      <c r="B19" s="52">
        <v>22</v>
      </c>
      <c r="C19" s="88" t="s">
        <v>103</v>
      </c>
      <c r="D19" s="57" t="s">
        <v>71</v>
      </c>
      <c r="E19" s="91" t="s">
        <v>96</v>
      </c>
      <c r="F19" s="66" t="s">
        <v>29</v>
      </c>
      <c r="G19" s="67" t="s">
        <v>72</v>
      </c>
      <c r="H19" s="66" t="s">
        <v>73</v>
      </c>
      <c r="I19" s="66" t="s">
        <v>30</v>
      </c>
      <c r="J19" s="59">
        <v>51.1</v>
      </c>
      <c r="K19" s="28"/>
      <c r="L19" s="27">
        <f t="shared" si="0"/>
        <v>0</v>
      </c>
      <c r="M19" s="29" t="str">
        <f t="shared" si="1"/>
        <v>OK</v>
      </c>
      <c r="N19" s="37"/>
      <c r="O19" s="38"/>
      <c r="P19" s="37"/>
      <c r="Q19" s="37"/>
      <c r="R19" s="37"/>
      <c r="S19" s="37"/>
      <c r="T19" s="37"/>
      <c r="U19" s="39"/>
      <c r="V19" s="39"/>
      <c r="W19" s="37"/>
      <c r="X19" s="37"/>
      <c r="Y19" s="37"/>
    </row>
    <row r="20" spans="1:25" ht="50.1" customHeight="1" x14ac:dyDescent="0.25">
      <c r="A20" s="96"/>
      <c r="B20" s="52">
        <v>23</v>
      </c>
      <c r="C20" s="89"/>
      <c r="D20" s="57" t="s">
        <v>28</v>
      </c>
      <c r="E20" s="92"/>
      <c r="F20" s="66" t="s">
        <v>29</v>
      </c>
      <c r="G20" s="68" t="s">
        <v>72</v>
      </c>
      <c r="H20" s="66" t="s">
        <v>73</v>
      </c>
      <c r="I20" s="66" t="s">
        <v>30</v>
      </c>
      <c r="J20" s="59">
        <v>430</v>
      </c>
      <c r="K20" s="28">
        <v>1</v>
      </c>
      <c r="L20" s="27">
        <f t="shared" si="0"/>
        <v>1</v>
      </c>
      <c r="M20" s="29" t="str">
        <f t="shared" si="1"/>
        <v>OK</v>
      </c>
      <c r="N20" s="37"/>
      <c r="O20" s="38"/>
      <c r="P20" s="37"/>
      <c r="Q20" s="37"/>
      <c r="R20" s="37"/>
      <c r="S20" s="37"/>
      <c r="T20" s="37"/>
      <c r="U20" s="37"/>
      <c r="V20" s="37"/>
      <c r="W20" s="37"/>
      <c r="X20" s="37"/>
      <c r="Y20" s="37"/>
    </row>
    <row r="21" spans="1:25" ht="50.1" customHeight="1" x14ac:dyDescent="0.25">
      <c r="A21" s="96"/>
      <c r="B21" s="52">
        <v>24</v>
      </c>
      <c r="C21" s="89"/>
      <c r="D21" s="57" t="s">
        <v>31</v>
      </c>
      <c r="E21" s="92"/>
      <c r="F21" s="66" t="s">
        <v>29</v>
      </c>
      <c r="G21" s="68" t="s">
        <v>72</v>
      </c>
      <c r="H21" s="66" t="s">
        <v>73</v>
      </c>
      <c r="I21" s="66" t="s">
        <v>30</v>
      </c>
      <c r="J21" s="59">
        <v>500</v>
      </c>
      <c r="K21" s="28"/>
      <c r="L21" s="27">
        <f t="shared" si="0"/>
        <v>0</v>
      </c>
      <c r="M21" s="29" t="str">
        <f t="shared" si="1"/>
        <v>OK</v>
      </c>
      <c r="N21" s="37"/>
      <c r="O21" s="38"/>
      <c r="P21" s="37"/>
      <c r="Q21" s="37"/>
      <c r="R21" s="37"/>
      <c r="S21" s="37"/>
      <c r="T21" s="37"/>
      <c r="U21" s="37"/>
      <c r="V21" s="37"/>
      <c r="W21" s="37"/>
      <c r="X21" s="37"/>
      <c r="Y21" s="37"/>
    </row>
    <row r="22" spans="1:25" ht="50.1" customHeight="1" x14ac:dyDescent="0.25">
      <c r="A22" s="96"/>
      <c r="B22" s="52">
        <v>25</v>
      </c>
      <c r="C22" s="89"/>
      <c r="D22" s="57" t="s">
        <v>32</v>
      </c>
      <c r="E22" s="92"/>
      <c r="F22" s="66" t="s">
        <v>29</v>
      </c>
      <c r="G22" s="68" t="s">
        <v>72</v>
      </c>
      <c r="H22" s="66" t="s">
        <v>73</v>
      </c>
      <c r="I22" s="66" t="s">
        <v>30</v>
      </c>
      <c r="J22" s="59">
        <v>800</v>
      </c>
      <c r="K22" s="28">
        <v>6</v>
      </c>
      <c r="L22" s="27">
        <f t="shared" si="0"/>
        <v>6</v>
      </c>
      <c r="M22" s="29" t="str">
        <f t="shared" si="1"/>
        <v>OK</v>
      </c>
      <c r="N22" s="37"/>
      <c r="O22" s="38"/>
      <c r="P22" s="37"/>
      <c r="Q22" s="37"/>
      <c r="R22" s="37"/>
      <c r="S22" s="37"/>
      <c r="T22" s="37"/>
      <c r="U22" s="37"/>
      <c r="V22" s="37"/>
      <c r="W22" s="37"/>
      <c r="X22" s="37"/>
      <c r="Y22" s="37"/>
    </row>
    <row r="23" spans="1:25" ht="50.1" customHeight="1" x14ac:dyDescent="0.25">
      <c r="A23" s="96"/>
      <c r="B23" s="52">
        <v>26</v>
      </c>
      <c r="C23" s="89"/>
      <c r="D23" s="57" t="s">
        <v>33</v>
      </c>
      <c r="E23" s="92"/>
      <c r="F23" s="66" t="s">
        <v>34</v>
      </c>
      <c r="G23" s="68" t="s">
        <v>72</v>
      </c>
      <c r="H23" s="66" t="s">
        <v>73</v>
      </c>
      <c r="I23" s="66" t="s">
        <v>30</v>
      </c>
      <c r="J23" s="59">
        <v>40</v>
      </c>
      <c r="K23" s="28">
        <v>3</v>
      </c>
      <c r="L23" s="27">
        <f t="shared" si="0"/>
        <v>3</v>
      </c>
      <c r="M23" s="29" t="str">
        <f t="shared" si="1"/>
        <v>OK</v>
      </c>
      <c r="N23" s="37"/>
      <c r="O23" s="38"/>
      <c r="P23" s="36"/>
      <c r="Q23" s="37"/>
      <c r="R23" s="36"/>
      <c r="S23" s="37"/>
      <c r="T23" s="37"/>
      <c r="U23" s="37"/>
      <c r="V23" s="37"/>
      <c r="W23" s="37"/>
      <c r="X23" s="37"/>
      <c r="Y23" s="37"/>
    </row>
    <row r="24" spans="1:25" ht="50.1" customHeight="1" x14ac:dyDescent="0.25">
      <c r="A24" s="96"/>
      <c r="B24" s="52">
        <v>27</v>
      </c>
      <c r="C24" s="89"/>
      <c r="D24" s="57" t="s">
        <v>117</v>
      </c>
      <c r="E24" s="92"/>
      <c r="F24" s="66" t="s">
        <v>34</v>
      </c>
      <c r="G24" s="68" t="s">
        <v>72</v>
      </c>
      <c r="H24" s="66" t="s">
        <v>73</v>
      </c>
      <c r="I24" s="66" t="s">
        <v>30</v>
      </c>
      <c r="J24" s="59">
        <v>40</v>
      </c>
      <c r="K24" s="28"/>
      <c r="L24" s="27">
        <f t="shared" si="0"/>
        <v>0</v>
      </c>
      <c r="M24" s="29" t="str">
        <f t="shared" si="1"/>
        <v>OK</v>
      </c>
      <c r="N24" s="37"/>
      <c r="O24" s="38"/>
      <c r="P24" s="37"/>
      <c r="Q24" s="37"/>
      <c r="R24" s="37"/>
      <c r="S24" s="37"/>
      <c r="T24" s="37"/>
      <c r="U24" s="37"/>
      <c r="V24" s="37"/>
      <c r="W24" s="37"/>
      <c r="X24" s="37"/>
      <c r="Y24" s="37"/>
    </row>
    <row r="25" spans="1:25" ht="50.1" customHeight="1" x14ac:dyDescent="0.25">
      <c r="A25" s="96"/>
      <c r="B25" s="52">
        <v>28</v>
      </c>
      <c r="C25" s="89"/>
      <c r="D25" s="57" t="s">
        <v>35</v>
      </c>
      <c r="E25" s="92"/>
      <c r="F25" s="66" t="s">
        <v>34</v>
      </c>
      <c r="G25" s="68" t="s">
        <v>72</v>
      </c>
      <c r="H25" s="66" t="s">
        <v>73</v>
      </c>
      <c r="I25" s="66" t="s">
        <v>30</v>
      </c>
      <c r="J25" s="59">
        <v>60</v>
      </c>
      <c r="K25" s="28">
        <v>10</v>
      </c>
      <c r="L25" s="27">
        <f t="shared" si="0"/>
        <v>10</v>
      </c>
      <c r="M25" s="29" t="str">
        <f t="shared" si="1"/>
        <v>OK</v>
      </c>
      <c r="N25" s="36"/>
      <c r="O25" s="36"/>
      <c r="P25" s="37"/>
      <c r="Q25" s="36"/>
      <c r="R25" s="39"/>
      <c r="S25" s="36"/>
      <c r="T25" s="37"/>
      <c r="U25" s="37"/>
      <c r="V25" s="37"/>
      <c r="W25" s="36"/>
      <c r="X25" s="37"/>
      <c r="Y25" s="37"/>
    </row>
    <row r="26" spans="1:25" ht="50.1" customHeight="1" x14ac:dyDescent="0.25">
      <c r="A26" s="96"/>
      <c r="B26" s="52">
        <v>29</v>
      </c>
      <c r="C26" s="89"/>
      <c r="D26" s="57" t="s">
        <v>118</v>
      </c>
      <c r="E26" s="92"/>
      <c r="F26" s="66" t="s">
        <v>29</v>
      </c>
      <c r="G26" s="68" t="s">
        <v>72</v>
      </c>
      <c r="H26" s="66" t="s">
        <v>73</v>
      </c>
      <c r="I26" s="66" t="s">
        <v>30</v>
      </c>
      <c r="J26" s="59">
        <v>60</v>
      </c>
      <c r="K26" s="28"/>
      <c r="L26" s="27">
        <f t="shared" si="0"/>
        <v>0</v>
      </c>
      <c r="M26" s="29" t="str">
        <f t="shared" si="1"/>
        <v>OK</v>
      </c>
      <c r="N26" s="38"/>
      <c r="O26" s="36"/>
      <c r="P26" s="37"/>
      <c r="Q26" s="36"/>
      <c r="R26" s="37"/>
      <c r="S26" s="37"/>
      <c r="T26" s="36"/>
      <c r="U26" s="37"/>
      <c r="V26" s="37"/>
      <c r="W26" s="37"/>
      <c r="X26" s="37"/>
      <c r="Y26" s="37"/>
    </row>
    <row r="27" spans="1:25" ht="50.1" customHeight="1" x14ac:dyDescent="0.25">
      <c r="A27" s="96"/>
      <c r="B27" s="52">
        <v>30</v>
      </c>
      <c r="C27" s="90"/>
      <c r="D27" s="57" t="s">
        <v>74</v>
      </c>
      <c r="E27" s="93"/>
      <c r="F27" s="66" t="s">
        <v>29</v>
      </c>
      <c r="G27" s="68" t="s">
        <v>72</v>
      </c>
      <c r="H27" s="66" t="s">
        <v>73</v>
      </c>
      <c r="I27" s="66" t="s">
        <v>30</v>
      </c>
      <c r="J27" s="59">
        <v>113</v>
      </c>
      <c r="K27" s="28"/>
      <c r="L27" s="27">
        <f t="shared" si="0"/>
        <v>0</v>
      </c>
      <c r="M27" s="29" t="str">
        <f t="shared" si="1"/>
        <v>OK</v>
      </c>
      <c r="N27" s="36"/>
      <c r="O27" s="36"/>
      <c r="P27" s="37"/>
      <c r="Q27" s="36"/>
      <c r="R27" s="37"/>
      <c r="S27" s="37"/>
      <c r="T27" s="37"/>
      <c r="U27" s="39"/>
      <c r="V27" s="37"/>
      <c r="W27" s="37"/>
      <c r="X27" s="37"/>
      <c r="Y27" s="37"/>
    </row>
    <row r="28" spans="1:25" ht="50.1" customHeight="1" x14ac:dyDescent="0.25">
      <c r="A28" s="97">
        <v>23</v>
      </c>
      <c r="B28" s="53">
        <v>31</v>
      </c>
      <c r="C28" s="98" t="s">
        <v>101</v>
      </c>
      <c r="D28" s="58" t="s">
        <v>28</v>
      </c>
      <c r="E28" s="94" t="s">
        <v>96</v>
      </c>
      <c r="F28" s="45" t="s">
        <v>29</v>
      </c>
      <c r="G28" s="47" t="s">
        <v>72</v>
      </c>
      <c r="H28" s="45" t="s">
        <v>73</v>
      </c>
      <c r="I28" s="45" t="s">
        <v>30</v>
      </c>
      <c r="J28" s="60">
        <v>588.42999999999995</v>
      </c>
      <c r="K28" s="28"/>
      <c r="L28" s="27">
        <f t="shared" si="0"/>
        <v>0</v>
      </c>
      <c r="M28" s="29" t="str">
        <f t="shared" si="1"/>
        <v>OK</v>
      </c>
      <c r="N28" s="36"/>
      <c r="O28" s="36"/>
      <c r="P28" s="37"/>
      <c r="Q28" s="36"/>
      <c r="R28" s="39"/>
      <c r="S28" s="36"/>
      <c r="T28" s="36"/>
      <c r="U28" s="37"/>
      <c r="V28" s="37"/>
      <c r="W28" s="36"/>
      <c r="X28" s="37"/>
      <c r="Y28" s="37"/>
    </row>
    <row r="29" spans="1:25" ht="50.1" customHeight="1" x14ac:dyDescent="0.25">
      <c r="A29" s="97"/>
      <c r="B29" s="53">
        <v>32</v>
      </c>
      <c r="C29" s="99"/>
      <c r="D29" s="58" t="s">
        <v>118</v>
      </c>
      <c r="E29" s="95"/>
      <c r="F29" s="45" t="s">
        <v>29</v>
      </c>
      <c r="G29" s="47" t="s">
        <v>72</v>
      </c>
      <c r="H29" s="45" t="s">
        <v>73</v>
      </c>
      <c r="I29" s="45" t="s">
        <v>30</v>
      </c>
      <c r="J29" s="60">
        <v>246.66</v>
      </c>
      <c r="K29" s="28"/>
      <c r="L29" s="27">
        <f t="shared" si="0"/>
        <v>0</v>
      </c>
      <c r="M29" s="29" t="str">
        <f t="shared" si="1"/>
        <v>OK</v>
      </c>
      <c r="N29" s="38"/>
      <c r="O29" s="36"/>
      <c r="P29" s="37"/>
      <c r="Q29" s="36"/>
      <c r="R29" s="37"/>
      <c r="S29" s="37"/>
      <c r="T29" s="37"/>
      <c r="U29" s="37"/>
      <c r="V29" s="37"/>
      <c r="W29" s="37"/>
      <c r="X29" s="37"/>
      <c r="Y29" s="37"/>
    </row>
    <row r="30" spans="1:25" ht="50.1" customHeight="1" x14ac:dyDescent="0.25">
      <c r="A30" s="86">
        <v>24</v>
      </c>
      <c r="B30" s="52">
        <v>33</v>
      </c>
      <c r="C30" s="88" t="s">
        <v>101</v>
      </c>
      <c r="D30" s="57" t="s">
        <v>71</v>
      </c>
      <c r="E30" s="91" t="s">
        <v>96</v>
      </c>
      <c r="F30" s="66" t="s">
        <v>29</v>
      </c>
      <c r="G30" s="67" t="s">
        <v>72</v>
      </c>
      <c r="H30" s="66" t="s">
        <v>73</v>
      </c>
      <c r="I30" s="66" t="s">
        <v>30</v>
      </c>
      <c r="J30" s="59">
        <v>248.36</v>
      </c>
      <c r="K30" s="28"/>
      <c r="L30" s="27">
        <f t="shared" si="0"/>
        <v>0</v>
      </c>
      <c r="M30" s="29" t="str">
        <f t="shared" si="1"/>
        <v>OK</v>
      </c>
      <c r="N30" s="36"/>
      <c r="O30" s="36"/>
      <c r="P30" s="37"/>
      <c r="Q30" s="36"/>
      <c r="R30" s="37"/>
      <c r="S30" s="37"/>
      <c r="T30" s="37"/>
      <c r="U30" s="39"/>
      <c r="V30" s="37"/>
      <c r="W30" s="37"/>
      <c r="X30" s="37"/>
      <c r="Y30" s="37"/>
    </row>
    <row r="31" spans="1:25" ht="50.1" customHeight="1" x14ac:dyDescent="0.25">
      <c r="A31" s="87"/>
      <c r="B31" s="52">
        <v>34</v>
      </c>
      <c r="C31" s="89"/>
      <c r="D31" s="57" t="s">
        <v>32</v>
      </c>
      <c r="E31" s="92"/>
      <c r="F31" s="66" t="s">
        <v>29</v>
      </c>
      <c r="G31" s="68" t="s">
        <v>72</v>
      </c>
      <c r="H31" s="66" t="s">
        <v>73</v>
      </c>
      <c r="I31" s="66" t="s">
        <v>30</v>
      </c>
      <c r="J31" s="59">
        <v>1105</v>
      </c>
      <c r="K31" s="28"/>
      <c r="L31" s="27">
        <f t="shared" si="0"/>
        <v>0</v>
      </c>
      <c r="M31" s="29" t="str">
        <f t="shared" si="1"/>
        <v>OK</v>
      </c>
      <c r="N31" s="36"/>
      <c r="O31" s="36"/>
      <c r="P31" s="37"/>
      <c r="Q31" s="36"/>
      <c r="R31" s="39"/>
      <c r="S31" s="37"/>
      <c r="T31" s="37"/>
      <c r="U31" s="39"/>
      <c r="V31" s="37"/>
      <c r="W31" s="37"/>
      <c r="X31" s="37"/>
      <c r="Y31" s="37"/>
    </row>
    <row r="32" spans="1:25" ht="50.1" customHeight="1" x14ac:dyDescent="0.25">
      <c r="A32" s="87"/>
      <c r="B32" s="52">
        <v>35</v>
      </c>
      <c r="C32" s="89"/>
      <c r="D32" s="57" t="s">
        <v>31</v>
      </c>
      <c r="E32" s="92"/>
      <c r="F32" s="66" t="s">
        <v>29</v>
      </c>
      <c r="G32" s="68" t="s">
        <v>72</v>
      </c>
      <c r="H32" s="66" t="s">
        <v>73</v>
      </c>
      <c r="I32" s="66" t="s">
        <v>30</v>
      </c>
      <c r="J32" s="59">
        <v>775</v>
      </c>
      <c r="K32" s="28"/>
      <c r="L32" s="27">
        <f t="shared" si="0"/>
        <v>0</v>
      </c>
      <c r="M32" s="29" t="str">
        <f t="shared" si="1"/>
        <v>OK</v>
      </c>
      <c r="N32" s="38"/>
      <c r="O32" s="38"/>
      <c r="P32" s="37"/>
      <c r="Q32" s="36"/>
      <c r="R32" s="37"/>
      <c r="S32" s="37"/>
      <c r="T32" s="37"/>
      <c r="U32" s="37"/>
      <c r="V32" s="37"/>
      <c r="W32" s="37"/>
      <c r="X32" s="37"/>
      <c r="Y32" s="37"/>
    </row>
    <row r="33" spans="1:25" ht="50.1" customHeight="1" x14ac:dyDescent="0.25">
      <c r="A33" s="87"/>
      <c r="B33" s="52">
        <v>36</v>
      </c>
      <c r="C33" s="89"/>
      <c r="D33" s="57" t="s">
        <v>74</v>
      </c>
      <c r="E33" s="92"/>
      <c r="F33" s="66" t="s">
        <v>29</v>
      </c>
      <c r="G33" s="68" t="s">
        <v>72</v>
      </c>
      <c r="H33" s="66" t="s">
        <v>73</v>
      </c>
      <c r="I33" s="66" t="s">
        <v>30</v>
      </c>
      <c r="J33" s="59">
        <v>203.33</v>
      </c>
      <c r="K33" s="28"/>
      <c r="L33" s="27">
        <f t="shared" si="0"/>
        <v>0</v>
      </c>
      <c r="M33" s="29" t="str">
        <f t="shared" si="1"/>
        <v>OK</v>
      </c>
      <c r="N33" s="38"/>
      <c r="O33" s="37"/>
      <c r="P33" s="37"/>
      <c r="Q33" s="36"/>
      <c r="R33" s="37"/>
      <c r="S33" s="37"/>
      <c r="T33" s="37"/>
      <c r="U33" s="37"/>
      <c r="V33" s="37"/>
      <c r="W33" s="37"/>
      <c r="X33" s="37"/>
      <c r="Y33" s="37"/>
    </row>
    <row r="34" spans="1:25" ht="50.1" customHeight="1" x14ac:dyDescent="0.25">
      <c r="A34" s="87"/>
      <c r="B34" s="52">
        <v>37</v>
      </c>
      <c r="C34" s="89"/>
      <c r="D34" s="57" t="s">
        <v>33</v>
      </c>
      <c r="E34" s="92"/>
      <c r="F34" s="66" t="s">
        <v>34</v>
      </c>
      <c r="G34" s="68" t="s">
        <v>72</v>
      </c>
      <c r="H34" s="66" t="s">
        <v>73</v>
      </c>
      <c r="I34" s="66" t="s">
        <v>30</v>
      </c>
      <c r="J34" s="59">
        <v>90</v>
      </c>
      <c r="K34" s="28"/>
      <c r="L34" s="27">
        <f t="shared" si="0"/>
        <v>0</v>
      </c>
      <c r="M34" s="29" t="str">
        <f t="shared" si="1"/>
        <v>OK</v>
      </c>
      <c r="N34" s="38"/>
      <c r="O34" s="37"/>
      <c r="P34" s="37"/>
      <c r="Q34" s="36"/>
      <c r="R34" s="37"/>
      <c r="S34" s="37"/>
      <c r="T34" s="37"/>
      <c r="U34" s="37"/>
      <c r="V34" s="37"/>
      <c r="W34" s="37"/>
      <c r="X34" s="37"/>
      <c r="Y34" s="37"/>
    </row>
    <row r="35" spans="1:25" ht="50.1" customHeight="1" x14ac:dyDescent="0.25">
      <c r="A35" s="87"/>
      <c r="B35" s="52">
        <v>38</v>
      </c>
      <c r="C35" s="89"/>
      <c r="D35" s="57" t="s">
        <v>117</v>
      </c>
      <c r="E35" s="92"/>
      <c r="F35" s="66" t="s">
        <v>34</v>
      </c>
      <c r="G35" s="68" t="s">
        <v>72</v>
      </c>
      <c r="H35" s="66" t="s">
        <v>73</v>
      </c>
      <c r="I35" s="66" t="s">
        <v>30</v>
      </c>
      <c r="J35" s="59">
        <v>103.33</v>
      </c>
      <c r="K35" s="28"/>
      <c r="L35" s="27">
        <f t="shared" si="0"/>
        <v>0</v>
      </c>
      <c r="M35" s="29" t="str">
        <f t="shared" si="1"/>
        <v>OK</v>
      </c>
      <c r="N35" s="38"/>
      <c r="O35" s="37"/>
      <c r="P35" s="37"/>
      <c r="Q35" s="36"/>
      <c r="R35" s="37"/>
      <c r="S35" s="37"/>
      <c r="T35" s="37"/>
      <c r="U35" s="37"/>
      <c r="V35" s="37"/>
      <c r="W35" s="37"/>
      <c r="X35" s="37"/>
      <c r="Y35" s="37"/>
    </row>
    <row r="36" spans="1:25" ht="50.1" customHeight="1" x14ac:dyDescent="0.25">
      <c r="A36" s="87"/>
      <c r="B36" s="52">
        <v>39</v>
      </c>
      <c r="C36" s="89"/>
      <c r="D36" s="57" t="s">
        <v>35</v>
      </c>
      <c r="E36" s="92"/>
      <c r="F36" s="66" t="s">
        <v>34</v>
      </c>
      <c r="G36" s="68" t="s">
        <v>72</v>
      </c>
      <c r="H36" s="66" t="s">
        <v>73</v>
      </c>
      <c r="I36" s="66" t="s">
        <v>30</v>
      </c>
      <c r="J36" s="59">
        <v>113.33</v>
      </c>
      <c r="K36" s="28"/>
      <c r="L36" s="27">
        <f t="shared" si="0"/>
        <v>0</v>
      </c>
      <c r="M36" s="29" t="str">
        <f t="shared" si="1"/>
        <v>OK</v>
      </c>
      <c r="N36" s="38"/>
      <c r="O36" s="37"/>
      <c r="P36" s="37"/>
      <c r="Q36" s="36"/>
      <c r="R36" s="37"/>
      <c r="S36" s="37"/>
      <c r="T36" s="37"/>
      <c r="U36" s="37"/>
      <c r="V36" s="37"/>
      <c r="W36" s="37"/>
      <c r="X36" s="37"/>
      <c r="Y36" s="37"/>
    </row>
    <row r="37" spans="1:25" ht="50.1" customHeight="1" x14ac:dyDescent="0.25">
      <c r="A37" s="87"/>
      <c r="B37" s="52">
        <v>40</v>
      </c>
      <c r="C37" s="89"/>
      <c r="D37" s="57" t="s">
        <v>118</v>
      </c>
      <c r="E37" s="92"/>
      <c r="F37" s="66" t="s">
        <v>29</v>
      </c>
      <c r="G37" s="68" t="s">
        <v>72</v>
      </c>
      <c r="H37" s="66" t="s">
        <v>73</v>
      </c>
      <c r="I37" s="66" t="s">
        <v>30</v>
      </c>
      <c r="J37" s="59">
        <v>246.66</v>
      </c>
      <c r="K37" s="28"/>
      <c r="L37" s="27">
        <f t="shared" si="0"/>
        <v>0</v>
      </c>
      <c r="M37" s="29" t="str">
        <f t="shared" si="1"/>
        <v>OK</v>
      </c>
      <c r="N37" s="37"/>
      <c r="O37" s="37"/>
      <c r="P37" s="37"/>
      <c r="Q37" s="36"/>
      <c r="R37" s="37"/>
      <c r="S37" s="37"/>
      <c r="T37" s="37"/>
      <c r="U37" s="37"/>
      <c r="V37" s="37"/>
      <c r="W37" s="37"/>
      <c r="X37" s="37"/>
      <c r="Y37" s="37"/>
    </row>
    <row r="38" spans="1:25" ht="50.1" customHeight="1" x14ac:dyDescent="0.25">
      <c r="A38" s="87"/>
      <c r="B38" s="52">
        <v>41</v>
      </c>
      <c r="C38" s="90"/>
      <c r="D38" s="57" t="s">
        <v>28</v>
      </c>
      <c r="E38" s="93"/>
      <c r="F38" s="66" t="s">
        <v>29</v>
      </c>
      <c r="G38" s="68" t="s">
        <v>72</v>
      </c>
      <c r="H38" s="66" t="s">
        <v>73</v>
      </c>
      <c r="I38" s="66" t="s">
        <v>30</v>
      </c>
      <c r="J38" s="59">
        <v>588.42999999999995</v>
      </c>
      <c r="K38" s="28"/>
      <c r="L38" s="27">
        <f t="shared" si="0"/>
        <v>0</v>
      </c>
      <c r="M38" s="29" t="str">
        <f t="shared" si="1"/>
        <v>OK</v>
      </c>
      <c r="N38" s="37"/>
      <c r="O38" s="37"/>
      <c r="P38" s="37"/>
      <c r="Q38" s="36"/>
      <c r="R38" s="37"/>
      <c r="S38" s="37"/>
      <c r="T38" s="37"/>
      <c r="U38" s="37"/>
      <c r="V38" s="37"/>
      <c r="W38" s="37"/>
      <c r="X38" s="37"/>
      <c r="Y38" s="37"/>
    </row>
    <row r="39" spans="1:25" ht="80.099999999999994" customHeight="1" x14ac:dyDescent="0.25">
      <c r="N39" s="43"/>
      <c r="O39" s="43"/>
      <c r="P39" s="43"/>
    </row>
  </sheetData>
  <customSheetViews>
    <customSheetView guid="{29377F80-2479-4EEE-B758-5B51FB237957}" scale="80" topLeftCell="B1">
      <selection activeCell="K4" sqref="K4:K38"/>
      <colBreaks count="1" manualBreakCount="1">
        <brk id="13" max="42" man="1"/>
      </colBreaks>
      <pageMargins left="0.511811024" right="0.511811024" top="0.78740157499999996" bottom="0.78740157499999996" header="0.31496062000000002" footer="0.31496062000000002"/>
      <pageSetup paperSize="9" scale="60" orientation="landscape" r:id="rId1"/>
    </customSheetView>
    <customSheetView guid="{4F310B60-E7C4-463C-82E5-32855552E117}" scale="80" topLeftCell="B1">
      <selection activeCell="K4" sqref="K4:K38"/>
      <colBreaks count="1" manualBreakCount="1">
        <brk id="13" max="42" man="1"/>
      </colBreaks>
      <pageMargins left="0.511811024" right="0.511811024" top="0.78740157499999996" bottom="0.78740157499999996" header="0.31496062000000002" footer="0.31496062000000002"/>
      <pageSetup paperSize="9" scale="60" orientation="landscape" r:id="rId2"/>
    </customSheetView>
    <customSheetView guid="{621D8238-5429-498F-AC6E-560DC77BBC2F}" scale="80" topLeftCell="F34">
      <selection activeCell="N1" sqref="N1:N1048576"/>
      <colBreaks count="1" manualBreakCount="1">
        <brk id="13" max="42" man="1"/>
      </colBreaks>
      <pageMargins left="0.511811024" right="0.511811024" top="0.78740157499999996" bottom="0.78740157499999996" header="0.31496062000000002" footer="0.31496062000000002"/>
      <pageSetup paperSize="9" scale="60" orientation="landscape" r:id="rId3"/>
    </customSheetView>
  </customSheetViews>
  <mergeCells count="24">
    <mergeCell ref="E30:E38"/>
    <mergeCell ref="A1:C1"/>
    <mergeCell ref="D1:J1"/>
    <mergeCell ref="T1:T2"/>
    <mergeCell ref="K1:M1"/>
    <mergeCell ref="A19:A27"/>
    <mergeCell ref="C19:C27"/>
    <mergeCell ref="E19:E27"/>
    <mergeCell ref="A28:A29"/>
    <mergeCell ref="C28:C29"/>
    <mergeCell ref="E28:E29"/>
    <mergeCell ref="A30:A38"/>
    <mergeCell ref="C30:C38"/>
    <mergeCell ref="W1:W2"/>
    <mergeCell ref="X1:X2"/>
    <mergeCell ref="Y1:Y2"/>
    <mergeCell ref="A2:M2"/>
    <mergeCell ref="U1:U2"/>
    <mergeCell ref="V1:V2"/>
    <mergeCell ref="O1:O2"/>
    <mergeCell ref="P1:P2"/>
    <mergeCell ref="Q1:Q2"/>
    <mergeCell ref="R1:R2"/>
    <mergeCell ref="S1:S2"/>
  </mergeCells>
  <conditionalFormatting sqref="M4:M38">
    <cfRule type="cellIs" dxfId="25" priority="1" operator="equal">
      <formula>"ATENÇÃO"</formula>
    </cfRule>
  </conditionalFormatting>
  <conditionalFormatting sqref="M1:M3 M39:M1048576">
    <cfRule type="cellIs" dxfId="24" priority="2" operator="equal">
      <formula>"ATENÇÃO"</formula>
    </cfRule>
  </conditionalFormatting>
  <pageMargins left="0.511811024" right="0.511811024" top="0.78740157499999996" bottom="0.78740157499999996" header="0.31496062000000002" footer="0.31496062000000002"/>
  <pageSetup paperSize="9" scale="60" orientation="landscape" r:id="rId4"/>
  <colBreaks count="1" manualBreakCount="1">
    <brk id="13" max="4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9"/>
  <sheetViews>
    <sheetView zoomScale="80" zoomScaleNormal="80" workbookViewId="0">
      <selection activeCell="K4" sqref="K4:K38"/>
    </sheetView>
  </sheetViews>
  <sheetFormatPr defaultColWidth="9.7109375" defaultRowHeight="15" x14ac:dyDescent="0.25"/>
  <cols>
    <col min="1" max="1" width="7.5703125" style="1" customWidth="1"/>
    <col min="2" max="2" width="5.7109375" style="1" customWidth="1"/>
    <col min="3" max="3" width="26.5703125" style="1" customWidth="1"/>
    <col min="4" max="4" width="54.28515625" style="16" customWidth="1"/>
    <col min="5" max="5" width="21.85546875" style="1" customWidth="1"/>
    <col min="6" max="6" width="9.85546875" style="1" customWidth="1"/>
    <col min="7" max="7" width="14" style="1" customWidth="1"/>
    <col min="8" max="8" width="19.7109375" style="1" customWidth="1"/>
    <col min="9" max="9" width="16.7109375" style="1" customWidth="1"/>
    <col min="10" max="10" width="16.140625" style="16" customWidth="1"/>
    <col min="11" max="11" width="12.5703125" style="17" customWidth="1"/>
    <col min="12" max="12" width="13.28515625" style="26" customWidth="1"/>
    <col min="13" max="13" width="12.5703125" style="18" customWidth="1"/>
    <col min="14" max="14" width="14.7109375" style="19" customWidth="1"/>
    <col min="15" max="18" width="14.140625" style="19" customWidth="1"/>
    <col min="19" max="25" width="12" style="19" customWidth="1"/>
    <col min="26" max="16384" width="9.7109375" style="15"/>
  </cols>
  <sheetData>
    <row r="1" spans="1:25" ht="33" customHeight="1" x14ac:dyDescent="0.25">
      <c r="A1" s="101" t="s">
        <v>75</v>
      </c>
      <c r="B1" s="101"/>
      <c r="C1" s="101"/>
      <c r="D1" s="101" t="s">
        <v>76</v>
      </c>
      <c r="E1" s="101"/>
      <c r="F1" s="101"/>
      <c r="G1" s="101"/>
      <c r="H1" s="101"/>
      <c r="I1" s="101"/>
      <c r="J1" s="101"/>
      <c r="K1" s="101" t="s">
        <v>77</v>
      </c>
      <c r="L1" s="101"/>
      <c r="M1" s="101"/>
      <c r="N1" s="100" t="s">
        <v>78</v>
      </c>
      <c r="O1" s="100" t="s">
        <v>78</v>
      </c>
      <c r="P1" s="100" t="s">
        <v>78</v>
      </c>
      <c r="Q1" s="100" t="s">
        <v>78</v>
      </c>
      <c r="R1" s="100" t="s">
        <v>78</v>
      </c>
      <c r="S1" s="100" t="s">
        <v>78</v>
      </c>
      <c r="T1" s="100" t="s">
        <v>78</v>
      </c>
      <c r="U1" s="100" t="s">
        <v>78</v>
      </c>
      <c r="V1" s="100" t="s">
        <v>78</v>
      </c>
      <c r="W1" s="100" t="s">
        <v>78</v>
      </c>
      <c r="X1" s="100" t="s">
        <v>78</v>
      </c>
      <c r="Y1" s="100" t="s">
        <v>78</v>
      </c>
    </row>
    <row r="2" spans="1:25" ht="24.75" customHeight="1" x14ac:dyDescent="0.25">
      <c r="A2" s="101" t="s">
        <v>45</v>
      </c>
      <c r="B2" s="101"/>
      <c r="C2" s="101"/>
      <c r="D2" s="101"/>
      <c r="E2" s="101"/>
      <c r="F2" s="101"/>
      <c r="G2" s="101"/>
      <c r="H2" s="101"/>
      <c r="I2" s="101"/>
      <c r="J2" s="101"/>
      <c r="K2" s="101"/>
      <c r="L2" s="101"/>
      <c r="M2" s="101"/>
      <c r="N2" s="100"/>
      <c r="O2" s="100"/>
      <c r="P2" s="100"/>
      <c r="Q2" s="100"/>
      <c r="R2" s="100"/>
      <c r="S2" s="100"/>
      <c r="T2" s="100"/>
      <c r="U2" s="100"/>
      <c r="V2" s="100"/>
      <c r="W2" s="100"/>
      <c r="X2" s="100"/>
      <c r="Y2" s="100"/>
    </row>
    <row r="3" spans="1:25" s="16" customFormat="1" ht="34.5" customHeight="1" x14ac:dyDescent="0.2">
      <c r="A3" s="20" t="s">
        <v>6</v>
      </c>
      <c r="B3" s="20" t="s">
        <v>36</v>
      </c>
      <c r="C3" s="20" t="s">
        <v>46</v>
      </c>
      <c r="D3" s="40" t="s">
        <v>47</v>
      </c>
      <c r="E3" s="21" t="s">
        <v>48</v>
      </c>
      <c r="F3" s="21" t="s">
        <v>49</v>
      </c>
      <c r="G3" s="21" t="s">
        <v>50</v>
      </c>
      <c r="H3" s="21" t="s">
        <v>51</v>
      </c>
      <c r="I3" s="21" t="s">
        <v>52</v>
      </c>
      <c r="J3" s="22" t="s">
        <v>2</v>
      </c>
      <c r="K3" s="23" t="s">
        <v>24</v>
      </c>
      <c r="L3" s="24" t="s">
        <v>0</v>
      </c>
      <c r="M3" s="20" t="s">
        <v>3</v>
      </c>
      <c r="N3" s="25" t="s">
        <v>1</v>
      </c>
      <c r="O3" s="25" t="s">
        <v>1</v>
      </c>
      <c r="P3" s="25" t="s">
        <v>1</v>
      </c>
      <c r="Q3" s="25" t="s">
        <v>1</v>
      </c>
      <c r="R3" s="25" t="s">
        <v>1</v>
      </c>
      <c r="S3" s="25" t="s">
        <v>1</v>
      </c>
      <c r="T3" s="25" t="s">
        <v>1</v>
      </c>
      <c r="U3" s="25" t="s">
        <v>1</v>
      </c>
      <c r="V3" s="25" t="s">
        <v>1</v>
      </c>
      <c r="W3" s="25" t="s">
        <v>1</v>
      </c>
      <c r="X3" s="25" t="s">
        <v>1</v>
      </c>
      <c r="Y3" s="25" t="s">
        <v>1</v>
      </c>
    </row>
    <row r="4" spans="1:25" ht="150" customHeight="1" x14ac:dyDescent="0.25">
      <c r="A4" s="48">
        <v>1</v>
      </c>
      <c r="B4" s="48">
        <v>1</v>
      </c>
      <c r="C4" s="54" t="s">
        <v>97</v>
      </c>
      <c r="D4" s="56" t="s">
        <v>104</v>
      </c>
      <c r="E4" s="44" t="s">
        <v>80</v>
      </c>
      <c r="F4" s="44" t="s">
        <v>26</v>
      </c>
      <c r="G4" s="44" t="s">
        <v>53</v>
      </c>
      <c r="H4" s="44" t="s">
        <v>54</v>
      </c>
      <c r="I4" s="44" t="s">
        <v>27</v>
      </c>
      <c r="J4" s="61">
        <v>1359.09</v>
      </c>
      <c r="K4" s="28"/>
      <c r="L4" s="27">
        <f t="shared" ref="L4:L38" si="0">K4-SUM(N4:X4)</f>
        <v>0</v>
      </c>
      <c r="M4" s="29" t="str">
        <f>IF(L4&lt;0,"ATENÇÃO","OK")</f>
        <v>OK</v>
      </c>
      <c r="N4" s="37"/>
      <c r="O4" s="38"/>
      <c r="P4" s="37"/>
      <c r="Q4" s="36"/>
      <c r="R4" s="37"/>
      <c r="S4" s="37"/>
      <c r="T4" s="37"/>
      <c r="U4" s="37"/>
      <c r="V4" s="37"/>
      <c r="W4" s="37"/>
      <c r="X4" s="36"/>
      <c r="Y4" s="37"/>
    </row>
    <row r="5" spans="1:25" ht="150" customHeight="1" x14ac:dyDescent="0.25">
      <c r="A5" s="52">
        <v>2</v>
      </c>
      <c r="B5" s="52">
        <v>2</v>
      </c>
      <c r="C5" s="55" t="s">
        <v>98</v>
      </c>
      <c r="D5" s="57" t="s">
        <v>105</v>
      </c>
      <c r="E5" s="63" t="s">
        <v>81</v>
      </c>
      <c r="F5" s="64" t="s">
        <v>26</v>
      </c>
      <c r="G5" s="65" t="s">
        <v>53</v>
      </c>
      <c r="H5" s="65" t="s">
        <v>54</v>
      </c>
      <c r="I5" s="65" t="s">
        <v>27</v>
      </c>
      <c r="J5" s="59">
        <v>1290.47</v>
      </c>
      <c r="K5" s="28"/>
      <c r="L5" s="27">
        <f t="shared" si="0"/>
        <v>0</v>
      </c>
      <c r="M5" s="29" t="str">
        <f t="shared" ref="M5:M38" si="1">IF(L5&lt;0,"ATENÇÃO","OK")</f>
        <v>OK</v>
      </c>
      <c r="N5" s="36"/>
      <c r="O5" s="38"/>
      <c r="P5" s="37"/>
      <c r="Q5" s="37"/>
      <c r="R5" s="37"/>
      <c r="S5" s="37"/>
      <c r="T5" s="37"/>
      <c r="U5" s="37"/>
      <c r="V5" s="37"/>
      <c r="W5" s="37"/>
      <c r="X5" s="37"/>
      <c r="Y5" s="37"/>
    </row>
    <row r="6" spans="1:25" ht="150" customHeight="1" x14ac:dyDescent="0.25">
      <c r="A6" s="53">
        <v>3</v>
      </c>
      <c r="B6" s="53">
        <v>3</v>
      </c>
      <c r="C6" s="54" t="s">
        <v>99</v>
      </c>
      <c r="D6" s="58" t="s">
        <v>106</v>
      </c>
      <c r="E6" s="46" t="s">
        <v>82</v>
      </c>
      <c r="F6" s="44" t="s">
        <v>26</v>
      </c>
      <c r="G6" s="44" t="s">
        <v>53</v>
      </c>
      <c r="H6" s="44" t="s">
        <v>55</v>
      </c>
      <c r="I6" s="44" t="s">
        <v>27</v>
      </c>
      <c r="J6" s="60">
        <v>1765.86</v>
      </c>
      <c r="K6" s="28">
        <v>2</v>
      </c>
      <c r="L6" s="27">
        <f t="shared" si="0"/>
        <v>2</v>
      </c>
      <c r="M6" s="29" t="str">
        <f t="shared" si="1"/>
        <v>OK</v>
      </c>
      <c r="N6" s="37"/>
      <c r="O6" s="38"/>
      <c r="P6" s="37"/>
      <c r="Q6" s="37"/>
      <c r="R6" s="37"/>
      <c r="S6" s="37"/>
      <c r="T6" s="37"/>
      <c r="U6" s="37"/>
      <c r="V6" s="37"/>
      <c r="W6" s="37"/>
      <c r="X6" s="37"/>
      <c r="Y6" s="37"/>
    </row>
    <row r="7" spans="1:25" ht="150" customHeight="1" x14ac:dyDescent="0.25">
      <c r="A7" s="52">
        <v>4</v>
      </c>
      <c r="B7" s="52">
        <v>4</v>
      </c>
      <c r="C7" s="55" t="s">
        <v>98</v>
      </c>
      <c r="D7" s="57" t="s">
        <v>107</v>
      </c>
      <c r="E7" s="65" t="s">
        <v>83</v>
      </c>
      <c r="F7" s="65" t="s">
        <v>26</v>
      </c>
      <c r="G7" s="65" t="s">
        <v>53</v>
      </c>
      <c r="H7" s="65" t="s">
        <v>56</v>
      </c>
      <c r="I7" s="65" t="s">
        <v>27</v>
      </c>
      <c r="J7" s="59">
        <v>1540</v>
      </c>
      <c r="K7" s="28"/>
      <c r="L7" s="27">
        <f t="shared" si="0"/>
        <v>0</v>
      </c>
      <c r="M7" s="29" t="str">
        <f t="shared" si="1"/>
        <v>OK</v>
      </c>
      <c r="N7" s="37"/>
      <c r="O7" s="38"/>
      <c r="P7" s="36"/>
      <c r="Q7" s="37"/>
      <c r="R7" s="37"/>
      <c r="S7" s="37"/>
      <c r="T7" s="37"/>
      <c r="U7" s="37"/>
      <c r="V7" s="37"/>
      <c r="W7" s="37"/>
      <c r="X7" s="37"/>
      <c r="Y7" s="37"/>
    </row>
    <row r="8" spans="1:25" ht="150" customHeight="1" x14ac:dyDescent="0.25">
      <c r="A8" s="53">
        <v>5</v>
      </c>
      <c r="B8" s="53">
        <v>5</v>
      </c>
      <c r="C8" s="54" t="s">
        <v>97</v>
      </c>
      <c r="D8" s="58" t="s">
        <v>108</v>
      </c>
      <c r="E8" s="44" t="s">
        <v>84</v>
      </c>
      <c r="F8" s="44" t="s">
        <v>26</v>
      </c>
      <c r="G8" s="44" t="s">
        <v>53</v>
      </c>
      <c r="H8" s="44" t="s">
        <v>57</v>
      </c>
      <c r="I8" s="44" t="s">
        <v>27</v>
      </c>
      <c r="J8" s="60">
        <v>2363.63</v>
      </c>
      <c r="K8" s="28"/>
      <c r="L8" s="27">
        <f t="shared" si="0"/>
        <v>0</v>
      </c>
      <c r="M8" s="29" t="str">
        <f t="shared" si="1"/>
        <v>OK</v>
      </c>
      <c r="N8" s="36"/>
      <c r="O8" s="38"/>
      <c r="P8" s="37"/>
      <c r="Q8" s="36"/>
      <c r="R8" s="37"/>
      <c r="S8" s="37"/>
      <c r="T8" s="37"/>
      <c r="U8" s="37"/>
      <c r="V8" s="37"/>
      <c r="W8" s="37"/>
      <c r="X8" s="37"/>
      <c r="Y8" s="37"/>
    </row>
    <row r="9" spans="1:25" ht="150" customHeight="1" x14ac:dyDescent="0.25">
      <c r="A9" s="52">
        <v>6</v>
      </c>
      <c r="B9" s="52">
        <v>6</v>
      </c>
      <c r="C9" s="55" t="s">
        <v>98</v>
      </c>
      <c r="D9" s="57" t="s">
        <v>109</v>
      </c>
      <c r="E9" s="65" t="s">
        <v>85</v>
      </c>
      <c r="F9" s="65" t="s">
        <v>26</v>
      </c>
      <c r="G9" s="65" t="s">
        <v>53</v>
      </c>
      <c r="H9" s="65" t="s">
        <v>58</v>
      </c>
      <c r="I9" s="65" t="s">
        <v>27</v>
      </c>
      <c r="J9" s="59">
        <v>2388.88</v>
      </c>
      <c r="K9" s="28"/>
      <c r="L9" s="27">
        <f t="shared" si="0"/>
        <v>0</v>
      </c>
      <c r="M9" s="29" t="str">
        <f t="shared" si="1"/>
        <v>OK</v>
      </c>
      <c r="N9" s="37"/>
      <c r="O9" s="38"/>
      <c r="P9" s="37"/>
      <c r="Q9" s="36"/>
      <c r="R9" s="39"/>
      <c r="S9" s="37"/>
      <c r="T9" s="37"/>
      <c r="U9" s="37"/>
      <c r="V9" s="37"/>
      <c r="W9" s="37"/>
      <c r="X9" s="37"/>
      <c r="Y9" s="37"/>
    </row>
    <row r="10" spans="1:25" ht="150" customHeight="1" x14ac:dyDescent="0.25">
      <c r="A10" s="53">
        <v>9</v>
      </c>
      <c r="B10" s="53">
        <v>9</v>
      </c>
      <c r="C10" s="54" t="s">
        <v>98</v>
      </c>
      <c r="D10" s="58" t="s">
        <v>110</v>
      </c>
      <c r="E10" s="44" t="s">
        <v>86</v>
      </c>
      <c r="F10" s="44" t="s">
        <v>26</v>
      </c>
      <c r="G10" s="44" t="s">
        <v>53</v>
      </c>
      <c r="H10" s="44" t="s">
        <v>59</v>
      </c>
      <c r="I10" s="44" t="s">
        <v>27</v>
      </c>
      <c r="J10" s="60">
        <v>2970.58</v>
      </c>
      <c r="K10" s="28"/>
      <c r="L10" s="27">
        <f t="shared" si="0"/>
        <v>0</v>
      </c>
      <c r="M10" s="29" t="str">
        <f t="shared" si="1"/>
        <v>OK</v>
      </c>
      <c r="N10" s="37"/>
      <c r="O10" s="38"/>
      <c r="P10" s="37"/>
      <c r="Q10" s="37"/>
      <c r="R10" s="37"/>
      <c r="S10" s="37"/>
      <c r="T10" s="37"/>
      <c r="U10" s="37"/>
      <c r="V10" s="37"/>
      <c r="W10" s="37"/>
      <c r="X10" s="37"/>
      <c r="Y10" s="37"/>
    </row>
    <row r="11" spans="1:25" ht="150" customHeight="1" x14ac:dyDescent="0.25">
      <c r="A11" s="52">
        <v>12</v>
      </c>
      <c r="B11" s="52">
        <v>12</v>
      </c>
      <c r="C11" s="55" t="s">
        <v>100</v>
      </c>
      <c r="D11" s="57" t="s">
        <v>111</v>
      </c>
      <c r="E11" s="65" t="s">
        <v>87</v>
      </c>
      <c r="F11" s="66" t="s">
        <v>26</v>
      </c>
      <c r="G11" s="66" t="s">
        <v>53</v>
      </c>
      <c r="H11" s="66" t="s">
        <v>60</v>
      </c>
      <c r="I11" s="65" t="s">
        <v>27</v>
      </c>
      <c r="J11" s="59">
        <v>10017.57</v>
      </c>
      <c r="K11" s="28"/>
      <c r="L11" s="27">
        <f t="shared" si="0"/>
        <v>0</v>
      </c>
      <c r="M11" s="29" t="str">
        <f t="shared" si="1"/>
        <v>OK</v>
      </c>
      <c r="N11" s="37"/>
      <c r="O11" s="38"/>
      <c r="P11" s="37"/>
      <c r="Q11" s="37"/>
      <c r="R11" s="37"/>
      <c r="S11" s="37"/>
      <c r="T11" s="37"/>
      <c r="U11" s="37"/>
      <c r="V11" s="37"/>
      <c r="W11" s="37"/>
      <c r="X11" s="37"/>
      <c r="Y11" s="37"/>
    </row>
    <row r="12" spans="1:25" ht="150" customHeight="1" x14ac:dyDescent="0.25">
      <c r="A12" s="53">
        <v>13</v>
      </c>
      <c r="B12" s="53">
        <v>13</v>
      </c>
      <c r="C12" s="54" t="s">
        <v>101</v>
      </c>
      <c r="D12" s="58" t="s">
        <v>112</v>
      </c>
      <c r="E12" s="44" t="s">
        <v>88</v>
      </c>
      <c r="F12" s="45" t="s">
        <v>26</v>
      </c>
      <c r="G12" s="45" t="s">
        <v>53</v>
      </c>
      <c r="H12" s="45" t="s">
        <v>61</v>
      </c>
      <c r="I12" s="44" t="s">
        <v>27</v>
      </c>
      <c r="J12" s="60">
        <v>13500</v>
      </c>
      <c r="K12" s="28"/>
      <c r="L12" s="27">
        <f t="shared" si="0"/>
        <v>0</v>
      </c>
      <c r="M12" s="29" t="str">
        <f t="shared" si="1"/>
        <v>OK</v>
      </c>
      <c r="N12" s="37"/>
      <c r="O12" s="38"/>
      <c r="P12" s="37"/>
      <c r="Q12" s="37"/>
      <c r="R12" s="37"/>
      <c r="S12" s="37"/>
      <c r="T12" s="37"/>
      <c r="U12" s="37"/>
      <c r="V12" s="37"/>
      <c r="W12" s="37"/>
      <c r="X12" s="37"/>
      <c r="Y12" s="37"/>
    </row>
    <row r="13" spans="1:25" ht="150" customHeight="1" x14ac:dyDescent="0.25">
      <c r="A13" s="52">
        <v>15</v>
      </c>
      <c r="B13" s="52">
        <v>15</v>
      </c>
      <c r="C13" s="55" t="s">
        <v>101</v>
      </c>
      <c r="D13" s="57" t="s">
        <v>113</v>
      </c>
      <c r="E13" s="65" t="s">
        <v>89</v>
      </c>
      <c r="F13" s="66" t="s">
        <v>26</v>
      </c>
      <c r="G13" s="66" t="s">
        <v>53</v>
      </c>
      <c r="H13" s="66" t="s">
        <v>62</v>
      </c>
      <c r="I13" s="65" t="s">
        <v>27</v>
      </c>
      <c r="J13" s="59">
        <v>13611.03</v>
      </c>
      <c r="K13" s="28">
        <v>2</v>
      </c>
      <c r="L13" s="27">
        <f t="shared" si="0"/>
        <v>2</v>
      </c>
      <c r="M13" s="29" t="str">
        <f t="shared" si="1"/>
        <v>OK</v>
      </c>
      <c r="N13" s="37"/>
      <c r="O13" s="38"/>
      <c r="P13" s="37"/>
      <c r="Q13" s="36"/>
      <c r="R13" s="39"/>
      <c r="S13" s="37"/>
      <c r="T13" s="37"/>
      <c r="U13" s="37"/>
      <c r="V13" s="37"/>
      <c r="W13" s="37"/>
      <c r="X13" s="37"/>
      <c r="Y13" s="37"/>
    </row>
    <row r="14" spans="1:25" ht="150" customHeight="1" x14ac:dyDescent="0.25">
      <c r="A14" s="48">
        <v>16</v>
      </c>
      <c r="B14" s="48">
        <v>16</v>
      </c>
      <c r="C14" s="62" t="s">
        <v>101</v>
      </c>
      <c r="D14" s="56" t="s">
        <v>114</v>
      </c>
      <c r="E14" s="44" t="s">
        <v>90</v>
      </c>
      <c r="F14" s="44" t="s">
        <v>26</v>
      </c>
      <c r="G14" s="44" t="s">
        <v>53</v>
      </c>
      <c r="H14" s="44" t="s">
        <v>63</v>
      </c>
      <c r="I14" s="44" t="s">
        <v>27</v>
      </c>
      <c r="J14" s="61">
        <v>15985.91</v>
      </c>
      <c r="K14" s="28">
        <v>7</v>
      </c>
      <c r="L14" s="27">
        <f t="shared" si="0"/>
        <v>7</v>
      </c>
      <c r="M14" s="29" t="str">
        <f t="shared" si="1"/>
        <v>OK</v>
      </c>
      <c r="N14" s="37"/>
      <c r="O14" s="38"/>
      <c r="P14" s="37"/>
      <c r="Q14" s="37"/>
      <c r="R14" s="37"/>
      <c r="S14" s="37"/>
      <c r="T14" s="37"/>
      <c r="U14" s="37"/>
      <c r="V14" s="37"/>
      <c r="W14" s="37"/>
      <c r="X14" s="37"/>
      <c r="Y14" s="37"/>
    </row>
    <row r="15" spans="1:25" ht="150" customHeight="1" x14ac:dyDescent="0.25">
      <c r="A15" s="52">
        <v>17</v>
      </c>
      <c r="B15" s="52">
        <v>17</v>
      </c>
      <c r="C15" s="55" t="s">
        <v>101</v>
      </c>
      <c r="D15" s="57" t="s">
        <v>115</v>
      </c>
      <c r="E15" s="65" t="s">
        <v>91</v>
      </c>
      <c r="F15" s="65" t="s">
        <v>26</v>
      </c>
      <c r="G15" s="65" t="s">
        <v>53</v>
      </c>
      <c r="H15" s="65" t="s">
        <v>64</v>
      </c>
      <c r="I15" s="65" t="s">
        <v>27</v>
      </c>
      <c r="J15" s="59">
        <v>16854.5</v>
      </c>
      <c r="K15" s="28"/>
      <c r="L15" s="27">
        <f t="shared" si="0"/>
        <v>0</v>
      </c>
      <c r="M15" s="29" t="str">
        <f t="shared" si="1"/>
        <v>OK</v>
      </c>
      <c r="N15" s="37"/>
      <c r="O15" s="38"/>
      <c r="P15" s="37"/>
      <c r="Q15" s="37"/>
      <c r="R15" s="37"/>
      <c r="S15" s="37"/>
      <c r="T15" s="37"/>
      <c r="U15" s="37"/>
      <c r="V15" s="37"/>
      <c r="W15" s="37"/>
      <c r="X15" s="37"/>
      <c r="Y15" s="37"/>
    </row>
    <row r="16" spans="1:25" ht="150" customHeight="1" x14ac:dyDescent="0.25">
      <c r="A16" s="53">
        <v>19</v>
      </c>
      <c r="B16" s="53">
        <v>19</v>
      </c>
      <c r="C16" s="54" t="s">
        <v>98</v>
      </c>
      <c r="D16" s="58" t="s">
        <v>37</v>
      </c>
      <c r="E16" s="44" t="s">
        <v>92</v>
      </c>
      <c r="F16" s="44" t="s">
        <v>26</v>
      </c>
      <c r="G16" s="44" t="s">
        <v>65</v>
      </c>
      <c r="H16" s="44" t="s">
        <v>66</v>
      </c>
      <c r="I16" s="44" t="s">
        <v>27</v>
      </c>
      <c r="J16" s="60">
        <v>863.63</v>
      </c>
      <c r="K16" s="28"/>
      <c r="L16" s="27">
        <f t="shared" si="0"/>
        <v>0</v>
      </c>
      <c r="M16" s="29" t="str">
        <f t="shared" si="1"/>
        <v>OK</v>
      </c>
      <c r="N16" s="37"/>
      <c r="O16" s="38"/>
      <c r="P16" s="37"/>
      <c r="Q16" s="37"/>
      <c r="R16" s="37"/>
      <c r="S16" s="37"/>
      <c r="T16" s="37"/>
      <c r="U16" s="37"/>
      <c r="V16" s="37"/>
      <c r="W16" s="37"/>
      <c r="X16" s="37"/>
      <c r="Y16" s="37"/>
    </row>
    <row r="17" spans="1:25" ht="150" customHeight="1" x14ac:dyDescent="0.25">
      <c r="A17" s="50">
        <v>20</v>
      </c>
      <c r="B17" s="52">
        <v>20</v>
      </c>
      <c r="C17" s="55" t="s">
        <v>101</v>
      </c>
      <c r="D17" s="57" t="s">
        <v>67</v>
      </c>
      <c r="E17" s="65" t="s">
        <v>93</v>
      </c>
      <c r="F17" s="66" t="s">
        <v>26</v>
      </c>
      <c r="G17" s="66" t="s">
        <v>68</v>
      </c>
      <c r="H17" s="66" t="s">
        <v>69</v>
      </c>
      <c r="I17" s="66" t="s">
        <v>70</v>
      </c>
      <c r="J17" s="59">
        <v>481.95</v>
      </c>
      <c r="K17" s="28">
        <v>2</v>
      </c>
      <c r="L17" s="27">
        <f t="shared" si="0"/>
        <v>2</v>
      </c>
      <c r="M17" s="29" t="str">
        <f t="shared" si="1"/>
        <v>OK</v>
      </c>
      <c r="N17" s="37"/>
      <c r="O17" s="38"/>
      <c r="P17" s="37"/>
      <c r="Q17" s="37"/>
      <c r="R17" s="37"/>
      <c r="S17" s="37"/>
      <c r="T17" s="37"/>
      <c r="U17" s="37"/>
      <c r="V17" s="37"/>
      <c r="W17" s="37"/>
      <c r="X17" s="37"/>
      <c r="Y17" s="37"/>
    </row>
    <row r="18" spans="1:25" ht="150" customHeight="1" x14ac:dyDescent="0.25">
      <c r="A18" s="51">
        <v>21</v>
      </c>
      <c r="B18" s="53">
        <v>21</v>
      </c>
      <c r="C18" s="54" t="s">
        <v>102</v>
      </c>
      <c r="D18" s="58" t="s">
        <v>116</v>
      </c>
      <c r="E18" s="44" t="s">
        <v>94</v>
      </c>
      <c r="F18" s="44" t="s">
        <v>26</v>
      </c>
      <c r="G18" s="44" t="s">
        <v>95</v>
      </c>
      <c r="H18" s="44" t="s">
        <v>79</v>
      </c>
      <c r="I18" s="44" t="s">
        <v>27</v>
      </c>
      <c r="J18" s="60">
        <v>3953.7</v>
      </c>
      <c r="K18" s="28"/>
      <c r="L18" s="27">
        <f t="shared" si="0"/>
        <v>0</v>
      </c>
      <c r="M18" s="29" t="str">
        <f t="shared" si="1"/>
        <v>OK</v>
      </c>
      <c r="N18" s="37"/>
      <c r="O18" s="38"/>
      <c r="P18" s="37"/>
      <c r="Q18" s="37"/>
      <c r="R18" s="37"/>
      <c r="S18" s="37"/>
      <c r="T18" s="37"/>
      <c r="U18" s="37"/>
      <c r="V18" s="37"/>
      <c r="W18" s="37"/>
      <c r="X18" s="37"/>
      <c r="Y18" s="37"/>
    </row>
    <row r="19" spans="1:25" ht="50.1" customHeight="1" x14ac:dyDescent="0.25">
      <c r="A19" s="96">
        <v>22</v>
      </c>
      <c r="B19" s="52">
        <v>22</v>
      </c>
      <c r="C19" s="88" t="s">
        <v>103</v>
      </c>
      <c r="D19" s="57" t="s">
        <v>71</v>
      </c>
      <c r="E19" s="91" t="s">
        <v>96</v>
      </c>
      <c r="F19" s="66" t="s">
        <v>29</v>
      </c>
      <c r="G19" s="67" t="s">
        <v>72</v>
      </c>
      <c r="H19" s="66" t="s">
        <v>73</v>
      </c>
      <c r="I19" s="66" t="s">
        <v>30</v>
      </c>
      <c r="J19" s="59">
        <v>51.1</v>
      </c>
      <c r="K19" s="28"/>
      <c r="L19" s="27">
        <f t="shared" si="0"/>
        <v>0</v>
      </c>
      <c r="M19" s="29" t="str">
        <f t="shared" si="1"/>
        <v>OK</v>
      </c>
      <c r="N19" s="37"/>
      <c r="O19" s="38"/>
      <c r="P19" s="37"/>
      <c r="Q19" s="37"/>
      <c r="R19" s="37"/>
      <c r="S19" s="37"/>
      <c r="T19" s="37"/>
      <c r="U19" s="39"/>
      <c r="V19" s="39"/>
      <c r="W19" s="37"/>
      <c r="X19" s="37"/>
      <c r="Y19" s="37"/>
    </row>
    <row r="20" spans="1:25" ht="50.1" customHeight="1" x14ac:dyDescent="0.25">
      <c r="A20" s="96"/>
      <c r="B20" s="52">
        <v>23</v>
      </c>
      <c r="C20" s="89"/>
      <c r="D20" s="57" t="s">
        <v>28</v>
      </c>
      <c r="E20" s="92"/>
      <c r="F20" s="66" t="s">
        <v>29</v>
      </c>
      <c r="G20" s="68" t="s">
        <v>72</v>
      </c>
      <c r="H20" s="66" t="s">
        <v>73</v>
      </c>
      <c r="I20" s="66" t="s">
        <v>30</v>
      </c>
      <c r="J20" s="59">
        <v>430</v>
      </c>
      <c r="K20" s="28">
        <v>4</v>
      </c>
      <c r="L20" s="27">
        <f t="shared" si="0"/>
        <v>4</v>
      </c>
      <c r="M20" s="29" t="str">
        <f t="shared" si="1"/>
        <v>OK</v>
      </c>
      <c r="N20" s="37"/>
      <c r="O20" s="38"/>
      <c r="P20" s="37"/>
      <c r="Q20" s="37"/>
      <c r="R20" s="37"/>
      <c r="S20" s="37"/>
      <c r="T20" s="37"/>
      <c r="U20" s="37"/>
      <c r="V20" s="37"/>
      <c r="W20" s="37"/>
      <c r="X20" s="37"/>
      <c r="Y20" s="37"/>
    </row>
    <row r="21" spans="1:25" ht="50.1" customHeight="1" x14ac:dyDescent="0.25">
      <c r="A21" s="96"/>
      <c r="B21" s="52">
        <v>24</v>
      </c>
      <c r="C21" s="89"/>
      <c r="D21" s="57" t="s">
        <v>31</v>
      </c>
      <c r="E21" s="92"/>
      <c r="F21" s="66" t="s">
        <v>29</v>
      </c>
      <c r="G21" s="68" t="s">
        <v>72</v>
      </c>
      <c r="H21" s="66" t="s">
        <v>73</v>
      </c>
      <c r="I21" s="66" t="s">
        <v>30</v>
      </c>
      <c r="J21" s="59">
        <v>500</v>
      </c>
      <c r="K21" s="28">
        <v>2</v>
      </c>
      <c r="L21" s="27">
        <f t="shared" si="0"/>
        <v>2</v>
      </c>
      <c r="M21" s="29" t="str">
        <f t="shared" si="1"/>
        <v>OK</v>
      </c>
      <c r="N21" s="37"/>
      <c r="O21" s="38"/>
      <c r="P21" s="37"/>
      <c r="Q21" s="37"/>
      <c r="R21" s="37"/>
      <c r="S21" s="37"/>
      <c r="T21" s="37"/>
      <c r="U21" s="37"/>
      <c r="V21" s="37"/>
      <c r="W21" s="37"/>
      <c r="X21" s="37"/>
      <c r="Y21" s="37"/>
    </row>
    <row r="22" spans="1:25" ht="50.1" customHeight="1" x14ac:dyDescent="0.25">
      <c r="A22" s="96"/>
      <c r="B22" s="52">
        <v>25</v>
      </c>
      <c r="C22" s="89"/>
      <c r="D22" s="57" t="s">
        <v>32</v>
      </c>
      <c r="E22" s="92"/>
      <c r="F22" s="66" t="s">
        <v>29</v>
      </c>
      <c r="G22" s="68" t="s">
        <v>72</v>
      </c>
      <c r="H22" s="66" t="s">
        <v>73</v>
      </c>
      <c r="I22" s="66" t="s">
        <v>30</v>
      </c>
      <c r="J22" s="59">
        <v>800</v>
      </c>
      <c r="K22" s="28">
        <v>13</v>
      </c>
      <c r="L22" s="27">
        <f t="shared" si="0"/>
        <v>13</v>
      </c>
      <c r="M22" s="29" t="str">
        <f t="shared" si="1"/>
        <v>OK</v>
      </c>
      <c r="N22" s="37"/>
      <c r="O22" s="38"/>
      <c r="P22" s="37"/>
      <c r="Q22" s="37"/>
      <c r="R22" s="37"/>
      <c r="S22" s="37"/>
      <c r="T22" s="37"/>
      <c r="U22" s="37"/>
      <c r="V22" s="37"/>
      <c r="W22" s="37"/>
      <c r="X22" s="37"/>
      <c r="Y22" s="37"/>
    </row>
    <row r="23" spans="1:25" ht="50.1" customHeight="1" x14ac:dyDescent="0.25">
      <c r="A23" s="96"/>
      <c r="B23" s="52">
        <v>26</v>
      </c>
      <c r="C23" s="89"/>
      <c r="D23" s="57" t="s">
        <v>33</v>
      </c>
      <c r="E23" s="92"/>
      <c r="F23" s="66" t="s">
        <v>34</v>
      </c>
      <c r="G23" s="68" t="s">
        <v>72</v>
      </c>
      <c r="H23" s="66" t="s">
        <v>73</v>
      </c>
      <c r="I23" s="66" t="s">
        <v>30</v>
      </c>
      <c r="J23" s="59">
        <v>40</v>
      </c>
      <c r="K23" s="28">
        <v>4</v>
      </c>
      <c r="L23" s="27">
        <f t="shared" si="0"/>
        <v>4</v>
      </c>
      <c r="M23" s="29" t="str">
        <f t="shared" si="1"/>
        <v>OK</v>
      </c>
      <c r="N23" s="37"/>
      <c r="O23" s="38"/>
      <c r="P23" s="36"/>
      <c r="Q23" s="37"/>
      <c r="R23" s="36"/>
      <c r="S23" s="37"/>
      <c r="T23" s="37"/>
      <c r="U23" s="37"/>
      <c r="V23" s="37"/>
      <c r="W23" s="37"/>
      <c r="X23" s="37"/>
      <c r="Y23" s="37"/>
    </row>
    <row r="24" spans="1:25" ht="50.1" customHeight="1" x14ac:dyDescent="0.25">
      <c r="A24" s="96"/>
      <c r="B24" s="52">
        <v>27</v>
      </c>
      <c r="C24" s="89"/>
      <c r="D24" s="57" t="s">
        <v>117</v>
      </c>
      <c r="E24" s="92"/>
      <c r="F24" s="66" t="s">
        <v>34</v>
      </c>
      <c r="G24" s="68" t="s">
        <v>72</v>
      </c>
      <c r="H24" s="66" t="s">
        <v>73</v>
      </c>
      <c r="I24" s="66" t="s">
        <v>30</v>
      </c>
      <c r="J24" s="59">
        <v>40</v>
      </c>
      <c r="K24" s="28">
        <v>2</v>
      </c>
      <c r="L24" s="27">
        <f t="shared" si="0"/>
        <v>2</v>
      </c>
      <c r="M24" s="29" t="str">
        <f t="shared" si="1"/>
        <v>OK</v>
      </c>
      <c r="N24" s="37"/>
      <c r="O24" s="38"/>
      <c r="P24" s="37"/>
      <c r="Q24" s="37"/>
      <c r="R24" s="37"/>
      <c r="S24" s="37"/>
      <c r="T24" s="37"/>
      <c r="U24" s="37"/>
      <c r="V24" s="37"/>
      <c r="W24" s="37"/>
      <c r="X24" s="37"/>
      <c r="Y24" s="37"/>
    </row>
    <row r="25" spans="1:25" ht="50.1" customHeight="1" x14ac:dyDescent="0.25">
      <c r="A25" s="96"/>
      <c r="B25" s="52">
        <v>28</v>
      </c>
      <c r="C25" s="89"/>
      <c r="D25" s="57" t="s">
        <v>35</v>
      </c>
      <c r="E25" s="92"/>
      <c r="F25" s="66" t="s">
        <v>34</v>
      </c>
      <c r="G25" s="68" t="s">
        <v>72</v>
      </c>
      <c r="H25" s="66" t="s">
        <v>73</v>
      </c>
      <c r="I25" s="66" t="s">
        <v>30</v>
      </c>
      <c r="J25" s="59">
        <v>60</v>
      </c>
      <c r="K25" s="28">
        <v>5</v>
      </c>
      <c r="L25" s="27">
        <f t="shared" si="0"/>
        <v>5</v>
      </c>
      <c r="M25" s="29" t="str">
        <f t="shared" si="1"/>
        <v>OK</v>
      </c>
      <c r="N25" s="36"/>
      <c r="O25" s="36"/>
      <c r="P25" s="37"/>
      <c r="Q25" s="36"/>
      <c r="R25" s="39"/>
      <c r="S25" s="36"/>
      <c r="T25" s="37"/>
      <c r="U25" s="37"/>
      <c r="V25" s="37"/>
      <c r="W25" s="36"/>
      <c r="X25" s="37"/>
      <c r="Y25" s="37"/>
    </row>
    <row r="26" spans="1:25" ht="50.1" customHeight="1" x14ac:dyDescent="0.25">
      <c r="A26" s="96"/>
      <c r="B26" s="52">
        <v>29</v>
      </c>
      <c r="C26" s="89"/>
      <c r="D26" s="57" t="s">
        <v>118</v>
      </c>
      <c r="E26" s="92"/>
      <c r="F26" s="66" t="s">
        <v>29</v>
      </c>
      <c r="G26" s="68" t="s">
        <v>72</v>
      </c>
      <c r="H26" s="66" t="s">
        <v>73</v>
      </c>
      <c r="I26" s="66" t="s">
        <v>30</v>
      </c>
      <c r="J26" s="59">
        <v>60</v>
      </c>
      <c r="K26" s="28">
        <v>16</v>
      </c>
      <c r="L26" s="27">
        <f t="shared" si="0"/>
        <v>16</v>
      </c>
      <c r="M26" s="29" t="str">
        <f t="shared" si="1"/>
        <v>OK</v>
      </c>
      <c r="N26" s="38"/>
      <c r="O26" s="36"/>
      <c r="P26" s="37"/>
      <c r="Q26" s="36"/>
      <c r="R26" s="37"/>
      <c r="S26" s="37"/>
      <c r="T26" s="36"/>
      <c r="U26" s="37"/>
      <c r="V26" s="37"/>
      <c r="W26" s="37"/>
      <c r="X26" s="37"/>
      <c r="Y26" s="37"/>
    </row>
    <row r="27" spans="1:25" ht="50.1" customHeight="1" x14ac:dyDescent="0.25">
      <c r="A27" s="96"/>
      <c r="B27" s="52">
        <v>30</v>
      </c>
      <c r="C27" s="90"/>
      <c r="D27" s="57" t="s">
        <v>74</v>
      </c>
      <c r="E27" s="93"/>
      <c r="F27" s="66" t="s">
        <v>29</v>
      </c>
      <c r="G27" s="68" t="s">
        <v>72</v>
      </c>
      <c r="H27" s="66" t="s">
        <v>73</v>
      </c>
      <c r="I27" s="66" t="s">
        <v>30</v>
      </c>
      <c r="J27" s="59">
        <v>113</v>
      </c>
      <c r="K27" s="28">
        <v>2</v>
      </c>
      <c r="L27" s="27">
        <f t="shared" si="0"/>
        <v>2</v>
      </c>
      <c r="M27" s="29" t="str">
        <f t="shared" si="1"/>
        <v>OK</v>
      </c>
      <c r="N27" s="36"/>
      <c r="O27" s="36"/>
      <c r="P27" s="37"/>
      <c r="Q27" s="36"/>
      <c r="R27" s="37"/>
      <c r="S27" s="37"/>
      <c r="T27" s="37"/>
      <c r="U27" s="39"/>
      <c r="V27" s="37"/>
      <c r="W27" s="37"/>
      <c r="X27" s="37"/>
      <c r="Y27" s="37"/>
    </row>
    <row r="28" spans="1:25" ht="50.1" customHeight="1" x14ac:dyDescent="0.25">
      <c r="A28" s="97">
        <v>23</v>
      </c>
      <c r="B28" s="53">
        <v>31</v>
      </c>
      <c r="C28" s="98" t="s">
        <v>101</v>
      </c>
      <c r="D28" s="58" t="s">
        <v>28</v>
      </c>
      <c r="E28" s="94" t="s">
        <v>96</v>
      </c>
      <c r="F28" s="45" t="s">
        <v>29</v>
      </c>
      <c r="G28" s="47" t="s">
        <v>72</v>
      </c>
      <c r="H28" s="45" t="s">
        <v>73</v>
      </c>
      <c r="I28" s="45" t="s">
        <v>30</v>
      </c>
      <c r="J28" s="60">
        <v>588.42999999999995</v>
      </c>
      <c r="K28" s="28"/>
      <c r="L28" s="27">
        <f t="shared" si="0"/>
        <v>0</v>
      </c>
      <c r="M28" s="29" t="str">
        <f t="shared" si="1"/>
        <v>OK</v>
      </c>
      <c r="N28" s="36"/>
      <c r="O28" s="36"/>
      <c r="P28" s="37"/>
      <c r="Q28" s="36"/>
      <c r="R28" s="39"/>
      <c r="S28" s="36"/>
      <c r="T28" s="36"/>
      <c r="U28" s="37"/>
      <c r="V28" s="37"/>
      <c r="W28" s="36"/>
      <c r="X28" s="37"/>
      <c r="Y28" s="37"/>
    </row>
    <row r="29" spans="1:25" ht="50.1" customHeight="1" x14ac:dyDescent="0.25">
      <c r="A29" s="97"/>
      <c r="B29" s="53">
        <v>32</v>
      </c>
      <c r="C29" s="99"/>
      <c r="D29" s="58" t="s">
        <v>118</v>
      </c>
      <c r="E29" s="95"/>
      <c r="F29" s="45" t="s">
        <v>29</v>
      </c>
      <c r="G29" s="47" t="s">
        <v>72</v>
      </c>
      <c r="H29" s="45" t="s">
        <v>73</v>
      </c>
      <c r="I29" s="45" t="s">
        <v>30</v>
      </c>
      <c r="J29" s="60">
        <v>246.66</v>
      </c>
      <c r="K29" s="28"/>
      <c r="L29" s="27">
        <f t="shared" si="0"/>
        <v>0</v>
      </c>
      <c r="M29" s="29" t="str">
        <f t="shared" si="1"/>
        <v>OK</v>
      </c>
      <c r="N29" s="38"/>
      <c r="O29" s="36"/>
      <c r="P29" s="37"/>
      <c r="Q29" s="36"/>
      <c r="R29" s="37"/>
      <c r="S29" s="37"/>
      <c r="T29" s="37"/>
      <c r="U29" s="37"/>
      <c r="V29" s="37"/>
      <c r="W29" s="37"/>
      <c r="X29" s="37"/>
      <c r="Y29" s="37"/>
    </row>
    <row r="30" spans="1:25" ht="50.1" customHeight="1" x14ac:dyDescent="0.25">
      <c r="A30" s="86">
        <v>24</v>
      </c>
      <c r="B30" s="52">
        <v>33</v>
      </c>
      <c r="C30" s="88" t="s">
        <v>101</v>
      </c>
      <c r="D30" s="57" t="s">
        <v>71</v>
      </c>
      <c r="E30" s="91" t="s">
        <v>96</v>
      </c>
      <c r="F30" s="66" t="s">
        <v>29</v>
      </c>
      <c r="G30" s="67" t="s">
        <v>72</v>
      </c>
      <c r="H30" s="66" t="s">
        <v>73</v>
      </c>
      <c r="I30" s="66" t="s">
        <v>30</v>
      </c>
      <c r="J30" s="59">
        <v>248.36</v>
      </c>
      <c r="K30" s="28"/>
      <c r="L30" s="27">
        <f t="shared" si="0"/>
        <v>0</v>
      </c>
      <c r="M30" s="29" t="str">
        <f t="shared" si="1"/>
        <v>OK</v>
      </c>
      <c r="N30" s="36"/>
      <c r="O30" s="36"/>
      <c r="P30" s="37"/>
      <c r="Q30" s="36"/>
      <c r="R30" s="37"/>
      <c r="S30" s="37"/>
      <c r="T30" s="37"/>
      <c r="U30" s="39"/>
      <c r="V30" s="37"/>
      <c r="W30" s="37"/>
      <c r="X30" s="37"/>
      <c r="Y30" s="37"/>
    </row>
    <row r="31" spans="1:25" ht="50.1" customHeight="1" x14ac:dyDescent="0.25">
      <c r="A31" s="87"/>
      <c r="B31" s="52">
        <v>34</v>
      </c>
      <c r="C31" s="89"/>
      <c r="D31" s="57" t="s">
        <v>32</v>
      </c>
      <c r="E31" s="92"/>
      <c r="F31" s="66" t="s">
        <v>29</v>
      </c>
      <c r="G31" s="68" t="s">
        <v>72</v>
      </c>
      <c r="H31" s="66" t="s">
        <v>73</v>
      </c>
      <c r="I31" s="66" t="s">
        <v>30</v>
      </c>
      <c r="J31" s="59">
        <v>1105</v>
      </c>
      <c r="K31" s="28"/>
      <c r="L31" s="27">
        <f t="shared" si="0"/>
        <v>0</v>
      </c>
      <c r="M31" s="29" t="str">
        <f t="shared" si="1"/>
        <v>OK</v>
      </c>
      <c r="N31" s="36"/>
      <c r="O31" s="36"/>
      <c r="P31" s="37"/>
      <c r="Q31" s="36"/>
      <c r="R31" s="39"/>
      <c r="S31" s="37"/>
      <c r="T31" s="37"/>
      <c r="U31" s="39"/>
      <c r="V31" s="37"/>
      <c r="W31" s="37"/>
      <c r="X31" s="37"/>
      <c r="Y31" s="37"/>
    </row>
    <row r="32" spans="1:25" ht="50.1" customHeight="1" x14ac:dyDescent="0.25">
      <c r="A32" s="87"/>
      <c r="B32" s="52">
        <v>35</v>
      </c>
      <c r="C32" s="89"/>
      <c r="D32" s="57" t="s">
        <v>31</v>
      </c>
      <c r="E32" s="92"/>
      <c r="F32" s="66" t="s">
        <v>29</v>
      </c>
      <c r="G32" s="68" t="s">
        <v>72</v>
      </c>
      <c r="H32" s="66" t="s">
        <v>73</v>
      </c>
      <c r="I32" s="66" t="s">
        <v>30</v>
      </c>
      <c r="J32" s="59">
        <v>775</v>
      </c>
      <c r="K32" s="28"/>
      <c r="L32" s="27">
        <f t="shared" si="0"/>
        <v>0</v>
      </c>
      <c r="M32" s="29" t="str">
        <f t="shared" si="1"/>
        <v>OK</v>
      </c>
      <c r="N32" s="38"/>
      <c r="O32" s="38"/>
      <c r="P32" s="37"/>
      <c r="Q32" s="36"/>
      <c r="R32" s="37"/>
      <c r="S32" s="37"/>
      <c r="T32" s="37"/>
      <c r="U32" s="37"/>
      <c r="V32" s="37"/>
      <c r="W32" s="37"/>
      <c r="X32" s="37"/>
      <c r="Y32" s="37"/>
    </row>
    <row r="33" spans="1:25" ht="50.1" customHeight="1" x14ac:dyDescent="0.25">
      <c r="A33" s="87"/>
      <c r="B33" s="52">
        <v>36</v>
      </c>
      <c r="C33" s="89"/>
      <c r="D33" s="57" t="s">
        <v>74</v>
      </c>
      <c r="E33" s="92"/>
      <c r="F33" s="66" t="s">
        <v>29</v>
      </c>
      <c r="G33" s="68" t="s">
        <v>72</v>
      </c>
      <c r="H33" s="66" t="s">
        <v>73</v>
      </c>
      <c r="I33" s="66" t="s">
        <v>30</v>
      </c>
      <c r="J33" s="59">
        <v>203.33</v>
      </c>
      <c r="K33" s="28"/>
      <c r="L33" s="27">
        <f t="shared" si="0"/>
        <v>0</v>
      </c>
      <c r="M33" s="29" t="str">
        <f t="shared" si="1"/>
        <v>OK</v>
      </c>
      <c r="N33" s="38"/>
      <c r="O33" s="37"/>
      <c r="P33" s="37"/>
      <c r="Q33" s="36"/>
      <c r="R33" s="37"/>
      <c r="S33" s="37"/>
      <c r="T33" s="37"/>
      <c r="U33" s="37"/>
      <c r="V33" s="37"/>
      <c r="W33" s="37"/>
      <c r="X33" s="37"/>
      <c r="Y33" s="37"/>
    </row>
    <row r="34" spans="1:25" ht="50.1" customHeight="1" x14ac:dyDescent="0.25">
      <c r="A34" s="87"/>
      <c r="B34" s="52">
        <v>37</v>
      </c>
      <c r="C34" s="89"/>
      <c r="D34" s="57" t="s">
        <v>33</v>
      </c>
      <c r="E34" s="92"/>
      <c r="F34" s="66" t="s">
        <v>34</v>
      </c>
      <c r="G34" s="68" t="s">
        <v>72</v>
      </c>
      <c r="H34" s="66" t="s">
        <v>73</v>
      </c>
      <c r="I34" s="66" t="s">
        <v>30</v>
      </c>
      <c r="J34" s="59">
        <v>90</v>
      </c>
      <c r="K34" s="28"/>
      <c r="L34" s="27">
        <f t="shared" si="0"/>
        <v>0</v>
      </c>
      <c r="M34" s="29" t="str">
        <f t="shared" si="1"/>
        <v>OK</v>
      </c>
      <c r="N34" s="38"/>
      <c r="O34" s="37"/>
      <c r="P34" s="37"/>
      <c r="Q34" s="36"/>
      <c r="R34" s="37"/>
      <c r="S34" s="37"/>
      <c r="T34" s="37"/>
      <c r="U34" s="37"/>
      <c r="V34" s="37"/>
      <c r="W34" s="37"/>
      <c r="X34" s="37"/>
      <c r="Y34" s="37"/>
    </row>
    <row r="35" spans="1:25" ht="50.1" customHeight="1" x14ac:dyDescent="0.25">
      <c r="A35" s="87"/>
      <c r="B35" s="52">
        <v>38</v>
      </c>
      <c r="C35" s="89"/>
      <c r="D35" s="57" t="s">
        <v>117</v>
      </c>
      <c r="E35" s="92"/>
      <c r="F35" s="66" t="s">
        <v>34</v>
      </c>
      <c r="G35" s="68" t="s">
        <v>72</v>
      </c>
      <c r="H35" s="66" t="s">
        <v>73</v>
      </c>
      <c r="I35" s="66" t="s">
        <v>30</v>
      </c>
      <c r="J35" s="59">
        <v>103.33</v>
      </c>
      <c r="K35" s="28"/>
      <c r="L35" s="27">
        <f t="shared" si="0"/>
        <v>0</v>
      </c>
      <c r="M35" s="29" t="str">
        <f t="shared" si="1"/>
        <v>OK</v>
      </c>
      <c r="N35" s="38"/>
      <c r="O35" s="37"/>
      <c r="P35" s="37"/>
      <c r="Q35" s="36"/>
      <c r="R35" s="37"/>
      <c r="S35" s="37"/>
      <c r="T35" s="37"/>
      <c r="U35" s="37"/>
      <c r="V35" s="37"/>
      <c r="W35" s="37"/>
      <c r="X35" s="37"/>
      <c r="Y35" s="37"/>
    </row>
    <row r="36" spans="1:25" ht="50.1" customHeight="1" x14ac:dyDescent="0.25">
      <c r="A36" s="87"/>
      <c r="B36" s="52">
        <v>39</v>
      </c>
      <c r="C36" s="89"/>
      <c r="D36" s="57" t="s">
        <v>35</v>
      </c>
      <c r="E36" s="92"/>
      <c r="F36" s="66" t="s">
        <v>34</v>
      </c>
      <c r="G36" s="68" t="s">
        <v>72</v>
      </c>
      <c r="H36" s="66" t="s">
        <v>73</v>
      </c>
      <c r="I36" s="66" t="s">
        <v>30</v>
      </c>
      <c r="J36" s="59">
        <v>113.33</v>
      </c>
      <c r="K36" s="28"/>
      <c r="L36" s="27">
        <f t="shared" si="0"/>
        <v>0</v>
      </c>
      <c r="M36" s="29" t="str">
        <f t="shared" si="1"/>
        <v>OK</v>
      </c>
      <c r="N36" s="38"/>
      <c r="O36" s="37"/>
      <c r="P36" s="37"/>
      <c r="Q36" s="36"/>
      <c r="R36" s="37"/>
      <c r="S36" s="37"/>
      <c r="T36" s="37"/>
      <c r="U36" s="37"/>
      <c r="V36" s="37"/>
      <c r="W36" s="37"/>
      <c r="X36" s="37"/>
      <c r="Y36" s="37"/>
    </row>
    <row r="37" spans="1:25" ht="50.1" customHeight="1" x14ac:dyDescent="0.25">
      <c r="A37" s="87"/>
      <c r="B37" s="52">
        <v>40</v>
      </c>
      <c r="C37" s="89"/>
      <c r="D37" s="57" t="s">
        <v>118</v>
      </c>
      <c r="E37" s="92"/>
      <c r="F37" s="66" t="s">
        <v>29</v>
      </c>
      <c r="G37" s="68" t="s">
        <v>72</v>
      </c>
      <c r="H37" s="66" t="s">
        <v>73</v>
      </c>
      <c r="I37" s="66" t="s">
        <v>30</v>
      </c>
      <c r="J37" s="59">
        <v>246.66</v>
      </c>
      <c r="K37" s="28"/>
      <c r="L37" s="27">
        <f t="shared" si="0"/>
        <v>0</v>
      </c>
      <c r="M37" s="29" t="str">
        <f t="shared" si="1"/>
        <v>OK</v>
      </c>
      <c r="N37" s="37"/>
      <c r="O37" s="37"/>
      <c r="P37" s="37"/>
      <c r="Q37" s="36"/>
      <c r="R37" s="37"/>
      <c r="S37" s="37"/>
      <c r="T37" s="37"/>
      <c r="U37" s="37"/>
      <c r="V37" s="37"/>
      <c r="W37" s="37"/>
      <c r="X37" s="37"/>
      <c r="Y37" s="37"/>
    </row>
    <row r="38" spans="1:25" ht="50.1" customHeight="1" x14ac:dyDescent="0.25">
      <c r="A38" s="87"/>
      <c r="B38" s="52">
        <v>41</v>
      </c>
      <c r="C38" s="90"/>
      <c r="D38" s="57" t="s">
        <v>28</v>
      </c>
      <c r="E38" s="93"/>
      <c r="F38" s="66" t="s">
        <v>29</v>
      </c>
      <c r="G38" s="68" t="s">
        <v>72</v>
      </c>
      <c r="H38" s="66" t="s">
        <v>73</v>
      </c>
      <c r="I38" s="66" t="s">
        <v>30</v>
      </c>
      <c r="J38" s="59">
        <v>588.42999999999995</v>
      </c>
      <c r="K38" s="28"/>
      <c r="L38" s="27">
        <f t="shared" si="0"/>
        <v>0</v>
      </c>
      <c r="M38" s="29" t="str">
        <f t="shared" si="1"/>
        <v>OK</v>
      </c>
      <c r="N38" s="37"/>
      <c r="O38" s="37"/>
      <c r="P38" s="37"/>
      <c r="Q38" s="36"/>
      <c r="R38" s="37"/>
      <c r="S38" s="37"/>
      <c r="T38" s="37"/>
      <c r="U38" s="37"/>
      <c r="V38" s="37"/>
      <c r="W38" s="37"/>
      <c r="X38" s="37"/>
      <c r="Y38" s="37"/>
    </row>
    <row r="39" spans="1:25" ht="80.099999999999994" customHeight="1" x14ac:dyDescent="0.25">
      <c r="N39" s="43"/>
      <c r="O39" s="43"/>
      <c r="P39" s="43"/>
    </row>
  </sheetData>
  <customSheetViews>
    <customSheetView guid="{29377F80-2479-4EEE-B758-5B51FB237957}" scale="80">
      <selection activeCell="K4" sqref="K4:K38"/>
      <pageMargins left="0.511811024" right="0.511811024" top="0.78740157499999996" bottom="0.78740157499999996" header="0.31496062000000002" footer="0.31496062000000002"/>
    </customSheetView>
    <customSheetView guid="{4F310B60-E7C4-463C-82E5-32855552E117}" scale="80">
      <selection activeCell="K4" sqref="K4:K38"/>
      <pageMargins left="0.511811024" right="0.511811024" top="0.78740157499999996" bottom="0.78740157499999996" header="0.31496062000000002" footer="0.31496062000000002"/>
    </customSheetView>
    <customSheetView guid="{621D8238-5429-498F-AC6E-560DC77BBC2F}" scale="80">
      <selection activeCell="K4" sqref="K4:K38"/>
      <pageMargins left="0.511811024" right="0.511811024" top="0.78740157499999996" bottom="0.78740157499999996" header="0.31496062000000002" footer="0.31496062000000002"/>
    </customSheetView>
  </customSheetViews>
  <mergeCells count="25">
    <mergeCell ref="E30:E38"/>
    <mergeCell ref="A1:C1"/>
    <mergeCell ref="D1:J1"/>
    <mergeCell ref="T1:T2"/>
    <mergeCell ref="K1:M1"/>
    <mergeCell ref="A19:A27"/>
    <mergeCell ref="C19:C27"/>
    <mergeCell ref="E19:E27"/>
    <mergeCell ref="A28:A29"/>
    <mergeCell ref="C28:C29"/>
    <mergeCell ref="E28:E29"/>
    <mergeCell ref="A30:A38"/>
    <mergeCell ref="C30:C38"/>
    <mergeCell ref="W1:W2"/>
    <mergeCell ref="X1:X2"/>
    <mergeCell ref="Y1:Y2"/>
    <mergeCell ref="A2:M2"/>
    <mergeCell ref="U1:U2"/>
    <mergeCell ref="V1:V2"/>
    <mergeCell ref="N1:N2"/>
    <mergeCell ref="O1:O2"/>
    <mergeCell ref="P1:P2"/>
    <mergeCell ref="Q1:Q2"/>
    <mergeCell ref="R1:R2"/>
    <mergeCell ref="S1:S2"/>
  </mergeCells>
  <conditionalFormatting sqref="M1:M3 M39:M1048576">
    <cfRule type="cellIs" dxfId="23" priority="2" operator="equal">
      <formula>"ATENÇÃO"</formula>
    </cfRule>
  </conditionalFormatting>
  <conditionalFormatting sqref="M4:M38">
    <cfRule type="cellIs" dxfId="22" priority="1" operator="equal">
      <formula>"ATENÇÃO"</formula>
    </cfRule>
  </conditionalFormatting>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40"/>
  <sheetViews>
    <sheetView topLeftCell="E34" zoomScale="60" zoomScaleNormal="60" workbookViewId="0">
      <selection activeCell="P1" sqref="P1:P1048576"/>
    </sheetView>
  </sheetViews>
  <sheetFormatPr defaultColWidth="9.7109375" defaultRowHeight="15" x14ac:dyDescent="0.25"/>
  <cols>
    <col min="1" max="1" width="7.5703125" style="1" customWidth="1"/>
    <col min="2" max="2" width="5.7109375" style="1" customWidth="1"/>
    <col min="3" max="3" width="26.5703125" style="1" customWidth="1"/>
    <col min="4" max="4" width="54.28515625" style="16" customWidth="1"/>
    <col min="5" max="5" width="21.85546875" style="1" customWidth="1"/>
    <col min="6" max="6" width="9.85546875" style="1" customWidth="1"/>
    <col min="7" max="7" width="14" style="1" customWidth="1"/>
    <col min="8" max="8" width="19.7109375" style="1" customWidth="1"/>
    <col min="9" max="9" width="16.7109375" style="1" customWidth="1"/>
    <col min="10" max="10" width="16.140625" style="16" customWidth="1"/>
    <col min="11" max="11" width="12.5703125" style="17" customWidth="1"/>
    <col min="12" max="12" width="13.28515625" style="26" customWidth="1"/>
    <col min="13" max="13" width="12.5703125" style="18" customWidth="1"/>
    <col min="14" max="14" width="14.7109375" style="19" customWidth="1"/>
    <col min="15" max="17" width="14.140625" style="19" customWidth="1"/>
    <col min="18" max="19" width="22.5703125" style="19" bestFit="1" customWidth="1"/>
    <col min="20" max="22" width="12" style="19" customWidth="1"/>
    <col min="23" max="16384" width="9.7109375" style="15"/>
  </cols>
  <sheetData>
    <row r="1" spans="1:22" ht="33" customHeight="1" x14ac:dyDescent="0.25">
      <c r="A1" s="101" t="s">
        <v>75</v>
      </c>
      <c r="B1" s="101"/>
      <c r="C1" s="101"/>
      <c r="D1" s="101" t="s">
        <v>76</v>
      </c>
      <c r="E1" s="101"/>
      <c r="F1" s="101"/>
      <c r="G1" s="101"/>
      <c r="H1" s="101"/>
      <c r="I1" s="101"/>
      <c r="J1" s="101"/>
      <c r="K1" s="101" t="s">
        <v>77</v>
      </c>
      <c r="L1" s="101"/>
      <c r="M1" s="101"/>
      <c r="N1" s="72" t="s">
        <v>148</v>
      </c>
      <c r="O1" s="72" t="s">
        <v>149</v>
      </c>
      <c r="P1" s="72" t="s">
        <v>78</v>
      </c>
      <c r="Q1" s="72" t="s">
        <v>150</v>
      </c>
      <c r="R1" s="72" t="s">
        <v>151</v>
      </c>
      <c r="S1" s="72" t="s">
        <v>152</v>
      </c>
      <c r="T1" s="100" t="s">
        <v>78</v>
      </c>
      <c r="U1" s="100" t="s">
        <v>78</v>
      </c>
      <c r="V1" s="100" t="s">
        <v>78</v>
      </c>
    </row>
    <row r="2" spans="1:22" ht="24.75" customHeight="1" x14ac:dyDescent="0.25">
      <c r="A2" s="101" t="s">
        <v>45</v>
      </c>
      <c r="B2" s="101"/>
      <c r="C2" s="101"/>
      <c r="D2" s="101"/>
      <c r="E2" s="101"/>
      <c r="F2" s="101"/>
      <c r="G2" s="101"/>
      <c r="H2" s="101"/>
      <c r="I2" s="101"/>
      <c r="J2" s="101"/>
      <c r="K2" s="101"/>
      <c r="L2" s="101"/>
      <c r="M2" s="101"/>
      <c r="N2" s="72"/>
      <c r="O2" s="72"/>
      <c r="P2" s="72"/>
      <c r="Q2" s="72"/>
      <c r="R2" s="72"/>
      <c r="S2" s="72"/>
      <c r="T2" s="100"/>
      <c r="U2" s="100"/>
      <c r="V2" s="100"/>
    </row>
    <row r="3" spans="1:22" s="16" customFormat="1" ht="34.5" customHeight="1" x14ac:dyDescent="0.2">
      <c r="A3" s="20" t="s">
        <v>6</v>
      </c>
      <c r="B3" s="20" t="s">
        <v>36</v>
      </c>
      <c r="C3" s="20" t="s">
        <v>46</v>
      </c>
      <c r="D3" s="40" t="s">
        <v>47</v>
      </c>
      <c r="E3" s="21" t="s">
        <v>48</v>
      </c>
      <c r="F3" s="21" t="s">
        <v>49</v>
      </c>
      <c r="G3" s="21" t="s">
        <v>50</v>
      </c>
      <c r="H3" s="21" t="s">
        <v>51</v>
      </c>
      <c r="I3" s="21" t="s">
        <v>52</v>
      </c>
      <c r="J3" s="22" t="s">
        <v>2</v>
      </c>
      <c r="K3" s="23" t="s">
        <v>24</v>
      </c>
      <c r="L3" s="24" t="s">
        <v>0</v>
      </c>
      <c r="M3" s="20" t="s">
        <v>3</v>
      </c>
      <c r="N3" s="75">
        <v>43567</v>
      </c>
      <c r="O3" s="75">
        <v>43567</v>
      </c>
      <c r="P3" s="75">
        <v>43585</v>
      </c>
      <c r="Q3" s="75">
        <v>43675</v>
      </c>
      <c r="R3" s="75">
        <v>43675</v>
      </c>
      <c r="S3" s="75">
        <v>43676</v>
      </c>
      <c r="T3" s="25" t="s">
        <v>1</v>
      </c>
      <c r="U3" s="25" t="s">
        <v>1</v>
      </c>
      <c r="V3" s="25" t="s">
        <v>1</v>
      </c>
    </row>
    <row r="4" spans="1:22" ht="150" customHeight="1" x14ac:dyDescent="0.25">
      <c r="A4" s="48">
        <v>1</v>
      </c>
      <c r="B4" s="48">
        <v>1</v>
      </c>
      <c r="C4" s="54" t="s">
        <v>97</v>
      </c>
      <c r="D4" s="56" t="s">
        <v>104</v>
      </c>
      <c r="E4" s="44" t="s">
        <v>80</v>
      </c>
      <c r="F4" s="44" t="s">
        <v>26</v>
      </c>
      <c r="G4" s="44" t="s">
        <v>53</v>
      </c>
      <c r="H4" s="44" t="s">
        <v>54</v>
      </c>
      <c r="I4" s="44" t="s">
        <v>27</v>
      </c>
      <c r="J4" s="61">
        <v>1359.09</v>
      </c>
      <c r="K4" s="28">
        <f>5+2</f>
        <v>7</v>
      </c>
      <c r="L4" s="27">
        <f t="shared" ref="L4:L38" si="0">K4-SUM(N4:U4)</f>
        <v>2</v>
      </c>
      <c r="M4" s="29" t="str">
        <f>IF(L4&lt;0,"ATENÇÃO","OK")</f>
        <v>OK</v>
      </c>
      <c r="N4" s="37"/>
      <c r="O4" s="38"/>
      <c r="P4" s="36"/>
      <c r="Q4" s="71">
        <v>5</v>
      </c>
      <c r="R4" s="37"/>
      <c r="S4" s="37"/>
      <c r="T4" s="37"/>
      <c r="U4" s="36"/>
      <c r="V4" s="37"/>
    </row>
    <row r="5" spans="1:22" ht="150" customHeight="1" x14ac:dyDescent="0.25">
      <c r="A5" s="52">
        <v>2</v>
      </c>
      <c r="B5" s="52">
        <v>2</v>
      </c>
      <c r="C5" s="55" t="s">
        <v>98</v>
      </c>
      <c r="D5" s="57" t="s">
        <v>105</v>
      </c>
      <c r="E5" s="63" t="s">
        <v>81</v>
      </c>
      <c r="F5" s="64" t="s">
        <v>26</v>
      </c>
      <c r="G5" s="65" t="s">
        <v>53</v>
      </c>
      <c r="H5" s="65" t="s">
        <v>54</v>
      </c>
      <c r="I5" s="65" t="s">
        <v>27</v>
      </c>
      <c r="J5" s="59">
        <v>1290.47</v>
      </c>
      <c r="K5" s="28"/>
      <c r="L5" s="27">
        <f t="shared" si="0"/>
        <v>0</v>
      </c>
      <c r="M5" s="29" t="str">
        <f t="shared" ref="M5:M38" si="1">IF(L5&lt;0,"ATENÇÃO","OK")</f>
        <v>OK</v>
      </c>
      <c r="N5" s="36"/>
      <c r="O5" s="38"/>
      <c r="P5" s="37"/>
      <c r="Q5" s="37"/>
      <c r="R5" s="37"/>
      <c r="S5" s="37"/>
      <c r="T5" s="37"/>
      <c r="U5" s="37"/>
      <c r="V5" s="37"/>
    </row>
    <row r="6" spans="1:22" ht="150" customHeight="1" x14ac:dyDescent="0.25">
      <c r="A6" s="53">
        <v>3</v>
      </c>
      <c r="B6" s="53">
        <v>3</v>
      </c>
      <c r="C6" s="54" t="s">
        <v>99</v>
      </c>
      <c r="D6" s="58" t="s">
        <v>106</v>
      </c>
      <c r="E6" s="46" t="s">
        <v>82</v>
      </c>
      <c r="F6" s="44" t="s">
        <v>26</v>
      </c>
      <c r="G6" s="44" t="s">
        <v>53</v>
      </c>
      <c r="H6" s="44" t="s">
        <v>55</v>
      </c>
      <c r="I6" s="44" t="s">
        <v>27</v>
      </c>
      <c r="J6" s="60">
        <v>1765.86</v>
      </c>
      <c r="K6" s="28">
        <v>2</v>
      </c>
      <c r="L6" s="27">
        <f t="shared" si="0"/>
        <v>0</v>
      </c>
      <c r="M6" s="29" t="str">
        <f t="shared" si="1"/>
        <v>OK</v>
      </c>
      <c r="N6" s="37"/>
      <c r="O6" s="38"/>
      <c r="P6" s="37"/>
      <c r="Q6" s="37"/>
      <c r="R6" s="71">
        <v>2</v>
      </c>
      <c r="S6" s="37"/>
      <c r="T6" s="37"/>
      <c r="U6" s="37"/>
      <c r="V6" s="37"/>
    </row>
    <row r="7" spans="1:22" ht="150" customHeight="1" x14ac:dyDescent="0.25">
      <c r="A7" s="52">
        <v>4</v>
      </c>
      <c r="B7" s="52">
        <v>4</v>
      </c>
      <c r="C7" s="55" t="s">
        <v>98</v>
      </c>
      <c r="D7" s="57" t="s">
        <v>107</v>
      </c>
      <c r="E7" s="65" t="s">
        <v>83</v>
      </c>
      <c r="F7" s="65" t="s">
        <v>26</v>
      </c>
      <c r="G7" s="65" t="s">
        <v>53</v>
      </c>
      <c r="H7" s="65" t="s">
        <v>56</v>
      </c>
      <c r="I7" s="65" t="s">
        <v>27</v>
      </c>
      <c r="J7" s="59">
        <v>1540</v>
      </c>
      <c r="K7" s="28"/>
      <c r="L7" s="27">
        <f t="shared" si="0"/>
        <v>0</v>
      </c>
      <c r="M7" s="29" t="str">
        <f t="shared" si="1"/>
        <v>OK</v>
      </c>
      <c r="N7" s="37"/>
      <c r="O7" s="38"/>
      <c r="P7" s="37"/>
      <c r="Q7" s="37"/>
      <c r="R7" s="37"/>
      <c r="S7" s="37"/>
      <c r="T7" s="37"/>
      <c r="U7" s="37"/>
      <c r="V7" s="37"/>
    </row>
    <row r="8" spans="1:22" ht="150" customHeight="1" x14ac:dyDescent="0.25">
      <c r="A8" s="53">
        <v>5</v>
      </c>
      <c r="B8" s="53">
        <v>5</v>
      </c>
      <c r="C8" s="54" t="s">
        <v>97</v>
      </c>
      <c r="D8" s="58" t="s">
        <v>108</v>
      </c>
      <c r="E8" s="44" t="s">
        <v>84</v>
      </c>
      <c r="F8" s="44" t="s">
        <v>26</v>
      </c>
      <c r="G8" s="44" t="s">
        <v>53</v>
      </c>
      <c r="H8" s="44" t="s">
        <v>57</v>
      </c>
      <c r="I8" s="44" t="s">
        <v>27</v>
      </c>
      <c r="J8" s="60">
        <v>2363.63</v>
      </c>
      <c r="K8" s="28">
        <f>2+1</f>
        <v>3</v>
      </c>
      <c r="L8" s="27">
        <f t="shared" si="0"/>
        <v>1</v>
      </c>
      <c r="M8" s="29" t="str">
        <f t="shared" si="1"/>
        <v>OK</v>
      </c>
      <c r="N8" s="71">
        <v>1</v>
      </c>
      <c r="O8" s="38"/>
      <c r="P8" s="36"/>
      <c r="Q8" s="71">
        <v>1</v>
      </c>
      <c r="R8" s="37"/>
      <c r="S8" s="37"/>
      <c r="T8" s="37"/>
      <c r="U8" s="37"/>
      <c r="V8" s="37"/>
    </row>
    <row r="9" spans="1:22" ht="150" customHeight="1" x14ac:dyDescent="0.25">
      <c r="A9" s="52">
        <v>6</v>
      </c>
      <c r="B9" s="52">
        <v>6</v>
      </c>
      <c r="C9" s="55" t="s">
        <v>98</v>
      </c>
      <c r="D9" s="57" t="s">
        <v>109</v>
      </c>
      <c r="E9" s="65" t="s">
        <v>85</v>
      </c>
      <c r="F9" s="65" t="s">
        <v>26</v>
      </c>
      <c r="G9" s="65" t="s">
        <v>53</v>
      </c>
      <c r="H9" s="65" t="s">
        <v>58</v>
      </c>
      <c r="I9" s="65" t="s">
        <v>27</v>
      </c>
      <c r="J9" s="59">
        <v>2388.88</v>
      </c>
      <c r="K9" s="28"/>
      <c r="L9" s="27">
        <f t="shared" si="0"/>
        <v>0</v>
      </c>
      <c r="M9" s="29" t="str">
        <f t="shared" si="1"/>
        <v>OK</v>
      </c>
      <c r="N9" s="37"/>
      <c r="O9" s="38"/>
      <c r="P9" s="36"/>
      <c r="Q9" s="39"/>
      <c r="R9" s="37"/>
      <c r="S9" s="37"/>
      <c r="T9" s="37"/>
      <c r="U9" s="37"/>
      <c r="V9" s="37"/>
    </row>
    <row r="10" spans="1:22" ht="150" customHeight="1" x14ac:dyDescent="0.25">
      <c r="A10" s="53">
        <v>9</v>
      </c>
      <c r="B10" s="53">
        <v>9</v>
      </c>
      <c r="C10" s="54" t="s">
        <v>98</v>
      </c>
      <c r="D10" s="58" t="s">
        <v>110</v>
      </c>
      <c r="E10" s="44" t="s">
        <v>86</v>
      </c>
      <c r="F10" s="44" t="s">
        <v>26</v>
      </c>
      <c r="G10" s="44" t="s">
        <v>53</v>
      </c>
      <c r="H10" s="44" t="s">
        <v>59</v>
      </c>
      <c r="I10" s="44" t="s">
        <v>27</v>
      </c>
      <c r="J10" s="60">
        <v>2970.58</v>
      </c>
      <c r="K10" s="28">
        <f>1</f>
        <v>1</v>
      </c>
      <c r="L10" s="27">
        <f t="shared" si="0"/>
        <v>1</v>
      </c>
      <c r="M10" s="29" t="str">
        <f t="shared" si="1"/>
        <v>OK</v>
      </c>
      <c r="N10" s="37"/>
      <c r="O10" s="38"/>
      <c r="P10" s="37"/>
      <c r="Q10" s="37"/>
      <c r="R10" s="37"/>
      <c r="S10" s="37"/>
      <c r="T10" s="37"/>
      <c r="U10" s="37"/>
      <c r="V10" s="37"/>
    </row>
    <row r="11" spans="1:22" ht="150" customHeight="1" x14ac:dyDescent="0.25">
      <c r="A11" s="52">
        <v>12</v>
      </c>
      <c r="B11" s="52">
        <v>12</v>
      </c>
      <c r="C11" s="55" t="s">
        <v>100</v>
      </c>
      <c r="D11" s="57" t="s">
        <v>111</v>
      </c>
      <c r="E11" s="65" t="s">
        <v>87</v>
      </c>
      <c r="F11" s="66" t="s">
        <v>26</v>
      </c>
      <c r="G11" s="66" t="s">
        <v>53</v>
      </c>
      <c r="H11" s="66" t="s">
        <v>60</v>
      </c>
      <c r="I11" s="65" t="s">
        <v>27</v>
      </c>
      <c r="J11" s="59">
        <v>10017.57</v>
      </c>
      <c r="K11" s="28">
        <f>2</f>
        <v>2</v>
      </c>
      <c r="L11" s="27">
        <f t="shared" si="0"/>
        <v>2</v>
      </c>
      <c r="M11" s="29" t="str">
        <f t="shared" si="1"/>
        <v>OK</v>
      </c>
      <c r="N11" s="37"/>
      <c r="O11" s="38"/>
      <c r="P11" s="37"/>
      <c r="Q11" s="37"/>
      <c r="R11" s="37"/>
      <c r="S11" s="37"/>
      <c r="T11" s="37"/>
      <c r="U11" s="37"/>
      <c r="V11" s="37"/>
    </row>
    <row r="12" spans="1:22" ht="150" customHeight="1" x14ac:dyDescent="0.25">
      <c r="A12" s="53">
        <v>13</v>
      </c>
      <c r="B12" s="53">
        <v>13</v>
      </c>
      <c r="C12" s="54" t="s">
        <v>101</v>
      </c>
      <c r="D12" s="58" t="s">
        <v>112</v>
      </c>
      <c r="E12" s="44" t="s">
        <v>88</v>
      </c>
      <c r="F12" s="45" t="s">
        <v>26</v>
      </c>
      <c r="G12" s="45" t="s">
        <v>53</v>
      </c>
      <c r="H12" s="45" t="s">
        <v>61</v>
      </c>
      <c r="I12" s="44" t="s">
        <v>27</v>
      </c>
      <c r="J12" s="60">
        <v>13500</v>
      </c>
      <c r="K12" s="28">
        <v>1</v>
      </c>
      <c r="L12" s="27">
        <f t="shared" si="0"/>
        <v>1</v>
      </c>
      <c r="M12" s="29" t="str">
        <f t="shared" si="1"/>
        <v>OK</v>
      </c>
      <c r="N12" s="37"/>
      <c r="O12" s="38"/>
      <c r="P12" s="37"/>
      <c r="Q12" s="37"/>
      <c r="R12" s="37"/>
      <c r="S12" s="37"/>
      <c r="T12" s="37"/>
      <c r="U12" s="37"/>
      <c r="V12" s="37"/>
    </row>
    <row r="13" spans="1:22" ht="150" customHeight="1" x14ac:dyDescent="0.25">
      <c r="A13" s="52">
        <v>15</v>
      </c>
      <c r="B13" s="52">
        <v>15</v>
      </c>
      <c r="C13" s="55" t="s">
        <v>101</v>
      </c>
      <c r="D13" s="57" t="s">
        <v>113</v>
      </c>
      <c r="E13" s="65" t="s">
        <v>89</v>
      </c>
      <c r="F13" s="66" t="s">
        <v>26</v>
      </c>
      <c r="G13" s="66" t="s">
        <v>53</v>
      </c>
      <c r="H13" s="66" t="s">
        <v>62</v>
      </c>
      <c r="I13" s="65" t="s">
        <v>27</v>
      </c>
      <c r="J13" s="59">
        <v>13611.03</v>
      </c>
      <c r="K13" s="28">
        <v>2</v>
      </c>
      <c r="L13" s="27">
        <f t="shared" si="0"/>
        <v>2</v>
      </c>
      <c r="M13" s="29" t="str">
        <f t="shared" si="1"/>
        <v>OK</v>
      </c>
      <c r="N13" s="37"/>
      <c r="O13" s="38"/>
      <c r="P13" s="36"/>
      <c r="Q13" s="39"/>
      <c r="R13" s="37"/>
      <c r="S13" s="37"/>
      <c r="T13" s="37"/>
      <c r="U13" s="37"/>
      <c r="V13" s="37"/>
    </row>
    <row r="14" spans="1:22" ht="150" customHeight="1" x14ac:dyDescent="0.25">
      <c r="A14" s="48">
        <v>16</v>
      </c>
      <c r="B14" s="48">
        <v>16</v>
      </c>
      <c r="C14" s="62" t="s">
        <v>101</v>
      </c>
      <c r="D14" s="56" t="s">
        <v>114</v>
      </c>
      <c r="E14" s="44" t="s">
        <v>90</v>
      </c>
      <c r="F14" s="44" t="s">
        <v>26</v>
      </c>
      <c r="G14" s="44" t="s">
        <v>53</v>
      </c>
      <c r="H14" s="44" t="s">
        <v>63</v>
      </c>
      <c r="I14" s="44" t="s">
        <v>27</v>
      </c>
      <c r="J14" s="61">
        <v>15985.91</v>
      </c>
      <c r="K14" s="28">
        <f>1+1</f>
        <v>2</v>
      </c>
      <c r="L14" s="27">
        <f t="shared" si="0"/>
        <v>2</v>
      </c>
      <c r="M14" s="29" t="str">
        <f t="shared" si="1"/>
        <v>OK</v>
      </c>
      <c r="N14" s="37"/>
      <c r="O14" s="38"/>
      <c r="P14" s="37"/>
      <c r="Q14" s="37"/>
      <c r="R14" s="37"/>
      <c r="S14" s="37"/>
      <c r="T14" s="37"/>
      <c r="U14" s="37"/>
      <c r="V14" s="37"/>
    </row>
    <row r="15" spans="1:22" ht="150" customHeight="1" x14ac:dyDescent="0.25">
      <c r="A15" s="52">
        <v>17</v>
      </c>
      <c r="B15" s="52">
        <v>17</v>
      </c>
      <c r="C15" s="55" t="s">
        <v>101</v>
      </c>
      <c r="D15" s="57" t="s">
        <v>115</v>
      </c>
      <c r="E15" s="65" t="s">
        <v>91</v>
      </c>
      <c r="F15" s="65" t="s">
        <v>26</v>
      </c>
      <c r="G15" s="65" t="s">
        <v>53</v>
      </c>
      <c r="H15" s="65" t="s">
        <v>64</v>
      </c>
      <c r="I15" s="65" t="s">
        <v>27</v>
      </c>
      <c r="J15" s="59">
        <v>16854.5</v>
      </c>
      <c r="K15" s="28"/>
      <c r="L15" s="27">
        <f t="shared" si="0"/>
        <v>0</v>
      </c>
      <c r="M15" s="29" t="str">
        <f t="shared" si="1"/>
        <v>OK</v>
      </c>
      <c r="N15" s="37"/>
      <c r="O15" s="38"/>
      <c r="P15" s="37"/>
      <c r="Q15" s="37"/>
      <c r="R15" s="37"/>
      <c r="S15" s="37"/>
      <c r="T15" s="37"/>
      <c r="U15" s="37"/>
      <c r="V15" s="37"/>
    </row>
    <row r="16" spans="1:22" ht="150" customHeight="1" x14ac:dyDescent="0.25">
      <c r="A16" s="53">
        <v>19</v>
      </c>
      <c r="B16" s="53">
        <v>19</v>
      </c>
      <c r="C16" s="54" t="s">
        <v>98</v>
      </c>
      <c r="D16" s="58" t="s">
        <v>37</v>
      </c>
      <c r="E16" s="44" t="s">
        <v>92</v>
      </c>
      <c r="F16" s="44" t="s">
        <v>26</v>
      </c>
      <c r="G16" s="44" t="s">
        <v>65</v>
      </c>
      <c r="H16" s="44" t="s">
        <v>66</v>
      </c>
      <c r="I16" s="44" t="s">
        <v>27</v>
      </c>
      <c r="J16" s="60">
        <v>863.63</v>
      </c>
      <c r="K16" s="28">
        <v>2</v>
      </c>
      <c r="L16" s="27">
        <f t="shared" si="0"/>
        <v>2</v>
      </c>
      <c r="M16" s="29" t="str">
        <f t="shared" si="1"/>
        <v>OK</v>
      </c>
      <c r="N16" s="37"/>
      <c r="O16" s="38"/>
      <c r="P16" s="37"/>
      <c r="Q16" s="37"/>
      <c r="R16" s="37"/>
      <c r="S16" s="37"/>
      <c r="T16" s="37"/>
      <c r="U16" s="37"/>
      <c r="V16" s="37"/>
    </row>
    <row r="17" spans="1:22" ht="150" customHeight="1" x14ac:dyDescent="0.25">
      <c r="A17" s="50">
        <v>20</v>
      </c>
      <c r="B17" s="52">
        <v>20</v>
      </c>
      <c r="C17" s="55" t="s">
        <v>101</v>
      </c>
      <c r="D17" s="57" t="s">
        <v>67</v>
      </c>
      <c r="E17" s="65" t="s">
        <v>93</v>
      </c>
      <c r="F17" s="66" t="s">
        <v>26</v>
      </c>
      <c r="G17" s="66" t="s">
        <v>68</v>
      </c>
      <c r="H17" s="66" t="s">
        <v>69</v>
      </c>
      <c r="I17" s="66" t="s">
        <v>70</v>
      </c>
      <c r="J17" s="59">
        <v>481.95</v>
      </c>
      <c r="K17" s="28"/>
      <c r="L17" s="27">
        <f t="shared" si="0"/>
        <v>0</v>
      </c>
      <c r="M17" s="29" t="str">
        <f t="shared" si="1"/>
        <v>OK</v>
      </c>
      <c r="N17" s="37"/>
      <c r="O17" s="38"/>
      <c r="P17" s="37"/>
      <c r="Q17" s="37"/>
      <c r="R17" s="37"/>
      <c r="S17" s="37"/>
      <c r="T17" s="37"/>
      <c r="U17" s="37"/>
      <c r="V17" s="37"/>
    </row>
    <row r="18" spans="1:22" ht="150" customHeight="1" x14ac:dyDescent="0.25">
      <c r="A18" s="51">
        <v>21</v>
      </c>
      <c r="B18" s="53">
        <v>21</v>
      </c>
      <c r="C18" s="54" t="s">
        <v>102</v>
      </c>
      <c r="D18" s="58" t="s">
        <v>116</v>
      </c>
      <c r="E18" s="44" t="s">
        <v>94</v>
      </c>
      <c r="F18" s="44" t="s">
        <v>26</v>
      </c>
      <c r="G18" s="44" t="s">
        <v>95</v>
      </c>
      <c r="H18" s="44" t="s">
        <v>79</v>
      </c>
      <c r="I18" s="44" t="s">
        <v>27</v>
      </c>
      <c r="J18" s="60">
        <v>3953.7</v>
      </c>
      <c r="K18" s="28">
        <f>1</f>
        <v>1</v>
      </c>
      <c r="L18" s="27">
        <f t="shared" si="0"/>
        <v>0</v>
      </c>
      <c r="M18" s="29" t="str">
        <f t="shared" si="1"/>
        <v>OK</v>
      </c>
      <c r="N18" s="37"/>
      <c r="O18" s="38"/>
      <c r="P18" s="71">
        <v>1</v>
      </c>
      <c r="Q18" s="37"/>
      <c r="R18" s="37"/>
      <c r="S18" s="37"/>
      <c r="T18" s="37"/>
      <c r="U18" s="37"/>
      <c r="V18" s="37"/>
    </row>
    <row r="19" spans="1:22" ht="50.1" customHeight="1" x14ac:dyDescent="0.25">
      <c r="A19" s="96">
        <v>22</v>
      </c>
      <c r="B19" s="52">
        <v>22</v>
      </c>
      <c r="C19" s="88" t="s">
        <v>103</v>
      </c>
      <c r="D19" s="57" t="s">
        <v>71</v>
      </c>
      <c r="E19" s="91" t="s">
        <v>96</v>
      </c>
      <c r="F19" s="66" t="s">
        <v>29</v>
      </c>
      <c r="G19" s="67" t="s">
        <v>72</v>
      </c>
      <c r="H19" s="66" t="s">
        <v>73</v>
      </c>
      <c r="I19" s="66" t="s">
        <v>30</v>
      </c>
      <c r="J19" s="59">
        <v>51.1</v>
      </c>
      <c r="K19" s="28">
        <v>2</v>
      </c>
      <c r="L19" s="27">
        <f t="shared" si="0"/>
        <v>2</v>
      </c>
      <c r="M19" s="29" t="str">
        <f t="shared" si="1"/>
        <v>OK</v>
      </c>
      <c r="N19" s="37"/>
      <c r="O19" s="38"/>
      <c r="P19" s="37"/>
      <c r="Q19" s="37"/>
      <c r="R19" s="37"/>
      <c r="S19" s="37"/>
      <c r="T19" s="37"/>
      <c r="U19" s="37"/>
      <c r="V19" s="37"/>
    </row>
    <row r="20" spans="1:22" ht="50.1" customHeight="1" x14ac:dyDescent="0.25">
      <c r="A20" s="96"/>
      <c r="B20" s="52">
        <v>23</v>
      </c>
      <c r="C20" s="89"/>
      <c r="D20" s="57" t="s">
        <v>28</v>
      </c>
      <c r="E20" s="92"/>
      <c r="F20" s="66" t="s">
        <v>29</v>
      </c>
      <c r="G20" s="68" t="s">
        <v>72</v>
      </c>
      <c r="H20" s="66" t="s">
        <v>73</v>
      </c>
      <c r="I20" s="66" t="s">
        <v>30</v>
      </c>
      <c r="J20" s="59">
        <v>430</v>
      </c>
      <c r="K20" s="28">
        <v>20</v>
      </c>
      <c r="L20" s="27">
        <f t="shared" si="0"/>
        <v>11</v>
      </c>
      <c r="M20" s="29" t="str">
        <f t="shared" si="1"/>
        <v>OK</v>
      </c>
      <c r="N20" s="37"/>
      <c r="O20" s="71">
        <v>1</v>
      </c>
      <c r="P20" s="37"/>
      <c r="Q20" s="37"/>
      <c r="R20" s="37"/>
      <c r="S20" s="71">
        <v>8</v>
      </c>
      <c r="T20" s="37"/>
      <c r="U20" s="37"/>
      <c r="V20" s="37"/>
    </row>
    <row r="21" spans="1:22" ht="50.1" customHeight="1" x14ac:dyDescent="0.25">
      <c r="A21" s="96"/>
      <c r="B21" s="52">
        <v>24</v>
      </c>
      <c r="C21" s="89"/>
      <c r="D21" s="57" t="s">
        <v>31</v>
      </c>
      <c r="E21" s="92"/>
      <c r="F21" s="66" t="s">
        <v>29</v>
      </c>
      <c r="G21" s="68" t="s">
        <v>72</v>
      </c>
      <c r="H21" s="66" t="s">
        <v>73</v>
      </c>
      <c r="I21" s="66" t="s">
        <v>30</v>
      </c>
      <c r="J21" s="59">
        <v>500</v>
      </c>
      <c r="K21" s="28">
        <v>5</v>
      </c>
      <c r="L21" s="27">
        <f t="shared" si="0"/>
        <v>5</v>
      </c>
      <c r="M21" s="29" t="str">
        <f t="shared" si="1"/>
        <v>OK</v>
      </c>
      <c r="N21" s="37"/>
      <c r="O21" s="38"/>
      <c r="P21" s="37"/>
      <c r="Q21" s="37"/>
      <c r="R21" s="37"/>
      <c r="S21" s="37"/>
      <c r="T21" s="37"/>
      <c r="U21" s="37"/>
      <c r="V21" s="37"/>
    </row>
    <row r="22" spans="1:22" ht="50.1" customHeight="1" x14ac:dyDescent="0.25">
      <c r="A22" s="96"/>
      <c r="B22" s="52">
        <v>25</v>
      </c>
      <c r="C22" s="89"/>
      <c r="D22" s="57" t="s">
        <v>32</v>
      </c>
      <c r="E22" s="92"/>
      <c r="F22" s="66" t="s">
        <v>29</v>
      </c>
      <c r="G22" s="68" t="s">
        <v>72</v>
      </c>
      <c r="H22" s="66" t="s">
        <v>73</v>
      </c>
      <c r="I22" s="66" t="s">
        <v>30</v>
      </c>
      <c r="J22" s="59">
        <v>800</v>
      </c>
      <c r="K22" s="28">
        <v>2</v>
      </c>
      <c r="L22" s="27">
        <f t="shared" si="0"/>
        <v>2</v>
      </c>
      <c r="M22" s="29" t="str">
        <f t="shared" si="1"/>
        <v>OK</v>
      </c>
      <c r="N22" s="37"/>
      <c r="O22" s="38"/>
      <c r="P22" s="37"/>
      <c r="Q22" s="37"/>
      <c r="R22" s="37"/>
      <c r="S22" s="37"/>
      <c r="T22" s="37"/>
      <c r="U22" s="37"/>
      <c r="V22" s="37"/>
    </row>
    <row r="23" spans="1:22" ht="50.1" customHeight="1" x14ac:dyDescent="0.25">
      <c r="A23" s="96"/>
      <c r="B23" s="52">
        <v>26</v>
      </c>
      <c r="C23" s="89"/>
      <c r="D23" s="57" t="s">
        <v>33</v>
      </c>
      <c r="E23" s="92"/>
      <c r="F23" s="66" t="s">
        <v>34</v>
      </c>
      <c r="G23" s="68" t="s">
        <v>72</v>
      </c>
      <c r="H23" s="66" t="s">
        <v>73</v>
      </c>
      <c r="I23" s="66" t="s">
        <v>30</v>
      </c>
      <c r="J23" s="59">
        <v>40</v>
      </c>
      <c r="K23" s="28">
        <v>15</v>
      </c>
      <c r="L23" s="27">
        <f t="shared" si="0"/>
        <v>12</v>
      </c>
      <c r="M23" s="29" t="str">
        <f t="shared" si="1"/>
        <v>OK</v>
      </c>
      <c r="N23" s="37"/>
      <c r="O23" s="38"/>
      <c r="P23" s="37"/>
      <c r="Q23" s="36"/>
      <c r="R23" s="37"/>
      <c r="S23" s="71">
        <v>3</v>
      </c>
      <c r="T23" s="37"/>
      <c r="U23" s="37"/>
      <c r="V23" s="37"/>
    </row>
    <row r="24" spans="1:22" ht="50.1" customHeight="1" x14ac:dyDescent="0.25">
      <c r="A24" s="96"/>
      <c r="B24" s="52">
        <v>27</v>
      </c>
      <c r="C24" s="89"/>
      <c r="D24" s="57" t="s">
        <v>117</v>
      </c>
      <c r="E24" s="92"/>
      <c r="F24" s="66" t="s">
        <v>34</v>
      </c>
      <c r="G24" s="68" t="s">
        <v>72</v>
      </c>
      <c r="H24" s="66" t="s">
        <v>73</v>
      </c>
      <c r="I24" s="66" t="s">
        <v>30</v>
      </c>
      <c r="J24" s="59">
        <v>40</v>
      </c>
      <c r="K24" s="28">
        <v>15</v>
      </c>
      <c r="L24" s="27">
        <f t="shared" si="0"/>
        <v>15</v>
      </c>
      <c r="M24" s="29" t="str">
        <f t="shared" si="1"/>
        <v>OK</v>
      </c>
      <c r="N24" s="37"/>
      <c r="O24" s="38"/>
      <c r="P24" s="37"/>
      <c r="Q24" s="37"/>
      <c r="R24" s="37"/>
      <c r="S24" s="37"/>
      <c r="T24" s="37"/>
      <c r="U24" s="37"/>
      <c r="V24" s="37"/>
    </row>
    <row r="25" spans="1:22" ht="50.1" customHeight="1" x14ac:dyDescent="0.25">
      <c r="A25" s="96"/>
      <c r="B25" s="52">
        <v>28</v>
      </c>
      <c r="C25" s="89"/>
      <c r="D25" s="57" t="s">
        <v>35</v>
      </c>
      <c r="E25" s="92"/>
      <c r="F25" s="66" t="s">
        <v>34</v>
      </c>
      <c r="G25" s="68" t="s">
        <v>72</v>
      </c>
      <c r="H25" s="66" t="s">
        <v>73</v>
      </c>
      <c r="I25" s="66" t="s">
        <v>30</v>
      </c>
      <c r="J25" s="59">
        <v>60</v>
      </c>
      <c r="K25" s="28">
        <v>5</v>
      </c>
      <c r="L25" s="27">
        <f t="shared" si="0"/>
        <v>5</v>
      </c>
      <c r="M25" s="29" t="str">
        <f t="shared" si="1"/>
        <v>OK</v>
      </c>
      <c r="N25" s="36"/>
      <c r="O25" s="36"/>
      <c r="P25" s="36"/>
      <c r="Q25" s="39"/>
      <c r="R25" s="36"/>
      <c r="S25" s="37"/>
      <c r="T25" s="36"/>
      <c r="U25" s="37"/>
      <c r="V25" s="37"/>
    </row>
    <row r="26" spans="1:22" ht="50.1" customHeight="1" x14ac:dyDescent="0.25">
      <c r="A26" s="96"/>
      <c r="B26" s="52">
        <v>29</v>
      </c>
      <c r="C26" s="89"/>
      <c r="D26" s="57" t="s">
        <v>118</v>
      </c>
      <c r="E26" s="92"/>
      <c r="F26" s="66" t="s">
        <v>29</v>
      </c>
      <c r="G26" s="68" t="s">
        <v>72</v>
      </c>
      <c r="H26" s="66" t="s">
        <v>73</v>
      </c>
      <c r="I26" s="66" t="s">
        <v>30</v>
      </c>
      <c r="J26" s="59">
        <v>60</v>
      </c>
      <c r="K26" s="28">
        <v>5</v>
      </c>
      <c r="L26" s="27">
        <f t="shared" si="0"/>
        <v>5</v>
      </c>
      <c r="M26" s="29" t="str">
        <f t="shared" si="1"/>
        <v>OK</v>
      </c>
      <c r="N26" s="38"/>
      <c r="O26" s="36"/>
      <c r="P26" s="36"/>
      <c r="Q26" s="37"/>
      <c r="R26" s="37"/>
      <c r="S26" s="36"/>
      <c r="T26" s="37"/>
      <c r="U26" s="37"/>
      <c r="V26" s="37"/>
    </row>
    <row r="27" spans="1:22" ht="50.1" customHeight="1" x14ac:dyDescent="0.25">
      <c r="A27" s="96"/>
      <c r="B27" s="52">
        <v>30</v>
      </c>
      <c r="C27" s="90"/>
      <c r="D27" s="57" t="s">
        <v>74</v>
      </c>
      <c r="E27" s="93"/>
      <c r="F27" s="66" t="s">
        <v>29</v>
      </c>
      <c r="G27" s="68" t="s">
        <v>72</v>
      </c>
      <c r="H27" s="66" t="s">
        <v>73</v>
      </c>
      <c r="I27" s="66" t="s">
        <v>30</v>
      </c>
      <c r="J27" s="59">
        <v>113</v>
      </c>
      <c r="K27" s="28"/>
      <c r="L27" s="27">
        <f t="shared" si="0"/>
        <v>0</v>
      </c>
      <c r="M27" s="29" t="str">
        <f t="shared" si="1"/>
        <v>OK</v>
      </c>
      <c r="N27" s="36"/>
      <c r="O27" s="36"/>
      <c r="P27" s="36"/>
      <c r="Q27" s="37"/>
      <c r="R27" s="37"/>
      <c r="S27" s="37"/>
      <c r="T27" s="37"/>
      <c r="U27" s="37"/>
      <c r="V27" s="37"/>
    </row>
    <row r="28" spans="1:22" ht="50.1" customHeight="1" x14ac:dyDescent="0.25">
      <c r="A28" s="97">
        <v>23</v>
      </c>
      <c r="B28" s="53">
        <v>31</v>
      </c>
      <c r="C28" s="98" t="s">
        <v>101</v>
      </c>
      <c r="D28" s="58" t="s">
        <v>28</v>
      </c>
      <c r="E28" s="94" t="s">
        <v>96</v>
      </c>
      <c r="F28" s="45" t="s">
        <v>29</v>
      </c>
      <c r="G28" s="47" t="s">
        <v>72</v>
      </c>
      <c r="H28" s="45" t="s">
        <v>73</v>
      </c>
      <c r="I28" s="45" t="s">
        <v>30</v>
      </c>
      <c r="J28" s="60">
        <v>588.42999999999995</v>
      </c>
      <c r="K28" s="28"/>
      <c r="L28" s="27">
        <f t="shared" si="0"/>
        <v>0</v>
      </c>
      <c r="M28" s="29" t="str">
        <f t="shared" si="1"/>
        <v>OK</v>
      </c>
      <c r="N28" s="36"/>
      <c r="O28" s="36"/>
      <c r="P28" s="36"/>
      <c r="Q28" s="39"/>
      <c r="R28" s="36"/>
      <c r="S28" s="36"/>
      <c r="T28" s="36"/>
      <c r="U28" s="37"/>
      <c r="V28" s="37"/>
    </row>
    <row r="29" spans="1:22" ht="50.1" customHeight="1" x14ac:dyDescent="0.25">
      <c r="A29" s="97"/>
      <c r="B29" s="53">
        <v>32</v>
      </c>
      <c r="C29" s="99"/>
      <c r="D29" s="58" t="s">
        <v>118</v>
      </c>
      <c r="E29" s="95"/>
      <c r="F29" s="45" t="s">
        <v>29</v>
      </c>
      <c r="G29" s="47" t="s">
        <v>72</v>
      </c>
      <c r="H29" s="45" t="s">
        <v>73</v>
      </c>
      <c r="I29" s="45" t="s">
        <v>30</v>
      </c>
      <c r="J29" s="60">
        <v>246.66</v>
      </c>
      <c r="K29" s="28"/>
      <c r="L29" s="27">
        <f t="shared" si="0"/>
        <v>0</v>
      </c>
      <c r="M29" s="29" t="str">
        <f t="shared" si="1"/>
        <v>OK</v>
      </c>
      <c r="N29" s="38"/>
      <c r="O29" s="36"/>
      <c r="P29" s="36"/>
      <c r="Q29" s="37"/>
      <c r="R29" s="37"/>
      <c r="S29" s="37"/>
      <c r="T29" s="37"/>
      <c r="U29" s="37"/>
      <c r="V29" s="37"/>
    </row>
    <row r="30" spans="1:22" ht="50.1" customHeight="1" x14ac:dyDescent="0.25">
      <c r="A30" s="86">
        <v>24</v>
      </c>
      <c r="B30" s="52">
        <v>33</v>
      </c>
      <c r="C30" s="88" t="s">
        <v>101</v>
      </c>
      <c r="D30" s="57" t="s">
        <v>71</v>
      </c>
      <c r="E30" s="91" t="s">
        <v>96</v>
      </c>
      <c r="F30" s="66" t="s">
        <v>29</v>
      </c>
      <c r="G30" s="67" t="s">
        <v>72</v>
      </c>
      <c r="H30" s="66" t="s">
        <v>73</v>
      </c>
      <c r="I30" s="66" t="s">
        <v>30</v>
      </c>
      <c r="J30" s="59">
        <v>248.36</v>
      </c>
      <c r="K30" s="28"/>
      <c r="L30" s="27">
        <f t="shared" si="0"/>
        <v>0</v>
      </c>
      <c r="M30" s="29" t="str">
        <f t="shared" si="1"/>
        <v>OK</v>
      </c>
      <c r="N30" s="36"/>
      <c r="O30" s="36"/>
      <c r="P30" s="36"/>
      <c r="Q30" s="37"/>
      <c r="R30" s="37"/>
      <c r="S30" s="37"/>
      <c r="T30" s="37"/>
      <c r="U30" s="37"/>
      <c r="V30" s="37"/>
    </row>
    <row r="31" spans="1:22" ht="50.1" customHeight="1" x14ac:dyDescent="0.25">
      <c r="A31" s="87"/>
      <c r="B31" s="52">
        <v>34</v>
      </c>
      <c r="C31" s="89"/>
      <c r="D31" s="57" t="s">
        <v>32</v>
      </c>
      <c r="E31" s="92"/>
      <c r="F31" s="66" t="s">
        <v>29</v>
      </c>
      <c r="G31" s="68" t="s">
        <v>72</v>
      </c>
      <c r="H31" s="66" t="s">
        <v>73</v>
      </c>
      <c r="I31" s="66" t="s">
        <v>30</v>
      </c>
      <c r="J31" s="59">
        <v>1105</v>
      </c>
      <c r="K31" s="28"/>
      <c r="L31" s="27">
        <f t="shared" si="0"/>
        <v>0</v>
      </c>
      <c r="M31" s="29" t="str">
        <f t="shared" si="1"/>
        <v>OK</v>
      </c>
      <c r="N31" s="36"/>
      <c r="O31" s="36"/>
      <c r="P31" s="36"/>
      <c r="Q31" s="39"/>
      <c r="R31" s="37"/>
      <c r="S31" s="37"/>
      <c r="T31" s="37"/>
      <c r="U31" s="37"/>
      <c r="V31" s="37"/>
    </row>
    <row r="32" spans="1:22" ht="50.1" customHeight="1" x14ac:dyDescent="0.25">
      <c r="A32" s="87"/>
      <c r="B32" s="52">
        <v>35</v>
      </c>
      <c r="C32" s="89"/>
      <c r="D32" s="57" t="s">
        <v>31</v>
      </c>
      <c r="E32" s="92"/>
      <c r="F32" s="66" t="s">
        <v>29</v>
      </c>
      <c r="G32" s="68" t="s">
        <v>72</v>
      </c>
      <c r="H32" s="66" t="s">
        <v>73</v>
      </c>
      <c r="I32" s="66" t="s">
        <v>30</v>
      </c>
      <c r="J32" s="59">
        <v>775</v>
      </c>
      <c r="K32" s="28"/>
      <c r="L32" s="27">
        <f t="shared" si="0"/>
        <v>0</v>
      </c>
      <c r="M32" s="29" t="str">
        <f t="shared" si="1"/>
        <v>OK</v>
      </c>
      <c r="N32" s="38"/>
      <c r="O32" s="38"/>
      <c r="P32" s="36"/>
      <c r="Q32" s="37"/>
      <c r="R32" s="37"/>
      <c r="S32" s="37"/>
      <c r="T32" s="37"/>
      <c r="U32" s="37"/>
      <c r="V32" s="37"/>
    </row>
    <row r="33" spans="1:22" ht="50.1" customHeight="1" x14ac:dyDescent="0.25">
      <c r="A33" s="87"/>
      <c r="B33" s="52">
        <v>36</v>
      </c>
      <c r="C33" s="89"/>
      <c r="D33" s="57" t="s">
        <v>74</v>
      </c>
      <c r="E33" s="92"/>
      <c r="F33" s="66" t="s">
        <v>29</v>
      </c>
      <c r="G33" s="68" t="s">
        <v>72</v>
      </c>
      <c r="H33" s="66" t="s">
        <v>73</v>
      </c>
      <c r="I33" s="66" t="s">
        <v>30</v>
      </c>
      <c r="J33" s="59">
        <v>203.33</v>
      </c>
      <c r="K33" s="28"/>
      <c r="L33" s="27">
        <f t="shared" si="0"/>
        <v>0</v>
      </c>
      <c r="M33" s="29" t="str">
        <f t="shared" si="1"/>
        <v>OK</v>
      </c>
      <c r="N33" s="38"/>
      <c r="O33" s="37"/>
      <c r="P33" s="36"/>
      <c r="Q33" s="37"/>
      <c r="R33" s="37"/>
      <c r="S33" s="37"/>
      <c r="T33" s="37"/>
      <c r="U33" s="37"/>
      <c r="V33" s="37"/>
    </row>
    <row r="34" spans="1:22" ht="50.1" customHeight="1" x14ac:dyDescent="0.25">
      <c r="A34" s="87"/>
      <c r="B34" s="52">
        <v>37</v>
      </c>
      <c r="C34" s="89"/>
      <c r="D34" s="57" t="s">
        <v>33</v>
      </c>
      <c r="E34" s="92"/>
      <c r="F34" s="66" t="s">
        <v>34</v>
      </c>
      <c r="G34" s="68" t="s">
        <v>72</v>
      </c>
      <c r="H34" s="66" t="s">
        <v>73</v>
      </c>
      <c r="I34" s="66" t="s">
        <v>30</v>
      </c>
      <c r="J34" s="59">
        <v>90</v>
      </c>
      <c r="K34" s="28"/>
      <c r="L34" s="27">
        <f t="shared" si="0"/>
        <v>0</v>
      </c>
      <c r="M34" s="29" t="str">
        <f t="shared" si="1"/>
        <v>OK</v>
      </c>
      <c r="N34" s="38"/>
      <c r="O34" s="37"/>
      <c r="P34" s="36"/>
      <c r="Q34" s="37"/>
      <c r="R34" s="37"/>
      <c r="S34" s="37"/>
      <c r="T34" s="37"/>
      <c r="U34" s="37"/>
      <c r="V34" s="37"/>
    </row>
    <row r="35" spans="1:22" ht="50.1" customHeight="1" x14ac:dyDescent="0.25">
      <c r="A35" s="87"/>
      <c r="B35" s="52">
        <v>38</v>
      </c>
      <c r="C35" s="89"/>
      <c r="D35" s="57" t="s">
        <v>117</v>
      </c>
      <c r="E35" s="92"/>
      <c r="F35" s="66" t="s">
        <v>34</v>
      </c>
      <c r="G35" s="68" t="s">
        <v>72</v>
      </c>
      <c r="H35" s="66" t="s">
        <v>73</v>
      </c>
      <c r="I35" s="66" t="s">
        <v>30</v>
      </c>
      <c r="J35" s="59">
        <v>103.33</v>
      </c>
      <c r="K35" s="28"/>
      <c r="L35" s="27">
        <f t="shared" si="0"/>
        <v>0</v>
      </c>
      <c r="M35" s="29" t="str">
        <f t="shared" si="1"/>
        <v>OK</v>
      </c>
      <c r="N35" s="38"/>
      <c r="O35" s="37"/>
      <c r="P35" s="36"/>
      <c r="Q35" s="37"/>
      <c r="R35" s="37"/>
      <c r="S35" s="37"/>
      <c r="T35" s="37"/>
      <c r="U35" s="37"/>
      <c r="V35" s="37"/>
    </row>
    <row r="36" spans="1:22" ht="50.1" customHeight="1" x14ac:dyDescent="0.25">
      <c r="A36" s="87"/>
      <c r="B36" s="52">
        <v>39</v>
      </c>
      <c r="C36" s="89"/>
      <c r="D36" s="57" t="s">
        <v>35</v>
      </c>
      <c r="E36" s="92"/>
      <c r="F36" s="66" t="s">
        <v>34</v>
      </c>
      <c r="G36" s="68" t="s">
        <v>72</v>
      </c>
      <c r="H36" s="66" t="s">
        <v>73</v>
      </c>
      <c r="I36" s="66" t="s">
        <v>30</v>
      </c>
      <c r="J36" s="59">
        <v>113.33</v>
      </c>
      <c r="K36" s="28"/>
      <c r="L36" s="27">
        <f t="shared" si="0"/>
        <v>0</v>
      </c>
      <c r="M36" s="29" t="str">
        <f t="shared" si="1"/>
        <v>OK</v>
      </c>
      <c r="N36" s="38"/>
      <c r="O36" s="37"/>
      <c r="P36" s="36"/>
      <c r="Q36" s="37"/>
      <c r="R36" s="37"/>
      <c r="S36" s="37"/>
      <c r="T36" s="37"/>
      <c r="U36" s="37"/>
      <c r="V36" s="37"/>
    </row>
    <row r="37" spans="1:22" ht="50.1" customHeight="1" x14ac:dyDescent="0.25">
      <c r="A37" s="87"/>
      <c r="B37" s="52">
        <v>40</v>
      </c>
      <c r="C37" s="89"/>
      <c r="D37" s="57" t="s">
        <v>118</v>
      </c>
      <c r="E37" s="92"/>
      <c r="F37" s="66" t="s">
        <v>29</v>
      </c>
      <c r="G37" s="68" t="s">
        <v>72</v>
      </c>
      <c r="H37" s="66" t="s">
        <v>73</v>
      </c>
      <c r="I37" s="66" t="s">
        <v>30</v>
      </c>
      <c r="J37" s="59">
        <v>246.66</v>
      </c>
      <c r="K37" s="28"/>
      <c r="L37" s="27">
        <f t="shared" si="0"/>
        <v>0</v>
      </c>
      <c r="M37" s="29" t="str">
        <f t="shared" si="1"/>
        <v>OK</v>
      </c>
      <c r="N37" s="37"/>
      <c r="O37" s="37"/>
      <c r="P37" s="36"/>
      <c r="Q37" s="37"/>
      <c r="R37" s="37"/>
      <c r="S37" s="37"/>
      <c r="T37" s="37"/>
      <c r="U37" s="37"/>
      <c r="V37" s="37"/>
    </row>
    <row r="38" spans="1:22" ht="50.1" customHeight="1" x14ac:dyDescent="0.25">
      <c r="A38" s="87"/>
      <c r="B38" s="52">
        <v>41</v>
      </c>
      <c r="C38" s="90"/>
      <c r="D38" s="57" t="s">
        <v>28</v>
      </c>
      <c r="E38" s="93"/>
      <c r="F38" s="66" t="s">
        <v>29</v>
      </c>
      <c r="G38" s="68" t="s">
        <v>72</v>
      </c>
      <c r="H38" s="66" t="s">
        <v>73</v>
      </c>
      <c r="I38" s="66" t="s">
        <v>30</v>
      </c>
      <c r="J38" s="59">
        <v>588.42999999999995</v>
      </c>
      <c r="K38" s="28"/>
      <c r="L38" s="27">
        <f t="shared" si="0"/>
        <v>0</v>
      </c>
      <c r="M38" s="29" t="str">
        <f t="shared" si="1"/>
        <v>OK</v>
      </c>
      <c r="N38" s="37"/>
      <c r="O38" s="37"/>
      <c r="P38" s="36"/>
      <c r="Q38" s="37"/>
      <c r="R38" s="37"/>
      <c r="S38" s="37"/>
      <c r="T38" s="37"/>
      <c r="U38" s="37"/>
      <c r="V38" s="37"/>
    </row>
    <row r="39" spans="1:22" ht="80.099999999999994" customHeight="1" x14ac:dyDescent="0.25">
      <c r="N39" s="43"/>
      <c r="O39" s="43"/>
    </row>
    <row r="40" spans="1:22" x14ac:dyDescent="0.25">
      <c r="Q40" s="19">
        <f>SUMPRODUCT(Q4:Q26,J4:J26)</f>
        <v>9159.08</v>
      </c>
    </row>
  </sheetData>
  <customSheetViews>
    <customSheetView guid="{29377F80-2479-4EEE-B758-5B51FB237957}" scale="80" topLeftCell="A10">
      <selection activeCell="N11" sqref="N11"/>
      <pageMargins left="0.511811024" right="0.511811024" top="0.78740157499999996" bottom="0.78740157499999996" header="0.31496062000000002" footer="0.31496062000000002"/>
    </customSheetView>
    <customSheetView guid="{4F310B60-E7C4-463C-82E5-32855552E117}" scale="80">
      <selection activeCell="K4" sqref="K4:K38"/>
      <pageMargins left="0.511811024" right="0.511811024" top="0.78740157499999996" bottom="0.78740157499999996" header="0.31496062000000002" footer="0.31496062000000002"/>
    </customSheetView>
    <customSheetView guid="{621D8238-5429-498F-AC6E-560DC77BBC2F}" scale="60" topLeftCell="E34">
      <selection activeCell="P1" sqref="P1:P1048576"/>
      <pageMargins left="0.511811024" right="0.511811024" top="0.78740157499999996" bottom="0.78740157499999996" header="0.31496062000000002" footer="0.31496062000000002"/>
    </customSheetView>
  </customSheetViews>
  <mergeCells count="16">
    <mergeCell ref="A30:A38"/>
    <mergeCell ref="C30:C38"/>
    <mergeCell ref="E30:E38"/>
    <mergeCell ref="A28:A29"/>
    <mergeCell ref="C28:C29"/>
    <mergeCell ref="E28:E29"/>
    <mergeCell ref="U1:U2"/>
    <mergeCell ref="V1:V2"/>
    <mergeCell ref="A19:A27"/>
    <mergeCell ref="C19:C27"/>
    <mergeCell ref="E19:E27"/>
    <mergeCell ref="A1:C1"/>
    <mergeCell ref="D1:J1"/>
    <mergeCell ref="K1:M1"/>
    <mergeCell ref="T1:T2"/>
    <mergeCell ref="A2:M2"/>
  </mergeCells>
  <conditionalFormatting sqref="M1:M3 M39:M1048576">
    <cfRule type="cellIs" dxfId="21" priority="2" operator="equal">
      <formula>"ATENÇÃO"</formula>
    </cfRule>
  </conditionalFormatting>
  <conditionalFormatting sqref="M4:M38">
    <cfRule type="cellIs" dxfId="20" priority="1" operator="equal">
      <formula>"ATENÇÃO"</formula>
    </cfRule>
  </conditionalFormatting>
  <pageMargins left="0.511811024" right="0.511811024" top="0.78740157499999996" bottom="0.78740157499999996" header="0.31496062000000002" footer="0.31496062000000002"/>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9"/>
  <sheetViews>
    <sheetView topLeftCell="E1" zoomScale="60" zoomScaleNormal="60" workbookViewId="0">
      <selection activeCell="N1" sqref="N1:P1048576"/>
    </sheetView>
  </sheetViews>
  <sheetFormatPr defaultColWidth="9.7109375" defaultRowHeight="15" x14ac:dyDescent="0.25"/>
  <cols>
    <col min="1" max="1" width="7.5703125" style="1" customWidth="1"/>
    <col min="2" max="2" width="5.7109375" style="1" customWidth="1"/>
    <col min="3" max="3" width="26.5703125" style="1" customWidth="1"/>
    <col min="4" max="4" width="54.28515625" style="16" customWidth="1"/>
    <col min="5" max="5" width="21.85546875" style="1" customWidth="1"/>
    <col min="6" max="6" width="9.85546875" style="1" customWidth="1"/>
    <col min="7" max="7" width="14" style="1" customWidth="1"/>
    <col min="8" max="8" width="19.7109375" style="1" customWidth="1"/>
    <col min="9" max="9" width="16.7109375" style="1" customWidth="1"/>
    <col min="10" max="10" width="16.140625" style="16" customWidth="1"/>
    <col min="11" max="11" width="12.5703125" style="17" customWidth="1"/>
    <col min="12" max="12" width="13.28515625" style="26" customWidth="1"/>
    <col min="13" max="13" width="12.5703125" style="18" customWidth="1"/>
    <col min="14" max="14" width="14.140625" style="19" customWidth="1"/>
    <col min="15" max="16" width="12" style="19" customWidth="1"/>
    <col min="17" max="18" width="14.140625" style="19" customWidth="1"/>
    <col min="19" max="25" width="12" style="19" customWidth="1"/>
    <col min="26" max="16384" width="9.7109375" style="15"/>
  </cols>
  <sheetData>
    <row r="1" spans="1:25" ht="33" customHeight="1" x14ac:dyDescent="0.25">
      <c r="A1" s="101" t="s">
        <v>75</v>
      </c>
      <c r="B1" s="101"/>
      <c r="C1" s="101"/>
      <c r="D1" s="101" t="s">
        <v>76</v>
      </c>
      <c r="E1" s="101"/>
      <c r="F1" s="101"/>
      <c r="G1" s="101"/>
      <c r="H1" s="101"/>
      <c r="I1" s="101"/>
      <c r="J1" s="101"/>
      <c r="K1" s="101" t="s">
        <v>77</v>
      </c>
      <c r="L1" s="101"/>
      <c r="M1" s="101"/>
      <c r="N1" s="72" t="s">
        <v>122</v>
      </c>
      <c r="O1" s="72" t="s">
        <v>123</v>
      </c>
      <c r="P1" s="72" t="s">
        <v>124</v>
      </c>
      <c r="Q1" s="100" t="s">
        <v>78</v>
      </c>
      <c r="R1" s="100" t="s">
        <v>78</v>
      </c>
      <c r="S1" s="100" t="s">
        <v>78</v>
      </c>
      <c r="T1" s="100" t="s">
        <v>78</v>
      </c>
      <c r="U1" s="100" t="s">
        <v>78</v>
      </c>
      <c r="V1" s="100" t="s">
        <v>78</v>
      </c>
      <c r="W1" s="100" t="s">
        <v>78</v>
      </c>
      <c r="X1" s="100" t="s">
        <v>78</v>
      </c>
      <c r="Y1" s="100" t="s">
        <v>78</v>
      </c>
    </row>
    <row r="2" spans="1:25" ht="24.75" customHeight="1" x14ac:dyDescent="0.25">
      <c r="A2" s="101" t="s">
        <v>45</v>
      </c>
      <c r="B2" s="101"/>
      <c r="C2" s="101"/>
      <c r="D2" s="101"/>
      <c r="E2" s="101"/>
      <c r="F2" s="101"/>
      <c r="G2" s="101"/>
      <c r="H2" s="101"/>
      <c r="I2" s="101"/>
      <c r="J2" s="101"/>
      <c r="K2" s="101"/>
      <c r="L2" s="101"/>
      <c r="M2" s="101"/>
      <c r="N2" s="72"/>
      <c r="O2" s="72"/>
      <c r="P2" s="72"/>
      <c r="Q2" s="100"/>
      <c r="R2" s="100"/>
      <c r="S2" s="100"/>
      <c r="T2" s="100"/>
      <c r="U2" s="100"/>
      <c r="V2" s="100"/>
      <c r="W2" s="100"/>
      <c r="X2" s="100"/>
      <c r="Y2" s="100"/>
    </row>
    <row r="3" spans="1:25" s="16" customFormat="1" ht="34.5" customHeight="1" x14ac:dyDescent="0.2">
      <c r="A3" s="20" t="s">
        <v>6</v>
      </c>
      <c r="B3" s="20" t="s">
        <v>36</v>
      </c>
      <c r="C3" s="20" t="s">
        <v>46</v>
      </c>
      <c r="D3" s="40" t="s">
        <v>47</v>
      </c>
      <c r="E3" s="21" t="s">
        <v>48</v>
      </c>
      <c r="F3" s="21" t="s">
        <v>49</v>
      </c>
      <c r="G3" s="21" t="s">
        <v>50</v>
      </c>
      <c r="H3" s="21" t="s">
        <v>51</v>
      </c>
      <c r="I3" s="21" t="s">
        <v>52</v>
      </c>
      <c r="J3" s="22" t="s">
        <v>2</v>
      </c>
      <c r="K3" s="23" t="s">
        <v>24</v>
      </c>
      <c r="L3" s="24" t="s">
        <v>0</v>
      </c>
      <c r="M3" s="20" t="s">
        <v>3</v>
      </c>
      <c r="N3" s="25" t="s">
        <v>125</v>
      </c>
      <c r="O3" s="25" t="s">
        <v>1</v>
      </c>
      <c r="P3" s="25" t="s">
        <v>1</v>
      </c>
      <c r="Q3" s="25" t="s">
        <v>1</v>
      </c>
      <c r="R3" s="25" t="s">
        <v>1</v>
      </c>
      <c r="S3" s="25" t="s">
        <v>1</v>
      </c>
      <c r="T3" s="25" t="s">
        <v>1</v>
      </c>
      <c r="U3" s="25" t="s">
        <v>1</v>
      </c>
      <c r="V3" s="25" t="s">
        <v>1</v>
      </c>
      <c r="W3" s="25" t="s">
        <v>1</v>
      </c>
      <c r="X3" s="25" t="s">
        <v>1</v>
      </c>
      <c r="Y3" s="25" t="s">
        <v>1</v>
      </c>
    </row>
    <row r="4" spans="1:25" ht="150" customHeight="1" x14ac:dyDescent="0.25">
      <c r="A4" s="48">
        <v>1</v>
      </c>
      <c r="B4" s="48">
        <v>1</v>
      </c>
      <c r="C4" s="54" t="s">
        <v>97</v>
      </c>
      <c r="D4" s="56" t="s">
        <v>104</v>
      </c>
      <c r="E4" s="44" t="s">
        <v>80</v>
      </c>
      <c r="F4" s="44" t="s">
        <v>26</v>
      </c>
      <c r="G4" s="44" t="s">
        <v>53</v>
      </c>
      <c r="H4" s="44" t="s">
        <v>54</v>
      </c>
      <c r="I4" s="44" t="s">
        <v>27</v>
      </c>
      <c r="J4" s="61">
        <v>1359.09</v>
      </c>
      <c r="K4" s="28"/>
      <c r="L4" s="27">
        <f t="shared" ref="L4:L38" si="0">K4-SUM(N4:X4)</f>
        <v>0</v>
      </c>
      <c r="M4" s="29" t="str">
        <f>IF(L4&lt;0,"ATENÇÃO","OK")</f>
        <v>OK</v>
      </c>
      <c r="N4" s="74"/>
      <c r="O4" s="74"/>
      <c r="P4" s="74"/>
      <c r="Q4" s="36"/>
      <c r="R4" s="37"/>
      <c r="S4" s="37"/>
      <c r="T4" s="37"/>
      <c r="U4" s="37"/>
      <c r="V4" s="37"/>
      <c r="W4" s="37"/>
      <c r="X4" s="36"/>
      <c r="Y4" s="37"/>
    </row>
    <row r="5" spans="1:25" ht="150" customHeight="1" x14ac:dyDescent="0.25">
      <c r="A5" s="52">
        <v>2</v>
      </c>
      <c r="B5" s="52">
        <v>2</v>
      </c>
      <c r="C5" s="55" t="s">
        <v>98</v>
      </c>
      <c r="D5" s="57" t="s">
        <v>105</v>
      </c>
      <c r="E5" s="63" t="s">
        <v>81</v>
      </c>
      <c r="F5" s="64" t="s">
        <v>26</v>
      </c>
      <c r="G5" s="65" t="s">
        <v>53</v>
      </c>
      <c r="H5" s="65" t="s">
        <v>54</v>
      </c>
      <c r="I5" s="65" t="s">
        <v>27</v>
      </c>
      <c r="J5" s="59">
        <v>1290.47</v>
      </c>
      <c r="K5" s="28">
        <v>1</v>
      </c>
      <c r="L5" s="27">
        <f t="shared" si="0"/>
        <v>1</v>
      </c>
      <c r="M5" s="29" t="str">
        <f t="shared" ref="M5:M38" si="1">IF(L5&lt;0,"ATENÇÃO","OK")</f>
        <v>OK</v>
      </c>
      <c r="N5" s="74"/>
      <c r="O5" s="74"/>
      <c r="P5" s="74"/>
      <c r="Q5" s="37"/>
      <c r="R5" s="37"/>
      <c r="S5" s="37"/>
      <c r="T5" s="37"/>
      <c r="U5" s="37"/>
      <c r="V5" s="37"/>
      <c r="W5" s="37"/>
      <c r="X5" s="37"/>
      <c r="Y5" s="37"/>
    </row>
    <row r="6" spans="1:25" ht="150" customHeight="1" x14ac:dyDescent="0.25">
      <c r="A6" s="53">
        <v>3</v>
      </c>
      <c r="B6" s="53">
        <v>3</v>
      </c>
      <c r="C6" s="54" t="s">
        <v>99</v>
      </c>
      <c r="D6" s="58" t="s">
        <v>106</v>
      </c>
      <c r="E6" s="46" t="s">
        <v>82</v>
      </c>
      <c r="F6" s="44" t="s">
        <v>26</v>
      </c>
      <c r="G6" s="44" t="s">
        <v>53</v>
      </c>
      <c r="H6" s="44" t="s">
        <v>55</v>
      </c>
      <c r="I6" s="44" t="s">
        <v>27</v>
      </c>
      <c r="J6" s="60">
        <v>1765.86</v>
      </c>
      <c r="K6" s="28"/>
      <c r="L6" s="27">
        <f t="shared" si="0"/>
        <v>0</v>
      </c>
      <c r="M6" s="29" t="str">
        <f t="shared" si="1"/>
        <v>OK</v>
      </c>
      <c r="N6" s="74"/>
      <c r="O6" s="74"/>
      <c r="P6" s="74"/>
      <c r="Q6" s="37"/>
      <c r="R6" s="37"/>
      <c r="S6" s="37"/>
      <c r="T6" s="37"/>
      <c r="U6" s="37"/>
      <c r="V6" s="37"/>
      <c r="W6" s="37"/>
      <c r="X6" s="37"/>
      <c r="Y6" s="37"/>
    </row>
    <row r="7" spans="1:25" ht="150" customHeight="1" x14ac:dyDescent="0.25">
      <c r="A7" s="52">
        <v>4</v>
      </c>
      <c r="B7" s="52">
        <v>4</v>
      </c>
      <c r="C7" s="55" t="s">
        <v>98</v>
      </c>
      <c r="D7" s="57" t="s">
        <v>107</v>
      </c>
      <c r="E7" s="65" t="s">
        <v>83</v>
      </c>
      <c r="F7" s="65" t="s">
        <v>26</v>
      </c>
      <c r="G7" s="65" t="s">
        <v>53</v>
      </c>
      <c r="H7" s="65" t="s">
        <v>56</v>
      </c>
      <c r="I7" s="65" t="s">
        <v>27</v>
      </c>
      <c r="J7" s="59">
        <v>1540</v>
      </c>
      <c r="K7" s="28">
        <v>2</v>
      </c>
      <c r="L7" s="27">
        <f t="shared" si="0"/>
        <v>2</v>
      </c>
      <c r="M7" s="29" t="str">
        <f t="shared" si="1"/>
        <v>OK</v>
      </c>
      <c r="N7" s="74"/>
      <c r="O7" s="74"/>
      <c r="P7" s="74"/>
      <c r="Q7" s="37"/>
      <c r="R7" s="37"/>
      <c r="S7" s="37"/>
      <c r="T7" s="37"/>
      <c r="U7" s="37"/>
      <c r="V7" s="37"/>
      <c r="W7" s="37"/>
      <c r="X7" s="37"/>
      <c r="Y7" s="37"/>
    </row>
    <row r="8" spans="1:25" ht="150" customHeight="1" x14ac:dyDescent="0.25">
      <c r="A8" s="53">
        <v>5</v>
      </c>
      <c r="B8" s="53">
        <v>5</v>
      </c>
      <c r="C8" s="54" t="s">
        <v>97</v>
      </c>
      <c r="D8" s="58" t="s">
        <v>108</v>
      </c>
      <c r="E8" s="44" t="s">
        <v>84</v>
      </c>
      <c r="F8" s="44" t="s">
        <v>26</v>
      </c>
      <c r="G8" s="44" t="s">
        <v>53</v>
      </c>
      <c r="H8" s="44" t="s">
        <v>57</v>
      </c>
      <c r="I8" s="44" t="s">
        <v>27</v>
      </c>
      <c r="J8" s="60">
        <v>2363.63</v>
      </c>
      <c r="K8" s="28"/>
      <c r="L8" s="27">
        <f t="shared" si="0"/>
        <v>0</v>
      </c>
      <c r="M8" s="29" t="str">
        <f t="shared" si="1"/>
        <v>OK</v>
      </c>
      <c r="N8" s="74"/>
      <c r="O8" s="74"/>
      <c r="P8" s="74"/>
      <c r="Q8" s="36"/>
      <c r="R8" s="37"/>
      <c r="S8" s="37"/>
      <c r="T8" s="37"/>
      <c r="U8" s="37"/>
      <c r="V8" s="37"/>
      <c r="W8" s="37"/>
      <c r="X8" s="37"/>
      <c r="Y8" s="37"/>
    </row>
    <row r="9" spans="1:25" ht="150" customHeight="1" x14ac:dyDescent="0.25">
      <c r="A9" s="52">
        <v>6</v>
      </c>
      <c r="B9" s="52">
        <v>6</v>
      </c>
      <c r="C9" s="55" t="s">
        <v>98</v>
      </c>
      <c r="D9" s="57" t="s">
        <v>109</v>
      </c>
      <c r="E9" s="65" t="s">
        <v>85</v>
      </c>
      <c r="F9" s="65" t="s">
        <v>26</v>
      </c>
      <c r="G9" s="65" t="s">
        <v>53</v>
      </c>
      <c r="H9" s="65" t="s">
        <v>58</v>
      </c>
      <c r="I9" s="65" t="s">
        <v>27</v>
      </c>
      <c r="J9" s="59">
        <v>2388.88</v>
      </c>
      <c r="K9" s="28">
        <v>2</v>
      </c>
      <c r="L9" s="27">
        <f t="shared" si="0"/>
        <v>2</v>
      </c>
      <c r="M9" s="29" t="str">
        <f t="shared" si="1"/>
        <v>OK</v>
      </c>
      <c r="N9" s="74"/>
      <c r="O9" s="74"/>
      <c r="P9" s="74"/>
      <c r="Q9" s="36"/>
      <c r="R9" s="39"/>
      <c r="S9" s="37"/>
      <c r="T9" s="37"/>
      <c r="U9" s="37"/>
      <c r="V9" s="37"/>
      <c r="W9" s="37"/>
      <c r="X9" s="37"/>
      <c r="Y9" s="37"/>
    </row>
    <row r="10" spans="1:25" ht="150" customHeight="1" x14ac:dyDescent="0.25">
      <c r="A10" s="53">
        <v>9</v>
      </c>
      <c r="B10" s="53">
        <v>9</v>
      </c>
      <c r="C10" s="54" t="s">
        <v>98</v>
      </c>
      <c r="D10" s="58" t="s">
        <v>110</v>
      </c>
      <c r="E10" s="44" t="s">
        <v>86</v>
      </c>
      <c r="F10" s="44" t="s">
        <v>26</v>
      </c>
      <c r="G10" s="44" t="s">
        <v>53</v>
      </c>
      <c r="H10" s="44" t="s">
        <v>59</v>
      </c>
      <c r="I10" s="44" t="s">
        <v>27</v>
      </c>
      <c r="J10" s="60">
        <v>2970.58</v>
      </c>
      <c r="K10" s="28">
        <v>1</v>
      </c>
      <c r="L10" s="27">
        <f t="shared" si="0"/>
        <v>1</v>
      </c>
      <c r="M10" s="29" t="str">
        <f t="shared" si="1"/>
        <v>OK</v>
      </c>
      <c r="N10" s="74"/>
      <c r="O10" s="74"/>
      <c r="P10" s="74"/>
      <c r="Q10" s="37"/>
      <c r="R10" s="37"/>
      <c r="S10" s="37"/>
      <c r="T10" s="37"/>
      <c r="U10" s="37"/>
      <c r="V10" s="37"/>
      <c r="W10" s="37"/>
      <c r="X10" s="37"/>
      <c r="Y10" s="37"/>
    </row>
    <row r="11" spans="1:25" ht="150" customHeight="1" x14ac:dyDescent="0.25">
      <c r="A11" s="52">
        <v>12</v>
      </c>
      <c r="B11" s="52">
        <v>12</v>
      </c>
      <c r="C11" s="55" t="s">
        <v>100</v>
      </c>
      <c r="D11" s="57" t="s">
        <v>111</v>
      </c>
      <c r="E11" s="65" t="s">
        <v>87</v>
      </c>
      <c r="F11" s="66" t="s">
        <v>26</v>
      </c>
      <c r="G11" s="66" t="s">
        <v>53</v>
      </c>
      <c r="H11" s="66" t="s">
        <v>60</v>
      </c>
      <c r="I11" s="65" t="s">
        <v>27</v>
      </c>
      <c r="J11" s="59">
        <v>10017.57</v>
      </c>
      <c r="K11" s="28"/>
      <c r="L11" s="27">
        <f t="shared" si="0"/>
        <v>0</v>
      </c>
      <c r="M11" s="29" t="str">
        <f t="shared" si="1"/>
        <v>OK</v>
      </c>
      <c r="N11" s="74"/>
      <c r="O11" s="74"/>
      <c r="P11" s="74"/>
      <c r="Q11" s="37"/>
      <c r="R11" s="37"/>
      <c r="S11" s="37"/>
      <c r="T11" s="37"/>
      <c r="U11" s="37"/>
      <c r="V11" s="37"/>
      <c r="W11" s="37"/>
      <c r="X11" s="37"/>
      <c r="Y11" s="37"/>
    </row>
    <row r="12" spans="1:25" ht="150" customHeight="1" x14ac:dyDescent="0.25">
      <c r="A12" s="53">
        <v>13</v>
      </c>
      <c r="B12" s="53">
        <v>13</v>
      </c>
      <c r="C12" s="54" t="s">
        <v>101</v>
      </c>
      <c r="D12" s="58" t="s">
        <v>112</v>
      </c>
      <c r="E12" s="44" t="s">
        <v>88</v>
      </c>
      <c r="F12" s="45" t="s">
        <v>26</v>
      </c>
      <c r="G12" s="45" t="s">
        <v>53</v>
      </c>
      <c r="H12" s="45" t="s">
        <v>61</v>
      </c>
      <c r="I12" s="44" t="s">
        <v>27</v>
      </c>
      <c r="J12" s="60">
        <v>13500</v>
      </c>
      <c r="K12" s="28"/>
      <c r="L12" s="27">
        <f t="shared" si="0"/>
        <v>0</v>
      </c>
      <c r="M12" s="29" t="str">
        <f t="shared" si="1"/>
        <v>OK</v>
      </c>
      <c r="N12" s="74"/>
      <c r="O12" s="74"/>
      <c r="P12" s="74"/>
      <c r="Q12" s="37"/>
      <c r="R12" s="37"/>
      <c r="S12" s="37"/>
      <c r="T12" s="37"/>
      <c r="U12" s="37"/>
      <c r="V12" s="37"/>
      <c r="W12" s="37"/>
      <c r="X12" s="37"/>
      <c r="Y12" s="37"/>
    </row>
    <row r="13" spans="1:25" ht="150" customHeight="1" x14ac:dyDescent="0.25">
      <c r="A13" s="52">
        <v>15</v>
      </c>
      <c r="B13" s="52">
        <v>15</v>
      </c>
      <c r="C13" s="55" t="s">
        <v>101</v>
      </c>
      <c r="D13" s="57" t="s">
        <v>113</v>
      </c>
      <c r="E13" s="65" t="s">
        <v>89</v>
      </c>
      <c r="F13" s="66" t="s">
        <v>26</v>
      </c>
      <c r="G13" s="66" t="s">
        <v>53</v>
      </c>
      <c r="H13" s="66" t="s">
        <v>62</v>
      </c>
      <c r="I13" s="65" t="s">
        <v>27</v>
      </c>
      <c r="J13" s="59">
        <v>13611.03</v>
      </c>
      <c r="K13" s="28">
        <v>4</v>
      </c>
      <c r="L13" s="27">
        <f t="shared" si="0"/>
        <v>3</v>
      </c>
      <c r="M13" s="29" t="str">
        <f t="shared" si="1"/>
        <v>OK</v>
      </c>
      <c r="N13" s="74"/>
      <c r="O13" s="71">
        <v>1</v>
      </c>
      <c r="P13" s="74"/>
      <c r="Q13" s="36"/>
      <c r="R13" s="39"/>
      <c r="S13" s="37"/>
      <c r="T13" s="37"/>
      <c r="U13" s="37"/>
      <c r="V13" s="37"/>
      <c r="W13" s="37"/>
      <c r="X13" s="37"/>
      <c r="Y13" s="37"/>
    </row>
    <row r="14" spans="1:25" ht="150" customHeight="1" x14ac:dyDescent="0.25">
      <c r="A14" s="48">
        <v>16</v>
      </c>
      <c r="B14" s="48">
        <v>16</v>
      </c>
      <c r="C14" s="62" t="s">
        <v>101</v>
      </c>
      <c r="D14" s="56" t="s">
        <v>114</v>
      </c>
      <c r="E14" s="44" t="s">
        <v>90</v>
      </c>
      <c r="F14" s="44" t="s">
        <v>26</v>
      </c>
      <c r="G14" s="44" t="s">
        <v>53</v>
      </c>
      <c r="H14" s="44" t="s">
        <v>63</v>
      </c>
      <c r="I14" s="44" t="s">
        <v>27</v>
      </c>
      <c r="J14" s="61">
        <v>15985.91</v>
      </c>
      <c r="K14" s="28"/>
      <c r="L14" s="27">
        <f t="shared" si="0"/>
        <v>0</v>
      </c>
      <c r="M14" s="29" t="str">
        <f t="shared" si="1"/>
        <v>OK</v>
      </c>
      <c r="N14" s="74"/>
      <c r="O14" s="74"/>
      <c r="P14" s="74"/>
      <c r="Q14" s="37"/>
      <c r="R14" s="37"/>
      <c r="S14" s="37"/>
      <c r="T14" s="37"/>
      <c r="U14" s="37"/>
      <c r="V14" s="37"/>
      <c r="W14" s="37"/>
      <c r="X14" s="37"/>
      <c r="Y14" s="37"/>
    </row>
    <row r="15" spans="1:25" ht="150" customHeight="1" x14ac:dyDescent="0.25">
      <c r="A15" s="52">
        <v>17</v>
      </c>
      <c r="B15" s="52">
        <v>17</v>
      </c>
      <c r="C15" s="55" t="s">
        <v>101</v>
      </c>
      <c r="D15" s="57" t="s">
        <v>115</v>
      </c>
      <c r="E15" s="65" t="s">
        <v>91</v>
      </c>
      <c r="F15" s="65" t="s">
        <v>26</v>
      </c>
      <c r="G15" s="65" t="s">
        <v>53</v>
      </c>
      <c r="H15" s="65" t="s">
        <v>64</v>
      </c>
      <c r="I15" s="65" t="s">
        <v>27</v>
      </c>
      <c r="J15" s="59">
        <v>16854.5</v>
      </c>
      <c r="K15" s="28"/>
      <c r="L15" s="27">
        <f t="shared" si="0"/>
        <v>0</v>
      </c>
      <c r="M15" s="29" t="str">
        <f t="shared" si="1"/>
        <v>OK</v>
      </c>
      <c r="N15" s="74"/>
      <c r="O15" s="74"/>
      <c r="P15" s="74"/>
      <c r="Q15" s="37"/>
      <c r="R15" s="37"/>
      <c r="S15" s="37"/>
      <c r="T15" s="37"/>
      <c r="U15" s="37"/>
      <c r="V15" s="37"/>
      <c r="W15" s="37"/>
      <c r="X15" s="37"/>
      <c r="Y15" s="37"/>
    </row>
    <row r="16" spans="1:25" ht="150" customHeight="1" x14ac:dyDescent="0.25">
      <c r="A16" s="53">
        <v>19</v>
      </c>
      <c r="B16" s="53">
        <v>19</v>
      </c>
      <c r="C16" s="54" t="s">
        <v>98</v>
      </c>
      <c r="D16" s="58" t="s">
        <v>37</v>
      </c>
      <c r="E16" s="44" t="s">
        <v>92</v>
      </c>
      <c r="F16" s="44" t="s">
        <v>26</v>
      </c>
      <c r="G16" s="44" t="s">
        <v>65</v>
      </c>
      <c r="H16" s="44" t="s">
        <v>66</v>
      </c>
      <c r="I16" s="44" t="s">
        <v>27</v>
      </c>
      <c r="J16" s="60">
        <v>863.63</v>
      </c>
      <c r="K16" s="28"/>
      <c r="L16" s="27">
        <f t="shared" si="0"/>
        <v>0</v>
      </c>
      <c r="M16" s="29" t="str">
        <f t="shared" si="1"/>
        <v>OK</v>
      </c>
      <c r="N16" s="74"/>
      <c r="O16" s="74"/>
      <c r="P16" s="74"/>
      <c r="Q16" s="37"/>
      <c r="R16" s="37"/>
      <c r="S16" s="37"/>
      <c r="T16" s="37"/>
      <c r="U16" s="37"/>
      <c r="V16" s="37"/>
      <c r="W16" s="37"/>
      <c r="X16" s="37"/>
      <c r="Y16" s="37"/>
    </row>
    <row r="17" spans="1:25" ht="150" customHeight="1" x14ac:dyDescent="0.25">
      <c r="A17" s="50">
        <v>20</v>
      </c>
      <c r="B17" s="52">
        <v>20</v>
      </c>
      <c r="C17" s="55" t="s">
        <v>101</v>
      </c>
      <c r="D17" s="57" t="s">
        <v>67</v>
      </c>
      <c r="E17" s="65" t="s">
        <v>93</v>
      </c>
      <c r="F17" s="66" t="s">
        <v>26</v>
      </c>
      <c r="G17" s="66" t="s">
        <v>68</v>
      </c>
      <c r="H17" s="66" t="s">
        <v>69</v>
      </c>
      <c r="I17" s="66" t="s">
        <v>70</v>
      </c>
      <c r="J17" s="59">
        <v>481.95</v>
      </c>
      <c r="K17" s="28">
        <v>1</v>
      </c>
      <c r="L17" s="27">
        <f t="shared" si="0"/>
        <v>1</v>
      </c>
      <c r="M17" s="29" t="str">
        <f t="shared" si="1"/>
        <v>OK</v>
      </c>
      <c r="N17" s="74"/>
      <c r="O17" s="74"/>
      <c r="P17" s="74"/>
      <c r="Q17" s="37"/>
      <c r="R17" s="37"/>
      <c r="S17" s="37"/>
      <c r="T17" s="37"/>
      <c r="U17" s="37"/>
      <c r="V17" s="37"/>
      <c r="W17" s="37"/>
      <c r="X17" s="37"/>
      <c r="Y17" s="37"/>
    </row>
    <row r="18" spans="1:25" ht="150" customHeight="1" x14ac:dyDescent="0.25">
      <c r="A18" s="51">
        <v>21</v>
      </c>
      <c r="B18" s="53">
        <v>21</v>
      </c>
      <c r="C18" s="54" t="s">
        <v>102</v>
      </c>
      <c r="D18" s="58" t="s">
        <v>116</v>
      </c>
      <c r="E18" s="44" t="s">
        <v>94</v>
      </c>
      <c r="F18" s="44" t="s">
        <v>26</v>
      </c>
      <c r="G18" s="44" t="s">
        <v>95</v>
      </c>
      <c r="H18" s="44" t="s">
        <v>79</v>
      </c>
      <c r="I18" s="44" t="s">
        <v>27</v>
      </c>
      <c r="J18" s="60">
        <v>3953.7</v>
      </c>
      <c r="K18" s="28"/>
      <c r="L18" s="27">
        <f t="shared" si="0"/>
        <v>0</v>
      </c>
      <c r="M18" s="29" t="str">
        <f t="shared" si="1"/>
        <v>OK</v>
      </c>
      <c r="N18" s="74"/>
      <c r="O18" s="74"/>
      <c r="P18" s="74"/>
      <c r="Q18" s="37"/>
      <c r="R18" s="37"/>
      <c r="S18" s="37"/>
      <c r="T18" s="37"/>
      <c r="U18" s="37"/>
      <c r="V18" s="37"/>
      <c r="W18" s="37"/>
      <c r="X18" s="37"/>
      <c r="Y18" s="37"/>
    </row>
    <row r="19" spans="1:25" ht="50.1" customHeight="1" x14ac:dyDescent="0.25">
      <c r="A19" s="96">
        <v>22</v>
      </c>
      <c r="B19" s="52">
        <v>22</v>
      </c>
      <c r="C19" s="88" t="s">
        <v>103</v>
      </c>
      <c r="D19" s="57" t="s">
        <v>71</v>
      </c>
      <c r="E19" s="91" t="s">
        <v>96</v>
      </c>
      <c r="F19" s="66" t="s">
        <v>29</v>
      </c>
      <c r="G19" s="67" t="s">
        <v>72</v>
      </c>
      <c r="H19" s="66" t="s">
        <v>73</v>
      </c>
      <c r="I19" s="66" t="s">
        <v>30</v>
      </c>
      <c r="J19" s="59">
        <v>51.1</v>
      </c>
      <c r="K19" s="28"/>
      <c r="L19" s="27">
        <f t="shared" si="0"/>
        <v>0</v>
      </c>
      <c r="M19" s="29" t="str">
        <f t="shared" si="1"/>
        <v>OK</v>
      </c>
      <c r="N19" s="74"/>
      <c r="O19" s="74"/>
      <c r="P19" s="74"/>
      <c r="Q19" s="37"/>
      <c r="R19" s="37"/>
      <c r="S19" s="37"/>
      <c r="T19" s="37"/>
      <c r="U19" s="39"/>
      <c r="V19" s="39"/>
      <c r="W19" s="37"/>
      <c r="X19" s="37"/>
      <c r="Y19" s="37"/>
    </row>
    <row r="20" spans="1:25" ht="50.1" customHeight="1" x14ac:dyDescent="0.25">
      <c r="A20" s="96"/>
      <c r="B20" s="52">
        <v>23</v>
      </c>
      <c r="C20" s="89"/>
      <c r="D20" s="57" t="s">
        <v>28</v>
      </c>
      <c r="E20" s="92"/>
      <c r="F20" s="66" t="s">
        <v>29</v>
      </c>
      <c r="G20" s="68" t="s">
        <v>72</v>
      </c>
      <c r="H20" s="66" t="s">
        <v>73</v>
      </c>
      <c r="I20" s="66" t="s">
        <v>30</v>
      </c>
      <c r="J20" s="59">
        <v>430</v>
      </c>
      <c r="K20" s="28">
        <v>6</v>
      </c>
      <c r="L20" s="27">
        <f t="shared" si="0"/>
        <v>4</v>
      </c>
      <c r="M20" s="29" t="str">
        <f t="shared" si="1"/>
        <v>OK</v>
      </c>
      <c r="N20" s="74"/>
      <c r="O20" s="74"/>
      <c r="P20" s="71">
        <v>2</v>
      </c>
      <c r="Q20" s="37"/>
      <c r="R20" s="37"/>
      <c r="S20" s="37"/>
      <c r="T20" s="37"/>
      <c r="U20" s="37"/>
      <c r="V20" s="37"/>
      <c r="W20" s="37"/>
      <c r="X20" s="37"/>
      <c r="Y20" s="37"/>
    </row>
    <row r="21" spans="1:25" ht="50.1" customHeight="1" x14ac:dyDescent="0.25">
      <c r="A21" s="96"/>
      <c r="B21" s="52">
        <v>24</v>
      </c>
      <c r="C21" s="89"/>
      <c r="D21" s="57" t="s">
        <v>31</v>
      </c>
      <c r="E21" s="92"/>
      <c r="F21" s="66" t="s">
        <v>29</v>
      </c>
      <c r="G21" s="68" t="s">
        <v>72</v>
      </c>
      <c r="H21" s="66" t="s">
        <v>73</v>
      </c>
      <c r="I21" s="66" t="s">
        <v>30</v>
      </c>
      <c r="J21" s="59">
        <v>500</v>
      </c>
      <c r="K21" s="28">
        <v>4</v>
      </c>
      <c r="L21" s="27">
        <f t="shared" si="0"/>
        <v>3</v>
      </c>
      <c r="M21" s="29" t="str">
        <f t="shared" si="1"/>
        <v>OK</v>
      </c>
      <c r="N21" s="74"/>
      <c r="O21" s="74"/>
      <c r="P21" s="71">
        <v>1</v>
      </c>
      <c r="Q21" s="37"/>
      <c r="R21" s="37"/>
      <c r="S21" s="37"/>
      <c r="T21" s="37"/>
      <c r="U21" s="37"/>
      <c r="V21" s="37"/>
      <c r="W21" s="37"/>
      <c r="X21" s="37"/>
      <c r="Y21" s="37"/>
    </row>
    <row r="22" spans="1:25" ht="50.1" customHeight="1" x14ac:dyDescent="0.25">
      <c r="A22" s="96"/>
      <c r="B22" s="52">
        <v>25</v>
      </c>
      <c r="C22" s="89"/>
      <c r="D22" s="57" t="s">
        <v>32</v>
      </c>
      <c r="E22" s="92"/>
      <c r="F22" s="66" t="s">
        <v>29</v>
      </c>
      <c r="G22" s="68" t="s">
        <v>72</v>
      </c>
      <c r="H22" s="66" t="s">
        <v>73</v>
      </c>
      <c r="I22" s="66" t="s">
        <v>30</v>
      </c>
      <c r="J22" s="59">
        <v>800</v>
      </c>
      <c r="K22" s="28"/>
      <c r="L22" s="27">
        <f t="shared" si="0"/>
        <v>0</v>
      </c>
      <c r="M22" s="29" t="str">
        <f t="shared" si="1"/>
        <v>OK</v>
      </c>
      <c r="N22" s="74"/>
      <c r="O22" s="74"/>
      <c r="P22" s="74"/>
      <c r="Q22" s="37"/>
      <c r="R22" s="37"/>
      <c r="S22" s="37"/>
      <c r="T22" s="37"/>
      <c r="U22" s="37"/>
      <c r="V22" s="37"/>
      <c r="W22" s="37"/>
      <c r="X22" s="37"/>
      <c r="Y22" s="37"/>
    </row>
    <row r="23" spans="1:25" ht="50.1" customHeight="1" x14ac:dyDescent="0.25">
      <c r="A23" s="96"/>
      <c r="B23" s="52">
        <v>26</v>
      </c>
      <c r="C23" s="89"/>
      <c r="D23" s="57" t="s">
        <v>33</v>
      </c>
      <c r="E23" s="92"/>
      <c r="F23" s="66" t="s">
        <v>34</v>
      </c>
      <c r="G23" s="68" t="s">
        <v>72</v>
      </c>
      <c r="H23" s="66" t="s">
        <v>73</v>
      </c>
      <c r="I23" s="66" t="s">
        <v>30</v>
      </c>
      <c r="J23" s="59">
        <v>40</v>
      </c>
      <c r="K23" s="28">
        <v>20</v>
      </c>
      <c r="L23" s="27">
        <f t="shared" si="0"/>
        <v>20</v>
      </c>
      <c r="M23" s="29" t="str">
        <f t="shared" si="1"/>
        <v>OK</v>
      </c>
      <c r="N23" s="74"/>
      <c r="O23" s="74"/>
      <c r="P23" s="74"/>
      <c r="Q23" s="37"/>
      <c r="R23" s="36"/>
      <c r="S23" s="37"/>
      <c r="T23" s="37"/>
      <c r="U23" s="37"/>
      <c r="V23" s="37"/>
      <c r="W23" s="37"/>
      <c r="X23" s="37"/>
      <c r="Y23" s="37"/>
    </row>
    <row r="24" spans="1:25" ht="50.1" customHeight="1" x14ac:dyDescent="0.25">
      <c r="A24" s="96"/>
      <c r="B24" s="52">
        <v>27</v>
      </c>
      <c r="C24" s="89"/>
      <c r="D24" s="57" t="s">
        <v>117</v>
      </c>
      <c r="E24" s="92"/>
      <c r="F24" s="66" t="s">
        <v>34</v>
      </c>
      <c r="G24" s="68" t="s">
        <v>72</v>
      </c>
      <c r="H24" s="66" t="s">
        <v>73</v>
      </c>
      <c r="I24" s="66" t="s">
        <v>30</v>
      </c>
      <c r="J24" s="59">
        <v>40</v>
      </c>
      <c r="K24" s="28">
        <v>25</v>
      </c>
      <c r="L24" s="27">
        <f t="shared" si="0"/>
        <v>25</v>
      </c>
      <c r="M24" s="29" t="str">
        <f t="shared" si="1"/>
        <v>OK</v>
      </c>
      <c r="N24" s="74"/>
      <c r="O24" s="74"/>
      <c r="P24" s="74"/>
      <c r="Q24" s="37"/>
      <c r="R24" s="37"/>
      <c r="S24" s="37"/>
      <c r="T24" s="37"/>
      <c r="U24" s="37"/>
      <c r="V24" s="37"/>
      <c r="W24" s="37"/>
      <c r="X24" s="37"/>
      <c r="Y24" s="37"/>
    </row>
    <row r="25" spans="1:25" ht="50.1" customHeight="1" x14ac:dyDescent="0.25">
      <c r="A25" s="96"/>
      <c r="B25" s="52">
        <v>28</v>
      </c>
      <c r="C25" s="89"/>
      <c r="D25" s="57" t="s">
        <v>35</v>
      </c>
      <c r="E25" s="92"/>
      <c r="F25" s="66" t="s">
        <v>34</v>
      </c>
      <c r="G25" s="68" t="s">
        <v>72</v>
      </c>
      <c r="H25" s="66" t="s">
        <v>73</v>
      </c>
      <c r="I25" s="66" t="s">
        <v>30</v>
      </c>
      <c r="J25" s="59">
        <v>60</v>
      </c>
      <c r="K25" s="28"/>
      <c r="L25" s="27">
        <f t="shared" si="0"/>
        <v>0</v>
      </c>
      <c r="M25" s="29" t="str">
        <f t="shared" si="1"/>
        <v>OK</v>
      </c>
      <c r="N25" s="74"/>
      <c r="O25" s="74"/>
      <c r="P25" s="74"/>
      <c r="Q25" s="36"/>
      <c r="R25" s="39"/>
      <c r="S25" s="36"/>
      <c r="T25" s="37"/>
      <c r="U25" s="37"/>
      <c r="V25" s="37"/>
      <c r="W25" s="36"/>
      <c r="X25" s="37"/>
      <c r="Y25" s="37"/>
    </row>
    <row r="26" spans="1:25" ht="50.1" customHeight="1" x14ac:dyDescent="0.25">
      <c r="A26" s="96"/>
      <c r="B26" s="52">
        <v>29</v>
      </c>
      <c r="C26" s="89"/>
      <c r="D26" s="57" t="s">
        <v>118</v>
      </c>
      <c r="E26" s="92"/>
      <c r="F26" s="66" t="s">
        <v>29</v>
      </c>
      <c r="G26" s="68" t="s">
        <v>72</v>
      </c>
      <c r="H26" s="66" t="s">
        <v>73</v>
      </c>
      <c r="I26" s="66" t="s">
        <v>30</v>
      </c>
      <c r="J26" s="59">
        <v>60</v>
      </c>
      <c r="K26" s="28">
        <v>10</v>
      </c>
      <c r="L26" s="27">
        <f t="shared" si="0"/>
        <v>9</v>
      </c>
      <c r="M26" s="29" t="str">
        <f t="shared" si="1"/>
        <v>OK</v>
      </c>
      <c r="N26" s="74"/>
      <c r="O26" s="74"/>
      <c r="P26" s="71">
        <v>1</v>
      </c>
      <c r="Q26" s="36"/>
      <c r="R26" s="37"/>
      <c r="S26" s="37"/>
      <c r="T26" s="36"/>
      <c r="U26" s="37"/>
      <c r="V26" s="37"/>
      <c r="W26" s="37"/>
      <c r="X26" s="37"/>
      <c r="Y26" s="37"/>
    </row>
    <row r="27" spans="1:25" ht="50.1" customHeight="1" x14ac:dyDescent="0.25">
      <c r="A27" s="96"/>
      <c r="B27" s="52">
        <v>30</v>
      </c>
      <c r="C27" s="90"/>
      <c r="D27" s="57" t="s">
        <v>74</v>
      </c>
      <c r="E27" s="93"/>
      <c r="F27" s="66" t="s">
        <v>29</v>
      </c>
      <c r="G27" s="68" t="s">
        <v>72</v>
      </c>
      <c r="H27" s="66" t="s">
        <v>73</v>
      </c>
      <c r="I27" s="66" t="s">
        <v>30</v>
      </c>
      <c r="J27" s="59">
        <v>113</v>
      </c>
      <c r="K27" s="28">
        <v>1</v>
      </c>
      <c r="L27" s="27">
        <f t="shared" si="0"/>
        <v>0</v>
      </c>
      <c r="M27" s="29" t="str">
        <f t="shared" si="1"/>
        <v>OK</v>
      </c>
      <c r="N27" s="71">
        <v>1</v>
      </c>
      <c r="O27" s="74"/>
      <c r="P27" s="74"/>
      <c r="Q27" s="36"/>
      <c r="R27" s="37"/>
      <c r="S27" s="37"/>
      <c r="T27" s="37"/>
      <c r="U27" s="39"/>
      <c r="V27" s="37"/>
      <c r="W27" s="37"/>
      <c r="X27" s="37"/>
      <c r="Y27" s="37"/>
    </row>
    <row r="28" spans="1:25" ht="50.1" customHeight="1" x14ac:dyDescent="0.25">
      <c r="A28" s="97">
        <v>23</v>
      </c>
      <c r="B28" s="53">
        <v>31</v>
      </c>
      <c r="C28" s="98" t="s">
        <v>101</v>
      </c>
      <c r="D28" s="58" t="s">
        <v>28</v>
      </c>
      <c r="E28" s="94" t="s">
        <v>96</v>
      </c>
      <c r="F28" s="45" t="s">
        <v>29</v>
      </c>
      <c r="G28" s="47" t="s">
        <v>72</v>
      </c>
      <c r="H28" s="45" t="s">
        <v>73</v>
      </c>
      <c r="I28" s="45" t="s">
        <v>30</v>
      </c>
      <c r="J28" s="60">
        <v>588.42999999999995</v>
      </c>
      <c r="K28" s="28"/>
      <c r="L28" s="27">
        <f t="shared" si="0"/>
        <v>0</v>
      </c>
      <c r="M28" s="29" t="str">
        <f t="shared" si="1"/>
        <v>OK</v>
      </c>
      <c r="N28" s="74"/>
      <c r="O28" s="74"/>
      <c r="P28" s="74"/>
      <c r="Q28" s="36"/>
      <c r="R28" s="39"/>
      <c r="S28" s="36"/>
      <c r="T28" s="36"/>
      <c r="U28" s="37"/>
      <c r="V28" s="37"/>
      <c r="W28" s="36"/>
      <c r="X28" s="37"/>
      <c r="Y28" s="37"/>
    </row>
    <row r="29" spans="1:25" ht="50.1" customHeight="1" x14ac:dyDescent="0.25">
      <c r="A29" s="97"/>
      <c r="B29" s="53">
        <v>32</v>
      </c>
      <c r="C29" s="99"/>
      <c r="D29" s="58" t="s">
        <v>118</v>
      </c>
      <c r="E29" s="95"/>
      <c r="F29" s="45" t="s">
        <v>29</v>
      </c>
      <c r="G29" s="47" t="s">
        <v>72</v>
      </c>
      <c r="H29" s="45" t="s">
        <v>73</v>
      </c>
      <c r="I29" s="45" t="s">
        <v>30</v>
      </c>
      <c r="J29" s="60">
        <v>246.66</v>
      </c>
      <c r="K29" s="28"/>
      <c r="L29" s="27">
        <f t="shared" si="0"/>
        <v>0</v>
      </c>
      <c r="M29" s="29" t="str">
        <f t="shared" si="1"/>
        <v>OK</v>
      </c>
      <c r="N29" s="74"/>
      <c r="O29" s="74"/>
      <c r="P29" s="74"/>
      <c r="Q29" s="36"/>
      <c r="R29" s="37"/>
      <c r="S29" s="37"/>
      <c r="T29" s="37"/>
      <c r="U29" s="37"/>
      <c r="V29" s="37"/>
      <c r="W29" s="37"/>
      <c r="X29" s="37"/>
      <c r="Y29" s="37"/>
    </row>
    <row r="30" spans="1:25" ht="50.1" customHeight="1" x14ac:dyDescent="0.25">
      <c r="A30" s="86">
        <v>24</v>
      </c>
      <c r="B30" s="52">
        <v>33</v>
      </c>
      <c r="C30" s="88" t="s">
        <v>101</v>
      </c>
      <c r="D30" s="57" t="s">
        <v>71</v>
      </c>
      <c r="E30" s="91" t="s">
        <v>96</v>
      </c>
      <c r="F30" s="66" t="s">
        <v>29</v>
      </c>
      <c r="G30" s="67" t="s">
        <v>72</v>
      </c>
      <c r="H30" s="66" t="s">
        <v>73</v>
      </c>
      <c r="I30" s="66" t="s">
        <v>30</v>
      </c>
      <c r="J30" s="59">
        <v>248.36</v>
      </c>
      <c r="K30" s="28"/>
      <c r="L30" s="27">
        <f t="shared" si="0"/>
        <v>0</v>
      </c>
      <c r="M30" s="29" t="str">
        <f t="shared" si="1"/>
        <v>OK</v>
      </c>
      <c r="N30" s="74"/>
      <c r="O30" s="74"/>
      <c r="P30" s="74"/>
      <c r="Q30" s="36"/>
      <c r="R30" s="37"/>
      <c r="S30" s="37"/>
      <c r="T30" s="37"/>
      <c r="U30" s="39"/>
      <c r="V30" s="37"/>
      <c r="W30" s="37"/>
      <c r="X30" s="37"/>
      <c r="Y30" s="37"/>
    </row>
    <row r="31" spans="1:25" ht="50.1" customHeight="1" x14ac:dyDescent="0.25">
      <c r="A31" s="87"/>
      <c r="B31" s="52">
        <v>34</v>
      </c>
      <c r="C31" s="89"/>
      <c r="D31" s="57" t="s">
        <v>32</v>
      </c>
      <c r="E31" s="92"/>
      <c r="F31" s="66" t="s">
        <v>29</v>
      </c>
      <c r="G31" s="68" t="s">
        <v>72</v>
      </c>
      <c r="H31" s="66" t="s">
        <v>73</v>
      </c>
      <c r="I31" s="66" t="s">
        <v>30</v>
      </c>
      <c r="J31" s="59">
        <v>1105</v>
      </c>
      <c r="K31" s="28"/>
      <c r="L31" s="27">
        <f t="shared" si="0"/>
        <v>0</v>
      </c>
      <c r="M31" s="29" t="str">
        <f t="shared" si="1"/>
        <v>OK</v>
      </c>
      <c r="N31" s="74"/>
      <c r="O31" s="74"/>
      <c r="P31" s="74"/>
      <c r="Q31" s="36"/>
      <c r="R31" s="39"/>
      <c r="S31" s="37"/>
      <c r="T31" s="37"/>
      <c r="U31" s="39"/>
      <c r="V31" s="37"/>
      <c r="W31" s="37"/>
      <c r="X31" s="37"/>
      <c r="Y31" s="37"/>
    </row>
    <row r="32" spans="1:25" ht="50.1" customHeight="1" x14ac:dyDescent="0.25">
      <c r="A32" s="87"/>
      <c r="B32" s="52">
        <v>35</v>
      </c>
      <c r="C32" s="89"/>
      <c r="D32" s="57" t="s">
        <v>31</v>
      </c>
      <c r="E32" s="92"/>
      <c r="F32" s="66" t="s">
        <v>29</v>
      </c>
      <c r="G32" s="68" t="s">
        <v>72</v>
      </c>
      <c r="H32" s="66" t="s">
        <v>73</v>
      </c>
      <c r="I32" s="66" t="s">
        <v>30</v>
      </c>
      <c r="J32" s="59">
        <v>775</v>
      </c>
      <c r="K32" s="28"/>
      <c r="L32" s="27">
        <f t="shared" si="0"/>
        <v>0</v>
      </c>
      <c r="M32" s="29" t="str">
        <f t="shared" si="1"/>
        <v>OK</v>
      </c>
      <c r="N32" s="74"/>
      <c r="O32" s="74"/>
      <c r="P32" s="74"/>
      <c r="Q32" s="36"/>
      <c r="R32" s="37"/>
      <c r="S32" s="37"/>
      <c r="T32" s="37"/>
      <c r="U32" s="37"/>
      <c r="V32" s="37"/>
      <c r="W32" s="37"/>
      <c r="X32" s="37"/>
      <c r="Y32" s="37"/>
    </row>
    <row r="33" spans="1:25" ht="50.1" customHeight="1" x14ac:dyDescent="0.25">
      <c r="A33" s="87"/>
      <c r="B33" s="52">
        <v>36</v>
      </c>
      <c r="C33" s="89"/>
      <c r="D33" s="57" t="s">
        <v>74</v>
      </c>
      <c r="E33" s="92"/>
      <c r="F33" s="66" t="s">
        <v>29</v>
      </c>
      <c r="G33" s="68" t="s">
        <v>72</v>
      </c>
      <c r="H33" s="66" t="s">
        <v>73</v>
      </c>
      <c r="I33" s="66" t="s">
        <v>30</v>
      </c>
      <c r="J33" s="59">
        <v>203.33</v>
      </c>
      <c r="K33" s="28"/>
      <c r="L33" s="27">
        <f t="shared" si="0"/>
        <v>0</v>
      </c>
      <c r="M33" s="29" t="str">
        <f t="shared" si="1"/>
        <v>OK</v>
      </c>
      <c r="N33" s="74"/>
      <c r="O33" s="74"/>
      <c r="P33" s="74"/>
      <c r="Q33" s="36"/>
      <c r="R33" s="37"/>
      <c r="S33" s="37"/>
      <c r="T33" s="37"/>
      <c r="U33" s="37"/>
      <c r="V33" s="37"/>
      <c r="W33" s="37"/>
      <c r="X33" s="37"/>
      <c r="Y33" s="37"/>
    </row>
    <row r="34" spans="1:25" ht="50.1" customHeight="1" x14ac:dyDescent="0.25">
      <c r="A34" s="87"/>
      <c r="B34" s="52">
        <v>37</v>
      </c>
      <c r="C34" s="89"/>
      <c r="D34" s="57" t="s">
        <v>33</v>
      </c>
      <c r="E34" s="92"/>
      <c r="F34" s="66" t="s">
        <v>34</v>
      </c>
      <c r="G34" s="68" t="s">
        <v>72</v>
      </c>
      <c r="H34" s="66" t="s">
        <v>73</v>
      </c>
      <c r="I34" s="66" t="s">
        <v>30</v>
      </c>
      <c r="J34" s="59">
        <v>90</v>
      </c>
      <c r="K34" s="28"/>
      <c r="L34" s="27">
        <f t="shared" si="0"/>
        <v>0</v>
      </c>
      <c r="M34" s="29" t="str">
        <f t="shared" si="1"/>
        <v>OK</v>
      </c>
      <c r="N34" s="74"/>
      <c r="O34" s="74"/>
      <c r="P34" s="74"/>
      <c r="Q34" s="36"/>
      <c r="R34" s="37"/>
      <c r="S34" s="37"/>
      <c r="T34" s="37"/>
      <c r="U34" s="37"/>
      <c r="V34" s="37"/>
      <c r="W34" s="37"/>
      <c r="X34" s="37"/>
      <c r="Y34" s="37"/>
    </row>
    <row r="35" spans="1:25" ht="50.1" customHeight="1" x14ac:dyDescent="0.25">
      <c r="A35" s="87"/>
      <c r="B35" s="52">
        <v>38</v>
      </c>
      <c r="C35" s="89"/>
      <c r="D35" s="57" t="s">
        <v>117</v>
      </c>
      <c r="E35" s="92"/>
      <c r="F35" s="66" t="s">
        <v>34</v>
      </c>
      <c r="G35" s="68" t="s">
        <v>72</v>
      </c>
      <c r="H35" s="66" t="s">
        <v>73</v>
      </c>
      <c r="I35" s="66" t="s">
        <v>30</v>
      </c>
      <c r="J35" s="59">
        <v>103.33</v>
      </c>
      <c r="K35" s="28"/>
      <c r="L35" s="27">
        <f t="shared" si="0"/>
        <v>0</v>
      </c>
      <c r="M35" s="29" t="str">
        <f t="shared" si="1"/>
        <v>OK</v>
      </c>
      <c r="N35" s="74"/>
      <c r="O35" s="74"/>
      <c r="P35" s="74"/>
      <c r="Q35" s="36"/>
      <c r="R35" s="37"/>
      <c r="S35" s="37"/>
      <c r="T35" s="37"/>
      <c r="U35" s="37"/>
      <c r="V35" s="37"/>
      <c r="W35" s="37"/>
      <c r="X35" s="37"/>
      <c r="Y35" s="37"/>
    </row>
    <row r="36" spans="1:25" ht="50.1" customHeight="1" x14ac:dyDescent="0.25">
      <c r="A36" s="87"/>
      <c r="B36" s="52">
        <v>39</v>
      </c>
      <c r="C36" s="89"/>
      <c r="D36" s="57" t="s">
        <v>35</v>
      </c>
      <c r="E36" s="92"/>
      <c r="F36" s="66" t="s">
        <v>34</v>
      </c>
      <c r="G36" s="68" t="s">
        <v>72</v>
      </c>
      <c r="H36" s="66" t="s">
        <v>73</v>
      </c>
      <c r="I36" s="66" t="s">
        <v>30</v>
      </c>
      <c r="J36" s="59">
        <v>113.33</v>
      </c>
      <c r="K36" s="28"/>
      <c r="L36" s="27">
        <f t="shared" si="0"/>
        <v>0</v>
      </c>
      <c r="M36" s="29" t="str">
        <f t="shared" si="1"/>
        <v>OK</v>
      </c>
      <c r="N36" s="74"/>
      <c r="O36" s="74"/>
      <c r="P36" s="74"/>
      <c r="Q36" s="36"/>
      <c r="R36" s="37"/>
      <c r="S36" s="37"/>
      <c r="T36" s="37"/>
      <c r="U36" s="37"/>
      <c r="V36" s="37"/>
      <c r="W36" s="37"/>
      <c r="X36" s="37"/>
      <c r="Y36" s="37"/>
    </row>
    <row r="37" spans="1:25" ht="50.1" customHeight="1" x14ac:dyDescent="0.25">
      <c r="A37" s="87"/>
      <c r="B37" s="52">
        <v>40</v>
      </c>
      <c r="C37" s="89"/>
      <c r="D37" s="57" t="s">
        <v>118</v>
      </c>
      <c r="E37" s="92"/>
      <c r="F37" s="66" t="s">
        <v>29</v>
      </c>
      <c r="G37" s="68" t="s">
        <v>72</v>
      </c>
      <c r="H37" s="66" t="s">
        <v>73</v>
      </c>
      <c r="I37" s="66" t="s">
        <v>30</v>
      </c>
      <c r="J37" s="59">
        <v>246.66</v>
      </c>
      <c r="K37" s="28"/>
      <c r="L37" s="27">
        <f t="shared" si="0"/>
        <v>0</v>
      </c>
      <c r="M37" s="29" t="str">
        <f t="shared" si="1"/>
        <v>OK</v>
      </c>
      <c r="N37" s="74"/>
      <c r="O37" s="74"/>
      <c r="P37" s="74"/>
      <c r="Q37" s="36"/>
      <c r="R37" s="37"/>
      <c r="S37" s="37"/>
      <c r="T37" s="37"/>
      <c r="U37" s="37"/>
      <c r="V37" s="37"/>
      <c r="W37" s="37"/>
      <c r="X37" s="37"/>
      <c r="Y37" s="37"/>
    </row>
    <row r="38" spans="1:25" ht="50.1" customHeight="1" x14ac:dyDescent="0.25">
      <c r="A38" s="87"/>
      <c r="B38" s="52">
        <v>41</v>
      </c>
      <c r="C38" s="90"/>
      <c r="D38" s="57" t="s">
        <v>28</v>
      </c>
      <c r="E38" s="93"/>
      <c r="F38" s="66" t="s">
        <v>29</v>
      </c>
      <c r="G38" s="68" t="s">
        <v>72</v>
      </c>
      <c r="H38" s="66" t="s">
        <v>73</v>
      </c>
      <c r="I38" s="66" t="s">
        <v>30</v>
      </c>
      <c r="J38" s="59">
        <v>588.42999999999995</v>
      </c>
      <c r="K38" s="28"/>
      <c r="L38" s="27">
        <f t="shared" si="0"/>
        <v>0</v>
      </c>
      <c r="M38" s="29" t="str">
        <f t="shared" si="1"/>
        <v>OK</v>
      </c>
      <c r="N38" s="74"/>
      <c r="O38" s="74"/>
      <c r="P38" s="74"/>
      <c r="Q38" s="36"/>
      <c r="R38" s="37"/>
      <c r="S38" s="37"/>
      <c r="T38" s="37"/>
      <c r="U38" s="37"/>
      <c r="V38" s="37"/>
      <c r="W38" s="37"/>
      <c r="X38" s="37"/>
      <c r="Y38" s="37"/>
    </row>
    <row r="39" spans="1:25" ht="80.099999999999994" customHeight="1" x14ac:dyDescent="0.25"/>
  </sheetData>
  <customSheetViews>
    <customSheetView guid="{29377F80-2479-4EEE-B758-5B51FB237957}" scale="80" topLeftCell="E1">
      <selection activeCell="K4" sqref="K4:K38"/>
      <pageMargins left="0.511811024" right="0.511811024" top="0.78740157499999996" bottom="0.78740157499999996" header="0.31496062000000002" footer="0.31496062000000002"/>
    </customSheetView>
    <customSheetView guid="{4F310B60-E7C4-463C-82E5-32855552E117}" scale="80" topLeftCell="E1">
      <selection activeCell="K4" sqref="K4:K38"/>
      <pageMargins left="0.511811024" right="0.511811024" top="0.78740157499999996" bottom="0.78740157499999996" header="0.31496062000000002" footer="0.31496062000000002"/>
    </customSheetView>
    <customSheetView guid="{621D8238-5429-498F-AC6E-560DC77BBC2F}" scale="60" topLeftCell="E1">
      <selection activeCell="N1" sqref="N1:P1048576"/>
      <pageMargins left="0.511811024" right="0.511811024" top="0.78740157499999996" bottom="0.78740157499999996" header="0.31496062000000002" footer="0.31496062000000002"/>
    </customSheetView>
  </customSheetViews>
  <mergeCells count="22">
    <mergeCell ref="E30:E38"/>
    <mergeCell ref="A1:C1"/>
    <mergeCell ref="D1:J1"/>
    <mergeCell ref="T1:T2"/>
    <mergeCell ref="K1:M1"/>
    <mergeCell ref="A19:A27"/>
    <mergeCell ref="C19:C27"/>
    <mergeCell ref="E19:E27"/>
    <mergeCell ref="A28:A29"/>
    <mergeCell ref="C28:C29"/>
    <mergeCell ref="E28:E29"/>
    <mergeCell ref="A30:A38"/>
    <mergeCell ref="C30:C38"/>
    <mergeCell ref="W1:W2"/>
    <mergeCell ref="X1:X2"/>
    <mergeCell ref="Y1:Y2"/>
    <mergeCell ref="A2:M2"/>
    <mergeCell ref="U1:U2"/>
    <mergeCell ref="V1:V2"/>
    <mergeCell ref="Q1:Q2"/>
    <mergeCell ref="R1:R2"/>
    <mergeCell ref="S1:S2"/>
  </mergeCells>
  <conditionalFormatting sqref="M1:M3 M39:M1048576">
    <cfRule type="cellIs" dxfId="19" priority="2" operator="equal">
      <formula>"ATENÇÃO"</formula>
    </cfRule>
  </conditionalFormatting>
  <conditionalFormatting sqref="M4:M38">
    <cfRule type="cellIs" dxfId="18" priority="1" operator="equal">
      <formula>"ATENÇÃO"</formula>
    </cfRule>
  </conditionalFormatting>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9"/>
  <sheetViews>
    <sheetView topLeftCell="E1" zoomScale="80" zoomScaleNormal="80" workbookViewId="0">
      <selection activeCell="N1" sqref="N1:U1048576"/>
    </sheetView>
  </sheetViews>
  <sheetFormatPr defaultColWidth="9.7109375" defaultRowHeight="15" x14ac:dyDescent="0.25"/>
  <cols>
    <col min="1" max="1" width="7.5703125" style="1" customWidth="1"/>
    <col min="2" max="2" width="5.7109375" style="1" customWidth="1"/>
    <col min="3" max="3" width="26.5703125" style="1" customWidth="1"/>
    <col min="4" max="4" width="54.28515625" style="16" customWidth="1"/>
    <col min="5" max="5" width="21.85546875" style="1" customWidth="1"/>
    <col min="6" max="6" width="9.85546875" style="1" customWidth="1"/>
    <col min="7" max="7" width="14" style="1" customWidth="1"/>
    <col min="8" max="8" width="19.7109375" style="1" customWidth="1"/>
    <col min="9" max="9" width="16.7109375" style="1" customWidth="1"/>
    <col min="10" max="10" width="16.140625" style="16" customWidth="1"/>
    <col min="11" max="11" width="12.5703125" style="17" customWidth="1"/>
    <col min="12" max="12" width="13.28515625" style="26" customWidth="1"/>
    <col min="13" max="13" width="12.5703125" style="18" customWidth="1"/>
    <col min="14" max="14" width="14.7109375" style="19" customWidth="1"/>
    <col min="15" max="18" width="14.140625" style="19" customWidth="1"/>
    <col min="19" max="25" width="12" style="19" customWidth="1"/>
    <col min="26" max="16384" width="9.7109375" style="15"/>
  </cols>
  <sheetData>
    <row r="1" spans="1:25" ht="33" customHeight="1" x14ac:dyDescent="0.25">
      <c r="A1" s="101" t="s">
        <v>75</v>
      </c>
      <c r="B1" s="101"/>
      <c r="C1" s="101"/>
      <c r="D1" s="101" t="s">
        <v>76</v>
      </c>
      <c r="E1" s="101"/>
      <c r="F1" s="101"/>
      <c r="G1" s="101"/>
      <c r="H1" s="101"/>
      <c r="I1" s="101"/>
      <c r="J1" s="101"/>
      <c r="K1" s="101" t="s">
        <v>77</v>
      </c>
      <c r="L1" s="101"/>
      <c r="M1" s="101"/>
      <c r="N1" s="72" t="s">
        <v>153</v>
      </c>
      <c r="O1" s="84" t="s">
        <v>154</v>
      </c>
      <c r="P1" s="102" t="s">
        <v>78</v>
      </c>
      <c r="Q1" s="102" t="s">
        <v>78</v>
      </c>
      <c r="R1" s="102" t="s">
        <v>78</v>
      </c>
      <c r="S1" s="102" t="s">
        <v>78</v>
      </c>
      <c r="T1" s="102" t="s">
        <v>78</v>
      </c>
      <c r="U1" s="102" t="s">
        <v>78</v>
      </c>
      <c r="V1" s="100" t="s">
        <v>78</v>
      </c>
      <c r="W1" s="100" t="s">
        <v>78</v>
      </c>
      <c r="X1" s="100" t="s">
        <v>78</v>
      </c>
      <c r="Y1" s="100" t="s">
        <v>78</v>
      </c>
    </row>
    <row r="2" spans="1:25" ht="24.75" customHeight="1" x14ac:dyDescent="0.25">
      <c r="A2" s="101" t="s">
        <v>45</v>
      </c>
      <c r="B2" s="101"/>
      <c r="C2" s="101"/>
      <c r="D2" s="101"/>
      <c r="E2" s="101"/>
      <c r="F2" s="101"/>
      <c r="G2" s="101"/>
      <c r="H2" s="101"/>
      <c r="I2" s="101"/>
      <c r="J2" s="101"/>
      <c r="K2" s="101"/>
      <c r="L2" s="101"/>
      <c r="M2" s="101"/>
      <c r="N2" s="85"/>
      <c r="O2" s="85"/>
      <c r="P2" s="103"/>
      <c r="Q2" s="103"/>
      <c r="R2" s="103"/>
      <c r="S2" s="103"/>
      <c r="T2" s="103"/>
      <c r="U2" s="103"/>
      <c r="V2" s="100"/>
      <c r="W2" s="100"/>
      <c r="X2" s="100"/>
      <c r="Y2" s="100"/>
    </row>
    <row r="3" spans="1:25" s="16" customFormat="1" ht="34.5" customHeight="1" x14ac:dyDescent="0.2">
      <c r="A3" s="20" t="s">
        <v>6</v>
      </c>
      <c r="B3" s="20" t="s">
        <v>36</v>
      </c>
      <c r="C3" s="20" t="s">
        <v>46</v>
      </c>
      <c r="D3" s="40" t="s">
        <v>47</v>
      </c>
      <c r="E3" s="21" t="s">
        <v>48</v>
      </c>
      <c r="F3" s="21" t="s">
        <v>49</v>
      </c>
      <c r="G3" s="21" t="s">
        <v>50</v>
      </c>
      <c r="H3" s="21" t="s">
        <v>51</v>
      </c>
      <c r="I3" s="21" t="s">
        <v>52</v>
      </c>
      <c r="J3" s="22" t="s">
        <v>2</v>
      </c>
      <c r="K3" s="23" t="s">
        <v>24</v>
      </c>
      <c r="L3" s="24" t="s">
        <v>0</v>
      </c>
      <c r="M3" s="20" t="s">
        <v>3</v>
      </c>
      <c r="N3" s="75">
        <v>43544</v>
      </c>
      <c r="O3" s="75">
        <v>43559</v>
      </c>
      <c r="P3" s="25" t="s">
        <v>1</v>
      </c>
      <c r="Q3" s="25" t="s">
        <v>1</v>
      </c>
      <c r="R3" s="25" t="s">
        <v>1</v>
      </c>
      <c r="S3" s="25" t="s">
        <v>1</v>
      </c>
      <c r="T3" s="25" t="s">
        <v>1</v>
      </c>
      <c r="U3" s="25" t="s">
        <v>1</v>
      </c>
      <c r="V3" s="25" t="s">
        <v>1</v>
      </c>
      <c r="W3" s="25" t="s">
        <v>1</v>
      </c>
      <c r="X3" s="25" t="s">
        <v>1</v>
      </c>
      <c r="Y3" s="25" t="s">
        <v>1</v>
      </c>
    </row>
    <row r="4" spans="1:25" ht="150" customHeight="1" x14ac:dyDescent="0.25">
      <c r="A4" s="48">
        <v>1</v>
      </c>
      <c r="B4" s="48">
        <v>1</v>
      </c>
      <c r="C4" s="54" t="s">
        <v>97</v>
      </c>
      <c r="D4" s="56" t="s">
        <v>104</v>
      </c>
      <c r="E4" s="44" t="s">
        <v>80</v>
      </c>
      <c r="F4" s="44" t="s">
        <v>26</v>
      </c>
      <c r="G4" s="44" t="s">
        <v>53</v>
      </c>
      <c r="H4" s="44" t="s">
        <v>54</v>
      </c>
      <c r="I4" s="44" t="s">
        <v>27</v>
      </c>
      <c r="J4" s="61">
        <v>1359.09</v>
      </c>
      <c r="K4" s="28"/>
      <c r="L4" s="27">
        <f t="shared" ref="L4:L38" si="0">K4-SUM(N4:X4)</f>
        <v>0</v>
      </c>
      <c r="M4" s="29" t="str">
        <f>IF(L4&lt;0,"ATENÇÃO","OK")</f>
        <v>OK</v>
      </c>
      <c r="N4" s="37"/>
      <c r="O4" s="38"/>
      <c r="P4" s="37"/>
      <c r="Q4" s="36"/>
      <c r="R4" s="37"/>
      <c r="S4" s="37"/>
      <c r="T4" s="37"/>
      <c r="U4" s="37"/>
      <c r="V4" s="37"/>
      <c r="W4" s="37"/>
      <c r="X4" s="36"/>
      <c r="Y4" s="37"/>
    </row>
    <row r="5" spans="1:25" ht="150" customHeight="1" x14ac:dyDescent="0.25">
      <c r="A5" s="52">
        <v>2</v>
      </c>
      <c r="B5" s="52">
        <v>2</v>
      </c>
      <c r="C5" s="55" t="s">
        <v>98</v>
      </c>
      <c r="D5" s="57" t="s">
        <v>105</v>
      </c>
      <c r="E5" s="63" t="s">
        <v>81</v>
      </c>
      <c r="F5" s="64" t="s">
        <v>26</v>
      </c>
      <c r="G5" s="65" t="s">
        <v>53</v>
      </c>
      <c r="H5" s="65" t="s">
        <v>54</v>
      </c>
      <c r="I5" s="65" t="s">
        <v>27</v>
      </c>
      <c r="J5" s="59">
        <v>1290.47</v>
      </c>
      <c r="K5" s="28">
        <v>4</v>
      </c>
      <c r="L5" s="27">
        <f t="shared" si="0"/>
        <v>4</v>
      </c>
      <c r="M5" s="29" t="str">
        <f t="shared" ref="M5:M38" si="1">IF(L5&lt;0,"ATENÇÃO","OK")</f>
        <v>OK</v>
      </c>
      <c r="N5" s="36"/>
      <c r="O5" s="38"/>
      <c r="P5" s="37"/>
      <c r="Q5" s="37"/>
      <c r="R5" s="37"/>
      <c r="S5" s="37"/>
      <c r="T5" s="37"/>
      <c r="U5" s="37"/>
      <c r="V5" s="37"/>
      <c r="W5" s="37"/>
      <c r="X5" s="37"/>
      <c r="Y5" s="37"/>
    </row>
    <row r="6" spans="1:25" ht="150" customHeight="1" x14ac:dyDescent="0.25">
      <c r="A6" s="53">
        <v>3</v>
      </c>
      <c r="B6" s="53">
        <v>3</v>
      </c>
      <c r="C6" s="54" t="s">
        <v>99</v>
      </c>
      <c r="D6" s="58" t="s">
        <v>106</v>
      </c>
      <c r="E6" s="46" t="s">
        <v>82</v>
      </c>
      <c r="F6" s="44" t="s">
        <v>26</v>
      </c>
      <c r="G6" s="44" t="s">
        <v>53</v>
      </c>
      <c r="H6" s="44" t="s">
        <v>55</v>
      </c>
      <c r="I6" s="44" t="s">
        <v>27</v>
      </c>
      <c r="J6" s="60">
        <v>1765.86</v>
      </c>
      <c r="K6" s="28"/>
      <c r="L6" s="27">
        <f t="shared" si="0"/>
        <v>0</v>
      </c>
      <c r="M6" s="29" t="str">
        <f t="shared" si="1"/>
        <v>OK</v>
      </c>
      <c r="N6" s="37"/>
      <c r="O6" s="38"/>
      <c r="P6" s="37"/>
      <c r="Q6" s="37"/>
      <c r="R6" s="37"/>
      <c r="S6" s="37"/>
      <c r="T6" s="37"/>
      <c r="U6" s="37"/>
      <c r="V6" s="37"/>
      <c r="W6" s="37"/>
      <c r="X6" s="37"/>
      <c r="Y6" s="37"/>
    </row>
    <row r="7" spans="1:25" ht="150" customHeight="1" x14ac:dyDescent="0.25">
      <c r="A7" s="52">
        <v>4</v>
      </c>
      <c r="B7" s="52">
        <v>4</v>
      </c>
      <c r="C7" s="55" t="s">
        <v>98</v>
      </c>
      <c r="D7" s="57" t="s">
        <v>107</v>
      </c>
      <c r="E7" s="65" t="s">
        <v>83</v>
      </c>
      <c r="F7" s="65" t="s">
        <v>26</v>
      </c>
      <c r="G7" s="65" t="s">
        <v>53</v>
      </c>
      <c r="H7" s="65" t="s">
        <v>56</v>
      </c>
      <c r="I7" s="65" t="s">
        <v>27</v>
      </c>
      <c r="J7" s="59">
        <v>1540</v>
      </c>
      <c r="K7" s="28">
        <v>8</v>
      </c>
      <c r="L7" s="27">
        <f t="shared" si="0"/>
        <v>8</v>
      </c>
      <c r="M7" s="29" t="str">
        <f t="shared" si="1"/>
        <v>OK</v>
      </c>
      <c r="N7" s="37"/>
      <c r="O7" s="38"/>
      <c r="P7" s="36"/>
      <c r="Q7" s="37"/>
      <c r="R7" s="37"/>
      <c r="S7" s="37"/>
      <c r="T7" s="37"/>
      <c r="U7" s="37"/>
      <c r="V7" s="37"/>
      <c r="W7" s="37"/>
      <c r="X7" s="37"/>
      <c r="Y7" s="37"/>
    </row>
    <row r="8" spans="1:25" ht="150" customHeight="1" x14ac:dyDescent="0.25">
      <c r="A8" s="53">
        <v>5</v>
      </c>
      <c r="B8" s="53">
        <v>5</v>
      </c>
      <c r="C8" s="54" t="s">
        <v>97</v>
      </c>
      <c r="D8" s="58" t="s">
        <v>108</v>
      </c>
      <c r="E8" s="44" t="s">
        <v>84</v>
      </c>
      <c r="F8" s="44" t="s">
        <v>26</v>
      </c>
      <c r="G8" s="44" t="s">
        <v>53</v>
      </c>
      <c r="H8" s="44" t="s">
        <v>57</v>
      </c>
      <c r="I8" s="44" t="s">
        <v>27</v>
      </c>
      <c r="J8" s="60">
        <v>2363.63</v>
      </c>
      <c r="K8" s="28"/>
      <c r="L8" s="27">
        <f t="shared" si="0"/>
        <v>0</v>
      </c>
      <c r="M8" s="29" t="str">
        <f t="shared" si="1"/>
        <v>OK</v>
      </c>
      <c r="N8" s="36"/>
      <c r="O8" s="38"/>
      <c r="P8" s="37"/>
      <c r="Q8" s="36"/>
      <c r="R8" s="37"/>
      <c r="S8" s="37"/>
      <c r="T8" s="37"/>
      <c r="U8" s="37"/>
      <c r="V8" s="37"/>
      <c r="W8" s="37"/>
      <c r="X8" s="37"/>
      <c r="Y8" s="37"/>
    </row>
    <row r="9" spans="1:25" ht="150" customHeight="1" x14ac:dyDescent="0.25">
      <c r="A9" s="52">
        <v>6</v>
      </c>
      <c r="B9" s="52">
        <v>6</v>
      </c>
      <c r="C9" s="55" t="s">
        <v>98</v>
      </c>
      <c r="D9" s="57" t="s">
        <v>109</v>
      </c>
      <c r="E9" s="65" t="s">
        <v>85</v>
      </c>
      <c r="F9" s="65" t="s">
        <v>26</v>
      </c>
      <c r="G9" s="65" t="s">
        <v>53</v>
      </c>
      <c r="H9" s="65" t="s">
        <v>58</v>
      </c>
      <c r="I9" s="65" t="s">
        <v>27</v>
      </c>
      <c r="J9" s="59">
        <v>2388.88</v>
      </c>
      <c r="K9" s="28"/>
      <c r="L9" s="27">
        <f t="shared" si="0"/>
        <v>0</v>
      </c>
      <c r="M9" s="29" t="str">
        <f t="shared" si="1"/>
        <v>OK</v>
      </c>
      <c r="N9" s="37"/>
      <c r="O9" s="38"/>
      <c r="P9" s="37"/>
      <c r="Q9" s="36"/>
      <c r="R9" s="39"/>
      <c r="S9" s="37"/>
      <c r="T9" s="37"/>
      <c r="U9" s="37"/>
      <c r="V9" s="37"/>
      <c r="W9" s="37"/>
      <c r="X9" s="37"/>
      <c r="Y9" s="37"/>
    </row>
    <row r="10" spans="1:25" ht="150" customHeight="1" x14ac:dyDescent="0.25">
      <c r="A10" s="53">
        <v>9</v>
      </c>
      <c r="B10" s="53">
        <v>9</v>
      </c>
      <c r="C10" s="54" t="s">
        <v>98</v>
      </c>
      <c r="D10" s="58" t="s">
        <v>110</v>
      </c>
      <c r="E10" s="44" t="s">
        <v>86</v>
      </c>
      <c r="F10" s="44" t="s">
        <v>26</v>
      </c>
      <c r="G10" s="44" t="s">
        <v>53</v>
      </c>
      <c r="H10" s="44" t="s">
        <v>59</v>
      </c>
      <c r="I10" s="44" t="s">
        <v>27</v>
      </c>
      <c r="J10" s="60">
        <v>2970.58</v>
      </c>
      <c r="K10" s="28"/>
      <c r="L10" s="27">
        <f t="shared" si="0"/>
        <v>0</v>
      </c>
      <c r="M10" s="29" t="str">
        <f t="shared" si="1"/>
        <v>OK</v>
      </c>
      <c r="N10" s="37"/>
      <c r="O10" s="38"/>
      <c r="P10" s="37"/>
      <c r="Q10" s="37"/>
      <c r="R10" s="37"/>
      <c r="S10" s="37"/>
      <c r="T10" s="37"/>
      <c r="U10" s="37"/>
      <c r="V10" s="37"/>
      <c r="W10" s="37"/>
      <c r="X10" s="37"/>
      <c r="Y10" s="37"/>
    </row>
    <row r="11" spans="1:25" ht="150" customHeight="1" x14ac:dyDescent="0.25">
      <c r="A11" s="52">
        <v>12</v>
      </c>
      <c r="B11" s="52">
        <v>12</v>
      </c>
      <c r="C11" s="55" t="s">
        <v>100</v>
      </c>
      <c r="D11" s="57" t="s">
        <v>111</v>
      </c>
      <c r="E11" s="65" t="s">
        <v>87</v>
      </c>
      <c r="F11" s="66" t="s">
        <v>26</v>
      </c>
      <c r="G11" s="66" t="s">
        <v>53</v>
      </c>
      <c r="H11" s="66" t="s">
        <v>60</v>
      </c>
      <c r="I11" s="65" t="s">
        <v>27</v>
      </c>
      <c r="J11" s="59">
        <v>10017.57</v>
      </c>
      <c r="K11" s="28"/>
      <c r="L11" s="27">
        <f t="shared" si="0"/>
        <v>0</v>
      </c>
      <c r="M11" s="29" t="str">
        <f t="shared" si="1"/>
        <v>OK</v>
      </c>
      <c r="N11" s="37"/>
      <c r="O11" s="38"/>
      <c r="P11" s="37"/>
      <c r="Q11" s="37"/>
      <c r="R11" s="37"/>
      <c r="S11" s="37"/>
      <c r="T11" s="37"/>
      <c r="U11" s="37"/>
      <c r="V11" s="37"/>
      <c r="W11" s="37"/>
      <c r="X11" s="37"/>
      <c r="Y11" s="37"/>
    </row>
    <row r="12" spans="1:25" ht="150" customHeight="1" x14ac:dyDescent="0.25">
      <c r="A12" s="53">
        <v>13</v>
      </c>
      <c r="B12" s="53">
        <v>13</v>
      </c>
      <c r="C12" s="54" t="s">
        <v>101</v>
      </c>
      <c r="D12" s="58" t="s">
        <v>112</v>
      </c>
      <c r="E12" s="44" t="s">
        <v>88</v>
      </c>
      <c r="F12" s="45" t="s">
        <v>26</v>
      </c>
      <c r="G12" s="45" t="s">
        <v>53</v>
      </c>
      <c r="H12" s="45" t="s">
        <v>61</v>
      </c>
      <c r="I12" s="44" t="s">
        <v>27</v>
      </c>
      <c r="J12" s="60">
        <v>13500</v>
      </c>
      <c r="K12" s="28"/>
      <c r="L12" s="27">
        <f t="shared" si="0"/>
        <v>0</v>
      </c>
      <c r="M12" s="29" t="str">
        <f t="shared" si="1"/>
        <v>OK</v>
      </c>
      <c r="N12" s="37"/>
      <c r="O12" s="38"/>
      <c r="P12" s="37"/>
      <c r="Q12" s="37"/>
      <c r="R12" s="37"/>
      <c r="S12" s="37"/>
      <c r="T12" s="37"/>
      <c r="U12" s="37"/>
      <c r="V12" s="37"/>
      <c r="W12" s="37"/>
      <c r="X12" s="37"/>
      <c r="Y12" s="37"/>
    </row>
    <row r="13" spans="1:25" ht="150" customHeight="1" x14ac:dyDescent="0.25">
      <c r="A13" s="52">
        <v>15</v>
      </c>
      <c r="B13" s="52">
        <v>15</v>
      </c>
      <c r="C13" s="55" t="s">
        <v>101</v>
      </c>
      <c r="D13" s="57" t="s">
        <v>113</v>
      </c>
      <c r="E13" s="65" t="s">
        <v>89</v>
      </c>
      <c r="F13" s="66" t="s">
        <v>26</v>
      </c>
      <c r="G13" s="66" t="s">
        <v>53</v>
      </c>
      <c r="H13" s="66" t="s">
        <v>62</v>
      </c>
      <c r="I13" s="65" t="s">
        <v>27</v>
      </c>
      <c r="J13" s="59">
        <v>13611.03</v>
      </c>
      <c r="K13" s="28"/>
      <c r="L13" s="27">
        <f t="shared" si="0"/>
        <v>0</v>
      </c>
      <c r="M13" s="29" t="str">
        <f t="shared" si="1"/>
        <v>OK</v>
      </c>
      <c r="N13" s="37"/>
      <c r="O13" s="38"/>
      <c r="P13" s="37"/>
      <c r="Q13" s="36"/>
      <c r="R13" s="39"/>
      <c r="S13" s="37"/>
      <c r="T13" s="37"/>
      <c r="U13" s="37"/>
      <c r="V13" s="37"/>
      <c r="W13" s="37"/>
      <c r="X13" s="37"/>
      <c r="Y13" s="37"/>
    </row>
    <row r="14" spans="1:25" ht="150" customHeight="1" x14ac:dyDescent="0.25">
      <c r="A14" s="48">
        <v>16</v>
      </c>
      <c r="B14" s="48">
        <v>16</v>
      </c>
      <c r="C14" s="62" t="s">
        <v>101</v>
      </c>
      <c r="D14" s="56" t="s">
        <v>114</v>
      </c>
      <c r="E14" s="44" t="s">
        <v>90</v>
      </c>
      <c r="F14" s="44" t="s">
        <v>26</v>
      </c>
      <c r="G14" s="44" t="s">
        <v>53</v>
      </c>
      <c r="H14" s="44" t="s">
        <v>63</v>
      </c>
      <c r="I14" s="44" t="s">
        <v>27</v>
      </c>
      <c r="J14" s="61">
        <v>15985.91</v>
      </c>
      <c r="K14" s="28"/>
      <c r="L14" s="27">
        <f t="shared" si="0"/>
        <v>0</v>
      </c>
      <c r="M14" s="29" t="str">
        <f t="shared" si="1"/>
        <v>OK</v>
      </c>
      <c r="N14" s="37"/>
      <c r="O14" s="38"/>
      <c r="P14" s="37"/>
      <c r="Q14" s="37"/>
      <c r="R14" s="37"/>
      <c r="S14" s="37"/>
      <c r="T14" s="37"/>
      <c r="U14" s="37"/>
      <c r="V14" s="37"/>
      <c r="W14" s="37"/>
      <c r="X14" s="37"/>
      <c r="Y14" s="37"/>
    </row>
    <row r="15" spans="1:25" ht="150" customHeight="1" x14ac:dyDescent="0.25">
      <c r="A15" s="52">
        <v>17</v>
      </c>
      <c r="B15" s="52">
        <v>17</v>
      </c>
      <c r="C15" s="55" t="s">
        <v>101</v>
      </c>
      <c r="D15" s="57" t="s">
        <v>115</v>
      </c>
      <c r="E15" s="65" t="s">
        <v>91</v>
      </c>
      <c r="F15" s="65" t="s">
        <v>26</v>
      </c>
      <c r="G15" s="65" t="s">
        <v>53</v>
      </c>
      <c r="H15" s="65" t="s">
        <v>64</v>
      </c>
      <c r="I15" s="65" t="s">
        <v>27</v>
      </c>
      <c r="J15" s="59">
        <v>16854.5</v>
      </c>
      <c r="K15" s="28"/>
      <c r="L15" s="27">
        <f t="shared" si="0"/>
        <v>0</v>
      </c>
      <c r="M15" s="29" t="str">
        <f t="shared" si="1"/>
        <v>OK</v>
      </c>
      <c r="N15" s="37"/>
      <c r="O15" s="38"/>
      <c r="P15" s="37"/>
      <c r="Q15" s="37"/>
      <c r="R15" s="37"/>
      <c r="S15" s="37"/>
      <c r="T15" s="37"/>
      <c r="U15" s="37"/>
      <c r="V15" s="37"/>
      <c r="W15" s="37"/>
      <c r="X15" s="37"/>
      <c r="Y15" s="37"/>
    </row>
    <row r="16" spans="1:25" ht="150" customHeight="1" x14ac:dyDescent="0.25">
      <c r="A16" s="53">
        <v>19</v>
      </c>
      <c r="B16" s="53">
        <v>19</v>
      </c>
      <c r="C16" s="54" t="s">
        <v>98</v>
      </c>
      <c r="D16" s="58" t="s">
        <v>37</v>
      </c>
      <c r="E16" s="44" t="s">
        <v>92</v>
      </c>
      <c r="F16" s="44" t="s">
        <v>26</v>
      </c>
      <c r="G16" s="44" t="s">
        <v>65</v>
      </c>
      <c r="H16" s="44" t="s">
        <v>66</v>
      </c>
      <c r="I16" s="44" t="s">
        <v>27</v>
      </c>
      <c r="J16" s="60">
        <v>863.63</v>
      </c>
      <c r="K16" s="28"/>
      <c r="L16" s="27">
        <f t="shared" si="0"/>
        <v>0</v>
      </c>
      <c r="M16" s="29" t="str">
        <f t="shared" si="1"/>
        <v>OK</v>
      </c>
      <c r="N16" s="37"/>
      <c r="O16" s="38"/>
      <c r="P16" s="37"/>
      <c r="Q16" s="37"/>
      <c r="R16" s="37"/>
      <c r="S16" s="37"/>
      <c r="T16" s="37"/>
      <c r="U16" s="37"/>
      <c r="V16" s="37"/>
      <c r="W16" s="37"/>
      <c r="X16" s="37"/>
      <c r="Y16" s="37"/>
    </row>
    <row r="17" spans="1:25" ht="150" customHeight="1" x14ac:dyDescent="0.25">
      <c r="A17" s="50">
        <v>20</v>
      </c>
      <c r="B17" s="52">
        <v>20</v>
      </c>
      <c r="C17" s="55" t="s">
        <v>101</v>
      </c>
      <c r="D17" s="57" t="s">
        <v>67</v>
      </c>
      <c r="E17" s="65" t="s">
        <v>93</v>
      </c>
      <c r="F17" s="66" t="s">
        <v>26</v>
      </c>
      <c r="G17" s="66" t="s">
        <v>68</v>
      </c>
      <c r="H17" s="66" t="s">
        <v>69</v>
      </c>
      <c r="I17" s="66" t="s">
        <v>70</v>
      </c>
      <c r="J17" s="59">
        <v>481.95</v>
      </c>
      <c r="K17" s="28"/>
      <c r="L17" s="27">
        <f t="shared" si="0"/>
        <v>0</v>
      </c>
      <c r="M17" s="29" t="str">
        <f t="shared" si="1"/>
        <v>OK</v>
      </c>
      <c r="N17" s="37"/>
      <c r="O17" s="38"/>
      <c r="P17" s="37"/>
      <c r="Q17" s="37"/>
      <c r="R17" s="37"/>
      <c r="S17" s="37"/>
      <c r="T17" s="37"/>
      <c r="U17" s="37"/>
      <c r="V17" s="37"/>
      <c r="W17" s="37"/>
      <c r="X17" s="37"/>
      <c r="Y17" s="37"/>
    </row>
    <row r="18" spans="1:25" ht="150" customHeight="1" x14ac:dyDescent="0.25">
      <c r="A18" s="51">
        <v>21</v>
      </c>
      <c r="B18" s="53">
        <v>21</v>
      </c>
      <c r="C18" s="54" t="s">
        <v>102</v>
      </c>
      <c r="D18" s="58" t="s">
        <v>116</v>
      </c>
      <c r="E18" s="44" t="s">
        <v>94</v>
      </c>
      <c r="F18" s="44" t="s">
        <v>26</v>
      </c>
      <c r="G18" s="44" t="s">
        <v>95</v>
      </c>
      <c r="H18" s="44" t="s">
        <v>79</v>
      </c>
      <c r="I18" s="44" t="s">
        <v>27</v>
      </c>
      <c r="J18" s="60">
        <v>3953.7</v>
      </c>
      <c r="K18" s="28"/>
      <c r="L18" s="27">
        <f t="shared" si="0"/>
        <v>0</v>
      </c>
      <c r="M18" s="29" t="str">
        <f t="shared" si="1"/>
        <v>OK</v>
      </c>
      <c r="N18" s="37"/>
      <c r="O18" s="38"/>
      <c r="P18" s="37"/>
      <c r="Q18" s="37"/>
      <c r="R18" s="37"/>
      <c r="S18" s="37"/>
      <c r="T18" s="37"/>
      <c r="U18" s="37"/>
      <c r="V18" s="37"/>
      <c r="W18" s="37"/>
      <c r="X18" s="37"/>
      <c r="Y18" s="37"/>
    </row>
    <row r="19" spans="1:25" ht="50.1" customHeight="1" x14ac:dyDescent="0.25">
      <c r="A19" s="96">
        <v>22</v>
      </c>
      <c r="B19" s="52">
        <v>22</v>
      </c>
      <c r="C19" s="88" t="s">
        <v>103</v>
      </c>
      <c r="D19" s="57" t="s">
        <v>71</v>
      </c>
      <c r="E19" s="91" t="s">
        <v>96</v>
      </c>
      <c r="F19" s="66" t="s">
        <v>29</v>
      </c>
      <c r="G19" s="67" t="s">
        <v>72</v>
      </c>
      <c r="H19" s="66" t="s">
        <v>73</v>
      </c>
      <c r="I19" s="66" t="s">
        <v>30</v>
      </c>
      <c r="J19" s="59">
        <v>51.1</v>
      </c>
      <c r="K19" s="28"/>
      <c r="L19" s="27">
        <f t="shared" si="0"/>
        <v>0</v>
      </c>
      <c r="M19" s="29" t="str">
        <f t="shared" si="1"/>
        <v>OK</v>
      </c>
      <c r="N19" s="37"/>
      <c r="O19" s="38"/>
      <c r="P19" s="37"/>
      <c r="Q19" s="37"/>
      <c r="R19" s="37"/>
      <c r="S19" s="37"/>
      <c r="T19" s="37"/>
      <c r="U19" s="39"/>
      <c r="V19" s="39"/>
      <c r="W19" s="37"/>
      <c r="X19" s="37"/>
      <c r="Y19" s="37"/>
    </row>
    <row r="20" spans="1:25" ht="50.1" customHeight="1" x14ac:dyDescent="0.25">
      <c r="A20" s="96"/>
      <c r="B20" s="52">
        <v>23</v>
      </c>
      <c r="C20" s="89"/>
      <c r="D20" s="57" t="s">
        <v>28</v>
      </c>
      <c r="E20" s="92"/>
      <c r="F20" s="66" t="s">
        <v>29</v>
      </c>
      <c r="G20" s="68" t="s">
        <v>72</v>
      </c>
      <c r="H20" s="66" t="s">
        <v>73</v>
      </c>
      <c r="I20" s="66" t="s">
        <v>30</v>
      </c>
      <c r="J20" s="59">
        <v>430</v>
      </c>
      <c r="K20" s="28">
        <v>20</v>
      </c>
      <c r="L20" s="27">
        <f t="shared" si="0"/>
        <v>18</v>
      </c>
      <c r="M20" s="29" t="str">
        <f t="shared" si="1"/>
        <v>OK</v>
      </c>
      <c r="N20" s="36">
        <v>1</v>
      </c>
      <c r="O20" s="38">
        <v>1</v>
      </c>
      <c r="P20" s="37"/>
      <c r="Q20" s="37"/>
      <c r="R20" s="37"/>
      <c r="S20" s="37"/>
      <c r="T20" s="37"/>
      <c r="U20" s="37"/>
      <c r="V20" s="37"/>
      <c r="W20" s="37"/>
      <c r="X20" s="37"/>
      <c r="Y20" s="37"/>
    </row>
    <row r="21" spans="1:25" ht="50.1" customHeight="1" x14ac:dyDescent="0.25">
      <c r="A21" s="96"/>
      <c r="B21" s="52">
        <v>24</v>
      </c>
      <c r="C21" s="89"/>
      <c r="D21" s="57" t="s">
        <v>31</v>
      </c>
      <c r="E21" s="92"/>
      <c r="F21" s="66" t="s">
        <v>29</v>
      </c>
      <c r="G21" s="68" t="s">
        <v>72</v>
      </c>
      <c r="H21" s="66" t="s">
        <v>73</v>
      </c>
      <c r="I21" s="66" t="s">
        <v>30</v>
      </c>
      <c r="J21" s="59">
        <v>500</v>
      </c>
      <c r="K21" s="28">
        <v>1</v>
      </c>
      <c r="L21" s="27">
        <f t="shared" si="0"/>
        <v>1</v>
      </c>
      <c r="M21" s="29" t="str">
        <f t="shared" si="1"/>
        <v>OK</v>
      </c>
      <c r="N21" s="37"/>
      <c r="O21" s="38"/>
      <c r="P21" s="37"/>
      <c r="Q21" s="37"/>
      <c r="R21" s="37"/>
      <c r="S21" s="37"/>
      <c r="T21" s="37"/>
      <c r="U21" s="37"/>
      <c r="V21" s="37"/>
      <c r="W21" s="37"/>
      <c r="X21" s="37"/>
      <c r="Y21" s="37"/>
    </row>
    <row r="22" spans="1:25" ht="50.1" customHeight="1" x14ac:dyDescent="0.25">
      <c r="A22" s="96"/>
      <c r="B22" s="52">
        <v>25</v>
      </c>
      <c r="C22" s="89"/>
      <c r="D22" s="57" t="s">
        <v>32</v>
      </c>
      <c r="E22" s="92"/>
      <c r="F22" s="66" t="s">
        <v>29</v>
      </c>
      <c r="G22" s="68" t="s">
        <v>72</v>
      </c>
      <c r="H22" s="66" t="s">
        <v>73</v>
      </c>
      <c r="I22" s="66" t="s">
        <v>30</v>
      </c>
      <c r="J22" s="59">
        <v>800</v>
      </c>
      <c r="K22" s="28">
        <v>6</v>
      </c>
      <c r="L22" s="27">
        <f t="shared" si="0"/>
        <v>6</v>
      </c>
      <c r="M22" s="29" t="str">
        <f t="shared" si="1"/>
        <v>OK</v>
      </c>
      <c r="N22" s="37"/>
      <c r="O22" s="38"/>
      <c r="P22" s="37"/>
      <c r="Q22" s="37"/>
      <c r="R22" s="37"/>
      <c r="S22" s="37"/>
      <c r="T22" s="37"/>
      <c r="U22" s="37"/>
      <c r="V22" s="37"/>
      <c r="W22" s="37"/>
      <c r="X22" s="37"/>
      <c r="Y22" s="37"/>
    </row>
    <row r="23" spans="1:25" ht="50.1" customHeight="1" x14ac:dyDescent="0.25">
      <c r="A23" s="96"/>
      <c r="B23" s="52">
        <v>26</v>
      </c>
      <c r="C23" s="89"/>
      <c r="D23" s="57" t="s">
        <v>33</v>
      </c>
      <c r="E23" s="92"/>
      <c r="F23" s="66" t="s">
        <v>34</v>
      </c>
      <c r="G23" s="68" t="s">
        <v>72</v>
      </c>
      <c r="H23" s="66" t="s">
        <v>73</v>
      </c>
      <c r="I23" s="66" t="s">
        <v>30</v>
      </c>
      <c r="J23" s="59">
        <v>40</v>
      </c>
      <c r="K23" s="28">
        <v>50</v>
      </c>
      <c r="L23" s="27">
        <f t="shared" si="0"/>
        <v>40</v>
      </c>
      <c r="M23" s="29" t="str">
        <f t="shared" si="1"/>
        <v>OK</v>
      </c>
      <c r="N23" s="36">
        <v>10</v>
      </c>
      <c r="O23" s="38"/>
      <c r="P23" s="36"/>
      <c r="Q23" s="37"/>
      <c r="R23" s="36"/>
      <c r="S23" s="37"/>
      <c r="T23" s="37"/>
      <c r="U23" s="37"/>
      <c r="V23" s="37"/>
      <c r="W23" s="37"/>
      <c r="X23" s="37"/>
      <c r="Y23" s="37"/>
    </row>
    <row r="24" spans="1:25" ht="50.1" customHeight="1" x14ac:dyDescent="0.25">
      <c r="A24" s="96"/>
      <c r="B24" s="52">
        <v>27</v>
      </c>
      <c r="C24" s="89"/>
      <c r="D24" s="57" t="s">
        <v>117</v>
      </c>
      <c r="E24" s="92"/>
      <c r="F24" s="66" t="s">
        <v>34</v>
      </c>
      <c r="G24" s="68" t="s">
        <v>72</v>
      </c>
      <c r="H24" s="66" t="s">
        <v>73</v>
      </c>
      <c r="I24" s="66" t="s">
        <v>30</v>
      </c>
      <c r="J24" s="59">
        <v>40</v>
      </c>
      <c r="K24" s="28"/>
      <c r="L24" s="27">
        <f t="shared" si="0"/>
        <v>0</v>
      </c>
      <c r="M24" s="29" t="str">
        <f t="shared" si="1"/>
        <v>OK</v>
      </c>
      <c r="N24" s="37"/>
      <c r="O24" s="38"/>
      <c r="P24" s="37"/>
      <c r="Q24" s="37"/>
      <c r="R24" s="37"/>
      <c r="S24" s="37"/>
      <c r="T24" s="37"/>
      <c r="U24" s="37"/>
      <c r="V24" s="37"/>
      <c r="W24" s="37"/>
      <c r="X24" s="37"/>
      <c r="Y24" s="37"/>
    </row>
    <row r="25" spans="1:25" ht="50.1" customHeight="1" x14ac:dyDescent="0.25">
      <c r="A25" s="96"/>
      <c r="B25" s="52">
        <v>28</v>
      </c>
      <c r="C25" s="89"/>
      <c r="D25" s="57" t="s">
        <v>35</v>
      </c>
      <c r="E25" s="92"/>
      <c r="F25" s="66" t="s">
        <v>34</v>
      </c>
      <c r="G25" s="68" t="s">
        <v>72</v>
      </c>
      <c r="H25" s="66" t="s">
        <v>73</v>
      </c>
      <c r="I25" s="66" t="s">
        <v>30</v>
      </c>
      <c r="J25" s="59">
        <v>60</v>
      </c>
      <c r="K25" s="28">
        <v>30</v>
      </c>
      <c r="L25" s="27">
        <f t="shared" si="0"/>
        <v>30</v>
      </c>
      <c r="M25" s="29" t="str">
        <f t="shared" si="1"/>
        <v>OK</v>
      </c>
      <c r="N25" s="36"/>
      <c r="O25" s="36"/>
      <c r="P25" s="37"/>
      <c r="Q25" s="36"/>
      <c r="R25" s="39"/>
      <c r="S25" s="36"/>
      <c r="T25" s="37"/>
      <c r="U25" s="37"/>
      <c r="V25" s="37"/>
      <c r="W25" s="36"/>
      <c r="X25" s="37"/>
      <c r="Y25" s="37"/>
    </row>
    <row r="26" spans="1:25" ht="50.1" customHeight="1" x14ac:dyDescent="0.25">
      <c r="A26" s="96"/>
      <c r="B26" s="52">
        <v>29</v>
      </c>
      <c r="C26" s="89"/>
      <c r="D26" s="57" t="s">
        <v>118</v>
      </c>
      <c r="E26" s="92"/>
      <c r="F26" s="66" t="s">
        <v>29</v>
      </c>
      <c r="G26" s="68" t="s">
        <v>72</v>
      </c>
      <c r="H26" s="66" t="s">
        <v>73</v>
      </c>
      <c r="I26" s="66" t="s">
        <v>30</v>
      </c>
      <c r="J26" s="59">
        <v>60</v>
      </c>
      <c r="K26" s="28">
        <v>15</v>
      </c>
      <c r="L26" s="27">
        <f t="shared" si="0"/>
        <v>15</v>
      </c>
      <c r="M26" s="29" t="str">
        <f t="shared" si="1"/>
        <v>OK</v>
      </c>
      <c r="N26" s="38"/>
      <c r="O26" s="36"/>
      <c r="P26" s="37"/>
      <c r="Q26" s="36"/>
      <c r="R26" s="37"/>
      <c r="S26" s="37"/>
      <c r="T26" s="36"/>
      <c r="U26" s="37"/>
      <c r="V26" s="37"/>
      <c r="W26" s="37"/>
      <c r="X26" s="37"/>
      <c r="Y26" s="37"/>
    </row>
    <row r="27" spans="1:25" ht="50.1" customHeight="1" x14ac:dyDescent="0.25">
      <c r="A27" s="96"/>
      <c r="B27" s="52">
        <v>30</v>
      </c>
      <c r="C27" s="90"/>
      <c r="D27" s="57" t="s">
        <v>74</v>
      </c>
      <c r="E27" s="93"/>
      <c r="F27" s="66" t="s">
        <v>29</v>
      </c>
      <c r="G27" s="68" t="s">
        <v>72</v>
      </c>
      <c r="H27" s="66" t="s">
        <v>73</v>
      </c>
      <c r="I27" s="66" t="s">
        <v>30</v>
      </c>
      <c r="J27" s="59">
        <v>113</v>
      </c>
      <c r="K27" s="28"/>
      <c r="L27" s="27">
        <f t="shared" si="0"/>
        <v>0</v>
      </c>
      <c r="M27" s="29" t="str">
        <f t="shared" si="1"/>
        <v>OK</v>
      </c>
      <c r="N27" s="36"/>
      <c r="O27" s="36"/>
      <c r="P27" s="37"/>
      <c r="Q27" s="36"/>
      <c r="R27" s="37"/>
      <c r="S27" s="37"/>
      <c r="T27" s="37"/>
      <c r="U27" s="39"/>
      <c r="V27" s="37"/>
      <c r="W27" s="37"/>
      <c r="X27" s="37"/>
      <c r="Y27" s="37"/>
    </row>
    <row r="28" spans="1:25" ht="50.1" customHeight="1" x14ac:dyDescent="0.25">
      <c r="A28" s="97">
        <v>23</v>
      </c>
      <c r="B28" s="53">
        <v>31</v>
      </c>
      <c r="C28" s="98" t="s">
        <v>101</v>
      </c>
      <c r="D28" s="58" t="s">
        <v>28</v>
      </c>
      <c r="E28" s="94" t="s">
        <v>96</v>
      </c>
      <c r="F28" s="45" t="s">
        <v>29</v>
      </c>
      <c r="G28" s="47" t="s">
        <v>72</v>
      </c>
      <c r="H28" s="45" t="s">
        <v>73</v>
      </c>
      <c r="I28" s="45" t="s">
        <v>30</v>
      </c>
      <c r="J28" s="60">
        <v>588.42999999999995</v>
      </c>
      <c r="K28" s="28"/>
      <c r="L28" s="27">
        <f t="shared" si="0"/>
        <v>0</v>
      </c>
      <c r="M28" s="29" t="str">
        <f t="shared" si="1"/>
        <v>OK</v>
      </c>
      <c r="N28" s="36"/>
      <c r="O28" s="36"/>
      <c r="P28" s="37"/>
      <c r="Q28" s="36"/>
      <c r="R28" s="39"/>
      <c r="S28" s="36"/>
      <c r="T28" s="36"/>
      <c r="U28" s="37"/>
      <c r="V28" s="37"/>
      <c r="W28" s="36"/>
      <c r="X28" s="37"/>
      <c r="Y28" s="37"/>
    </row>
    <row r="29" spans="1:25" ht="50.1" customHeight="1" x14ac:dyDescent="0.25">
      <c r="A29" s="97"/>
      <c r="B29" s="53">
        <v>32</v>
      </c>
      <c r="C29" s="99"/>
      <c r="D29" s="58" t="s">
        <v>118</v>
      </c>
      <c r="E29" s="95"/>
      <c r="F29" s="45" t="s">
        <v>29</v>
      </c>
      <c r="G29" s="47" t="s">
        <v>72</v>
      </c>
      <c r="H29" s="45" t="s">
        <v>73</v>
      </c>
      <c r="I29" s="45" t="s">
        <v>30</v>
      </c>
      <c r="J29" s="60">
        <v>246.66</v>
      </c>
      <c r="K29" s="28"/>
      <c r="L29" s="27">
        <f t="shared" si="0"/>
        <v>0</v>
      </c>
      <c r="M29" s="29" t="str">
        <f t="shared" si="1"/>
        <v>OK</v>
      </c>
      <c r="N29" s="38"/>
      <c r="O29" s="36"/>
      <c r="P29" s="37"/>
      <c r="Q29" s="36"/>
      <c r="R29" s="37"/>
      <c r="S29" s="37"/>
      <c r="T29" s="37"/>
      <c r="U29" s="37"/>
      <c r="V29" s="37"/>
      <c r="W29" s="37"/>
      <c r="X29" s="37"/>
      <c r="Y29" s="37"/>
    </row>
    <row r="30" spans="1:25" ht="50.1" customHeight="1" x14ac:dyDescent="0.25">
      <c r="A30" s="86">
        <v>24</v>
      </c>
      <c r="B30" s="52">
        <v>33</v>
      </c>
      <c r="C30" s="88" t="s">
        <v>101</v>
      </c>
      <c r="D30" s="57" t="s">
        <v>71</v>
      </c>
      <c r="E30" s="91" t="s">
        <v>96</v>
      </c>
      <c r="F30" s="66" t="s">
        <v>29</v>
      </c>
      <c r="G30" s="67" t="s">
        <v>72</v>
      </c>
      <c r="H30" s="66" t="s">
        <v>73</v>
      </c>
      <c r="I30" s="66" t="s">
        <v>30</v>
      </c>
      <c r="J30" s="59">
        <v>248.36</v>
      </c>
      <c r="K30" s="28"/>
      <c r="L30" s="27">
        <f t="shared" si="0"/>
        <v>0</v>
      </c>
      <c r="M30" s="29" t="str">
        <f t="shared" si="1"/>
        <v>OK</v>
      </c>
      <c r="N30" s="36"/>
      <c r="O30" s="36"/>
      <c r="P30" s="37"/>
      <c r="Q30" s="36"/>
      <c r="R30" s="37"/>
      <c r="S30" s="37"/>
      <c r="T30" s="37"/>
      <c r="U30" s="39"/>
      <c r="V30" s="37"/>
      <c r="W30" s="37"/>
      <c r="X30" s="37"/>
      <c r="Y30" s="37"/>
    </row>
    <row r="31" spans="1:25" ht="50.1" customHeight="1" x14ac:dyDescent="0.25">
      <c r="A31" s="87"/>
      <c r="B31" s="52">
        <v>34</v>
      </c>
      <c r="C31" s="89"/>
      <c r="D31" s="57" t="s">
        <v>32</v>
      </c>
      <c r="E31" s="92"/>
      <c r="F31" s="66" t="s">
        <v>29</v>
      </c>
      <c r="G31" s="68" t="s">
        <v>72</v>
      </c>
      <c r="H31" s="66" t="s">
        <v>73</v>
      </c>
      <c r="I31" s="66" t="s">
        <v>30</v>
      </c>
      <c r="J31" s="59">
        <v>1105</v>
      </c>
      <c r="K31" s="28"/>
      <c r="L31" s="27">
        <f t="shared" si="0"/>
        <v>0</v>
      </c>
      <c r="M31" s="29" t="str">
        <f t="shared" si="1"/>
        <v>OK</v>
      </c>
      <c r="N31" s="36"/>
      <c r="O31" s="36"/>
      <c r="P31" s="37"/>
      <c r="Q31" s="36"/>
      <c r="R31" s="39"/>
      <c r="S31" s="37"/>
      <c r="T31" s="37"/>
      <c r="U31" s="39"/>
      <c r="V31" s="37"/>
      <c r="W31" s="37"/>
      <c r="X31" s="37"/>
      <c r="Y31" s="37"/>
    </row>
    <row r="32" spans="1:25" ht="50.1" customHeight="1" x14ac:dyDescent="0.25">
      <c r="A32" s="87"/>
      <c r="B32" s="52">
        <v>35</v>
      </c>
      <c r="C32" s="89"/>
      <c r="D32" s="57" t="s">
        <v>31</v>
      </c>
      <c r="E32" s="92"/>
      <c r="F32" s="66" t="s">
        <v>29</v>
      </c>
      <c r="G32" s="68" t="s">
        <v>72</v>
      </c>
      <c r="H32" s="66" t="s">
        <v>73</v>
      </c>
      <c r="I32" s="66" t="s">
        <v>30</v>
      </c>
      <c r="J32" s="59">
        <v>775</v>
      </c>
      <c r="K32" s="28"/>
      <c r="L32" s="27">
        <f t="shared" si="0"/>
        <v>0</v>
      </c>
      <c r="M32" s="29" t="str">
        <f t="shared" si="1"/>
        <v>OK</v>
      </c>
      <c r="N32" s="38"/>
      <c r="O32" s="38"/>
      <c r="P32" s="37"/>
      <c r="Q32" s="36"/>
      <c r="R32" s="37"/>
      <c r="S32" s="37"/>
      <c r="T32" s="37"/>
      <c r="U32" s="37"/>
      <c r="V32" s="37"/>
      <c r="W32" s="37"/>
      <c r="X32" s="37"/>
      <c r="Y32" s="37"/>
    </row>
    <row r="33" spans="1:25" ht="50.1" customHeight="1" x14ac:dyDescent="0.25">
      <c r="A33" s="87"/>
      <c r="B33" s="52">
        <v>36</v>
      </c>
      <c r="C33" s="89"/>
      <c r="D33" s="57" t="s">
        <v>74</v>
      </c>
      <c r="E33" s="92"/>
      <c r="F33" s="66" t="s">
        <v>29</v>
      </c>
      <c r="G33" s="68" t="s">
        <v>72</v>
      </c>
      <c r="H33" s="66" t="s">
        <v>73</v>
      </c>
      <c r="I33" s="66" t="s">
        <v>30</v>
      </c>
      <c r="J33" s="59">
        <v>203.33</v>
      </c>
      <c r="K33" s="28"/>
      <c r="L33" s="27">
        <f t="shared" si="0"/>
        <v>0</v>
      </c>
      <c r="M33" s="29" t="str">
        <f t="shared" si="1"/>
        <v>OK</v>
      </c>
      <c r="N33" s="38"/>
      <c r="O33" s="37"/>
      <c r="P33" s="37"/>
      <c r="Q33" s="36"/>
      <c r="R33" s="37"/>
      <c r="S33" s="37"/>
      <c r="T33" s="37"/>
      <c r="U33" s="37"/>
      <c r="V33" s="37"/>
      <c r="W33" s="37"/>
      <c r="X33" s="37"/>
      <c r="Y33" s="37"/>
    </row>
    <row r="34" spans="1:25" ht="50.1" customHeight="1" x14ac:dyDescent="0.25">
      <c r="A34" s="87"/>
      <c r="B34" s="52">
        <v>37</v>
      </c>
      <c r="C34" s="89"/>
      <c r="D34" s="57" t="s">
        <v>33</v>
      </c>
      <c r="E34" s="92"/>
      <c r="F34" s="66" t="s">
        <v>34</v>
      </c>
      <c r="G34" s="68" t="s">
        <v>72</v>
      </c>
      <c r="H34" s="66" t="s">
        <v>73</v>
      </c>
      <c r="I34" s="66" t="s">
        <v>30</v>
      </c>
      <c r="J34" s="59">
        <v>90</v>
      </c>
      <c r="K34" s="28"/>
      <c r="L34" s="27">
        <f t="shared" si="0"/>
        <v>0</v>
      </c>
      <c r="M34" s="29" t="str">
        <f t="shared" si="1"/>
        <v>OK</v>
      </c>
      <c r="N34" s="38"/>
      <c r="O34" s="37"/>
      <c r="P34" s="37"/>
      <c r="Q34" s="36"/>
      <c r="R34" s="37"/>
      <c r="S34" s="37"/>
      <c r="T34" s="37"/>
      <c r="U34" s="37"/>
      <c r="V34" s="37"/>
      <c r="W34" s="37"/>
      <c r="X34" s="37"/>
      <c r="Y34" s="37"/>
    </row>
    <row r="35" spans="1:25" ht="50.1" customHeight="1" x14ac:dyDescent="0.25">
      <c r="A35" s="87"/>
      <c r="B35" s="52">
        <v>38</v>
      </c>
      <c r="C35" s="89"/>
      <c r="D35" s="57" t="s">
        <v>117</v>
      </c>
      <c r="E35" s="92"/>
      <c r="F35" s="66" t="s">
        <v>34</v>
      </c>
      <c r="G35" s="68" t="s">
        <v>72</v>
      </c>
      <c r="H35" s="66" t="s">
        <v>73</v>
      </c>
      <c r="I35" s="66" t="s">
        <v>30</v>
      </c>
      <c r="J35" s="59">
        <v>103.33</v>
      </c>
      <c r="K35" s="28"/>
      <c r="L35" s="27">
        <f t="shared" si="0"/>
        <v>0</v>
      </c>
      <c r="M35" s="29" t="str">
        <f t="shared" si="1"/>
        <v>OK</v>
      </c>
      <c r="N35" s="38"/>
      <c r="O35" s="37"/>
      <c r="P35" s="37"/>
      <c r="Q35" s="36"/>
      <c r="R35" s="37"/>
      <c r="S35" s="37"/>
      <c r="T35" s="37"/>
      <c r="U35" s="37"/>
      <c r="V35" s="37"/>
      <c r="W35" s="37"/>
      <c r="X35" s="37"/>
      <c r="Y35" s="37"/>
    </row>
    <row r="36" spans="1:25" ht="50.1" customHeight="1" x14ac:dyDescent="0.25">
      <c r="A36" s="87"/>
      <c r="B36" s="52">
        <v>39</v>
      </c>
      <c r="C36" s="89"/>
      <c r="D36" s="57" t="s">
        <v>35</v>
      </c>
      <c r="E36" s="92"/>
      <c r="F36" s="66" t="s">
        <v>34</v>
      </c>
      <c r="G36" s="68" t="s">
        <v>72</v>
      </c>
      <c r="H36" s="66" t="s">
        <v>73</v>
      </c>
      <c r="I36" s="66" t="s">
        <v>30</v>
      </c>
      <c r="J36" s="59">
        <v>113.33</v>
      </c>
      <c r="K36" s="28"/>
      <c r="L36" s="27">
        <f t="shared" si="0"/>
        <v>0</v>
      </c>
      <c r="M36" s="29" t="str">
        <f t="shared" si="1"/>
        <v>OK</v>
      </c>
      <c r="N36" s="38"/>
      <c r="O36" s="37"/>
      <c r="P36" s="37"/>
      <c r="Q36" s="36"/>
      <c r="R36" s="37"/>
      <c r="S36" s="37"/>
      <c r="T36" s="37"/>
      <c r="U36" s="37"/>
      <c r="V36" s="37"/>
      <c r="W36" s="37"/>
      <c r="X36" s="37"/>
      <c r="Y36" s="37"/>
    </row>
    <row r="37" spans="1:25" ht="50.1" customHeight="1" x14ac:dyDescent="0.25">
      <c r="A37" s="87"/>
      <c r="B37" s="52">
        <v>40</v>
      </c>
      <c r="C37" s="89"/>
      <c r="D37" s="57" t="s">
        <v>118</v>
      </c>
      <c r="E37" s="92"/>
      <c r="F37" s="66" t="s">
        <v>29</v>
      </c>
      <c r="G37" s="68" t="s">
        <v>72</v>
      </c>
      <c r="H37" s="66" t="s">
        <v>73</v>
      </c>
      <c r="I37" s="66" t="s">
        <v>30</v>
      </c>
      <c r="J37" s="59">
        <v>246.66</v>
      </c>
      <c r="K37" s="28"/>
      <c r="L37" s="27">
        <f t="shared" si="0"/>
        <v>0</v>
      </c>
      <c r="M37" s="29" t="str">
        <f t="shared" si="1"/>
        <v>OK</v>
      </c>
      <c r="N37" s="37"/>
      <c r="O37" s="37"/>
      <c r="P37" s="37"/>
      <c r="Q37" s="36"/>
      <c r="R37" s="37"/>
      <c r="S37" s="37"/>
      <c r="T37" s="37"/>
      <c r="U37" s="37"/>
      <c r="V37" s="37"/>
      <c r="W37" s="37"/>
      <c r="X37" s="37"/>
      <c r="Y37" s="37"/>
    </row>
    <row r="38" spans="1:25" ht="50.1" customHeight="1" x14ac:dyDescent="0.25">
      <c r="A38" s="87"/>
      <c r="B38" s="52">
        <v>41</v>
      </c>
      <c r="C38" s="90"/>
      <c r="D38" s="57" t="s">
        <v>28</v>
      </c>
      <c r="E38" s="93"/>
      <c r="F38" s="66" t="s">
        <v>29</v>
      </c>
      <c r="G38" s="68" t="s">
        <v>72</v>
      </c>
      <c r="H38" s="66" t="s">
        <v>73</v>
      </c>
      <c r="I38" s="66" t="s">
        <v>30</v>
      </c>
      <c r="J38" s="59">
        <v>588.42999999999995</v>
      </c>
      <c r="K38" s="28"/>
      <c r="L38" s="27">
        <f t="shared" si="0"/>
        <v>0</v>
      </c>
      <c r="M38" s="29" t="str">
        <f t="shared" si="1"/>
        <v>OK</v>
      </c>
      <c r="N38" s="37"/>
      <c r="O38" s="37"/>
      <c r="P38" s="37"/>
      <c r="Q38" s="36"/>
      <c r="R38" s="37"/>
      <c r="S38" s="37"/>
      <c r="T38" s="37"/>
      <c r="U38" s="37"/>
      <c r="V38" s="37"/>
      <c r="W38" s="37"/>
      <c r="X38" s="37"/>
      <c r="Y38" s="37"/>
    </row>
    <row r="39" spans="1:25" ht="80.099999999999994" customHeight="1" x14ac:dyDescent="0.25">
      <c r="N39" s="43"/>
      <c r="O39" s="43"/>
      <c r="P39" s="43"/>
    </row>
  </sheetData>
  <customSheetViews>
    <customSheetView guid="{29377F80-2479-4EEE-B758-5B51FB237957}" scale="80" topLeftCell="C1">
      <selection activeCell="K4" sqref="K4:K38"/>
      <pageMargins left="0.511811024" right="0.511811024" top="0.78740157499999996" bottom="0.78740157499999996" header="0.31496062000000002" footer="0.31496062000000002"/>
    </customSheetView>
    <customSheetView guid="{4F310B60-E7C4-463C-82E5-32855552E117}" scale="80" topLeftCell="C1">
      <selection activeCell="K4" sqref="K4:K38"/>
      <pageMargins left="0.511811024" right="0.511811024" top="0.78740157499999996" bottom="0.78740157499999996" header="0.31496062000000002" footer="0.31496062000000002"/>
    </customSheetView>
    <customSheetView guid="{621D8238-5429-498F-AC6E-560DC77BBC2F}" scale="80" topLeftCell="E1">
      <selection activeCell="N1" sqref="N1:U1048576"/>
      <pageMargins left="0.511811024" right="0.511811024" top="0.78740157499999996" bottom="0.78740157499999996" header="0.31496062000000002" footer="0.31496062000000002"/>
    </customSheetView>
  </customSheetViews>
  <mergeCells count="23">
    <mergeCell ref="E30:E38"/>
    <mergeCell ref="A1:C1"/>
    <mergeCell ref="D1:J1"/>
    <mergeCell ref="T1:T2"/>
    <mergeCell ref="K1:M1"/>
    <mergeCell ref="A19:A27"/>
    <mergeCell ref="C19:C27"/>
    <mergeCell ref="E19:E27"/>
    <mergeCell ref="A28:A29"/>
    <mergeCell ref="C28:C29"/>
    <mergeCell ref="E28:E29"/>
    <mergeCell ref="A30:A38"/>
    <mergeCell ref="C30:C38"/>
    <mergeCell ref="W1:W2"/>
    <mergeCell ref="X1:X2"/>
    <mergeCell ref="Y1:Y2"/>
    <mergeCell ref="A2:M2"/>
    <mergeCell ref="U1:U2"/>
    <mergeCell ref="V1:V2"/>
    <mergeCell ref="P1:P2"/>
    <mergeCell ref="Q1:Q2"/>
    <mergeCell ref="R1:R2"/>
    <mergeCell ref="S1:S2"/>
  </mergeCells>
  <conditionalFormatting sqref="M1:M3 M39:M1048576">
    <cfRule type="cellIs" dxfId="17" priority="2" operator="equal">
      <formula>"ATENÇÃO"</formula>
    </cfRule>
  </conditionalFormatting>
  <conditionalFormatting sqref="M4:M38">
    <cfRule type="cellIs" dxfId="16" priority="1" operator="equal">
      <formula>"ATENÇÃO"</formula>
    </cfRule>
  </conditionalFormatting>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39"/>
  <sheetViews>
    <sheetView topLeftCell="E13" zoomScale="60" zoomScaleNormal="60" workbookViewId="0">
      <selection activeCell="P1" sqref="P1:P1048576"/>
    </sheetView>
  </sheetViews>
  <sheetFormatPr defaultColWidth="9.7109375" defaultRowHeight="15" x14ac:dyDescent="0.25"/>
  <cols>
    <col min="1" max="1" width="7.5703125" style="1" customWidth="1"/>
    <col min="2" max="2" width="5.7109375" style="1" customWidth="1"/>
    <col min="3" max="3" width="26.5703125" style="1" customWidth="1"/>
    <col min="4" max="4" width="54.28515625" style="16" customWidth="1"/>
    <col min="5" max="5" width="21.85546875" style="1" customWidth="1"/>
    <col min="6" max="6" width="9.85546875" style="1" customWidth="1"/>
    <col min="7" max="7" width="14" style="1" customWidth="1"/>
    <col min="8" max="8" width="19.7109375" style="1" customWidth="1"/>
    <col min="9" max="9" width="16.7109375" style="1" customWidth="1"/>
    <col min="10" max="10" width="16.140625" style="16" customWidth="1"/>
    <col min="11" max="11" width="12.5703125" style="17" customWidth="1"/>
    <col min="12" max="12" width="13.28515625" style="26" customWidth="1"/>
    <col min="13" max="13" width="12.5703125" style="18" customWidth="1"/>
    <col min="14" max="14" width="14.7109375" style="19" customWidth="1"/>
    <col min="15" max="16" width="14.140625" style="19" customWidth="1"/>
    <col min="17" max="23" width="12" style="19" customWidth="1"/>
    <col min="24" max="16384" width="9.7109375" style="15"/>
  </cols>
  <sheetData>
    <row r="1" spans="1:23" ht="33" customHeight="1" x14ac:dyDescent="0.25">
      <c r="A1" s="101" t="s">
        <v>75</v>
      </c>
      <c r="B1" s="101"/>
      <c r="C1" s="101"/>
      <c r="D1" s="101" t="s">
        <v>76</v>
      </c>
      <c r="E1" s="101"/>
      <c r="F1" s="101"/>
      <c r="G1" s="101"/>
      <c r="H1" s="101"/>
      <c r="I1" s="101"/>
      <c r="J1" s="101"/>
      <c r="K1" s="101" t="s">
        <v>77</v>
      </c>
      <c r="L1" s="101"/>
      <c r="M1" s="101"/>
      <c r="N1" s="72" t="s">
        <v>142</v>
      </c>
      <c r="O1" s="72" t="s">
        <v>143</v>
      </c>
      <c r="P1" s="72" t="s">
        <v>144</v>
      </c>
      <c r="Q1" s="72" t="s">
        <v>145</v>
      </c>
      <c r="R1" s="72" t="s">
        <v>146</v>
      </c>
      <c r="S1" s="72" t="s">
        <v>147</v>
      </c>
      <c r="T1" s="100" t="s">
        <v>78</v>
      </c>
      <c r="U1" s="100" t="s">
        <v>78</v>
      </c>
      <c r="V1" s="100" t="s">
        <v>78</v>
      </c>
      <c r="W1" s="100" t="s">
        <v>78</v>
      </c>
    </row>
    <row r="2" spans="1:23" ht="24.75" customHeight="1" x14ac:dyDescent="0.25">
      <c r="A2" s="101" t="s">
        <v>45</v>
      </c>
      <c r="B2" s="101"/>
      <c r="C2" s="101"/>
      <c r="D2" s="101"/>
      <c r="E2" s="101"/>
      <c r="F2" s="101"/>
      <c r="G2" s="101"/>
      <c r="H2" s="101"/>
      <c r="I2" s="101"/>
      <c r="J2" s="101"/>
      <c r="K2" s="101"/>
      <c r="L2" s="101"/>
      <c r="M2" s="101"/>
      <c r="N2" s="72"/>
      <c r="O2" s="72"/>
      <c r="P2" s="72"/>
      <c r="Q2" s="72"/>
      <c r="R2" s="72"/>
      <c r="S2" s="72"/>
      <c r="T2" s="100"/>
      <c r="U2" s="100"/>
      <c r="V2" s="100"/>
      <c r="W2" s="100"/>
    </row>
    <row r="3" spans="1:23" s="16" customFormat="1" ht="34.5" customHeight="1" x14ac:dyDescent="0.2">
      <c r="A3" s="20" t="s">
        <v>6</v>
      </c>
      <c r="B3" s="20" t="s">
        <v>36</v>
      </c>
      <c r="C3" s="20" t="s">
        <v>46</v>
      </c>
      <c r="D3" s="40" t="s">
        <v>47</v>
      </c>
      <c r="E3" s="21" t="s">
        <v>48</v>
      </c>
      <c r="F3" s="21" t="s">
        <v>49</v>
      </c>
      <c r="G3" s="21" t="s">
        <v>50</v>
      </c>
      <c r="H3" s="21" t="s">
        <v>51</v>
      </c>
      <c r="I3" s="21" t="s">
        <v>52</v>
      </c>
      <c r="J3" s="22" t="s">
        <v>2</v>
      </c>
      <c r="K3" s="23" t="s">
        <v>24</v>
      </c>
      <c r="L3" s="24" t="s">
        <v>0</v>
      </c>
      <c r="M3" s="20" t="s">
        <v>3</v>
      </c>
      <c r="N3" s="75">
        <v>43525</v>
      </c>
      <c r="O3" s="75">
        <v>43671</v>
      </c>
      <c r="P3" s="75">
        <v>43676</v>
      </c>
      <c r="Q3" s="75">
        <v>43676</v>
      </c>
      <c r="R3" s="75">
        <v>43677</v>
      </c>
      <c r="S3" s="75">
        <v>43677</v>
      </c>
      <c r="T3" s="25" t="s">
        <v>1</v>
      </c>
      <c r="U3" s="25" t="s">
        <v>1</v>
      </c>
      <c r="V3" s="25" t="s">
        <v>1</v>
      </c>
      <c r="W3" s="25" t="s">
        <v>1</v>
      </c>
    </row>
    <row r="4" spans="1:23" ht="150" customHeight="1" x14ac:dyDescent="0.25">
      <c r="A4" s="48">
        <v>1</v>
      </c>
      <c r="B4" s="48">
        <v>1</v>
      </c>
      <c r="C4" s="54" t="s">
        <v>97</v>
      </c>
      <c r="D4" s="56" t="s">
        <v>104</v>
      </c>
      <c r="E4" s="44" t="s">
        <v>80</v>
      </c>
      <c r="F4" s="44" t="s">
        <v>26</v>
      </c>
      <c r="G4" s="44" t="s">
        <v>53</v>
      </c>
      <c r="H4" s="44" t="s">
        <v>54</v>
      </c>
      <c r="I4" s="44" t="s">
        <v>27</v>
      </c>
      <c r="J4" s="61">
        <v>1359.09</v>
      </c>
      <c r="K4" s="28">
        <v>2</v>
      </c>
      <c r="L4" s="27">
        <f t="shared" ref="L4:L38" si="0">K4-SUM(N4:V4)</f>
        <v>0</v>
      </c>
      <c r="M4" s="29" t="str">
        <f>IF(L4&lt;0,"ATENÇÃO","OK")</f>
        <v>OK</v>
      </c>
      <c r="N4" s="37"/>
      <c r="O4" s="37"/>
      <c r="P4" s="81">
        <v>2</v>
      </c>
      <c r="Q4" s="37"/>
      <c r="R4" s="37"/>
      <c r="S4" s="37"/>
      <c r="T4" s="37"/>
      <c r="U4" s="37"/>
      <c r="V4" s="36"/>
      <c r="W4" s="37"/>
    </row>
    <row r="5" spans="1:23" ht="150" customHeight="1" x14ac:dyDescent="0.25">
      <c r="A5" s="52">
        <v>2</v>
      </c>
      <c r="B5" s="52">
        <v>2</v>
      </c>
      <c r="C5" s="55" t="s">
        <v>98</v>
      </c>
      <c r="D5" s="57" t="s">
        <v>105</v>
      </c>
      <c r="E5" s="63" t="s">
        <v>81</v>
      </c>
      <c r="F5" s="64" t="s">
        <v>26</v>
      </c>
      <c r="G5" s="65" t="s">
        <v>53</v>
      </c>
      <c r="H5" s="65" t="s">
        <v>54</v>
      </c>
      <c r="I5" s="65" t="s">
        <v>27</v>
      </c>
      <c r="J5" s="59">
        <v>1290.47</v>
      </c>
      <c r="K5" s="28"/>
      <c r="L5" s="27">
        <f t="shared" si="0"/>
        <v>0</v>
      </c>
      <c r="M5" s="29" t="str">
        <f t="shared" ref="M5:M38" si="1">IF(L5&lt;0,"ATENÇÃO","OK")</f>
        <v>OK</v>
      </c>
      <c r="N5" s="36"/>
      <c r="O5" s="37"/>
      <c r="P5" s="37"/>
      <c r="Q5" s="37"/>
      <c r="R5" s="37"/>
      <c r="S5" s="37"/>
      <c r="T5" s="37"/>
      <c r="U5" s="37"/>
      <c r="V5" s="37"/>
      <c r="W5" s="37"/>
    </row>
    <row r="6" spans="1:23" ht="150" customHeight="1" x14ac:dyDescent="0.25">
      <c r="A6" s="53">
        <v>3</v>
      </c>
      <c r="B6" s="53">
        <v>3</v>
      </c>
      <c r="C6" s="54" t="s">
        <v>99</v>
      </c>
      <c r="D6" s="58" t="s">
        <v>106</v>
      </c>
      <c r="E6" s="46" t="s">
        <v>82</v>
      </c>
      <c r="F6" s="44" t="s">
        <v>26</v>
      </c>
      <c r="G6" s="44" t="s">
        <v>53</v>
      </c>
      <c r="H6" s="44" t="s">
        <v>55</v>
      </c>
      <c r="I6" s="44" t="s">
        <v>27</v>
      </c>
      <c r="J6" s="60">
        <v>1765.86</v>
      </c>
      <c r="K6" s="28">
        <v>3</v>
      </c>
      <c r="L6" s="27">
        <f t="shared" si="0"/>
        <v>1</v>
      </c>
      <c r="M6" s="29" t="str">
        <f t="shared" si="1"/>
        <v>OK</v>
      </c>
      <c r="N6" s="37"/>
      <c r="O6" s="37"/>
      <c r="P6" s="37"/>
      <c r="Q6" s="81">
        <v>2</v>
      </c>
      <c r="R6" s="37"/>
      <c r="S6" s="37"/>
      <c r="T6" s="37"/>
      <c r="U6" s="37"/>
      <c r="V6" s="37"/>
      <c r="W6" s="37"/>
    </row>
    <row r="7" spans="1:23" ht="150" customHeight="1" x14ac:dyDescent="0.25">
      <c r="A7" s="52">
        <v>4</v>
      </c>
      <c r="B7" s="52">
        <v>4</v>
      </c>
      <c r="C7" s="55" t="s">
        <v>98</v>
      </c>
      <c r="D7" s="57" t="s">
        <v>107</v>
      </c>
      <c r="E7" s="65" t="s">
        <v>83</v>
      </c>
      <c r="F7" s="65" t="s">
        <v>26</v>
      </c>
      <c r="G7" s="65" t="s">
        <v>53</v>
      </c>
      <c r="H7" s="65" t="s">
        <v>56</v>
      </c>
      <c r="I7" s="65" t="s">
        <v>27</v>
      </c>
      <c r="J7" s="59">
        <v>1540</v>
      </c>
      <c r="K7" s="28">
        <v>1</v>
      </c>
      <c r="L7" s="27">
        <f t="shared" si="0"/>
        <v>0</v>
      </c>
      <c r="M7" s="29" t="str">
        <f t="shared" si="1"/>
        <v>OK</v>
      </c>
      <c r="N7" s="37"/>
      <c r="O7" s="36"/>
      <c r="P7" s="37"/>
      <c r="Q7" s="37"/>
      <c r="R7" s="81">
        <v>1</v>
      </c>
      <c r="S7" s="37"/>
      <c r="T7" s="37"/>
      <c r="U7" s="37"/>
      <c r="V7" s="37"/>
      <c r="W7" s="37"/>
    </row>
    <row r="8" spans="1:23" ht="150" customHeight="1" x14ac:dyDescent="0.25">
      <c r="A8" s="53">
        <v>5</v>
      </c>
      <c r="B8" s="53">
        <v>5</v>
      </c>
      <c r="C8" s="54" t="s">
        <v>97</v>
      </c>
      <c r="D8" s="58" t="s">
        <v>108</v>
      </c>
      <c r="E8" s="44" t="s">
        <v>84</v>
      </c>
      <c r="F8" s="44" t="s">
        <v>26</v>
      </c>
      <c r="G8" s="44" t="s">
        <v>53</v>
      </c>
      <c r="H8" s="44" t="s">
        <v>57</v>
      </c>
      <c r="I8" s="44" t="s">
        <v>27</v>
      </c>
      <c r="J8" s="60">
        <v>2363.63</v>
      </c>
      <c r="K8" s="28"/>
      <c r="L8" s="27">
        <f t="shared" si="0"/>
        <v>0</v>
      </c>
      <c r="M8" s="29" t="str">
        <f t="shared" si="1"/>
        <v>OK</v>
      </c>
      <c r="N8" s="36"/>
      <c r="O8" s="37"/>
      <c r="P8" s="37"/>
      <c r="Q8" s="37"/>
      <c r="R8" s="37"/>
      <c r="S8" s="37"/>
      <c r="T8" s="37"/>
      <c r="U8" s="37"/>
      <c r="V8" s="37"/>
      <c r="W8" s="37"/>
    </row>
    <row r="9" spans="1:23" ht="150" customHeight="1" x14ac:dyDescent="0.25">
      <c r="A9" s="52">
        <v>6</v>
      </c>
      <c r="B9" s="52">
        <v>6</v>
      </c>
      <c r="C9" s="55" t="s">
        <v>98</v>
      </c>
      <c r="D9" s="57" t="s">
        <v>109</v>
      </c>
      <c r="E9" s="65" t="s">
        <v>85</v>
      </c>
      <c r="F9" s="65" t="s">
        <v>26</v>
      </c>
      <c r="G9" s="65" t="s">
        <v>53</v>
      </c>
      <c r="H9" s="65" t="s">
        <v>58</v>
      </c>
      <c r="I9" s="65" t="s">
        <v>27</v>
      </c>
      <c r="J9" s="59">
        <v>2388.88</v>
      </c>
      <c r="K9" s="28"/>
      <c r="L9" s="27">
        <f t="shared" si="0"/>
        <v>0</v>
      </c>
      <c r="M9" s="29" t="str">
        <f t="shared" si="1"/>
        <v>OK</v>
      </c>
      <c r="N9" s="37"/>
      <c r="O9" s="37"/>
      <c r="P9" s="39"/>
      <c r="Q9" s="37"/>
      <c r="R9" s="37"/>
      <c r="S9" s="37"/>
      <c r="T9" s="37"/>
      <c r="U9" s="37"/>
      <c r="V9" s="37"/>
      <c r="W9" s="37"/>
    </row>
    <row r="10" spans="1:23" ht="150" customHeight="1" x14ac:dyDescent="0.25">
      <c r="A10" s="53">
        <v>9</v>
      </c>
      <c r="B10" s="53">
        <v>9</v>
      </c>
      <c r="C10" s="54" t="s">
        <v>98</v>
      </c>
      <c r="D10" s="58" t="s">
        <v>110</v>
      </c>
      <c r="E10" s="44" t="s">
        <v>86</v>
      </c>
      <c r="F10" s="44" t="s">
        <v>26</v>
      </c>
      <c r="G10" s="44" t="s">
        <v>53</v>
      </c>
      <c r="H10" s="44" t="s">
        <v>59</v>
      </c>
      <c r="I10" s="44" t="s">
        <v>27</v>
      </c>
      <c r="J10" s="60">
        <v>2970.58</v>
      </c>
      <c r="K10" s="28">
        <v>2</v>
      </c>
      <c r="L10" s="27">
        <f t="shared" si="0"/>
        <v>0</v>
      </c>
      <c r="M10" s="29" t="str">
        <f t="shared" si="1"/>
        <v>OK</v>
      </c>
      <c r="N10" s="37"/>
      <c r="O10" s="37"/>
      <c r="P10" s="37"/>
      <c r="Q10" s="37"/>
      <c r="R10" s="81">
        <v>2</v>
      </c>
      <c r="S10" s="37"/>
      <c r="T10" s="37"/>
      <c r="U10" s="37"/>
      <c r="V10" s="37"/>
      <c r="W10" s="37"/>
    </row>
    <row r="11" spans="1:23" ht="150" customHeight="1" x14ac:dyDescent="0.25">
      <c r="A11" s="52">
        <v>12</v>
      </c>
      <c r="B11" s="52">
        <v>12</v>
      </c>
      <c r="C11" s="55" t="s">
        <v>100</v>
      </c>
      <c r="D11" s="57" t="s">
        <v>111</v>
      </c>
      <c r="E11" s="65" t="s">
        <v>87</v>
      </c>
      <c r="F11" s="66" t="s">
        <v>26</v>
      </c>
      <c r="G11" s="66" t="s">
        <v>53</v>
      </c>
      <c r="H11" s="66" t="s">
        <v>60</v>
      </c>
      <c r="I11" s="65" t="s">
        <v>27</v>
      </c>
      <c r="J11" s="59">
        <v>10017.57</v>
      </c>
      <c r="K11" s="28"/>
      <c r="L11" s="27">
        <f t="shared" si="0"/>
        <v>0</v>
      </c>
      <c r="M11" s="29" t="str">
        <f t="shared" si="1"/>
        <v>OK</v>
      </c>
      <c r="N11" s="37"/>
      <c r="O11" s="37"/>
      <c r="P11" s="37"/>
      <c r="Q11" s="37"/>
      <c r="R11" s="37"/>
      <c r="S11" s="37"/>
      <c r="T11" s="37"/>
      <c r="U11" s="37"/>
      <c r="V11" s="37"/>
      <c r="W11" s="37"/>
    </row>
    <row r="12" spans="1:23" ht="150" customHeight="1" x14ac:dyDescent="0.25">
      <c r="A12" s="53">
        <v>13</v>
      </c>
      <c r="B12" s="53">
        <v>13</v>
      </c>
      <c r="C12" s="54" t="s">
        <v>101</v>
      </c>
      <c r="D12" s="58" t="s">
        <v>112</v>
      </c>
      <c r="E12" s="44" t="s">
        <v>88</v>
      </c>
      <c r="F12" s="45" t="s">
        <v>26</v>
      </c>
      <c r="G12" s="45" t="s">
        <v>53</v>
      </c>
      <c r="H12" s="45" t="s">
        <v>61</v>
      </c>
      <c r="I12" s="44" t="s">
        <v>27</v>
      </c>
      <c r="J12" s="60">
        <v>13500</v>
      </c>
      <c r="K12" s="28">
        <v>1</v>
      </c>
      <c r="L12" s="27">
        <f t="shared" si="0"/>
        <v>1</v>
      </c>
      <c r="M12" s="29" t="str">
        <f t="shared" si="1"/>
        <v>OK</v>
      </c>
      <c r="N12" s="37"/>
      <c r="O12" s="37"/>
      <c r="P12" s="37"/>
      <c r="Q12" s="37"/>
      <c r="R12" s="37"/>
      <c r="S12" s="37"/>
      <c r="T12" s="37"/>
      <c r="U12" s="37"/>
      <c r="V12" s="37"/>
      <c r="W12" s="37"/>
    </row>
    <row r="13" spans="1:23" ht="150" customHeight="1" x14ac:dyDescent="0.25">
      <c r="A13" s="52">
        <v>15</v>
      </c>
      <c r="B13" s="52">
        <v>15</v>
      </c>
      <c r="C13" s="55" t="s">
        <v>101</v>
      </c>
      <c r="D13" s="57" t="s">
        <v>113</v>
      </c>
      <c r="E13" s="65" t="s">
        <v>89</v>
      </c>
      <c r="F13" s="66" t="s">
        <v>26</v>
      </c>
      <c r="G13" s="66" t="s">
        <v>53</v>
      </c>
      <c r="H13" s="66" t="s">
        <v>62</v>
      </c>
      <c r="I13" s="65" t="s">
        <v>27</v>
      </c>
      <c r="J13" s="59">
        <v>13611.03</v>
      </c>
      <c r="K13" s="28">
        <v>1</v>
      </c>
      <c r="L13" s="27">
        <f t="shared" si="0"/>
        <v>0</v>
      </c>
      <c r="M13" s="29" t="str">
        <f t="shared" si="1"/>
        <v>OK</v>
      </c>
      <c r="N13" s="37"/>
      <c r="O13" s="37"/>
      <c r="P13" s="39"/>
      <c r="Q13" s="37"/>
      <c r="R13" s="37"/>
      <c r="S13" s="81">
        <v>1</v>
      </c>
      <c r="T13" s="37"/>
      <c r="U13" s="37"/>
      <c r="V13" s="37"/>
      <c r="W13" s="37"/>
    </row>
    <row r="14" spans="1:23" ht="150" customHeight="1" x14ac:dyDescent="0.25">
      <c r="A14" s="48">
        <v>16</v>
      </c>
      <c r="B14" s="48">
        <v>16</v>
      </c>
      <c r="C14" s="62" t="s">
        <v>101</v>
      </c>
      <c r="D14" s="56" t="s">
        <v>114</v>
      </c>
      <c r="E14" s="44" t="s">
        <v>90</v>
      </c>
      <c r="F14" s="44" t="s">
        <v>26</v>
      </c>
      <c r="G14" s="44" t="s">
        <v>53</v>
      </c>
      <c r="H14" s="44" t="s">
        <v>63</v>
      </c>
      <c r="I14" s="44" t="s">
        <v>27</v>
      </c>
      <c r="J14" s="61">
        <v>15985.91</v>
      </c>
      <c r="K14" s="28">
        <f>1-1</f>
        <v>0</v>
      </c>
      <c r="L14" s="27">
        <f t="shared" si="0"/>
        <v>0</v>
      </c>
      <c r="M14" s="29" t="str">
        <f t="shared" si="1"/>
        <v>OK</v>
      </c>
      <c r="N14" s="37"/>
      <c r="O14" s="37"/>
      <c r="P14" s="37"/>
      <c r="Q14" s="37"/>
      <c r="R14" s="37"/>
      <c r="S14" s="37"/>
      <c r="T14" s="37"/>
      <c r="U14" s="37"/>
      <c r="V14" s="37"/>
      <c r="W14" s="37"/>
    </row>
    <row r="15" spans="1:23" ht="150" customHeight="1" x14ac:dyDescent="0.25">
      <c r="A15" s="52">
        <v>17</v>
      </c>
      <c r="B15" s="52">
        <v>17</v>
      </c>
      <c r="C15" s="55" t="s">
        <v>101</v>
      </c>
      <c r="D15" s="57" t="s">
        <v>115</v>
      </c>
      <c r="E15" s="65" t="s">
        <v>91</v>
      </c>
      <c r="F15" s="65" t="s">
        <v>26</v>
      </c>
      <c r="G15" s="65" t="s">
        <v>53</v>
      </c>
      <c r="H15" s="65" t="s">
        <v>64</v>
      </c>
      <c r="I15" s="65" t="s">
        <v>27</v>
      </c>
      <c r="J15" s="59">
        <v>16854.5</v>
      </c>
      <c r="K15" s="28"/>
      <c r="L15" s="27">
        <f t="shared" si="0"/>
        <v>0</v>
      </c>
      <c r="M15" s="29" t="str">
        <f t="shared" si="1"/>
        <v>OK</v>
      </c>
      <c r="N15" s="37"/>
      <c r="O15" s="37"/>
      <c r="P15" s="37"/>
      <c r="Q15" s="37"/>
      <c r="R15" s="37"/>
      <c r="S15" s="37"/>
      <c r="T15" s="37"/>
      <c r="U15" s="37"/>
      <c r="V15" s="37"/>
      <c r="W15" s="37"/>
    </row>
    <row r="16" spans="1:23" ht="150" customHeight="1" x14ac:dyDescent="0.25">
      <c r="A16" s="53">
        <v>19</v>
      </c>
      <c r="B16" s="53">
        <v>19</v>
      </c>
      <c r="C16" s="54" t="s">
        <v>98</v>
      </c>
      <c r="D16" s="58" t="s">
        <v>37</v>
      </c>
      <c r="E16" s="44" t="s">
        <v>92</v>
      </c>
      <c r="F16" s="44" t="s">
        <v>26</v>
      </c>
      <c r="G16" s="44" t="s">
        <v>65</v>
      </c>
      <c r="H16" s="44" t="s">
        <v>66</v>
      </c>
      <c r="I16" s="44" t="s">
        <v>27</v>
      </c>
      <c r="J16" s="60">
        <v>863.63</v>
      </c>
      <c r="K16" s="28">
        <v>2</v>
      </c>
      <c r="L16" s="27">
        <f t="shared" si="0"/>
        <v>1</v>
      </c>
      <c r="M16" s="29" t="str">
        <f t="shared" si="1"/>
        <v>OK</v>
      </c>
      <c r="N16" s="37"/>
      <c r="O16" s="37"/>
      <c r="P16" s="37"/>
      <c r="Q16" s="37"/>
      <c r="R16" s="81">
        <v>1</v>
      </c>
      <c r="S16" s="37"/>
      <c r="T16" s="37"/>
      <c r="U16" s="37"/>
      <c r="V16" s="37"/>
      <c r="W16" s="37"/>
    </row>
    <row r="17" spans="1:23" ht="150" customHeight="1" x14ac:dyDescent="0.25">
      <c r="A17" s="50">
        <v>20</v>
      </c>
      <c r="B17" s="52">
        <v>20</v>
      </c>
      <c r="C17" s="55" t="s">
        <v>101</v>
      </c>
      <c r="D17" s="57" t="s">
        <v>67</v>
      </c>
      <c r="E17" s="65" t="s">
        <v>93</v>
      </c>
      <c r="F17" s="66" t="s">
        <v>26</v>
      </c>
      <c r="G17" s="66" t="s">
        <v>68</v>
      </c>
      <c r="H17" s="66" t="s">
        <v>69</v>
      </c>
      <c r="I17" s="66" t="s">
        <v>70</v>
      </c>
      <c r="J17" s="59">
        <v>481.95</v>
      </c>
      <c r="K17" s="28">
        <v>2</v>
      </c>
      <c r="L17" s="27">
        <f t="shared" si="0"/>
        <v>2</v>
      </c>
      <c r="M17" s="29" t="str">
        <f t="shared" si="1"/>
        <v>OK</v>
      </c>
      <c r="N17" s="37"/>
      <c r="O17" s="37"/>
      <c r="P17" s="37"/>
      <c r="Q17" s="37"/>
      <c r="R17" s="37"/>
      <c r="S17" s="37"/>
      <c r="T17" s="37"/>
      <c r="U17" s="37"/>
      <c r="V17" s="37"/>
      <c r="W17" s="37"/>
    </row>
    <row r="18" spans="1:23" ht="150" customHeight="1" x14ac:dyDescent="0.25">
      <c r="A18" s="51">
        <v>21</v>
      </c>
      <c r="B18" s="53">
        <v>21</v>
      </c>
      <c r="C18" s="54" t="s">
        <v>102</v>
      </c>
      <c r="D18" s="58" t="s">
        <v>116</v>
      </c>
      <c r="E18" s="44" t="s">
        <v>94</v>
      </c>
      <c r="F18" s="44" t="s">
        <v>26</v>
      </c>
      <c r="G18" s="44" t="s">
        <v>95</v>
      </c>
      <c r="H18" s="44" t="s">
        <v>79</v>
      </c>
      <c r="I18" s="44" t="s">
        <v>27</v>
      </c>
      <c r="J18" s="60">
        <v>3953.7</v>
      </c>
      <c r="K18" s="28">
        <f>5-1</f>
        <v>4</v>
      </c>
      <c r="L18" s="27">
        <f t="shared" si="0"/>
        <v>0</v>
      </c>
      <c r="M18" s="29" t="str">
        <f t="shared" si="1"/>
        <v>OK</v>
      </c>
      <c r="N18" s="37"/>
      <c r="O18" s="37"/>
      <c r="P18" s="37"/>
      <c r="Q18" s="37"/>
      <c r="R18" s="37"/>
      <c r="S18" s="81">
        <v>4</v>
      </c>
      <c r="T18" s="37"/>
      <c r="U18" s="37"/>
      <c r="V18" s="37"/>
      <c r="W18" s="37"/>
    </row>
    <row r="19" spans="1:23" ht="50.1" customHeight="1" x14ac:dyDescent="0.25">
      <c r="A19" s="96">
        <v>22</v>
      </c>
      <c r="B19" s="52">
        <v>22</v>
      </c>
      <c r="C19" s="88" t="s">
        <v>103</v>
      </c>
      <c r="D19" s="57" t="s">
        <v>71</v>
      </c>
      <c r="E19" s="91" t="s">
        <v>96</v>
      </c>
      <c r="F19" s="66" t="s">
        <v>29</v>
      </c>
      <c r="G19" s="67" t="s">
        <v>72</v>
      </c>
      <c r="H19" s="66" t="s">
        <v>73</v>
      </c>
      <c r="I19" s="66" t="s">
        <v>30</v>
      </c>
      <c r="J19" s="59">
        <v>51.1</v>
      </c>
      <c r="K19" s="28">
        <v>2</v>
      </c>
      <c r="L19" s="27">
        <f t="shared" si="0"/>
        <v>0</v>
      </c>
      <c r="M19" s="29" t="str">
        <f t="shared" si="1"/>
        <v>OK</v>
      </c>
      <c r="N19" s="82">
        <v>2</v>
      </c>
      <c r="O19" s="37"/>
      <c r="P19" s="37"/>
      <c r="Q19" s="37"/>
      <c r="R19" s="37"/>
      <c r="S19" s="39"/>
      <c r="T19" s="39"/>
      <c r="U19" s="37"/>
      <c r="V19" s="37"/>
      <c r="W19" s="37"/>
    </row>
    <row r="20" spans="1:23" ht="50.1" customHeight="1" x14ac:dyDescent="0.25">
      <c r="A20" s="96"/>
      <c r="B20" s="52">
        <v>23</v>
      </c>
      <c r="C20" s="89"/>
      <c r="D20" s="57" t="s">
        <v>28</v>
      </c>
      <c r="E20" s="92"/>
      <c r="F20" s="66" t="s">
        <v>29</v>
      </c>
      <c r="G20" s="68" t="s">
        <v>72</v>
      </c>
      <c r="H20" s="66" t="s">
        <v>73</v>
      </c>
      <c r="I20" s="66" t="s">
        <v>30</v>
      </c>
      <c r="J20" s="59">
        <v>430</v>
      </c>
      <c r="K20" s="28">
        <v>15</v>
      </c>
      <c r="L20" s="27">
        <f t="shared" si="0"/>
        <v>9</v>
      </c>
      <c r="M20" s="29" t="str">
        <f t="shared" si="1"/>
        <v>OK</v>
      </c>
      <c r="N20" s="82">
        <v>3</v>
      </c>
      <c r="O20" s="81">
        <v>3</v>
      </c>
      <c r="P20" s="37"/>
      <c r="Q20" s="37"/>
      <c r="R20" s="37"/>
      <c r="S20" s="37"/>
      <c r="T20" s="37"/>
      <c r="U20" s="37"/>
      <c r="V20" s="37"/>
      <c r="W20" s="37"/>
    </row>
    <row r="21" spans="1:23" ht="50.1" customHeight="1" x14ac:dyDescent="0.25">
      <c r="A21" s="96"/>
      <c r="B21" s="52">
        <v>24</v>
      </c>
      <c r="C21" s="89"/>
      <c r="D21" s="57" t="s">
        <v>31</v>
      </c>
      <c r="E21" s="92"/>
      <c r="F21" s="66" t="s">
        <v>29</v>
      </c>
      <c r="G21" s="68" t="s">
        <v>72</v>
      </c>
      <c r="H21" s="66" t="s">
        <v>73</v>
      </c>
      <c r="I21" s="66" t="s">
        <v>30</v>
      </c>
      <c r="J21" s="59">
        <v>500</v>
      </c>
      <c r="K21" s="28">
        <v>6</v>
      </c>
      <c r="L21" s="27">
        <f t="shared" si="0"/>
        <v>4</v>
      </c>
      <c r="M21" s="29" t="str">
        <f t="shared" si="1"/>
        <v>OK</v>
      </c>
      <c r="N21" s="82">
        <v>2</v>
      </c>
      <c r="O21" s="37"/>
      <c r="P21" s="37"/>
      <c r="Q21" s="37"/>
      <c r="R21" s="37"/>
      <c r="S21" s="37"/>
      <c r="T21" s="37"/>
      <c r="U21" s="37"/>
      <c r="V21" s="37"/>
      <c r="W21" s="37"/>
    </row>
    <row r="22" spans="1:23" ht="50.1" customHeight="1" x14ac:dyDescent="0.25">
      <c r="A22" s="96"/>
      <c r="B22" s="52">
        <v>25</v>
      </c>
      <c r="C22" s="89"/>
      <c r="D22" s="57" t="s">
        <v>32</v>
      </c>
      <c r="E22" s="92"/>
      <c r="F22" s="66" t="s">
        <v>29</v>
      </c>
      <c r="G22" s="68" t="s">
        <v>72</v>
      </c>
      <c r="H22" s="66" t="s">
        <v>73</v>
      </c>
      <c r="I22" s="66" t="s">
        <v>30</v>
      </c>
      <c r="J22" s="59">
        <v>800</v>
      </c>
      <c r="K22" s="28">
        <v>2</v>
      </c>
      <c r="L22" s="27">
        <f t="shared" si="0"/>
        <v>0</v>
      </c>
      <c r="M22" s="29" t="str">
        <f t="shared" si="1"/>
        <v>OK</v>
      </c>
      <c r="N22" s="82">
        <v>1</v>
      </c>
      <c r="O22" s="81">
        <v>1</v>
      </c>
      <c r="P22" s="37"/>
      <c r="Q22" s="37"/>
      <c r="R22" s="37"/>
      <c r="S22" s="37"/>
      <c r="T22" s="37"/>
      <c r="U22" s="37"/>
      <c r="V22" s="37"/>
      <c r="W22" s="37"/>
    </row>
    <row r="23" spans="1:23" ht="50.1" customHeight="1" x14ac:dyDescent="0.25">
      <c r="A23" s="96"/>
      <c r="B23" s="52">
        <v>26</v>
      </c>
      <c r="C23" s="89"/>
      <c r="D23" s="57" t="s">
        <v>33</v>
      </c>
      <c r="E23" s="92"/>
      <c r="F23" s="66" t="s">
        <v>34</v>
      </c>
      <c r="G23" s="68" t="s">
        <v>72</v>
      </c>
      <c r="H23" s="66" t="s">
        <v>73</v>
      </c>
      <c r="I23" s="66" t="s">
        <v>30</v>
      </c>
      <c r="J23" s="59">
        <v>40</v>
      </c>
      <c r="K23" s="28">
        <v>30</v>
      </c>
      <c r="L23" s="27">
        <f t="shared" si="0"/>
        <v>26</v>
      </c>
      <c r="M23" s="29" t="str">
        <f t="shared" si="1"/>
        <v>OK</v>
      </c>
      <c r="N23" s="82">
        <v>4</v>
      </c>
      <c r="O23" s="36"/>
      <c r="P23" s="36"/>
      <c r="Q23" s="37"/>
      <c r="R23" s="37"/>
      <c r="S23" s="37"/>
      <c r="T23" s="37"/>
      <c r="U23" s="37"/>
      <c r="V23" s="37"/>
      <c r="W23" s="37"/>
    </row>
    <row r="24" spans="1:23" ht="50.1" customHeight="1" x14ac:dyDescent="0.25">
      <c r="A24" s="96"/>
      <c r="B24" s="52">
        <v>27</v>
      </c>
      <c r="C24" s="89"/>
      <c r="D24" s="57" t="s">
        <v>117</v>
      </c>
      <c r="E24" s="92"/>
      <c r="F24" s="66" t="s">
        <v>34</v>
      </c>
      <c r="G24" s="68" t="s">
        <v>72</v>
      </c>
      <c r="H24" s="66" t="s">
        <v>73</v>
      </c>
      <c r="I24" s="66" t="s">
        <v>30</v>
      </c>
      <c r="J24" s="59">
        <v>40</v>
      </c>
      <c r="K24" s="28">
        <v>20</v>
      </c>
      <c r="L24" s="27">
        <f t="shared" si="0"/>
        <v>19</v>
      </c>
      <c r="M24" s="29" t="str">
        <f t="shared" si="1"/>
        <v>OK</v>
      </c>
      <c r="N24" s="82">
        <v>1</v>
      </c>
      <c r="O24" s="37"/>
      <c r="P24" s="37"/>
      <c r="Q24" s="37"/>
      <c r="R24" s="37"/>
      <c r="S24" s="37"/>
      <c r="T24" s="37"/>
      <c r="U24" s="37"/>
      <c r="V24" s="37"/>
      <c r="W24" s="37"/>
    </row>
    <row r="25" spans="1:23" ht="50.1" customHeight="1" x14ac:dyDescent="0.25">
      <c r="A25" s="96"/>
      <c r="B25" s="52">
        <v>28</v>
      </c>
      <c r="C25" s="89"/>
      <c r="D25" s="57" t="s">
        <v>35</v>
      </c>
      <c r="E25" s="92"/>
      <c r="F25" s="66" t="s">
        <v>34</v>
      </c>
      <c r="G25" s="68" t="s">
        <v>72</v>
      </c>
      <c r="H25" s="66" t="s">
        <v>73</v>
      </c>
      <c r="I25" s="66" t="s">
        <v>30</v>
      </c>
      <c r="J25" s="59">
        <v>60</v>
      </c>
      <c r="K25" s="28">
        <v>10</v>
      </c>
      <c r="L25" s="27">
        <f t="shared" si="0"/>
        <v>0</v>
      </c>
      <c r="M25" s="29" t="str">
        <f t="shared" si="1"/>
        <v>OK</v>
      </c>
      <c r="N25" s="83">
        <v>4</v>
      </c>
      <c r="O25" s="81">
        <v>6</v>
      </c>
      <c r="P25" s="39"/>
      <c r="Q25" s="36"/>
      <c r="R25" s="37"/>
      <c r="S25" s="37"/>
      <c r="T25" s="37"/>
      <c r="U25" s="36"/>
      <c r="V25" s="37"/>
      <c r="W25" s="37"/>
    </row>
    <row r="26" spans="1:23" ht="50.1" customHeight="1" x14ac:dyDescent="0.25">
      <c r="A26" s="96"/>
      <c r="B26" s="52">
        <v>29</v>
      </c>
      <c r="C26" s="89"/>
      <c r="D26" s="57" t="s">
        <v>118</v>
      </c>
      <c r="E26" s="92"/>
      <c r="F26" s="66" t="s">
        <v>29</v>
      </c>
      <c r="G26" s="68" t="s">
        <v>72</v>
      </c>
      <c r="H26" s="66" t="s">
        <v>73</v>
      </c>
      <c r="I26" s="66" t="s">
        <v>30</v>
      </c>
      <c r="J26" s="59">
        <v>60</v>
      </c>
      <c r="K26" s="28">
        <v>10</v>
      </c>
      <c r="L26" s="27">
        <f t="shared" si="0"/>
        <v>2</v>
      </c>
      <c r="M26" s="29" t="str">
        <f t="shared" si="1"/>
        <v>OK</v>
      </c>
      <c r="N26" s="83">
        <v>4</v>
      </c>
      <c r="O26" s="81">
        <v>4</v>
      </c>
      <c r="P26" s="37"/>
      <c r="Q26" s="37"/>
      <c r="R26" s="36"/>
      <c r="S26" s="37"/>
      <c r="T26" s="37"/>
      <c r="U26" s="37"/>
      <c r="V26" s="37"/>
      <c r="W26" s="37"/>
    </row>
    <row r="27" spans="1:23" ht="50.1" customHeight="1" x14ac:dyDescent="0.25">
      <c r="A27" s="96"/>
      <c r="B27" s="52">
        <v>30</v>
      </c>
      <c r="C27" s="90"/>
      <c r="D27" s="57" t="s">
        <v>74</v>
      </c>
      <c r="E27" s="93"/>
      <c r="F27" s="66" t="s">
        <v>29</v>
      </c>
      <c r="G27" s="68" t="s">
        <v>72</v>
      </c>
      <c r="H27" s="66" t="s">
        <v>73</v>
      </c>
      <c r="I27" s="66" t="s">
        <v>30</v>
      </c>
      <c r="J27" s="59">
        <v>113</v>
      </c>
      <c r="K27" s="28">
        <v>2</v>
      </c>
      <c r="L27" s="27">
        <f t="shared" si="0"/>
        <v>2</v>
      </c>
      <c r="M27" s="29" t="str">
        <f t="shared" si="1"/>
        <v>OK</v>
      </c>
      <c r="N27" s="36"/>
      <c r="O27" s="37"/>
      <c r="P27" s="37"/>
      <c r="Q27" s="37"/>
      <c r="R27" s="37"/>
      <c r="S27" s="39"/>
      <c r="T27" s="37"/>
      <c r="U27" s="37"/>
      <c r="V27" s="37"/>
      <c r="W27" s="37"/>
    </row>
    <row r="28" spans="1:23" ht="50.1" customHeight="1" x14ac:dyDescent="0.25">
      <c r="A28" s="97">
        <v>23</v>
      </c>
      <c r="B28" s="53">
        <v>31</v>
      </c>
      <c r="C28" s="98" t="s">
        <v>101</v>
      </c>
      <c r="D28" s="58" t="s">
        <v>28</v>
      </c>
      <c r="E28" s="94" t="s">
        <v>96</v>
      </c>
      <c r="F28" s="45" t="s">
        <v>29</v>
      </c>
      <c r="G28" s="47" t="s">
        <v>72</v>
      </c>
      <c r="H28" s="45" t="s">
        <v>73</v>
      </c>
      <c r="I28" s="45" t="s">
        <v>30</v>
      </c>
      <c r="J28" s="60">
        <v>588.42999999999995</v>
      </c>
      <c r="K28" s="28"/>
      <c r="L28" s="27">
        <f t="shared" si="0"/>
        <v>0</v>
      </c>
      <c r="M28" s="29" t="str">
        <f t="shared" si="1"/>
        <v>OK</v>
      </c>
      <c r="N28" s="36"/>
      <c r="O28" s="37"/>
      <c r="P28" s="39"/>
      <c r="Q28" s="36"/>
      <c r="R28" s="36"/>
      <c r="S28" s="37"/>
      <c r="T28" s="37"/>
      <c r="U28" s="36"/>
      <c r="V28" s="37"/>
      <c r="W28" s="37"/>
    </row>
    <row r="29" spans="1:23" ht="50.1" customHeight="1" x14ac:dyDescent="0.25">
      <c r="A29" s="97"/>
      <c r="B29" s="53">
        <v>32</v>
      </c>
      <c r="C29" s="99"/>
      <c r="D29" s="58" t="s">
        <v>118</v>
      </c>
      <c r="E29" s="95"/>
      <c r="F29" s="45" t="s">
        <v>29</v>
      </c>
      <c r="G29" s="47" t="s">
        <v>72</v>
      </c>
      <c r="H29" s="45" t="s">
        <v>73</v>
      </c>
      <c r="I29" s="45" t="s">
        <v>30</v>
      </c>
      <c r="J29" s="60">
        <v>246.66</v>
      </c>
      <c r="K29" s="28"/>
      <c r="L29" s="27">
        <f t="shared" si="0"/>
        <v>0</v>
      </c>
      <c r="M29" s="29" t="str">
        <f t="shared" si="1"/>
        <v>OK</v>
      </c>
      <c r="N29" s="38"/>
      <c r="O29" s="37"/>
      <c r="P29" s="37"/>
      <c r="Q29" s="37"/>
      <c r="R29" s="37"/>
      <c r="S29" s="37"/>
      <c r="T29" s="37"/>
      <c r="U29" s="37"/>
      <c r="V29" s="37"/>
      <c r="W29" s="37"/>
    </row>
    <row r="30" spans="1:23" ht="50.1" customHeight="1" x14ac:dyDescent="0.25">
      <c r="A30" s="86">
        <v>24</v>
      </c>
      <c r="B30" s="52">
        <v>33</v>
      </c>
      <c r="C30" s="88" t="s">
        <v>101</v>
      </c>
      <c r="D30" s="57" t="s">
        <v>71</v>
      </c>
      <c r="E30" s="91" t="s">
        <v>96</v>
      </c>
      <c r="F30" s="66" t="s">
        <v>29</v>
      </c>
      <c r="G30" s="67" t="s">
        <v>72</v>
      </c>
      <c r="H30" s="66" t="s">
        <v>73</v>
      </c>
      <c r="I30" s="66" t="s">
        <v>30</v>
      </c>
      <c r="J30" s="59">
        <v>248.36</v>
      </c>
      <c r="K30" s="28"/>
      <c r="L30" s="27">
        <f t="shared" si="0"/>
        <v>0</v>
      </c>
      <c r="M30" s="29" t="str">
        <f t="shared" si="1"/>
        <v>OK</v>
      </c>
      <c r="N30" s="36"/>
      <c r="O30" s="37"/>
      <c r="P30" s="37"/>
      <c r="Q30" s="37"/>
      <c r="R30" s="37"/>
      <c r="S30" s="39"/>
      <c r="T30" s="37"/>
      <c r="U30" s="37"/>
      <c r="V30" s="37"/>
      <c r="W30" s="37"/>
    </row>
    <row r="31" spans="1:23" ht="50.1" customHeight="1" x14ac:dyDescent="0.25">
      <c r="A31" s="87"/>
      <c r="B31" s="52">
        <v>34</v>
      </c>
      <c r="C31" s="89"/>
      <c r="D31" s="57" t="s">
        <v>32</v>
      </c>
      <c r="E31" s="92"/>
      <c r="F31" s="66" t="s">
        <v>29</v>
      </c>
      <c r="G31" s="68" t="s">
        <v>72</v>
      </c>
      <c r="H31" s="66" t="s">
        <v>73</v>
      </c>
      <c r="I31" s="66" t="s">
        <v>30</v>
      </c>
      <c r="J31" s="59">
        <v>1105</v>
      </c>
      <c r="K31" s="28"/>
      <c r="L31" s="27">
        <f t="shared" si="0"/>
        <v>0</v>
      </c>
      <c r="M31" s="29" t="str">
        <f t="shared" si="1"/>
        <v>OK</v>
      </c>
      <c r="N31" s="36"/>
      <c r="O31" s="37"/>
      <c r="P31" s="39"/>
      <c r="Q31" s="37"/>
      <c r="R31" s="37"/>
      <c r="S31" s="39"/>
      <c r="T31" s="37"/>
      <c r="U31" s="37"/>
      <c r="V31" s="37"/>
      <c r="W31" s="37"/>
    </row>
    <row r="32" spans="1:23" ht="50.1" customHeight="1" x14ac:dyDescent="0.25">
      <c r="A32" s="87"/>
      <c r="B32" s="52">
        <v>35</v>
      </c>
      <c r="C32" s="89"/>
      <c r="D32" s="57" t="s">
        <v>31</v>
      </c>
      <c r="E32" s="92"/>
      <c r="F32" s="66" t="s">
        <v>29</v>
      </c>
      <c r="G32" s="68" t="s">
        <v>72</v>
      </c>
      <c r="H32" s="66" t="s">
        <v>73</v>
      </c>
      <c r="I32" s="66" t="s">
        <v>30</v>
      </c>
      <c r="J32" s="59">
        <v>775</v>
      </c>
      <c r="K32" s="28"/>
      <c r="L32" s="27">
        <f t="shared" si="0"/>
        <v>0</v>
      </c>
      <c r="M32" s="29" t="str">
        <f t="shared" si="1"/>
        <v>OK</v>
      </c>
      <c r="N32" s="38"/>
      <c r="O32" s="37"/>
      <c r="P32" s="37"/>
      <c r="Q32" s="37"/>
      <c r="R32" s="37"/>
      <c r="S32" s="37"/>
      <c r="T32" s="37"/>
      <c r="U32" s="37"/>
      <c r="V32" s="37"/>
      <c r="W32" s="37"/>
    </row>
    <row r="33" spans="1:23" ht="50.1" customHeight="1" x14ac:dyDescent="0.25">
      <c r="A33" s="87"/>
      <c r="B33" s="52">
        <v>36</v>
      </c>
      <c r="C33" s="89"/>
      <c r="D33" s="57" t="s">
        <v>74</v>
      </c>
      <c r="E33" s="92"/>
      <c r="F33" s="66" t="s">
        <v>29</v>
      </c>
      <c r="G33" s="68" t="s">
        <v>72</v>
      </c>
      <c r="H33" s="66" t="s">
        <v>73</v>
      </c>
      <c r="I33" s="66" t="s">
        <v>30</v>
      </c>
      <c r="J33" s="59">
        <v>203.33</v>
      </c>
      <c r="K33" s="28"/>
      <c r="L33" s="27">
        <f t="shared" si="0"/>
        <v>0</v>
      </c>
      <c r="M33" s="29" t="str">
        <f t="shared" si="1"/>
        <v>OK</v>
      </c>
      <c r="N33" s="38"/>
      <c r="O33" s="37"/>
      <c r="P33" s="37"/>
      <c r="Q33" s="37"/>
      <c r="R33" s="37"/>
      <c r="S33" s="37"/>
      <c r="T33" s="37"/>
      <c r="U33" s="37"/>
      <c r="V33" s="37"/>
      <c r="W33" s="37"/>
    </row>
    <row r="34" spans="1:23" ht="50.1" customHeight="1" x14ac:dyDescent="0.25">
      <c r="A34" s="87"/>
      <c r="B34" s="52">
        <v>37</v>
      </c>
      <c r="C34" s="89"/>
      <c r="D34" s="57" t="s">
        <v>33</v>
      </c>
      <c r="E34" s="92"/>
      <c r="F34" s="66" t="s">
        <v>34</v>
      </c>
      <c r="G34" s="68" t="s">
        <v>72</v>
      </c>
      <c r="H34" s="66" t="s">
        <v>73</v>
      </c>
      <c r="I34" s="66" t="s">
        <v>30</v>
      </c>
      <c r="J34" s="59">
        <v>90</v>
      </c>
      <c r="K34" s="28"/>
      <c r="L34" s="27">
        <f t="shared" si="0"/>
        <v>0</v>
      </c>
      <c r="M34" s="29" t="str">
        <f t="shared" si="1"/>
        <v>OK</v>
      </c>
      <c r="N34" s="38"/>
      <c r="O34" s="37"/>
      <c r="P34" s="37"/>
      <c r="Q34" s="37"/>
      <c r="R34" s="37"/>
      <c r="S34" s="37"/>
      <c r="T34" s="37"/>
      <c r="U34" s="37"/>
      <c r="V34" s="37"/>
      <c r="W34" s="37"/>
    </row>
    <row r="35" spans="1:23" ht="50.1" customHeight="1" x14ac:dyDescent="0.25">
      <c r="A35" s="87"/>
      <c r="B35" s="52">
        <v>38</v>
      </c>
      <c r="C35" s="89"/>
      <c r="D35" s="57" t="s">
        <v>117</v>
      </c>
      <c r="E35" s="92"/>
      <c r="F35" s="66" t="s">
        <v>34</v>
      </c>
      <c r="G35" s="68" t="s">
        <v>72</v>
      </c>
      <c r="H35" s="66" t="s">
        <v>73</v>
      </c>
      <c r="I35" s="66" t="s">
        <v>30</v>
      </c>
      <c r="J35" s="59">
        <v>103.33</v>
      </c>
      <c r="K35" s="28"/>
      <c r="L35" s="27">
        <f t="shared" si="0"/>
        <v>0</v>
      </c>
      <c r="M35" s="29" t="str">
        <f t="shared" si="1"/>
        <v>OK</v>
      </c>
      <c r="N35" s="38"/>
      <c r="O35" s="37"/>
      <c r="P35" s="37"/>
      <c r="Q35" s="37"/>
      <c r="R35" s="37"/>
      <c r="S35" s="37"/>
      <c r="T35" s="37"/>
      <c r="U35" s="37"/>
      <c r="V35" s="37"/>
      <c r="W35" s="37"/>
    </row>
    <row r="36" spans="1:23" ht="50.1" customHeight="1" x14ac:dyDescent="0.25">
      <c r="A36" s="87"/>
      <c r="B36" s="52">
        <v>39</v>
      </c>
      <c r="C36" s="89"/>
      <c r="D36" s="57" t="s">
        <v>35</v>
      </c>
      <c r="E36" s="92"/>
      <c r="F36" s="66" t="s">
        <v>34</v>
      </c>
      <c r="G36" s="68" t="s">
        <v>72</v>
      </c>
      <c r="H36" s="66" t="s">
        <v>73</v>
      </c>
      <c r="I36" s="66" t="s">
        <v>30</v>
      </c>
      <c r="J36" s="59">
        <v>113.33</v>
      </c>
      <c r="K36" s="28"/>
      <c r="L36" s="27">
        <f t="shared" si="0"/>
        <v>0</v>
      </c>
      <c r="M36" s="29" t="str">
        <f t="shared" si="1"/>
        <v>OK</v>
      </c>
      <c r="N36" s="38"/>
      <c r="O36" s="37"/>
      <c r="P36" s="37"/>
      <c r="Q36" s="37"/>
      <c r="R36" s="37"/>
      <c r="S36" s="37"/>
      <c r="T36" s="37"/>
      <c r="U36" s="37"/>
      <c r="V36" s="37"/>
      <c r="W36" s="37"/>
    </row>
    <row r="37" spans="1:23" ht="50.1" customHeight="1" x14ac:dyDescent="0.25">
      <c r="A37" s="87"/>
      <c r="B37" s="52">
        <v>40</v>
      </c>
      <c r="C37" s="89"/>
      <c r="D37" s="57" t="s">
        <v>118</v>
      </c>
      <c r="E37" s="92"/>
      <c r="F37" s="66" t="s">
        <v>29</v>
      </c>
      <c r="G37" s="68" t="s">
        <v>72</v>
      </c>
      <c r="H37" s="66" t="s">
        <v>73</v>
      </c>
      <c r="I37" s="66" t="s">
        <v>30</v>
      </c>
      <c r="J37" s="59">
        <v>246.66</v>
      </c>
      <c r="K37" s="28"/>
      <c r="L37" s="27">
        <f t="shared" si="0"/>
        <v>0</v>
      </c>
      <c r="M37" s="29" t="str">
        <f t="shared" si="1"/>
        <v>OK</v>
      </c>
      <c r="N37" s="37"/>
      <c r="O37" s="37"/>
      <c r="P37" s="37"/>
      <c r="Q37" s="37"/>
      <c r="R37" s="37"/>
      <c r="S37" s="37"/>
      <c r="T37" s="37"/>
      <c r="U37" s="37"/>
      <c r="V37" s="37"/>
      <c r="W37" s="37"/>
    </row>
    <row r="38" spans="1:23" ht="50.1" customHeight="1" x14ac:dyDescent="0.25">
      <c r="A38" s="87"/>
      <c r="B38" s="52">
        <v>41</v>
      </c>
      <c r="C38" s="90"/>
      <c r="D38" s="57" t="s">
        <v>28</v>
      </c>
      <c r="E38" s="93"/>
      <c r="F38" s="66" t="s">
        <v>29</v>
      </c>
      <c r="G38" s="68" t="s">
        <v>72</v>
      </c>
      <c r="H38" s="66" t="s">
        <v>73</v>
      </c>
      <c r="I38" s="66" t="s">
        <v>30</v>
      </c>
      <c r="J38" s="59">
        <v>588.42999999999995</v>
      </c>
      <c r="K38" s="28"/>
      <c r="L38" s="27">
        <f t="shared" si="0"/>
        <v>0</v>
      </c>
      <c r="M38" s="29" t="str">
        <f t="shared" si="1"/>
        <v>OK</v>
      </c>
      <c r="N38" s="37"/>
      <c r="O38" s="37"/>
      <c r="P38" s="37"/>
      <c r="Q38" s="37"/>
      <c r="R38" s="37"/>
      <c r="S38" s="37"/>
      <c r="T38" s="37"/>
      <c r="U38" s="37"/>
      <c r="V38" s="37"/>
      <c r="W38" s="37"/>
    </row>
    <row r="39" spans="1:23" ht="80.099999999999994" customHeight="1" x14ac:dyDescent="0.25">
      <c r="N39" s="43"/>
      <c r="O39" s="43"/>
    </row>
  </sheetData>
  <customSheetViews>
    <customSheetView guid="{29377F80-2479-4EEE-B758-5B51FB237957}" scale="80" topLeftCell="A13">
      <selection activeCell="N15" sqref="N15"/>
      <pageMargins left="0.511811024" right="0.511811024" top="0.78740157499999996" bottom="0.78740157499999996" header="0.31496062000000002" footer="0.31496062000000002"/>
    </customSheetView>
    <customSheetView guid="{4F310B60-E7C4-463C-82E5-32855552E117}" scale="80">
      <selection activeCell="K4" sqref="K4:K38"/>
      <pageMargins left="0.511811024" right="0.511811024" top="0.78740157499999996" bottom="0.78740157499999996" header="0.31496062000000002" footer="0.31496062000000002"/>
    </customSheetView>
    <customSheetView guid="{621D8238-5429-498F-AC6E-560DC77BBC2F}" scale="60" topLeftCell="E13">
      <selection activeCell="P1" sqref="P1:P1048576"/>
      <pageMargins left="0.511811024" right="0.511811024" top="0.78740157499999996" bottom="0.78740157499999996" header="0.31496062000000002" footer="0.31496062000000002"/>
    </customSheetView>
  </customSheetViews>
  <mergeCells count="17">
    <mergeCell ref="E30:E38"/>
    <mergeCell ref="A1:C1"/>
    <mergeCell ref="D1:J1"/>
    <mergeCell ref="K1:M1"/>
    <mergeCell ref="A19:A27"/>
    <mergeCell ref="C19:C27"/>
    <mergeCell ref="E19:E27"/>
    <mergeCell ref="A28:A29"/>
    <mergeCell ref="C28:C29"/>
    <mergeCell ref="E28:E29"/>
    <mergeCell ref="A30:A38"/>
    <mergeCell ref="C30:C38"/>
    <mergeCell ref="U1:U2"/>
    <mergeCell ref="V1:V2"/>
    <mergeCell ref="W1:W2"/>
    <mergeCell ref="A2:M2"/>
    <mergeCell ref="T1:T2"/>
  </mergeCells>
  <conditionalFormatting sqref="M1:M3 M39:M1048576">
    <cfRule type="cellIs" dxfId="15" priority="2" operator="equal">
      <formula>"ATENÇÃO"</formula>
    </cfRule>
  </conditionalFormatting>
  <conditionalFormatting sqref="M4:M38">
    <cfRule type="cellIs" dxfId="14" priority="1" operator="equal">
      <formula>"ATENÇÃO"</formula>
    </cfRule>
  </conditionalFormatting>
  <pageMargins left="0.511811024" right="0.511811024" top="0.78740157499999996" bottom="0.78740157499999996" header="0.31496062000000002" footer="0.31496062000000002"/>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39"/>
  <sheetViews>
    <sheetView topLeftCell="D1" zoomScale="60" zoomScaleNormal="60" workbookViewId="0">
      <selection activeCell="R5" sqref="R5"/>
    </sheetView>
  </sheetViews>
  <sheetFormatPr defaultColWidth="9.7109375" defaultRowHeight="15" x14ac:dyDescent="0.25"/>
  <cols>
    <col min="1" max="1" width="7.5703125" style="1" customWidth="1"/>
    <col min="2" max="2" width="5.7109375" style="1" customWidth="1"/>
    <col min="3" max="3" width="26.5703125" style="1" customWidth="1"/>
    <col min="4" max="4" width="54.28515625" style="16" customWidth="1"/>
    <col min="5" max="5" width="21.85546875" style="1" customWidth="1"/>
    <col min="6" max="6" width="9.85546875" style="1" customWidth="1"/>
    <col min="7" max="7" width="14" style="1" customWidth="1"/>
    <col min="8" max="8" width="19.7109375" style="1" customWidth="1"/>
    <col min="9" max="9" width="16.7109375" style="1" customWidth="1"/>
    <col min="10" max="10" width="16.140625" style="16" customWidth="1"/>
    <col min="11" max="11" width="12.5703125" style="17" customWidth="1"/>
    <col min="12" max="12" width="13.28515625" style="26" customWidth="1"/>
    <col min="13" max="13" width="12.5703125" style="18" customWidth="1"/>
    <col min="14" max="14" width="14.7109375" style="80" customWidth="1"/>
    <col min="15" max="16" width="14.140625" style="19" customWidth="1"/>
    <col min="17" max="17" width="14.7109375" style="19" customWidth="1"/>
    <col min="18" max="18" width="14.28515625" style="19" customWidth="1"/>
    <col min="19" max="19" width="13.28515625" style="19" customWidth="1"/>
    <col min="20" max="25" width="12" style="19" customWidth="1"/>
    <col min="26" max="16384" width="9.7109375" style="15"/>
  </cols>
  <sheetData>
    <row r="1" spans="1:25" ht="33" customHeight="1" x14ac:dyDescent="0.25">
      <c r="A1" s="101" t="s">
        <v>75</v>
      </c>
      <c r="B1" s="101"/>
      <c r="C1" s="101"/>
      <c r="D1" s="101" t="s">
        <v>76</v>
      </c>
      <c r="E1" s="101"/>
      <c r="F1" s="101"/>
      <c r="G1" s="101"/>
      <c r="H1" s="101"/>
      <c r="I1" s="101"/>
      <c r="J1" s="101"/>
      <c r="K1" s="101" t="s">
        <v>77</v>
      </c>
      <c r="L1" s="101"/>
      <c r="M1" s="101"/>
      <c r="N1" s="72" t="s">
        <v>130</v>
      </c>
      <c r="O1" s="72" t="s">
        <v>131</v>
      </c>
      <c r="P1" s="72" t="s">
        <v>132</v>
      </c>
      <c r="Q1" s="72" t="s">
        <v>133</v>
      </c>
      <c r="R1" s="72" t="s">
        <v>134</v>
      </c>
      <c r="S1" s="72" t="s">
        <v>135</v>
      </c>
      <c r="T1" s="100" t="s">
        <v>78</v>
      </c>
      <c r="U1" s="100" t="s">
        <v>78</v>
      </c>
      <c r="V1" s="100" t="s">
        <v>78</v>
      </c>
      <c r="W1" s="100" t="s">
        <v>78</v>
      </c>
      <c r="X1" s="100" t="s">
        <v>78</v>
      </c>
      <c r="Y1" s="100" t="s">
        <v>78</v>
      </c>
    </row>
    <row r="2" spans="1:25" ht="24.75" customHeight="1" x14ac:dyDescent="0.25">
      <c r="A2" s="101" t="s">
        <v>45</v>
      </c>
      <c r="B2" s="101"/>
      <c r="C2" s="101"/>
      <c r="D2" s="101"/>
      <c r="E2" s="101"/>
      <c r="F2" s="101"/>
      <c r="G2" s="101"/>
      <c r="H2" s="101"/>
      <c r="I2" s="101"/>
      <c r="J2" s="101"/>
      <c r="K2" s="101"/>
      <c r="L2" s="101"/>
      <c r="M2" s="101"/>
      <c r="N2" s="72"/>
      <c r="O2" s="72"/>
      <c r="P2" s="72"/>
      <c r="Q2" s="72"/>
      <c r="R2" s="72"/>
      <c r="S2" s="72"/>
      <c r="T2" s="100"/>
      <c r="U2" s="100"/>
      <c r="V2" s="100"/>
      <c r="W2" s="100"/>
      <c r="X2" s="100"/>
      <c r="Y2" s="100"/>
    </row>
    <row r="3" spans="1:25" s="16" customFormat="1" ht="34.5" customHeight="1" x14ac:dyDescent="0.2">
      <c r="A3" s="20" t="s">
        <v>6</v>
      </c>
      <c r="B3" s="20" t="s">
        <v>36</v>
      </c>
      <c r="C3" s="20" t="s">
        <v>46</v>
      </c>
      <c r="D3" s="40" t="s">
        <v>47</v>
      </c>
      <c r="E3" s="21" t="s">
        <v>48</v>
      </c>
      <c r="F3" s="21" t="s">
        <v>49</v>
      </c>
      <c r="G3" s="21" t="s">
        <v>50</v>
      </c>
      <c r="H3" s="21" t="s">
        <v>51</v>
      </c>
      <c r="I3" s="21" t="s">
        <v>52</v>
      </c>
      <c r="J3" s="22" t="s">
        <v>2</v>
      </c>
      <c r="K3" s="23" t="s">
        <v>24</v>
      </c>
      <c r="L3" s="24" t="s">
        <v>0</v>
      </c>
      <c r="M3" s="20" t="s">
        <v>3</v>
      </c>
      <c r="N3" s="75" t="s">
        <v>136</v>
      </c>
      <c r="O3" s="75" t="s">
        <v>137</v>
      </c>
      <c r="P3" s="75" t="s">
        <v>138</v>
      </c>
      <c r="Q3" s="75" t="s">
        <v>139</v>
      </c>
      <c r="R3" s="25" t="s">
        <v>140</v>
      </c>
      <c r="S3" s="25" t="s">
        <v>141</v>
      </c>
      <c r="T3" s="25" t="s">
        <v>1</v>
      </c>
      <c r="U3" s="25" t="s">
        <v>1</v>
      </c>
      <c r="V3" s="25" t="s">
        <v>1</v>
      </c>
      <c r="W3" s="25" t="s">
        <v>1</v>
      </c>
      <c r="X3" s="25" t="s">
        <v>1</v>
      </c>
      <c r="Y3" s="25" t="s">
        <v>1</v>
      </c>
    </row>
    <row r="4" spans="1:25" ht="150" customHeight="1" x14ac:dyDescent="0.25">
      <c r="A4" s="48">
        <v>1</v>
      </c>
      <c r="B4" s="48">
        <v>1</v>
      </c>
      <c r="C4" s="54" t="s">
        <v>97</v>
      </c>
      <c r="D4" s="56" t="s">
        <v>104</v>
      </c>
      <c r="E4" s="44" t="s">
        <v>80</v>
      </c>
      <c r="F4" s="44" t="s">
        <v>26</v>
      </c>
      <c r="G4" s="44" t="s">
        <v>53</v>
      </c>
      <c r="H4" s="44" t="s">
        <v>54</v>
      </c>
      <c r="I4" s="44" t="s">
        <v>27</v>
      </c>
      <c r="J4" s="61">
        <v>1359.09</v>
      </c>
      <c r="K4" s="28">
        <v>1</v>
      </c>
      <c r="L4" s="27">
        <f t="shared" ref="L4:L38" si="0">K4-SUM(N4:X4)</f>
        <v>0</v>
      </c>
      <c r="M4" s="29" t="str">
        <f>IF(L4&lt;0,"ATENÇÃO","OK")</f>
        <v>OK</v>
      </c>
      <c r="N4" s="76">
        <v>1</v>
      </c>
      <c r="O4" s="38"/>
      <c r="P4" s="37"/>
      <c r="Q4" s="36"/>
      <c r="R4" s="37"/>
      <c r="S4" s="37"/>
      <c r="T4" s="37"/>
      <c r="U4" s="37"/>
      <c r="V4" s="37"/>
      <c r="W4" s="37"/>
      <c r="X4" s="36"/>
      <c r="Y4" s="37"/>
    </row>
    <row r="5" spans="1:25" ht="150" customHeight="1" x14ac:dyDescent="0.25">
      <c r="A5" s="52">
        <v>2</v>
      </c>
      <c r="B5" s="52">
        <v>2</v>
      </c>
      <c r="C5" s="55" t="s">
        <v>98</v>
      </c>
      <c r="D5" s="57" t="s">
        <v>105</v>
      </c>
      <c r="E5" s="63" t="s">
        <v>81</v>
      </c>
      <c r="F5" s="64" t="s">
        <v>26</v>
      </c>
      <c r="G5" s="65" t="s">
        <v>53</v>
      </c>
      <c r="H5" s="65" t="s">
        <v>54</v>
      </c>
      <c r="I5" s="65" t="s">
        <v>27</v>
      </c>
      <c r="J5" s="59">
        <v>1290.47</v>
      </c>
      <c r="K5" s="28"/>
      <c r="L5" s="27">
        <f t="shared" si="0"/>
        <v>0</v>
      </c>
      <c r="M5" s="29" t="str">
        <f t="shared" ref="M5:M38" si="1">IF(L5&lt;0,"ATENÇÃO","OK")</f>
        <v>OK</v>
      </c>
      <c r="N5" s="36"/>
      <c r="O5" s="38"/>
      <c r="P5" s="37"/>
      <c r="Q5" s="37"/>
      <c r="R5" s="37"/>
      <c r="S5" s="37"/>
      <c r="T5" s="37"/>
      <c r="U5" s="37"/>
      <c r="V5" s="37"/>
      <c r="W5" s="37"/>
      <c r="X5" s="37"/>
      <c r="Y5" s="37"/>
    </row>
    <row r="6" spans="1:25" ht="150" customHeight="1" x14ac:dyDescent="0.25">
      <c r="A6" s="53">
        <v>3</v>
      </c>
      <c r="B6" s="53">
        <v>3</v>
      </c>
      <c r="C6" s="54" t="s">
        <v>99</v>
      </c>
      <c r="D6" s="58" t="s">
        <v>106</v>
      </c>
      <c r="E6" s="46" t="s">
        <v>82</v>
      </c>
      <c r="F6" s="44" t="s">
        <v>26</v>
      </c>
      <c r="G6" s="44" t="s">
        <v>53</v>
      </c>
      <c r="H6" s="44" t="s">
        <v>55</v>
      </c>
      <c r="I6" s="44" t="s">
        <v>27</v>
      </c>
      <c r="J6" s="60">
        <v>1765.86</v>
      </c>
      <c r="K6" s="28"/>
      <c r="L6" s="27">
        <f t="shared" si="0"/>
        <v>0</v>
      </c>
      <c r="M6" s="29" t="str">
        <f t="shared" si="1"/>
        <v>OK</v>
      </c>
      <c r="N6" s="36"/>
      <c r="O6" s="38"/>
      <c r="P6" s="37"/>
      <c r="Q6" s="37"/>
      <c r="R6" s="37"/>
      <c r="S6" s="37"/>
      <c r="T6" s="37"/>
      <c r="U6" s="37"/>
      <c r="V6" s="37"/>
      <c r="W6" s="37"/>
      <c r="X6" s="37"/>
      <c r="Y6" s="37"/>
    </row>
    <row r="7" spans="1:25" ht="150" customHeight="1" x14ac:dyDescent="0.25">
      <c r="A7" s="52">
        <v>4</v>
      </c>
      <c r="B7" s="52">
        <v>4</v>
      </c>
      <c r="C7" s="55" t="s">
        <v>98</v>
      </c>
      <c r="D7" s="57" t="s">
        <v>107</v>
      </c>
      <c r="E7" s="65" t="s">
        <v>83</v>
      </c>
      <c r="F7" s="65" t="s">
        <v>26</v>
      </c>
      <c r="G7" s="65" t="s">
        <v>53</v>
      </c>
      <c r="H7" s="65" t="s">
        <v>56</v>
      </c>
      <c r="I7" s="65" t="s">
        <v>27</v>
      </c>
      <c r="J7" s="59">
        <v>1540</v>
      </c>
      <c r="K7" s="28">
        <v>2</v>
      </c>
      <c r="L7" s="27">
        <f t="shared" si="0"/>
        <v>0</v>
      </c>
      <c r="M7" s="29" t="str">
        <f t="shared" si="1"/>
        <v>OK</v>
      </c>
      <c r="N7" s="36"/>
      <c r="O7" s="76">
        <v>2</v>
      </c>
      <c r="P7" s="36"/>
      <c r="Q7" s="37"/>
      <c r="R7" s="37"/>
      <c r="S7" s="37"/>
      <c r="T7" s="37"/>
      <c r="U7" s="37"/>
      <c r="V7" s="37"/>
      <c r="W7" s="37"/>
      <c r="X7" s="37"/>
      <c r="Y7" s="37"/>
    </row>
    <row r="8" spans="1:25" ht="150" customHeight="1" x14ac:dyDescent="0.25">
      <c r="A8" s="53">
        <v>5</v>
      </c>
      <c r="B8" s="53">
        <v>5</v>
      </c>
      <c r="C8" s="54" t="s">
        <v>97</v>
      </c>
      <c r="D8" s="58" t="s">
        <v>108</v>
      </c>
      <c r="E8" s="44" t="s">
        <v>84</v>
      </c>
      <c r="F8" s="44" t="s">
        <v>26</v>
      </c>
      <c r="G8" s="44" t="s">
        <v>53</v>
      </c>
      <c r="H8" s="44" t="s">
        <v>57</v>
      </c>
      <c r="I8" s="44" t="s">
        <v>27</v>
      </c>
      <c r="J8" s="60">
        <v>2363.63</v>
      </c>
      <c r="K8" s="28">
        <v>1</v>
      </c>
      <c r="L8" s="27">
        <f t="shared" si="0"/>
        <v>0</v>
      </c>
      <c r="M8" s="29" t="str">
        <f t="shared" si="1"/>
        <v>OK</v>
      </c>
      <c r="N8" s="36"/>
      <c r="O8" s="38"/>
      <c r="P8" s="37"/>
      <c r="Q8" s="36"/>
      <c r="R8" s="36"/>
      <c r="S8" s="76">
        <v>1</v>
      </c>
      <c r="T8" s="37"/>
      <c r="U8" s="37"/>
      <c r="V8" s="37"/>
      <c r="W8" s="37"/>
      <c r="X8" s="37"/>
      <c r="Y8" s="37"/>
    </row>
    <row r="9" spans="1:25" ht="150" customHeight="1" x14ac:dyDescent="0.25">
      <c r="A9" s="52">
        <v>6</v>
      </c>
      <c r="B9" s="52">
        <v>6</v>
      </c>
      <c r="C9" s="55" t="s">
        <v>98</v>
      </c>
      <c r="D9" s="57" t="s">
        <v>109</v>
      </c>
      <c r="E9" s="65" t="s">
        <v>85</v>
      </c>
      <c r="F9" s="65" t="s">
        <v>26</v>
      </c>
      <c r="G9" s="65" t="s">
        <v>53</v>
      </c>
      <c r="H9" s="65" t="s">
        <v>58</v>
      </c>
      <c r="I9" s="65" t="s">
        <v>27</v>
      </c>
      <c r="J9" s="59">
        <v>2388.88</v>
      </c>
      <c r="K9" s="28">
        <v>2</v>
      </c>
      <c r="L9" s="27">
        <f t="shared" si="0"/>
        <v>0</v>
      </c>
      <c r="M9" s="29" t="str">
        <f t="shared" si="1"/>
        <v>OK</v>
      </c>
      <c r="N9" s="36"/>
      <c r="O9" s="38"/>
      <c r="P9" s="37"/>
      <c r="Q9" s="36"/>
      <c r="R9" s="76">
        <v>2</v>
      </c>
      <c r="S9" s="37"/>
      <c r="T9" s="37"/>
      <c r="U9" s="37"/>
      <c r="V9" s="37"/>
      <c r="W9" s="37"/>
      <c r="X9" s="37"/>
      <c r="Y9" s="37"/>
    </row>
    <row r="10" spans="1:25" ht="150" customHeight="1" x14ac:dyDescent="0.25">
      <c r="A10" s="53">
        <v>9</v>
      </c>
      <c r="B10" s="53">
        <v>9</v>
      </c>
      <c r="C10" s="54" t="s">
        <v>98</v>
      </c>
      <c r="D10" s="58" t="s">
        <v>110</v>
      </c>
      <c r="E10" s="44" t="s">
        <v>86</v>
      </c>
      <c r="F10" s="44" t="s">
        <v>26</v>
      </c>
      <c r="G10" s="44" t="s">
        <v>53</v>
      </c>
      <c r="H10" s="44" t="s">
        <v>59</v>
      </c>
      <c r="I10" s="44" t="s">
        <v>27</v>
      </c>
      <c r="J10" s="60">
        <v>2970.58</v>
      </c>
      <c r="K10" s="28">
        <v>2</v>
      </c>
      <c r="L10" s="27">
        <f t="shared" si="0"/>
        <v>0</v>
      </c>
      <c r="M10" s="29" t="str">
        <f t="shared" si="1"/>
        <v>OK</v>
      </c>
      <c r="N10" s="36"/>
      <c r="O10" s="76">
        <v>1</v>
      </c>
      <c r="P10" s="37"/>
      <c r="Q10" s="37"/>
      <c r="R10" s="76">
        <v>1</v>
      </c>
      <c r="S10" s="37"/>
      <c r="T10" s="37"/>
      <c r="U10" s="37"/>
      <c r="V10" s="37"/>
      <c r="W10" s="37"/>
      <c r="X10" s="37"/>
      <c r="Y10" s="37"/>
    </row>
    <row r="11" spans="1:25" ht="150" customHeight="1" x14ac:dyDescent="0.25">
      <c r="A11" s="52">
        <v>12</v>
      </c>
      <c r="B11" s="52">
        <v>12</v>
      </c>
      <c r="C11" s="55" t="s">
        <v>100</v>
      </c>
      <c r="D11" s="57" t="s">
        <v>111</v>
      </c>
      <c r="E11" s="65" t="s">
        <v>87</v>
      </c>
      <c r="F11" s="66" t="s">
        <v>26</v>
      </c>
      <c r="G11" s="66" t="s">
        <v>53</v>
      </c>
      <c r="H11" s="66" t="s">
        <v>60</v>
      </c>
      <c r="I11" s="65" t="s">
        <v>27</v>
      </c>
      <c r="J11" s="59">
        <v>10017.57</v>
      </c>
      <c r="K11" s="28">
        <f>2-2</f>
        <v>0</v>
      </c>
      <c r="L11" s="27">
        <f t="shared" si="0"/>
        <v>0</v>
      </c>
      <c r="M11" s="29" t="str">
        <f t="shared" si="1"/>
        <v>OK</v>
      </c>
      <c r="N11" s="36"/>
      <c r="O11" s="38"/>
      <c r="P11" s="37"/>
      <c r="Q11" s="37"/>
      <c r="R11" s="37"/>
      <c r="S11" s="37"/>
      <c r="T11" s="37"/>
      <c r="U11" s="37"/>
      <c r="V11" s="37"/>
      <c r="W11" s="37"/>
      <c r="X11" s="37"/>
      <c r="Y11" s="37"/>
    </row>
    <row r="12" spans="1:25" ht="150" customHeight="1" x14ac:dyDescent="0.25">
      <c r="A12" s="53">
        <v>13</v>
      </c>
      <c r="B12" s="53">
        <v>13</v>
      </c>
      <c r="C12" s="54" t="s">
        <v>101</v>
      </c>
      <c r="D12" s="58" t="s">
        <v>112</v>
      </c>
      <c r="E12" s="44" t="s">
        <v>88</v>
      </c>
      <c r="F12" s="45" t="s">
        <v>26</v>
      </c>
      <c r="G12" s="45" t="s">
        <v>53</v>
      </c>
      <c r="H12" s="45" t="s">
        <v>61</v>
      </c>
      <c r="I12" s="44" t="s">
        <v>27</v>
      </c>
      <c r="J12" s="60">
        <v>13500</v>
      </c>
      <c r="K12" s="28"/>
      <c r="L12" s="27">
        <f t="shared" si="0"/>
        <v>0</v>
      </c>
      <c r="M12" s="29" t="str">
        <f t="shared" si="1"/>
        <v>OK</v>
      </c>
      <c r="N12" s="36"/>
      <c r="O12" s="38"/>
      <c r="P12" s="37"/>
      <c r="Q12" s="37"/>
      <c r="R12" s="37"/>
      <c r="S12" s="37"/>
      <c r="T12" s="37"/>
      <c r="U12" s="37"/>
      <c r="V12" s="37"/>
      <c r="W12" s="37"/>
      <c r="X12" s="37"/>
      <c r="Y12" s="37"/>
    </row>
    <row r="13" spans="1:25" ht="150" customHeight="1" x14ac:dyDescent="0.25">
      <c r="A13" s="52">
        <v>15</v>
      </c>
      <c r="B13" s="52">
        <v>15</v>
      </c>
      <c r="C13" s="55" t="s">
        <v>101</v>
      </c>
      <c r="D13" s="57" t="s">
        <v>113</v>
      </c>
      <c r="E13" s="65" t="s">
        <v>89</v>
      </c>
      <c r="F13" s="66" t="s">
        <v>26</v>
      </c>
      <c r="G13" s="66" t="s">
        <v>53</v>
      </c>
      <c r="H13" s="66" t="s">
        <v>62</v>
      </c>
      <c r="I13" s="65" t="s">
        <v>27</v>
      </c>
      <c r="J13" s="59">
        <v>13611.03</v>
      </c>
      <c r="K13" s="28"/>
      <c r="L13" s="27">
        <f t="shared" si="0"/>
        <v>0</v>
      </c>
      <c r="M13" s="29" t="str">
        <f t="shared" si="1"/>
        <v>OK</v>
      </c>
      <c r="N13" s="36"/>
      <c r="O13" s="38"/>
      <c r="P13" s="37"/>
      <c r="Q13" s="36"/>
      <c r="R13" s="39"/>
      <c r="S13" s="37"/>
      <c r="T13" s="37"/>
      <c r="U13" s="37"/>
      <c r="V13" s="37"/>
      <c r="W13" s="37"/>
      <c r="X13" s="37"/>
      <c r="Y13" s="37"/>
    </row>
    <row r="14" spans="1:25" ht="150" customHeight="1" x14ac:dyDescent="0.25">
      <c r="A14" s="48">
        <v>16</v>
      </c>
      <c r="B14" s="48">
        <v>16</v>
      </c>
      <c r="C14" s="62" t="s">
        <v>101</v>
      </c>
      <c r="D14" s="56" t="s">
        <v>114</v>
      </c>
      <c r="E14" s="44" t="s">
        <v>90</v>
      </c>
      <c r="F14" s="44" t="s">
        <v>26</v>
      </c>
      <c r="G14" s="44" t="s">
        <v>53</v>
      </c>
      <c r="H14" s="44" t="s">
        <v>63</v>
      </c>
      <c r="I14" s="44" t="s">
        <v>27</v>
      </c>
      <c r="J14" s="61">
        <v>15985.91</v>
      </c>
      <c r="K14" s="28"/>
      <c r="L14" s="27">
        <f t="shared" si="0"/>
        <v>0</v>
      </c>
      <c r="M14" s="29" t="str">
        <f t="shared" si="1"/>
        <v>OK</v>
      </c>
      <c r="N14" s="36"/>
      <c r="O14" s="38"/>
      <c r="P14" s="37"/>
      <c r="Q14" s="37"/>
      <c r="R14" s="37"/>
      <c r="S14" s="37"/>
      <c r="T14" s="37"/>
      <c r="U14" s="37"/>
      <c r="V14" s="37"/>
      <c r="W14" s="37"/>
      <c r="X14" s="37"/>
      <c r="Y14" s="37"/>
    </row>
    <row r="15" spans="1:25" ht="150" customHeight="1" x14ac:dyDescent="0.25">
      <c r="A15" s="52">
        <v>17</v>
      </c>
      <c r="B15" s="52">
        <v>17</v>
      </c>
      <c r="C15" s="55" t="s">
        <v>101</v>
      </c>
      <c r="D15" s="57" t="s">
        <v>115</v>
      </c>
      <c r="E15" s="65" t="s">
        <v>91</v>
      </c>
      <c r="F15" s="65" t="s">
        <v>26</v>
      </c>
      <c r="G15" s="65" t="s">
        <v>53</v>
      </c>
      <c r="H15" s="65" t="s">
        <v>64</v>
      </c>
      <c r="I15" s="65" t="s">
        <v>27</v>
      </c>
      <c r="J15" s="59">
        <v>16854.5</v>
      </c>
      <c r="K15" s="28"/>
      <c r="L15" s="27">
        <f t="shared" si="0"/>
        <v>0</v>
      </c>
      <c r="M15" s="29" t="str">
        <f t="shared" si="1"/>
        <v>OK</v>
      </c>
      <c r="N15" s="36"/>
      <c r="O15" s="38"/>
      <c r="P15" s="37"/>
      <c r="Q15" s="37"/>
      <c r="R15" s="37"/>
      <c r="S15" s="37"/>
      <c r="T15" s="37"/>
      <c r="U15" s="37"/>
      <c r="V15" s="37"/>
      <c r="W15" s="37"/>
      <c r="X15" s="37"/>
      <c r="Y15" s="37"/>
    </row>
    <row r="16" spans="1:25" ht="150" customHeight="1" x14ac:dyDescent="0.25">
      <c r="A16" s="53">
        <v>19</v>
      </c>
      <c r="B16" s="53">
        <v>19</v>
      </c>
      <c r="C16" s="54" t="s">
        <v>98</v>
      </c>
      <c r="D16" s="58" t="s">
        <v>37</v>
      </c>
      <c r="E16" s="44" t="s">
        <v>92</v>
      </c>
      <c r="F16" s="44" t="s">
        <v>26</v>
      </c>
      <c r="G16" s="44" t="s">
        <v>65</v>
      </c>
      <c r="H16" s="44" t="s">
        <v>66</v>
      </c>
      <c r="I16" s="44" t="s">
        <v>27</v>
      </c>
      <c r="J16" s="60">
        <v>863.63</v>
      </c>
      <c r="K16" s="28"/>
      <c r="L16" s="27">
        <f t="shared" si="0"/>
        <v>0</v>
      </c>
      <c r="M16" s="29" t="str">
        <f t="shared" si="1"/>
        <v>OK</v>
      </c>
      <c r="N16" s="36"/>
      <c r="O16" s="38"/>
      <c r="P16" s="37"/>
      <c r="Q16" s="37"/>
      <c r="R16" s="37"/>
      <c r="S16" s="37"/>
      <c r="T16" s="37"/>
      <c r="U16" s="37"/>
      <c r="V16" s="37"/>
      <c r="W16" s="37"/>
      <c r="X16" s="37"/>
      <c r="Y16" s="37"/>
    </row>
    <row r="17" spans="1:25" ht="150" customHeight="1" x14ac:dyDescent="0.25">
      <c r="A17" s="50">
        <v>20</v>
      </c>
      <c r="B17" s="52">
        <v>20</v>
      </c>
      <c r="C17" s="55" t="s">
        <v>101</v>
      </c>
      <c r="D17" s="57" t="s">
        <v>67</v>
      </c>
      <c r="E17" s="65" t="s">
        <v>93</v>
      </c>
      <c r="F17" s="66" t="s">
        <v>26</v>
      </c>
      <c r="G17" s="66" t="s">
        <v>68</v>
      </c>
      <c r="H17" s="66" t="s">
        <v>69</v>
      </c>
      <c r="I17" s="66" t="s">
        <v>70</v>
      </c>
      <c r="J17" s="59">
        <v>481.95</v>
      </c>
      <c r="K17" s="28"/>
      <c r="L17" s="27">
        <f t="shared" si="0"/>
        <v>0</v>
      </c>
      <c r="M17" s="29" t="str">
        <f t="shared" si="1"/>
        <v>OK</v>
      </c>
      <c r="N17" s="36"/>
      <c r="O17" s="38"/>
      <c r="P17" s="37"/>
      <c r="Q17" s="37"/>
      <c r="R17" s="37"/>
      <c r="S17" s="37"/>
      <c r="T17" s="37"/>
      <c r="U17" s="37"/>
      <c r="V17" s="37"/>
      <c r="W17" s="37"/>
      <c r="X17" s="37"/>
      <c r="Y17" s="37"/>
    </row>
    <row r="18" spans="1:25" ht="150" customHeight="1" x14ac:dyDescent="0.25">
      <c r="A18" s="51">
        <v>21</v>
      </c>
      <c r="B18" s="53">
        <v>21</v>
      </c>
      <c r="C18" s="54" t="s">
        <v>102</v>
      </c>
      <c r="D18" s="58" t="s">
        <v>116</v>
      </c>
      <c r="E18" s="44" t="s">
        <v>94</v>
      </c>
      <c r="F18" s="44" t="s">
        <v>26</v>
      </c>
      <c r="G18" s="44" t="s">
        <v>95</v>
      </c>
      <c r="H18" s="44" t="s">
        <v>79</v>
      </c>
      <c r="I18" s="44" t="s">
        <v>27</v>
      </c>
      <c r="J18" s="60">
        <v>3953.7</v>
      </c>
      <c r="K18" s="28"/>
      <c r="L18" s="27">
        <f t="shared" si="0"/>
        <v>0</v>
      </c>
      <c r="M18" s="29" t="str">
        <f t="shared" si="1"/>
        <v>OK</v>
      </c>
      <c r="N18" s="36"/>
      <c r="O18" s="38"/>
      <c r="P18" s="37"/>
      <c r="Q18" s="37"/>
      <c r="R18" s="37"/>
      <c r="S18" s="37"/>
      <c r="T18" s="37"/>
      <c r="U18" s="37"/>
      <c r="V18" s="37"/>
      <c r="W18" s="37"/>
      <c r="X18" s="37"/>
      <c r="Y18" s="37"/>
    </row>
    <row r="19" spans="1:25" ht="50.1" customHeight="1" x14ac:dyDescent="0.25">
      <c r="A19" s="96">
        <v>22</v>
      </c>
      <c r="B19" s="52">
        <v>22</v>
      </c>
      <c r="C19" s="88" t="s">
        <v>103</v>
      </c>
      <c r="D19" s="57" t="s">
        <v>71</v>
      </c>
      <c r="E19" s="91" t="s">
        <v>96</v>
      </c>
      <c r="F19" s="66" t="s">
        <v>29</v>
      </c>
      <c r="G19" s="67" t="s">
        <v>72</v>
      </c>
      <c r="H19" s="66" t="s">
        <v>73</v>
      </c>
      <c r="I19" s="66" t="s">
        <v>30</v>
      </c>
      <c r="J19" s="59">
        <v>51.1</v>
      </c>
      <c r="K19" s="28"/>
      <c r="L19" s="27">
        <f t="shared" si="0"/>
        <v>0</v>
      </c>
      <c r="M19" s="29" t="str">
        <f t="shared" si="1"/>
        <v>OK</v>
      </c>
      <c r="N19" s="36"/>
      <c r="O19" s="38"/>
      <c r="P19" s="37"/>
      <c r="Q19" s="37"/>
      <c r="R19" s="37"/>
      <c r="S19" s="37"/>
      <c r="T19" s="37"/>
      <c r="U19" s="39"/>
      <c r="V19" s="39"/>
      <c r="W19" s="37"/>
      <c r="X19" s="37"/>
      <c r="Y19" s="37"/>
    </row>
    <row r="20" spans="1:25" ht="50.1" customHeight="1" x14ac:dyDescent="0.25">
      <c r="A20" s="96"/>
      <c r="B20" s="52">
        <v>23</v>
      </c>
      <c r="C20" s="89"/>
      <c r="D20" s="57" t="s">
        <v>28</v>
      </c>
      <c r="E20" s="92"/>
      <c r="F20" s="66" t="s">
        <v>29</v>
      </c>
      <c r="G20" s="68" t="s">
        <v>72</v>
      </c>
      <c r="H20" s="66" t="s">
        <v>73</v>
      </c>
      <c r="I20" s="66" t="s">
        <v>30</v>
      </c>
      <c r="J20" s="59">
        <v>430</v>
      </c>
      <c r="K20" s="28">
        <v>16</v>
      </c>
      <c r="L20" s="27">
        <f t="shared" si="0"/>
        <v>14</v>
      </c>
      <c r="M20" s="29" t="str">
        <f t="shared" si="1"/>
        <v>OK</v>
      </c>
      <c r="N20" s="36"/>
      <c r="O20" s="38"/>
      <c r="P20" s="76">
        <v>2</v>
      </c>
      <c r="Q20" s="37"/>
      <c r="R20" s="37"/>
      <c r="S20" s="37"/>
      <c r="T20" s="37"/>
      <c r="U20" s="37"/>
      <c r="V20" s="37"/>
      <c r="W20" s="37"/>
      <c r="X20" s="37"/>
      <c r="Y20" s="37"/>
    </row>
    <row r="21" spans="1:25" ht="50.1" customHeight="1" x14ac:dyDescent="0.25">
      <c r="A21" s="96"/>
      <c r="B21" s="52">
        <v>24</v>
      </c>
      <c r="C21" s="89"/>
      <c r="D21" s="57" t="s">
        <v>31</v>
      </c>
      <c r="E21" s="92"/>
      <c r="F21" s="66" t="s">
        <v>29</v>
      </c>
      <c r="G21" s="68" t="s">
        <v>72</v>
      </c>
      <c r="H21" s="66" t="s">
        <v>73</v>
      </c>
      <c r="I21" s="66" t="s">
        <v>30</v>
      </c>
      <c r="J21" s="59">
        <v>500</v>
      </c>
      <c r="K21" s="28">
        <v>8</v>
      </c>
      <c r="L21" s="27">
        <f t="shared" si="0"/>
        <v>7</v>
      </c>
      <c r="M21" s="29" t="str">
        <f t="shared" si="1"/>
        <v>OK</v>
      </c>
      <c r="N21" s="36"/>
      <c r="O21" s="38"/>
      <c r="P21" s="37"/>
      <c r="Q21" s="76">
        <v>1</v>
      </c>
      <c r="R21" s="37"/>
      <c r="S21" s="37"/>
      <c r="T21" s="37"/>
      <c r="U21" s="37"/>
      <c r="V21" s="37"/>
      <c r="W21" s="37"/>
      <c r="X21" s="37"/>
      <c r="Y21" s="37"/>
    </row>
    <row r="22" spans="1:25" ht="50.1" customHeight="1" x14ac:dyDescent="0.25">
      <c r="A22" s="96"/>
      <c r="B22" s="52">
        <v>25</v>
      </c>
      <c r="C22" s="89"/>
      <c r="D22" s="57" t="s">
        <v>32</v>
      </c>
      <c r="E22" s="92"/>
      <c r="F22" s="66" t="s">
        <v>29</v>
      </c>
      <c r="G22" s="68" t="s">
        <v>72</v>
      </c>
      <c r="H22" s="66" t="s">
        <v>73</v>
      </c>
      <c r="I22" s="66" t="s">
        <v>30</v>
      </c>
      <c r="J22" s="59">
        <v>800</v>
      </c>
      <c r="K22" s="28">
        <v>3</v>
      </c>
      <c r="L22" s="27">
        <f t="shared" si="0"/>
        <v>3</v>
      </c>
      <c r="M22" s="29" t="str">
        <f t="shared" si="1"/>
        <v>OK</v>
      </c>
      <c r="N22" s="36"/>
      <c r="O22" s="38"/>
      <c r="P22" s="37"/>
      <c r="Q22" s="37"/>
      <c r="R22" s="37"/>
      <c r="S22" s="37"/>
      <c r="T22" s="37"/>
      <c r="U22" s="37"/>
      <c r="V22" s="37"/>
      <c r="W22" s="37"/>
      <c r="X22" s="37"/>
      <c r="Y22" s="37"/>
    </row>
    <row r="23" spans="1:25" ht="50.1" customHeight="1" x14ac:dyDescent="0.25">
      <c r="A23" s="96"/>
      <c r="B23" s="52">
        <v>26</v>
      </c>
      <c r="C23" s="89"/>
      <c r="D23" s="57" t="s">
        <v>33</v>
      </c>
      <c r="E23" s="92"/>
      <c r="F23" s="66" t="s">
        <v>34</v>
      </c>
      <c r="G23" s="68" t="s">
        <v>72</v>
      </c>
      <c r="H23" s="66" t="s">
        <v>73</v>
      </c>
      <c r="I23" s="66" t="s">
        <v>30</v>
      </c>
      <c r="J23" s="59">
        <v>40</v>
      </c>
      <c r="K23" s="28">
        <v>25</v>
      </c>
      <c r="L23" s="27">
        <f t="shared" si="0"/>
        <v>25</v>
      </c>
      <c r="M23" s="29" t="str">
        <f t="shared" si="1"/>
        <v>OK</v>
      </c>
      <c r="N23" s="36"/>
      <c r="O23" s="38"/>
      <c r="P23" s="36"/>
      <c r="Q23" s="37"/>
      <c r="R23" s="36"/>
      <c r="S23" s="37"/>
      <c r="T23" s="37"/>
      <c r="U23" s="37"/>
      <c r="V23" s="37"/>
      <c r="W23" s="37"/>
      <c r="X23" s="37"/>
      <c r="Y23" s="37"/>
    </row>
    <row r="24" spans="1:25" ht="50.1" customHeight="1" x14ac:dyDescent="0.25">
      <c r="A24" s="96"/>
      <c r="B24" s="52">
        <v>27</v>
      </c>
      <c r="C24" s="89"/>
      <c r="D24" s="57" t="s">
        <v>117</v>
      </c>
      <c r="E24" s="92"/>
      <c r="F24" s="66" t="s">
        <v>34</v>
      </c>
      <c r="G24" s="68" t="s">
        <v>72</v>
      </c>
      <c r="H24" s="66" t="s">
        <v>73</v>
      </c>
      <c r="I24" s="66" t="s">
        <v>30</v>
      </c>
      <c r="J24" s="59">
        <v>40</v>
      </c>
      <c r="K24" s="28">
        <v>15</v>
      </c>
      <c r="L24" s="27">
        <f t="shared" si="0"/>
        <v>15</v>
      </c>
      <c r="M24" s="29" t="str">
        <f t="shared" si="1"/>
        <v>OK</v>
      </c>
      <c r="N24" s="36"/>
      <c r="O24" s="38"/>
      <c r="P24" s="37"/>
      <c r="Q24" s="37"/>
      <c r="R24" s="37"/>
      <c r="S24" s="37"/>
      <c r="T24" s="37"/>
      <c r="U24" s="37"/>
      <c r="V24" s="37"/>
      <c r="W24" s="37"/>
      <c r="X24" s="37"/>
      <c r="Y24" s="37"/>
    </row>
    <row r="25" spans="1:25" ht="50.1" customHeight="1" x14ac:dyDescent="0.25">
      <c r="A25" s="96"/>
      <c r="B25" s="52">
        <v>28</v>
      </c>
      <c r="C25" s="89"/>
      <c r="D25" s="57" t="s">
        <v>35</v>
      </c>
      <c r="E25" s="92"/>
      <c r="F25" s="66" t="s">
        <v>34</v>
      </c>
      <c r="G25" s="68" t="s">
        <v>72</v>
      </c>
      <c r="H25" s="66" t="s">
        <v>73</v>
      </c>
      <c r="I25" s="66" t="s">
        <v>30</v>
      </c>
      <c r="J25" s="59">
        <v>60</v>
      </c>
      <c r="K25" s="28">
        <v>10</v>
      </c>
      <c r="L25" s="27">
        <f t="shared" si="0"/>
        <v>10</v>
      </c>
      <c r="M25" s="29" t="str">
        <f t="shared" si="1"/>
        <v>OK</v>
      </c>
      <c r="N25" s="36"/>
      <c r="O25" s="36"/>
      <c r="P25" s="37"/>
      <c r="Q25" s="36"/>
      <c r="R25" s="39"/>
      <c r="S25" s="36"/>
      <c r="T25" s="37"/>
      <c r="U25" s="37"/>
      <c r="V25" s="37"/>
      <c r="W25" s="36"/>
      <c r="X25" s="37"/>
      <c r="Y25" s="37"/>
    </row>
    <row r="26" spans="1:25" ht="50.1" customHeight="1" x14ac:dyDescent="0.25">
      <c r="A26" s="96"/>
      <c r="B26" s="52">
        <v>29</v>
      </c>
      <c r="C26" s="89"/>
      <c r="D26" s="57" t="s">
        <v>118</v>
      </c>
      <c r="E26" s="92"/>
      <c r="F26" s="66" t="s">
        <v>29</v>
      </c>
      <c r="G26" s="68" t="s">
        <v>72</v>
      </c>
      <c r="H26" s="66" t="s">
        <v>73</v>
      </c>
      <c r="I26" s="66" t="s">
        <v>30</v>
      </c>
      <c r="J26" s="59">
        <v>60</v>
      </c>
      <c r="K26" s="28">
        <v>6</v>
      </c>
      <c r="L26" s="27">
        <f t="shared" si="0"/>
        <v>6</v>
      </c>
      <c r="M26" s="29" t="str">
        <f t="shared" si="1"/>
        <v>OK</v>
      </c>
      <c r="N26" s="36"/>
      <c r="O26" s="36"/>
      <c r="P26" s="37"/>
      <c r="Q26" s="36"/>
      <c r="R26" s="37"/>
      <c r="S26" s="37"/>
      <c r="T26" s="36"/>
      <c r="U26" s="37"/>
      <c r="V26" s="37"/>
      <c r="W26" s="37"/>
      <c r="X26" s="37"/>
      <c r="Y26" s="37"/>
    </row>
    <row r="27" spans="1:25" ht="50.1" customHeight="1" x14ac:dyDescent="0.25">
      <c r="A27" s="96"/>
      <c r="B27" s="52">
        <v>30</v>
      </c>
      <c r="C27" s="90"/>
      <c r="D27" s="57" t="s">
        <v>74</v>
      </c>
      <c r="E27" s="93"/>
      <c r="F27" s="66" t="s">
        <v>29</v>
      </c>
      <c r="G27" s="68" t="s">
        <v>72</v>
      </c>
      <c r="H27" s="66" t="s">
        <v>73</v>
      </c>
      <c r="I27" s="66" t="s">
        <v>30</v>
      </c>
      <c r="J27" s="59">
        <v>113</v>
      </c>
      <c r="K27" s="28">
        <v>3</v>
      </c>
      <c r="L27" s="27">
        <f t="shared" si="0"/>
        <v>3</v>
      </c>
      <c r="M27" s="29" t="str">
        <f t="shared" si="1"/>
        <v>OK</v>
      </c>
      <c r="N27" s="36"/>
      <c r="O27" s="36"/>
      <c r="P27" s="37"/>
      <c r="Q27" s="36"/>
      <c r="R27" s="37"/>
      <c r="S27" s="37"/>
      <c r="T27" s="37"/>
      <c r="U27" s="39"/>
      <c r="V27" s="37"/>
      <c r="W27" s="37"/>
      <c r="X27" s="37"/>
      <c r="Y27" s="37"/>
    </row>
    <row r="28" spans="1:25" ht="50.1" customHeight="1" x14ac:dyDescent="0.25">
      <c r="A28" s="97">
        <v>23</v>
      </c>
      <c r="B28" s="53">
        <v>31</v>
      </c>
      <c r="C28" s="98" t="s">
        <v>101</v>
      </c>
      <c r="D28" s="58" t="s">
        <v>28</v>
      </c>
      <c r="E28" s="94" t="s">
        <v>96</v>
      </c>
      <c r="F28" s="45" t="s">
        <v>29</v>
      </c>
      <c r="G28" s="47" t="s">
        <v>72</v>
      </c>
      <c r="H28" s="45" t="s">
        <v>73</v>
      </c>
      <c r="I28" s="45" t="s">
        <v>30</v>
      </c>
      <c r="J28" s="60">
        <v>588.42999999999995</v>
      </c>
      <c r="K28" s="28"/>
      <c r="L28" s="27">
        <f t="shared" si="0"/>
        <v>0</v>
      </c>
      <c r="M28" s="29" t="str">
        <f t="shared" si="1"/>
        <v>OK</v>
      </c>
      <c r="N28" s="36"/>
      <c r="O28" s="36"/>
      <c r="P28" s="37"/>
      <c r="Q28" s="36"/>
      <c r="R28" s="39"/>
      <c r="S28" s="36"/>
      <c r="T28" s="36"/>
      <c r="U28" s="37"/>
      <c r="V28" s="37"/>
      <c r="W28" s="36"/>
      <c r="X28" s="37"/>
      <c r="Y28" s="37"/>
    </row>
    <row r="29" spans="1:25" ht="50.1" customHeight="1" x14ac:dyDescent="0.25">
      <c r="A29" s="97"/>
      <c r="B29" s="53">
        <v>32</v>
      </c>
      <c r="C29" s="99"/>
      <c r="D29" s="58" t="s">
        <v>118</v>
      </c>
      <c r="E29" s="95"/>
      <c r="F29" s="45" t="s">
        <v>29</v>
      </c>
      <c r="G29" s="47" t="s">
        <v>72</v>
      </c>
      <c r="H29" s="45" t="s">
        <v>73</v>
      </c>
      <c r="I29" s="45" t="s">
        <v>30</v>
      </c>
      <c r="J29" s="60">
        <v>246.66</v>
      </c>
      <c r="K29" s="28"/>
      <c r="L29" s="27">
        <f t="shared" si="0"/>
        <v>0</v>
      </c>
      <c r="M29" s="29" t="str">
        <f t="shared" si="1"/>
        <v>OK</v>
      </c>
      <c r="N29" s="36"/>
      <c r="O29" s="36"/>
      <c r="P29" s="37"/>
      <c r="Q29" s="36"/>
      <c r="R29" s="37"/>
      <c r="S29" s="37"/>
      <c r="T29" s="37"/>
      <c r="U29" s="37"/>
      <c r="V29" s="37"/>
      <c r="W29" s="37"/>
      <c r="X29" s="37"/>
      <c r="Y29" s="37"/>
    </row>
    <row r="30" spans="1:25" ht="50.1" customHeight="1" x14ac:dyDescent="0.25">
      <c r="A30" s="86">
        <v>24</v>
      </c>
      <c r="B30" s="52">
        <v>33</v>
      </c>
      <c r="C30" s="88" t="s">
        <v>101</v>
      </c>
      <c r="D30" s="57" t="s">
        <v>71</v>
      </c>
      <c r="E30" s="91" t="s">
        <v>96</v>
      </c>
      <c r="F30" s="66" t="s">
        <v>29</v>
      </c>
      <c r="G30" s="67" t="s">
        <v>72</v>
      </c>
      <c r="H30" s="66" t="s">
        <v>73</v>
      </c>
      <c r="I30" s="66" t="s">
        <v>30</v>
      </c>
      <c r="J30" s="59">
        <v>248.36</v>
      </c>
      <c r="K30" s="28"/>
      <c r="L30" s="27">
        <f t="shared" si="0"/>
        <v>0</v>
      </c>
      <c r="M30" s="29" t="str">
        <f t="shared" si="1"/>
        <v>OK</v>
      </c>
      <c r="N30" s="36"/>
      <c r="O30" s="36"/>
      <c r="P30" s="37"/>
      <c r="Q30" s="36"/>
      <c r="R30" s="37"/>
      <c r="S30" s="37"/>
      <c r="T30" s="37"/>
      <c r="U30" s="39"/>
      <c r="V30" s="37"/>
      <c r="W30" s="37"/>
      <c r="X30" s="37"/>
      <c r="Y30" s="37"/>
    </row>
    <row r="31" spans="1:25" ht="50.1" customHeight="1" x14ac:dyDescent="0.25">
      <c r="A31" s="87"/>
      <c r="B31" s="52">
        <v>34</v>
      </c>
      <c r="C31" s="89"/>
      <c r="D31" s="57" t="s">
        <v>32</v>
      </c>
      <c r="E31" s="92"/>
      <c r="F31" s="66" t="s">
        <v>29</v>
      </c>
      <c r="G31" s="68" t="s">
        <v>72</v>
      </c>
      <c r="H31" s="66" t="s">
        <v>73</v>
      </c>
      <c r="I31" s="66" t="s">
        <v>30</v>
      </c>
      <c r="J31" s="59">
        <v>1105</v>
      </c>
      <c r="K31" s="28"/>
      <c r="L31" s="27">
        <f t="shared" si="0"/>
        <v>0</v>
      </c>
      <c r="M31" s="29" t="str">
        <f t="shared" si="1"/>
        <v>OK</v>
      </c>
      <c r="N31" s="36"/>
      <c r="O31" s="36"/>
      <c r="P31" s="37"/>
      <c r="Q31" s="36"/>
      <c r="R31" s="39"/>
      <c r="S31" s="37"/>
      <c r="T31" s="37"/>
      <c r="U31" s="39"/>
      <c r="V31" s="37"/>
      <c r="W31" s="37"/>
      <c r="X31" s="37"/>
      <c r="Y31" s="37"/>
    </row>
    <row r="32" spans="1:25" ht="50.1" customHeight="1" x14ac:dyDescent="0.25">
      <c r="A32" s="87"/>
      <c r="B32" s="52">
        <v>35</v>
      </c>
      <c r="C32" s="89"/>
      <c r="D32" s="57" t="s">
        <v>31</v>
      </c>
      <c r="E32" s="92"/>
      <c r="F32" s="66" t="s">
        <v>29</v>
      </c>
      <c r="G32" s="68" t="s">
        <v>72</v>
      </c>
      <c r="H32" s="66" t="s">
        <v>73</v>
      </c>
      <c r="I32" s="66" t="s">
        <v>30</v>
      </c>
      <c r="J32" s="59">
        <v>775</v>
      </c>
      <c r="K32" s="28"/>
      <c r="L32" s="27">
        <f t="shared" si="0"/>
        <v>0</v>
      </c>
      <c r="M32" s="29" t="str">
        <f t="shared" si="1"/>
        <v>OK</v>
      </c>
      <c r="N32" s="36"/>
      <c r="O32" s="38"/>
      <c r="P32" s="37"/>
      <c r="Q32" s="36"/>
      <c r="R32" s="37"/>
      <c r="S32" s="37"/>
      <c r="T32" s="37"/>
      <c r="U32" s="37"/>
      <c r="V32" s="37"/>
      <c r="W32" s="37"/>
      <c r="X32" s="37"/>
      <c r="Y32" s="37"/>
    </row>
    <row r="33" spans="1:25" ht="50.1" customHeight="1" x14ac:dyDescent="0.25">
      <c r="A33" s="87"/>
      <c r="B33" s="52">
        <v>36</v>
      </c>
      <c r="C33" s="89"/>
      <c r="D33" s="57" t="s">
        <v>74</v>
      </c>
      <c r="E33" s="92"/>
      <c r="F33" s="66" t="s">
        <v>29</v>
      </c>
      <c r="G33" s="68" t="s">
        <v>72</v>
      </c>
      <c r="H33" s="66" t="s">
        <v>73</v>
      </c>
      <c r="I33" s="66" t="s">
        <v>30</v>
      </c>
      <c r="J33" s="59">
        <v>203.33</v>
      </c>
      <c r="K33" s="28"/>
      <c r="L33" s="27">
        <f t="shared" si="0"/>
        <v>0</v>
      </c>
      <c r="M33" s="29" t="str">
        <f t="shared" si="1"/>
        <v>OK</v>
      </c>
      <c r="N33" s="36"/>
      <c r="O33" s="37"/>
      <c r="P33" s="37"/>
      <c r="Q33" s="36"/>
      <c r="R33" s="37"/>
      <c r="S33" s="37"/>
      <c r="T33" s="37"/>
      <c r="U33" s="37"/>
      <c r="V33" s="37"/>
      <c r="W33" s="37"/>
      <c r="X33" s="37"/>
      <c r="Y33" s="37"/>
    </row>
    <row r="34" spans="1:25" ht="50.1" customHeight="1" x14ac:dyDescent="0.25">
      <c r="A34" s="87"/>
      <c r="B34" s="52">
        <v>37</v>
      </c>
      <c r="C34" s="89"/>
      <c r="D34" s="57" t="s">
        <v>33</v>
      </c>
      <c r="E34" s="92"/>
      <c r="F34" s="66" t="s">
        <v>34</v>
      </c>
      <c r="G34" s="68" t="s">
        <v>72</v>
      </c>
      <c r="H34" s="66" t="s">
        <v>73</v>
      </c>
      <c r="I34" s="66" t="s">
        <v>30</v>
      </c>
      <c r="J34" s="59">
        <v>90</v>
      </c>
      <c r="K34" s="28"/>
      <c r="L34" s="27">
        <f t="shared" si="0"/>
        <v>0</v>
      </c>
      <c r="M34" s="29" t="str">
        <f t="shared" si="1"/>
        <v>OK</v>
      </c>
      <c r="N34" s="36"/>
      <c r="O34" s="37"/>
      <c r="P34" s="37"/>
      <c r="Q34" s="36"/>
      <c r="R34" s="37"/>
      <c r="S34" s="37"/>
      <c r="T34" s="37"/>
      <c r="U34" s="37"/>
      <c r="V34" s="37"/>
      <c r="W34" s="37"/>
      <c r="X34" s="37"/>
      <c r="Y34" s="37"/>
    </row>
    <row r="35" spans="1:25" ht="50.1" customHeight="1" x14ac:dyDescent="0.25">
      <c r="A35" s="87"/>
      <c r="B35" s="52">
        <v>38</v>
      </c>
      <c r="C35" s="89"/>
      <c r="D35" s="57" t="s">
        <v>117</v>
      </c>
      <c r="E35" s="92"/>
      <c r="F35" s="66" t="s">
        <v>34</v>
      </c>
      <c r="G35" s="68" t="s">
        <v>72</v>
      </c>
      <c r="H35" s="66" t="s">
        <v>73</v>
      </c>
      <c r="I35" s="66" t="s">
        <v>30</v>
      </c>
      <c r="J35" s="59">
        <v>103.33</v>
      </c>
      <c r="K35" s="28"/>
      <c r="L35" s="27">
        <f t="shared" si="0"/>
        <v>0</v>
      </c>
      <c r="M35" s="29" t="str">
        <f t="shared" si="1"/>
        <v>OK</v>
      </c>
      <c r="N35" s="36"/>
      <c r="O35" s="37"/>
      <c r="P35" s="37"/>
      <c r="Q35" s="36"/>
      <c r="R35" s="37"/>
      <c r="S35" s="37"/>
      <c r="T35" s="37"/>
      <c r="U35" s="37"/>
      <c r="V35" s="37"/>
      <c r="W35" s="37"/>
      <c r="X35" s="37"/>
      <c r="Y35" s="37"/>
    </row>
    <row r="36" spans="1:25" ht="50.1" customHeight="1" x14ac:dyDescent="0.25">
      <c r="A36" s="87"/>
      <c r="B36" s="52">
        <v>39</v>
      </c>
      <c r="C36" s="89"/>
      <c r="D36" s="57" t="s">
        <v>35</v>
      </c>
      <c r="E36" s="92"/>
      <c r="F36" s="66" t="s">
        <v>34</v>
      </c>
      <c r="G36" s="68" t="s">
        <v>72</v>
      </c>
      <c r="H36" s="66" t="s">
        <v>73</v>
      </c>
      <c r="I36" s="66" t="s">
        <v>30</v>
      </c>
      <c r="J36" s="59">
        <v>113.33</v>
      </c>
      <c r="K36" s="28"/>
      <c r="L36" s="27">
        <f t="shared" si="0"/>
        <v>0</v>
      </c>
      <c r="M36" s="29" t="str">
        <f t="shared" si="1"/>
        <v>OK</v>
      </c>
      <c r="N36" s="36"/>
      <c r="O36" s="37"/>
      <c r="P36" s="37"/>
      <c r="Q36" s="36"/>
      <c r="R36" s="37"/>
      <c r="S36" s="37"/>
      <c r="T36" s="37"/>
      <c r="U36" s="37"/>
      <c r="V36" s="37"/>
      <c r="W36" s="37"/>
      <c r="X36" s="37"/>
      <c r="Y36" s="37"/>
    </row>
    <row r="37" spans="1:25" ht="50.1" customHeight="1" x14ac:dyDescent="0.25">
      <c r="A37" s="87"/>
      <c r="B37" s="52">
        <v>40</v>
      </c>
      <c r="C37" s="89"/>
      <c r="D37" s="57" t="s">
        <v>118</v>
      </c>
      <c r="E37" s="92"/>
      <c r="F37" s="66" t="s">
        <v>29</v>
      </c>
      <c r="G37" s="68" t="s">
        <v>72</v>
      </c>
      <c r="H37" s="66" t="s">
        <v>73</v>
      </c>
      <c r="I37" s="66" t="s">
        <v>30</v>
      </c>
      <c r="J37" s="59">
        <v>246.66</v>
      </c>
      <c r="K37" s="28"/>
      <c r="L37" s="27">
        <f t="shared" si="0"/>
        <v>0</v>
      </c>
      <c r="M37" s="29" t="str">
        <f t="shared" si="1"/>
        <v>OK</v>
      </c>
      <c r="N37" s="36"/>
      <c r="O37" s="37"/>
      <c r="P37" s="37"/>
      <c r="Q37" s="36"/>
      <c r="R37" s="37"/>
      <c r="S37" s="37"/>
      <c r="T37" s="37"/>
      <c r="U37" s="37"/>
      <c r="V37" s="37"/>
      <c r="W37" s="37"/>
      <c r="X37" s="37"/>
      <c r="Y37" s="37"/>
    </row>
    <row r="38" spans="1:25" ht="50.1" customHeight="1" x14ac:dyDescent="0.25">
      <c r="A38" s="87"/>
      <c r="B38" s="52">
        <v>41</v>
      </c>
      <c r="C38" s="90"/>
      <c r="D38" s="57" t="s">
        <v>28</v>
      </c>
      <c r="E38" s="93"/>
      <c r="F38" s="66" t="s">
        <v>29</v>
      </c>
      <c r="G38" s="68" t="s">
        <v>72</v>
      </c>
      <c r="H38" s="66" t="s">
        <v>73</v>
      </c>
      <c r="I38" s="66" t="s">
        <v>30</v>
      </c>
      <c r="J38" s="59">
        <v>588.42999999999995</v>
      </c>
      <c r="K38" s="28"/>
      <c r="L38" s="27">
        <f t="shared" si="0"/>
        <v>0</v>
      </c>
      <c r="M38" s="29" t="str">
        <f t="shared" si="1"/>
        <v>OK</v>
      </c>
      <c r="N38" s="36"/>
      <c r="O38" s="37"/>
      <c r="P38" s="37"/>
      <c r="Q38" s="36"/>
      <c r="R38" s="37"/>
      <c r="S38" s="37"/>
      <c r="T38" s="37"/>
      <c r="U38" s="37"/>
      <c r="V38" s="37"/>
      <c r="W38" s="37"/>
      <c r="X38" s="37"/>
      <c r="Y38" s="37"/>
    </row>
    <row r="39" spans="1:25" ht="80.099999999999994" customHeight="1" x14ac:dyDescent="0.25">
      <c r="N39" s="79"/>
      <c r="O39" s="43"/>
      <c r="P39" s="43"/>
    </row>
  </sheetData>
  <customSheetViews>
    <customSheetView guid="{29377F80-2479-4EEE-B758-5B51FB237957}" scale="80" topLeftCell="A10">
      <selection activeCell="R14" sqref="R14"/>
      <pageMargins left="0.511811024" right="0.511811024" top="0.78740157499999996" bottom="0.78740157499999996" header="0.31496062000000002" footer="0.31496062000000002"/>
    </customSheetView>
    <customSheetView guid="{4F310B60-E7C4-463C-82E5-32855552E117}" scale="80">
      <selection activeCell="K4" sqref="K4:K38"/>
      <pageMargins left="0.511811024" right="0.511811024" top="0.78740157499999996" bottom="0.78740157499999996" header="0.31496062000000002" footer="0.31496062000000002"/>
    </customSheetView>
    <customSheetView guid="{621D8238-5429-498F-AC6E-560DC77BBC2F}" scale="60" topLeftCell="D1">
      <selection activeCell="R5" sqref="R5"/>
      <pageMargins left="0.511811024" right="0.511811024" top="0.78740157499999996" bottom="0.78740157499999996" header="0.31496062000000002" footer="0.31496062000000002"/>
    </customSheetView>
  </customSheetViews>
  <mergeCells count="19">
    <mergeCell ref="E30:E38"/>
    <mergeCell ref="A1:C1"/>
    <mergeCell ref="D1:J1"/>
    <mergeCell ref="T1:T2"/>
    <mergeCell ref="K1:M1"/>
    <mergeCell ref="A19:A27"/>
    <mergeCell ref="C19:C27"/>
    <mergeCell ref="E19:E27"/>
    <mergeCell ref="A28:A29"/>
    <mergeCell ref="C28:C29"/>
    <mergeCell ref="E28:E29"/>
    <mergeCell ref="A30:A38"/>
    <mergeCell ref="C30:C38"/>
    <mergeCell ref="W1:W2"/>
    <mergeCell ref="X1:X2"/>
    <mergeCell ref="Y1:Y2"/>
    <mergeCell ref="A2:M2"/>
    <mergeCell ref="U1:U2"/>
    <mergeCell ref="V1:V2"/>
  </mergeCells>
  <conditionalFormatting sqref="M1:M3 M39:M1048576">
    <cfRule type="cellIs" dxfId="13" priority="2" operator="equal">
      <formula>"ATENÇÃO"</formula>
    </cfRule>
  </conditionalFormatting>
  <conditionalFormatting sqref="M4:M38">
    <cfRule type="cellIs" dxfId="12" priority="1" operator="equal">
      <formula>"ATENÇÃO"</formula>
    </cfRule>
  </conditionalFormatting>
  <pageMargins left="0.511811024" right="0.511811024" top="0.78740157499999996" bottom="0.78740157499999996" header="0.31496062000000002" footer="0.31496062000000002"/>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9"/>
  <sheetViews>
    <sheetView topLeftCell="A6" zoomScale="80" zoomScaleNormal="80" workbookViewId="0">
      <selection activeCell="K7" sqref="K7"/>
    </sheetView>
  </sheetViews>
  <sheetFormatPr defaultColWidth="9.7109375" defaultRowHeight="15" x14ac:dyDescent="0.25"/>
  <cols>
    <col min="1" max="1" width="7.5703125" style="1" customWidth="1"/>
    <col min="2" max="2" width="5.7109375" style="1" customWidth="1"/>
    <col min="3" max="3" width="26.5703125" style="1" customWidth="1"/>
    <col min="4" max="4" width="54.28515625" style="16" customWidth="1"/>
    <col min="5" max="5" width="21.85546875" style="1" customWidth="1"/>
    <col min="6" max="6" width="9.85546875" style="1" customWidth="1"/>
    <col min="7" max="7" width="14" style="1" customWidth="1"/>
    <col min="8" max="8" width="19.7109375" style="1" customWidth="1"/>
    <col min="9" max="9" width="16.7109375" style="1" customWidth="1"/>
    <col min="10" max="10" width="16.140625" style="16" customWidth="1"/>
    <col min="11" max="11" width="12.5703125" style="17" customWidth="1"/>
    <col min="12" max="12" width="13.28515625" style="26" customWidth="1"/>
    <col min="13" max="13" width="12.5703125" style="18" customWidth="1"/>
    <col min="14" max="14" width="14.7109375" style="19" customWidth="1"/>
    <col min="15" max="18" width="14.140625" style="19" customWidth="1"/>
    <col min="19" max="25" width="12" style="19" customWidth="1"/>
    <col min="26" max="16384" width="9.7109375" style="15"/>
  </cols>
  <sheetData>
    <row r="1" spans="1:25" ht="33" customHeight="1" x14ac:dyDescent="0.25">
      <c r="A1" s="101" t="s">
        <v>75</v>
      </c>
      <c r="B1" s="101"/>
      <c r="C1" s="101"/>
      <c r="D1" s="101" t="s">
        <v>76</v>
      </c>
      <c r="E1" s="101"/>
      <c r="F1" s="101"/>
      <c r="G1" s="101"/>
      <c r="H1" s="101"/>
      <c r="I1" s="101"/>
      <c r="J1" s="101"/>
      <c r="K1" s="101" t="s">
        <v>77</v>
      </c>
      <c r="L1" s="101"/>
      <c r="M1" s="101"/>
      <c r="N1" s="100" t="s">
        <v>78</v>
      </c>
      <c r="O1" s="100" t="s">
        <v>78</v>
      </c>
      <c r="P1" s="100" t="s">
        <v>78</v>
      </c>
      <c r="Q1" s="100" t="s">
        <v>78</v>
      </c>
      <c r="R1" s="100" t="s">
        <v>78</v>
      </c>
      <c r="S1" s="100" t="s">
        <v>78</v>
      </c>
      <c r="T1" s="100" t="s">
        <v>78</v>
      </c>
      <c r="U1" s="100" t="s">
        <v>78</v>
      </c>
      <c r="V1" s="100" t="s">
        <v>78</v>
      </c>
      <c r="W1" s="100" t="s">
        <v>78</v>
      </c>
      <c r="X1" s="100" t="s">
        <v>78</v>
      </c>
      <c r="Y1" s="100" t="s">
        <v>78</v>
      </c>
    </row>
    <row r="2" spans="1:25" ht="24.75" customHeight="1" x14ac:dyDescent="0.25">
      <c r="A2" s="101" t="s">
        <v>45</v>
      </c>
      <c r="B2" s="101"/>
      <c r="C2" s="101"/>
      <c r="D2" s="101"/>
      <c r="E2" s="101"/>
      <c r="F2" s="101"/>
      <c r="G2" s="101"/>
      <c r="H2" s="101"/>
      <c r="I2" s="101"/>
      <c r="J2" s="101"/>
      <c r="K2" s="101"/>
      <c r="L2" s="101"/>
      <c r="M2" s="101"/>
      <c r="N2" s="100"/>
      <c r="O2" s="100"/>
      <c r="P2" s="100"/>
      <c r="Q2" s="100"/>
      <c r="R2" s="100"/>
      <c r="S2" s="100"/>
      <c r="T2" s="100"/>
      <c r="U2" s="100"/>
      <c r="V2" s="100"/>
      <c r="W2" s="100"/>
      <c r="X2" s="100"/>
      <c r="Y2" s="100"/>
    </row>
    <row r="3" spans="1:25" s="16" customFormat="1" ht="34.5" customHeight="1" x14ac:dyDescent="0.2">
      <c r="A3" s="20" t="s">
        <v>6</v>
      </c>
      <c r="B3" s="20" t="s">
        <v>36</v>
      </c>
      <c r="C3" s="20" t="s">
        <v>46</v>
      </c>
      <c r="D3" s="40" t="s">
        <v>47</v>
      </c>
      <c r="E3" s="21" t="s">
        <v>48</v>
      </c>
      <c r="F3" s="21" t="s">
        <v>49</v>
      </c>
      <c r="G3" s="21" t="s">
        <v>50</v>
      </c>
      <c r="H3" s="21" t="s">
        <v>51</v>
      </c>
      <c r="I3" s="21" t="s">
        <v>52</v>
      </c>
      <c r="J3" s="22" t="s">
        <v>2</v>
      </c>
      <c r="K3" s="23" t="s">
        <v>24</v>
      </c>
      <c r="L3" s="24" t="s">
        <v>0</v>
      </c>
      <c r="M3" s="20" t="s">
        <v>3</v>
      </c>
      <c r="N3" s="25" t="s">
        <v>1</v>
      </c>
      <c r="O3" s="25" t="s">
        <v>1</v>
      </c>
      <c r="P3" s="25" t="s">
        <v>1</v>
      </c>
      <c r="Q3" s="25" t="s">
        <v>1</v>
      </c>
      <c r="R3" s="25" t="s">
        <v>1</v>
      </c>
      <c r="S3" s="25" t="s">
        <v>1</v>
      </c>
      <c r="T3" s="25" t="s">
        <v>1</v>
      </c>
      <c r="U3" s="25" t="s">
        <v>1</v>
      </c>
      <c r="V3" s="25" t="s">
        <v>1</v>
      </c>
      <c r="W3" s="25" t="s">
        <v>1</v>
      </c>
      <c r="X3" s="25" t="s">
        <v>1</v>
      </c>
      <c r="Y3" s="25" t="s">
        <v>1</v>
      </c>
    </row>
    <row r="4" spans="1:25" ht="150" customHeight="1" x14ac:dyDescent="0.25">
      <c r="A4" s="48">
        <v>1</v>
      </c>
      <c r="B4" s="48">
        <v>1</v>
      </c>
      <c r="C4" s="54" t="s">
        <v>97</v>
      </c>
      <c r="D4" s="56" t="s">
        <v>104</v>
      </c>
      <c r="E4" s="44" t="s">
        <v>80</v>
      </c>
      <c r="F4" s="44" t="s">
        <v>26</v>
      </c>
      <c r="G4" s="44" t="s">
        <v>53</v>
      </c>
      <c r="H4" s="44" t="s">
        <v>54</v>
      </c>
      <c r="I4" s="44" t="s">
        <v>27</v>
      </c>
      <c r="J4" s="61">
        <v>1359.09</v>
      </c>
      <c r="K4" s="28"/>
      <c r="L4" s="27">
        <f t="shared" ref="L4:L38" si="0">K4-SUM(N4:X4)</f>
        <v>0</v>
      </c>
      <c r="M4" s="29" t="str">
        <f>IF(L4&lt;0,"ATENÇÃO","OK")</f>
        <v>OK</v>
      </c>
      <c r="N4" s="37"/>
      <c r="O4" s="38"/>
      <c r="P4" s="37"/>
      <c r="Q4" s="36"/>
      <c r="R4" s="37"/>
      <c r="S4" s="37"/>
      <c r="T4" s="37"/>
      <c r="U4" s="37"/>
      <c r="V4" s="37"/>
      <c r="W4" s="37"/>
      <c r="X4" s="36"/>
      <c r="Y4" s="37"/>
    </row>
    <row r="5" spans="1:25" ht="150" customHeight="1" x14ac:dyDescent="0.25">
      <c r="A5" s="52">
        <v>2</v>
      </c>
      <c r="B5" s="52">
        <v>2</v>
      </c>
      <c r="C5" s="55" t="s">
        <v>98</v>
      </c>
      <c r="D5" s="57" t="s">
        <v>105</v>
      </c>
      <c r="E5" s="63" t="s">
        <v>81</v>
      </c>
      <c r="F5" s="64" t="s">
        <v>26</v>
      </c>
      <c r="G5" s="65" t="s">
        <v>53</v>
      </c>
      <c r="H5" s="65" t="s">
        <v>54</v>
      </c>
      <c r="I5" s="65" t="s">
        <v>27</v>
      </c>
      <c r="J5" s="59">
        <v>1290.47</v>
      </c>
      <c r="K5" s="28"/>
      <c r="L5" s="27">
        <f t="shared" si="0"/>
        <v>0</v>
      </c>
      <c r="M5" s="29" t="str">
        <f t="shared" ref="M5:M38" si="1">IF(L5&lt;0,"ATENÇÃO","OK")</f>
        <v>OK</v>
      </c>
      <c r="N5" s="36"/>
      <c r="O5" s="38"/>
      <c r="P5" s="37"/>
      <c r="Q5" s="37"/>
      <c r="R5" s="37"/>
      <c r="S5" s="37"/>
      <c r="T5" s="37"/>
      <c r="U5" s="37"/>
      <c r="V5" s="37"/>
      <c r="W5" s="37"/>
      <c r="X5" s="37"/>
      <c r="Y5" s="37"/>
    </row>
    <row r="6" spans="1:25" ht="150" customHeight="1" x14ac:dyDescent="0.25">
      <c r="A6" s="53">
        <v>3</v>
      </c>
      <c r="B6" s="53">
        <v>3</v>
      </c>
      <c r="C6" s="54" t="s">
        <v>99</v>
      </c>
      <c r="D6" s="58" t="s">
        <v>106</v>
      </c>
      <c r="E6" s="46" t="s">
        <v>82</v>
      </c>
      <c r="F6" s="44" t="s">
        <v>26</v>
      </c>
      <c r="G6" s="44" t="s">
        <v>53</v>
      </c>
      <c r="H6" s="44" t="s">
        <v>55</v>
      </c>
      <c r="I6" s="44" t="s">
        <v>27</v>
      </c>
      <c r="J6" s="60">
        <v>1765.86</v>
      </c>
      <c r="K6" s="28"/>
      <c r="L6" s="27">
        <f t="shared" si="0"/>
        <v>0</v>
      </c>
      <c r="M6" s="29" t="str">
        <f t="shared" si="1"/>
        <v>OK</v>
      </c>
      <c r="N6" s="37"/>
      <c r="O6" s="38"/>
      <c r="P6" s="37"/>
      <c r="Q6" s="37"/>
      <c r="R6" s="37"/>
      <c r="S6" s="37"/>
      <c r="T6" s="37"/>
      <c r="U6" s="37"/>
      <c r="V6" s="37"/>
      <c r="W6" s="37"/>
      <c r="X6" s="37"/>
      <c r="Y6" s="37"/>
    </row>
    <row r="7" spans="1:25" ht="150" customHeight="1" x14ac:dyDescent="0.25">
      <c r="A7" s="52">
        <v>4</v>
      </c>
      <c r="B7" s="52">
        <v>4</v>
      </c>
      <c r="C7" s="55" t="s">
        <v>98</v>
      </c>
      <c r="D7" s="57" t="s">
        <v>107</v>
      </c>
      <c r="E7" s="65" t="s">
        <v>83</v>
      </c>
      <c r="F7" s="65" t="s">
        <v>26</v>
      </c>
      <c r="G7" s="65" t="s">
        <v>53</v>
      </c>
      <c r="H7" s="65" t="s">
        <v>56</v>
      </c>
      <c r="I7" s="65" t="s">
        <v>27</v>
      </c>
      <c r="J7" s="59">
        <v>1540</v>
      </c>
      <c r="K7" s="28"/>
      <c r="L7" s="27">
        <f t="shared" si="0"/>
        <v>0</v>
      </c>
      <c r="M7" s="29" t="str">
        <f t="shared" si="1"/>
        <v>OK</v>
      </c>
      <c r="N7" s="37"/>
      <c r="O7" s="38"/>
      <c r="P7" s="36"/>
      <c r="Q7" s="37"/>
      <c r="R7" s="37"/>
      <c r="S7" s="37"/>
      <c r="T7" s="37"/>
      <c r="U7" s="37"/>
      <c r="V7" s="37"/>
      <c r="W7" s="37"/>
      <c r="X7" s="37"/>
      <c r="Y7" s="37"/>
    </row>
    <row r="8" spans="1:25" ht="150" customHeight="1" x14ac:dyDescent="0.25">
      <c r="A8" s="53">
        <v>5</v>
      </c>
      <c r="B8" s="53">
        <v>5</v>
      </c>
      <c r="C8" s="54" t="s">
        <v>97</v>
      </c>
      <c r="D8" s="58" t="s">
        <v>108</v>
      </c>
      <c r="E8" s="44" t="s">
        <v>84</v>
      </c>
      <c r="F8" s="44" t="s">
        <v>26</v>
      </c>
      <c r="G8" s="44" t="s">
        <v>53</v>
      </c>
      <c r="H8" s="44" t="s">
        <v>57</v>
      </c>
      <c r="I8" s="44" t="s">
        <v>27</v>
      </c>
      <c r="J8" s="60">
        <v>2363.63</v>
      </c>
      <c r="K8" s="28"/>
      <c r="L8" s="27">
        <f t="shared" si="0"/>
        <v>0</v>
      </c>
      <c r="M8" s="29" t="str">
        <f t="shared" si="1"/>
        <v>OK</v>
      </c>
      <c r="N8" s="36"/>
      <c r="O8" s="38"/>
      <c r="P8" s="37"/>
      <c r="Q8" s="36"/>
      <c r="R8" s="37"/>
      <c r="S8" s="37"/>
      <c r="T8" s="37"/>
      <c r="U8" s="37"/>
      <c r="V8" s="37"/>
      <c r="W8" s="37"/>
      <c r="X8" s="37"/>
      <c r="Y8" s="37"/>
    </row>
    <row r="9" spans="1:25" ht="150" customHeight="1" x14ac:dyDescent="0.25">
      <c r="A9" s="52">
        <v>6</v>
      </c>
      <c r="B9" s="52">
        <v>6</v>
      </c>
      <c r="C9" s="55" t="s">
        <v>98</v>
      </c>
      <c r="D9" s="57" t="s">
        <v>109</v>
      </c>
      <c r="E9" s="65" t="s">
        <v>85</v>
      </c>
      <c r="F9" s="65" t="s">
        <v>26</v>
      </c>
      <c r="G9" s="65" t="s">
        <v>53</v>
      </c>
      <c r="H9" s="65" t="s">
        <v>58</v>
      </c>
      <c r="I9" s="65" t="s">
        <v>27</v>
      </c>
      <c r="J9" s="59">
        <v>2388.88</v>
      </c>
      <c r="K9" s="28"/>
      <c r="L9" s="27">
        <f t="shared" si="0"/>
        <v>0</v>
      </c>
      <c r="M9" s="29" t="str">
        <f t="shared" si="1"/>
        <v>OK</v>
      </c>
      <c r="N9" s="37"/>
      <c r="O9" s="38"/>
      <c r="P9" s="37"/>
      <c r="Q9" s="36"/>
      <c r="R9" s="39"/>
      <c r="S9" s="37"/>
      <c r="T9" s="37"/>
      <c r="U9" s="37"/>
      <c r="V9" s="37"/>
      <c r="W9" s="37"/>
      <c r="X9" s="37"/>
      <c r="Y9" s="37"/>
    </row>
    <row r="10" spans="1:25" ht="150" customHeight="1" x14ac:dyDescent="0.25">
      <c r="A10" s="53">
        <v>9</v>
      </c>
      <c r="B10" s="53">
        <v>9</v>
      </c>
      <c r="C10" s="54" t="s">
        <v>98</v>
      </c>
      <c r="D10" s="58" t="s">
        <v>110</v>
      </c>
      <c r="E10" s="44" t="s">
        <v>86</v>
      </c>
      <c r="F10" s="44" t="s">
        <v>26</v>
      </c>
      <c r="G10" s="44" t="s">
        <v>53</v>
      </c>
      <c r="H10" s="44" t="s">
        <v>59</v>
      </c>
      <c r="I10" s="44" t="s">
        <v>27</v>
      </c>
      <c r="J10" s="60">
        <v>2970.58</v>
      </c>
      <c r="K10" s="28"/>
      <c r="L10" s="27">
        <f t="shared" si="0"/>
        <v>0</v>
      </c>
      <c r="M10" s="29" t="str">
        <f t="shared" si="1"/>
        <v>OK</v>
      </c>
      <c r="N10" s="37"/>
      <c r="O10" s="38"/>
      <c r="P10" s="37"/>
      <c r="Q10" s="37"/>
      <c r="R10" s="37"/>
      <c r="S10" s="37"/>
      <c r="T10" s="37"/>
      <c r="U10" s="37"/>
      <c r="V10" s="37"/>
      <c r="W10" s="37"/>
      <c r="X10" s="37"/>
      <c r="Y10" s="37"/>
    </row>
    <row r="11" spans="1:25" ht="150" customHeight="1" x14ac:dyDescent="0.25">
      <c r="A11" s="52">
        <v>12</v>
      </c>
      <c r="B11" s="52">
        <v>12</v>
      </c>
      <c r="C11" s="55" t="s">
        <v>100</v>
      </c>
      <c r="D11" s="57" t="s">
        <v>111</v>
      </c>
      <c r="E11" s="65" t="s">
        <v>87</v>
      </c>
      <c r="F11" s="66" t="s">
        <v>26</v>
      </c>
      <c r="G11" s="66" t="s">
        <v>53</v>
      </c>
      <c r="H11" s="66" t="s">
        <v>60</v>
      </c>
      <c r="I11" s="65" t="s">
        <v>27</v>
      </c>
      <c r="J11" s="59">
        <v>10017.57</v>
      </c>
      <c r="K11" s="28"/>
      <c r="L11" s="27">
        <f t="shared" si="0"/>
        <v>0</v>
      </c>
      <c r="M11" s="29" t="str">
        <f t="shared" si="1"/>
        <v>OK</v>
      </c>
      <c r="N11" s="37"/>
      <c r="O11" s="38"/>
      <c r="P11" s="37"/>
      <c r="Q11" s="37"/>
      <c r="R11" s="37"/>
      <c r="S11" s="37"/>
      <c r="T11" s="37"/>
      <c r="U11" s="37"/>
      <c r="V11" s="37"/>
      <c r="W11" s="37"/>
      <c r="X11" s="37"/>
      <c r="Y11" s="37"/>
    </row>
    <row r="12" spans="1:25" ht="150" customHeight="1" x14ac:dyDescent="0.25">
      <c r="A12" s="53">
        <v>13</v>
      </c>
      <c r="B12" s="53">
        <v>13</v>
      </c>
      <c r="C12" s="54" t="s">
        <v>101</v>
      </c>
      <c r="D12" s="58" t="s">
        <v>112</v>
      </c>
      <c r="E12" s="44" t="s">
        <v>88</v>
      </c>
      <c r="F12" s="45" t="s">
        <v>26</v>
      </c>
      <c r="G12" s="45" t="s">
        <v>53</v>
      </c>
      <c r="H12" s="45" t="s">
        <v>61</v>
      </c>
      <c r="I12" s="44" t="s">
        <v>27</v>
      </c>
      <c r="J12" s="60">
        <v>13500</v>
      </c>
      <c r="K12" s="28"/>
      <c r="L12" s="27">
        <f t="shared" si="0"/>
        <v>0</v>
      </c>
      <c r="M12" s="29" t="str">
        <f t="shared" si="1"/>
        <v>OK</v>
      </c>
      <c r="N12" s="37"/>
      <c r="O12" s="38"/>
      <c r="P12" s="37"/>
      <c r="Q12" s="37"/>
      <c r="R12" s="37"/>
      <c r="S12" s="37"/>
      <c r="T12" s="37"/>
      <c r="U12" s="37"/>
      <c r="V12" s="37"/>
      <c r="W12" s="37"/>
      <c r="X12" s="37"/>
      <c r="Y12" s="37"/>
    </row>
    <row r="13" spans="1:25" ht="150" customHeight="1" x14ac:dyDescent="0.25">
      <c r="A13" s="52">
        <v>15</v>
      </c>
      <c r="B13" s="52">
        <v>15</v>
      </c>
      <c r="C13" s="55" t="s">
        <v>101</v>
      </c>
      <c r="D13" s="57" t="s">
        <v>113</v>
      </c>
      <c r="E13" s="65" t="s">
        <v>89</v>
      </c>
      <c r="F13" s="66" t="s">
        <v>26</v>
      </c>
      <c r="G13" s="66" t="s">
        <v>53</v>
      </c>
      <c r="H13" s="66" t="s">
        <v>62</v>
      </c>
      <c r="I13" s="65" t="s">
        <v>27</v>
      </c>
      <c r="J13" s="59">
        <v>13611.03</v>
      </c>
      <c r="K13" s="28"/>
      <c r="L13" s="27">
        <f t="shared" si="0"/>
        <v>0</v>
      </c>
      <c r="M13" s="29" t="str">
        <f t="shared" si="1"/>
        <v>OK</v>
      </c>
      <c r="N13" s="37"/>
      <c r="O13" s="38"/>
      <c r="P13" s="37"/>
      <c r="Q13" s="36"/>
      <c r="R13" s="39"/>
      <c r="S13" s="37"/>
      <c r="T13" s="37"/>
      <c r="U13" s="37"/>
      <c r="V13" s="37"/>
      <c r="W13" s="37"/>
      <c r="X13" s="37"/>
      <c r="Y13" s="37"/>
    </row>
    <row r="14" spans="1:25" ht="150" customHeight="1" x14ac:dyDescent="0.25">
      <c r="A14" s="48">
        <v>16</v>
      </c>
      <c r="B14" s="48">
        <v>16</v>
      </c>
      <c r="C14" s="62" t="s">
        <v>101</v>
      </c>
      <c r="D14" s="56" t="s">
        <v>114</v>
      </c>
      <c r="E14" s="44" t="s">
        <v>90</v>
      </c>
      <c r="F14" s="44" t="s">
        <v>26</v>
      </c>
      <c r="G14" s="44" t="s">
        <v>53</v>
      </c>
      <c r="H14" s="44" t="s">
        <v>63</v>
      </c>
      <c r="I14" s="44" t="s">
        <v>27</v>
      </c>
      <c r="J14" s="61">
        <v>15985.91</v>
      </c>
      <c r="K14" s="28"/>
      <c r="L14" s="27">
        <f t="shared" si="0"/>
        <v>0</v>
      </c>
      <c r="M14" s="29" t="str">
        <f t="shared" si="1"/>
        <v>OK</v>
      </c>
      <c r="N14" s="37"/>
      <c r="O14" s="38"/>
      <c r="P14" s="37"/>
      <c r="Q14" s="37"/>
      <c r="R14" s="37"/>
      <c r="S14" s="37"/>
      <c r="T14" s="37"/>
      <c r="U14" s="37"/>
      <c r="V14" s="37"/>
      <c r="W14" s="37"/>
      <c r="X14" s="37"/>
      <c r="Y14" s="37"/>
    </row>
    <row r="15" spans="1:25" ht="150" customHeight="1" x14ac:dyDescent="0.25">
      <c r="A15" s="52">
        <v>17</v>
      </c>
      <c r="B15" s="52">
        <v>17</v>
      </c>
      <c r="C15" s="55" t="s">
        <v>101</v>
      </c>
      <c r="D15" s="57" t="s">
        <v>115</v>
      </c>
      <c r="E15" s="65" t="s">
        <v>91</v>
      </c>
      <c r="F15" s="65" t="s">
        <v>26</v>
      </c>
      <c r="G15" s="65" t="s">
        <v>53</v>
      </c>
      <c r="H15" s="65" t="s">
        <v>64</v>
      </c>
      <c r="I15" s="65" t="s">
        <v>27</v>
      </c>
      <c r="J15" s="59">
        <v>16854.5</v>
      </c>
      <c r="K15" s="28"/>
      <c r="L15" s="27">
        <f t="shared" si="0"/>
        <v>0</v>
      </c>
      <c r="M15" s="29" t="str">
        <f t="shared" si="1"/>
        <v>OK</v>
      </c>
      <c r="N15" s="37"/>
      <c r="O15" s="38"/>
      <c r="P15" s="37"/>
      <c r="Q15" s="37"/>
      <c r="R15" s="37"/>
      <c r="S15" s="37"/>
      <c r="T15" s="37"/>
      <c r="U15" s="37"/>
      <c r="V15" s="37"/>
      <c r="W15" s="37"/>
      <c r="X15" s="37"/>
      <c r="Y15" s="37"/>
    </row>
    <row r="16" spans="1:25" ht="150" customHeight="1" x14ac:dyDescent="0.25">
      <c r="A16" s="53">
        <v>19</v>
      </c>
      <c r="B16" s="53">
        <v>19</v>
      </c>
      <c r="C16" s="54" t="s">
        <v>98</v>
      </c>
      <c r="D16" s="58" t="s">
        <v>37</v>
      </c>
      <c r="E16" s="44" t="s">
        <v>92</v>
      </c>
      <c r="F16" s="44" t="s">
        <v>26</v>
      </c>
      <c r="G16" s="44" t="s">
        <v>65</v>
      </c>
      <c r="H16" s="44" t="s">
        <v>66</v>
      </c>
      <c r="I16" s="44" t="s">
        <v>27</v>
      </c>
      <c r="J16" s="60">
        <v>863.63</v>
      </c>
      <c r="K16" s="28">
        <v>4</v>
      </c>
      <c r="L16" s="27">
        <f t="shared" si="0"/>
        <v>4</v>
      </c>
      <c r="M16" s="29" t="str">
        <f t="shared" si="1"/>
        <v>OK</v>
      </c>
      <c r="N16" s="37"/>
      <c r="O16" s="38"/>
      <c r="P16" s="37"/>
      <c r="Q16" s="37"/>
      <c r="R16" s="37"/>
      <c r="S16" s="37"/>
      <c r="T16" s="37"/>
      <c r="U16" s="37"/>
      <c r="V16" s="37"/>
      <c r="W16" s="37"/>
      <c r="X16" s="37"/>
      <c r="Y16" s="37"/>
    </row>
    <row r="17" spans="1:25" ht="150" customHeight="1" x14ac:dyDescent="0.25">
      <c r="A17" s="50">
        <v>20</v>
      </c>
      <c r="B17" s="52">
        <v>20</v>
      </c>
      <c r="C17" s="55" t="s">
        <v>101</v>
      </c>
      <c r="D17" s="57" t="s">
        <v>67</v>
      </c>
      <c r="E17" s="65" t="s">
        <v>93</v>
      </c>
      <c r="F17" s="66" t="s">
        <v>26</v>
      </c>
      <c r="G17" s="66" t="s">
        <v>68</v>
      </c>
      <c r="H17" s="66" t="s">
        <v>69</v>
      </c>
      <c r="I17" s="66" t="s">
        <v>70</v>
      </c>
      <c r="J17" s="59">
        <v>481.95</v>
      </c>
      <c r="K17" s="28"/>
      <c r="L17" s="27">
        <f t="shared" si="0"/>
        <v>0</v>
      </c>
      <c r="M17" s="29" t="str">
        <f t="shared" si="1"/>
        <v>OK</v>
      </c>
      <c r="N17" s="37"/>
      <c r="O17" s="38"/>
      <c r="P17" s="37"/>
      <c r="Q17" s="37"/>
      <c r="R17" s="37"/>
      <c r="S17" s="37"/>
      <c r="T17" s="37"/>
      <c r="U17" s="37"/>
      <c r="V17" s="37"/>
      <c r="W17" s="37"/>
      <c r="X17" s="37"/>
      <c r="Y17" s="37"/>
    </row>
    <row r="18" spans="1:25" ht="150" customHeight="1" x14ac:dyDescent="0.25">
      <c r="A18" s="51">
        <v>21</v>
      </c>
      <c r="B18" s="53">
        <v>21</v>
      </c>
      <c r="C18" s="54" t="s">
        <v>102</v>
      </c>
      <c r="D18" s="58" t="s">
        <v>116</v>
      </c>
      <c r="E18" s="44" t="s">
        <v>94</v>
      </c>
      <c r="F18" s="44" t="s">
        <v>26</v>
      </c>
      <c r="G18" s="44" t="s">
        <v>95</v>
      </c>
      <c r="H18" s="44" t="s">
        <v>79</v>
      </c>
      <c r="I18" s="44" t="s">
        <v>27</v>
      </c>
      <c r="J18" s="60">
        <v>3953.7</v>
      </c>
      <c r="K18" s="28"/>
      <c r="L18" s="27">
        <f t="shared" si="0"/>
        <v>0</v>
      </c>
      <c r="M18" s="29" t="str">
        <f t="shared" si="1"/>
        <v>OK</v>
      </c>
      <c r="N18" s="37"/>
      <c r="O18" s="38"/>
      <c r="P18" s="37"/>
      <c r="Q18" s="37"/>
      <c r="R18" s="37"/>
      <c r="S18" s="37"/>
      <c r="T18" s="37"/>
      <c r="U18" s="37"/>
      <c r="V18" s="37"/>
      <c r="W18" s="37"/>
      <c r="X18" s="37"/>
      <c r="Y18" s="37"/>
    </row>
    <row r="19" spans="1:25" ht="50.1" customHeight="1" x14ac:dyDescent="0.25">
      <c r="A19" s="96">
        <v>22</v>
      </c>
      <c r="B19" s="52">
        <v>22</v>
      </c>
      <c r="C19" s="88" t="s">
        <v>103</v>
      </c>
      <c r="D19" s="57" t="s">
        <v>71</v>
      </c>
      <c r="E19" s="91" t="s">
        <v>96</v>
      </c>
      <c r="F19" s="66" t="s">
        <v>29</v>
      </c>
      <c r="G19" s="67" t="s">
        <v>72</v>
      </c>
      <c r="H19" s="66" t="s">
        <v>73</v>
      </c>
      <c r="I19" s="66" t="s">
        <v>30</v>
      </c>
      <c r="J19" s="59">
        <v>51.1</v>
      </c>
      <c r="K19" s="28">
        <v>4</v>
      </c>
      <c r="L19" s="27">
        <f t="shared" si="0"/>
        <v>4</v>
      </c>
      <c r="M19" s="29" t="str">
        <f t="shared" si="1"/>
        <v>OK</v>
      </c>
      <c r="N19" s="37"/>
      <c r="O19" s="38"/>
      <c r="P19" s="37"/>
      <c r="Q19" s="37"/>
      <c r="R19" s="37"/>
      <c r="S19" s="37"/>
      <c r="T19" s="37"/>
      <c r="U19" s="39"/>
      <c r="V19" s="39"/>
      <c r="W19" s="37"/>
      <c r="X19" s="37"/>
      <c r="Y19" s="37"/>
    </row>
    <row r="20" spans="1:25" ht="50.1" customHeight="1" x14ac:dyDescent="0.25">
      <c r="A20" s="96"/>
      <c r="B20" s="52">
        <v>23</v>
      </c>
      <c r="C20" s="89"/>
      <c r="D20" s="57" t="s">
        <v>28</v>
      </c>
      <c r="E20" s="92"/>
      <c r="F20" s="66" t="s">
        <v>29</v>
      </c>
      <c r="G20" s="68" t="s">
        <v>72</v>
      </c>
      <c r="H20" s="66" t="s">
        <v>73</v>
      </c>
      <c r="I20" s="66" t="s">
        <v>30</v>
      </c>
      <c r="J20" s="59">
        <v>430</v>
      </c>
      <c r="K20" s="28">
        <v>10</v>
      </c>
      <c r="L20" s="27">
        <f t="shared" si="0"/>
        <v>10</v>
      </c>
      <c r="M20" s="29" t="str">
        <f t="shared" si="1"/>
        <v>OK</v>
      </c>
      <c r="N20" s="37"/>
      <c r="O20" s="38"/>
      <c r="P20" s="37"/>
      <c r="Q20" s="37"/>
      <c r="R20" s="37"/>
      <c r="S20" s="37"/>
      <c r="T20" s="37"/>
      <c r="U20" s="37"/>
      <c r="V20" s="37"/>
      <c r="W20" s="37"/>
      <c r="X20" s="37"/>
      <c r="Y20" s="37"/>
    </row>
    <row r="21" spans="1:25" ht="50.1" customHeight="1" x14ac:dyDescent="0.25">
      <c r="A21" s="96"/>
      <c r="B21" s="52">
        <v>24</v>
      </c>
      <c r="C21" s="89"/>
      <c r="D21" s="57" t="s">
        <v>31</v>
      </c>
      <c r="E21" s="92"/>
      <c r="F21" s="66" t="s">
        <v>29</v>
      </c>
      <c r="G21" s="68" t="s">
        <v>72</v>
      </c>
      <c r="H21" s="66" t="s">
        <v>73</v>
      </c>
      <c r="I21" s="66" t="s">
        <v>30</v>
      </c>
      <c r="J21" s="59">
        <v>500</v>
      </c>
      <c r="K21" s="28">
        <v>8</v>
      </c>
      <c r="L21" s="27">
        <f t="shared" si="0"/>
        <v>8</v>
      </c>
      <c r="M21" s="29" t="str">
        <f t="shared" si="1"/>
        <v>OK</v>
      </c>
      <c r="N21" s="37"/>
      <c r="O21" s="38"/>
      <c r="P21" s="37"/>
      <c r="Q21" s="37"/>
      <c r="R21" s="37"/>
      <c r="S21" s="37"/>
      <c r="T21" s="37"/>
      <c r="U21" s="37"/>
      <c r="V21" s="37"/>
      <c r="W21" s="37"/>
      <c r="X21" s="37"/>
      <c r="Y21" s="37"/>
    </row>
    <row r="22" spans="1:25" ht="50.1" customHeight="1" x14ac:dyDescent="0.25">
      <c r="A22" s="96"/>
      <c r="B22" s="52">
        <v>25</v>
      </c>
      <c r="C22" s="89"/>
      <c r="D22" s="57" t="s">
        <v>32</v>
      </c>
      <c r="E22" s="92"/>
      <c r="F22" s="66" t="s">
        <v>29</v>
      </c>
      <c r="G22" s="68" t="s">
        <v>72</v>
      </c>
      <c r="H22" s="66" t="s">
        <v>73</v>
      </c>
      <c r="I22" s="66" t="s">
        <v>30</v>
      </c>
      <c r="J22" s="59">
        <v>800</v>
      </c>
      <c r="K22" s="28">
        <v>4</v>
      </c>
      <c r="L22" s="27">
        <f t="shared" si="0"/>
        <v>4</v>
      </c>
      <c r="M22" s="29" t="str">
        <f t="shared" si="1"/>
        <v>OK</v>
      </c>
      <c r="N22" s="37"/>
      <c r="O22" s="38"/>
      <c r="P22" s="37"/>
      <c r="Q22" s="37"/>
      <c r="R22" s="37"/>
      <c r="S22" s="37"/>
      <c r="T22" s="37"/>
      <c r="U22" s="37"/>
      <c r="V22" s="37"/>
      <c r="W22" s="37"/>
      <c r="X22" s="37"/>
      <c r="Y22" s="37"/>
    </row>
    <row r="23" spans="1:25" ht="50.1" customHeight="1" x14ac:dyDescent="0.25">
      <c r="A23" s="96"/>
      <c r="B23" s="52">
        <v>26</v>
      </c>
      <c r="C23" s="89"/>
      <c r="D23" s="57" t="s">
        <v>33</v>
      </c>
      <c r="E23" s="92"/>
      <c r="F23" s="66" t="s">
        <v>34</v>
      </c>
      <c r="G23" s="68" t="s">
        <v>72</v>
      </c>
      <c r="H23" s="66" t="s">
        <v>73</v>
      </c>
      <c r="I23" s="66" t="s">
        <v>30</v>
      </c>
      <c r="J23" s="59">
        <v>40</v>
      </c>
      <c r="K23" s="28">
        <v>10</v>
      </c>
      <c r="L23" s="27">
        <f t="shared" si="0"/>
        <v>10</v>
      </c>
      <c r="M23" s="29" t="str">
        <f t="shared" si="1"/>
        <v>OK</v>
      </c>
      <c r="N23" s="37"/>
      <c r="O23" s="38"/>
      <c r="P23" s="36"/>
      <c r="Q23" s="37"/>
      <c r="R23" s="36"/>
      <c r="S23" s="37"/>
      <c r="T23" s="37"/>
      <c r="U23" s="37"/>
      <c r="V23" s="37"/>
      <c r="W23" s="37"/>
      <c r="X23" s="37"/>
      <c r="Y23" s="37"/>
    </row>
    <row r="24" spans="1:25" ht="50.1" customHeight="1" x14ac:dyDescent="0.25">
      <c r="A24" s="96"/>
      <c r="B24" s="52">
        <v>27</v>
      </c>
      <c r="C24" s="89"/>
      <c r="D24" s="57" t="s">
        <v>117</v>
      </c>
      <c r="E24" s="92"/>
      <c r="F24" s="66" t="s">
        <v>34</v>
      </c>
      <c r="G24" s="68" t="s">
        <v>72</v>
      </c>
      <c r="H24" s="66" t="s">
        <v>73</v>
      </c>
      <c r="I24" s="66" t="s">
        <v>30</v>
      </c>
      <c r="J24" s="59">
        <v>40</v>
      </c>
      <c r="K24" s="28">
        <v>10</v>
      </c>
      <c r="L24" s="27">
        <f t="shared" si="0"/>
        <v>10</v>
      </c>
      <c r="M24" s="29" t="str">
        <f t="shared" si="1"/>
        <v>OK</v>
      </c>
      <c r="N24" s="37"/>
      <c r="O24" s="38"/>
      <c r="P24" s="37"/>
      <c r="Q24" s="37"/>
      <c r="R24" s="37"/>
      <c r="S24" s="37"/>
      <c r="T24" s="37"/>
      <c r="U24" s="37"/>
      <c r="V24" s="37"/>
      <c r="W24" s="37"/>
      <c r="X24" s="37"/>
      <c r="Y24" s="37"/>
    </row>
    <row r="25" spans="1:25" ht="50.1" customHeight="1" x14ac:dyDescent="0.25">
      <c r="A25" s="96"/>
      <c r="B25" s="52">
        <v>28</v>
      </c>
      <c r="C25" s="89"/>
      <c r="D25" s="57" t="s">
        <v>35</v>
      </c>
      <c r="E25" s="92"/>
      <c r="F25" s="66" t="s">
        <v>34</v>
      </c>
      <c r="G25" s="68" t="s">
        <v>72</v>
      </c>
      <c r="H25" s="66" t="s">
        <v>73</v>
      </c>
      <c r="I25" s="66" t="s">
        <v>30</v>
      </c>
      <c r="J25" s="59">
        <v>60</v>
      </c>
      <c r="K25" s="28">
        <v>10</v>
      </c>
      <c r="L25" s="27">
        <f t="shared" si="0"/>
        <v>10</v>
      </c>
      <c r="M25" s="29" t="str">
        <f t="shared" si="1"/>
        <v>OK</v>
      </c>
      <c r="N25" s="36"/>
      <c r="O25" s="36"/>
      <c r="P25" s="37"/>
      <c r="Q25" s="36"/>
      <c r="R25" s="39"/>
      <c r="S25" s="36"/>
      <c r="T25" s="37"/>
      <c r="U25" s="37"/>
      <c r="V25" s="37"/>
      <c r="W25" s="36"/>
      <c r="X25" s="37"/>
      <c r="Y25" s="37"/>
    </row>
    <row r="26" spans="1:25" ht="50.1" customHeight="1" x14ac:dyDescent="0.25">
      <c r="A26" s="96"/>
      <c r="B26" s="52">
        <v>29</v>
      </c>
      <c r="C26" s="89"/>
      <c r="D26" s="57" t="s">
        <v>118</v>
      </c>
      <c r="E26" s="92"/>
      <c r="F26" s="66" t="s">
        <v>29</v>
      </c>
      <c r="G26" s="68" t="s">
        <v>72</v>
      </c>
      <c r="H26" s="66" t="s">
        <v>73</v>
      </c>
      <c r="I26" s="66" t="s">
        <v>30</v>
      </c>
      <c r="J26" s="59">
        <v>60</v>
      </c>
      <c r="K26" s="28">
        <v>8</v>
      </c>
      <c r="L26" s="27">
        <f t="shared" si="0"/>
        <v>8</v>
      </c>
      <c r="M26" s="29" t="str">
        <f t="shared" si="1"/>
        <v>OK</v>
      </c>
      <c r="N26" s="38"/>
      <c r="O26" s="36"/>
      <c r="P26" s="37"/>
      <c r="Q26" s="36"/>
      <c r="R26" s="37"/>
      <c r="S26" s="37"/>
      <c r="T26" s="36"/>
      <c r="U26" s="37"/>
      <c r="V26" s="37"/>
      <c r="W26" s="37"/>
      <c r="X26" s="37"/>
      <c r="Y26" s="37"/>
    </row>
    <row r="27" spans="1:25" ht="50.1" customHeight="1" x14ac:dyDescent="0.25">
      <c r="A27" s="96"/>
      <c r="B27" s="52">
        <v>30</v>
      </c>
      <c r="C27" s="90"/>
      <c r="D27" s="57" t="s">
        <v>74</v>
      </c>
      <c r="E27" s="93"/>
      <c r="F27" s="66" t="s">
        <v>29</v>
      </c>
      <c r="G27" s="68" t="s">
        <v>72</v>
      </c>
      <c r="H27" s="66" t="s">
        <v>73</v>
      </c>
      <c r="I27" s="66" t="s">
        <v>30</v>
      </c>
      <c r="J27" s="59">
        <v>113</v>
      </c>
      <c r="K27" s="28"/>
      <c r="L27" s="27">
        <f t="shared" si="0"/>
        <v>0</v>
      </c>
      <c r="M27" s="29" t="str">
        <f t="shared" si="1"/>
        <v>OK</v>
      </c>
      <c r="N27" s="36"/>
      <c r="O27" s="36"/>
      <c r="P27" s="37"/>
      <c r="Q27" s="36"/>
      <c r="R27" s="37"/>
      <c r="S27" s="37"/>
      <c r="T27" s="37"/>
      <c r="U27" s="39"/>
      <c r="V27" s="37"/>
      <c r="W27" s="37"/>
      <c r="X27" s="37"/>
      <c r="Y27" s="37"/>
    </row>
    <row r="28" spans="1:25" ht="50.1" customHeight="1" x14ac:dyDescent="0.25">
      <c r="A28" s="97">
        <v>23</v>
      </c>
      <c r="B28" s="53">
        <v>31</v>
      </c>
      <c r="C28" s="98" t="s">
        <v>101</v>
      </c>
      <c r="D28" s="58" t="s">
        <v>28</v>
      </c>
      <c r="E28" s="94" t="s">
        <v>96</v>
      </c>
      <c r="F28" s="45" t="s">
        <v>29</v>
      </c>
      <c r="G28" s="47" t="s">
        <v>72</v>
      </c>
      <c r="H28" s="45" t="s">
        <v>73</v>
      </c>
      <c r="I28" s="45" t="s">
        <v>30</v>
      </c>
      <c r="J28" s="60">
        <v>588.42999999999995</v>
      </c>
      <c r="K28" s="28"/>
      <c r="L28" s="27">
        <f t="shared" si="0"/>
        <v>0</v>
      </c>
      <c r="M28" s="29" t="str">
        <f t="shared" si="1"/>
        <v>OK</v>
      </c>
      <c r="N28" s="36"/>
      <c r="O28" s="36"/>
      <c r="P28" s="37"/>
      <c r="Q28" s="36"/>
      <c r="R28" s="39"/>
      <c r="S28" s="36"/>
      <c r="T28" s="36"/>
      <c r="U28" s="37"/>
      <c r="V28" s="37"/>
      <c r="W28" s="36"/>
      <c r="X28" s="37"/>
      <c r="Y28" s="37"/>
    </row>
    <row r="29" spans="1:25" ht="50.1" customHeight="1" x14ac:dyDescent="0.25">
      <c r="A29" s="97"/>
      <c r="B29" s="53">
        <v>32</v>
      </c>
      <c r="C29" s="99"/>
      <c r="D29" s="58" t="s">
        <v>118</v>
      </c>
      <c r="E29" s="95"/>
      <c r="F29" s="45" t="s">
        <v>29</v>
      </c>
      <c r="G29" s="47" t="s">
        <v>72</v>
      </c>
      <c r="H29" s="45" t="s">
        <v>73</v>
      </c>
      <c r="I29" s="45" t="s">
        <v>30</v>
      </c>
      <c r="J29" s="60">
        <v>246.66</v>
      </c>
      <c r="K29" s="28"/>
      <c r="L29" s="27">
        <f t="shared" si="0"/>
        <v>0</v>
      </c>
      <c r="M29" s="29" t="str">
        <f t="shared" si="1"/>
        <v>OK</v>
      </c>
      <c r="N29" s="38"/>
      <c r="O29" s="36"/>
      <c r="P29" s="37"/>
      <c r="Q29" s="36"/>
      <c r="R29" s="37"/>
      <c r="S29" s="37"/>
      <c r="T29" s="37"/>
      <c r="U29" s="37"/>
      <c r="V29" s="37"/>
      <c r="W29" s="37"/>
      <c r="X29" s="37"/>
      <c r="Y29" s="37"/>
    </row>
    <row r="30" spans="1:25" ht="50.1" customHeight="1" x14ac:dyDescent="0.25">
      <c r="A30" s="86">
        <v>24</v>
      </c>
      <c r="B30" s="52">
        <v>33</v>
      </c>
      <c r="C30" s="88" t="s">
        <v>101</v>
      </c>
      <c r="D30" s="57" t="s">
        <v>71</v>
      </c>
      <c r="E30" s="91" t="s">
        <v>96</v>
      </c>
      <c r="F30" s="66" t="s">
        <v>29</v>
      </c>
      <c r="G30" s="67" t="s">
        <v>72</v>
      </c>
      <c r="H30" s="66" t="s">
        <v>73</v>
      </c>
      <c r="I30" s="66" t="s">
        <v>30</v>
      </c>
      <c r="J30" s="59">
        <v>248.36</v>
      </c>
      <c r="K30" s="28"/>
      <c r="L30" s="27">
        <f t="shared" si="0"/>
        <v>0</v>
      </c>
      <c r="M30" s="29" t="str">
        <f t="shared" si="1"/>
        <v>OK</v>
      </c>
      <c r="N30" s="36"/>
      <c r="O30" s="36"/>
      <c r="P30" s="37"/>
      <c r="Q30" s="36"/>
      <c r="R30" s="37"/>
      <c r="S30" s="37"/>
      <c r="T30" s="37"/>
      <c r="U30" s="39"/>
      <c r="V30" s="37"/>
      <c r="W30" s="37"/>
      <c r="X30" s="37"/>
      <c r="Y30" s="37"/>
    </row>
    <row r="31" spans="1:25" ht="50.1" customHeight="1" x14ac:dyDescent="0.25">
      <c r="A31" s="87"/>
      <c r="B31" s="52">
        <v>34</v>
      </c>
      <c r="C31" s="89"/>
      <c r="D31" s="57" t="s">
        <v>32</v>
      </c>
      <c r="E31" s="92"/>
      <c r="F31" s="66" t="s">
        <v>29</v>
      </c>
      <c r="G31" s="68" t="s">
        <v>72</v>
      </c>
      <c r="H31" s="66" t="s">
        <v>73</v>
      </c>
      <c r="I31" s="66" t="s">
        <v>30</v>
      </c>
      <c r="J31" s="59">
        <v>1105</v>
      </c>
      <c r="K31" s="28"/>
      <c r="L31" s="27">
        <f t="shared" si="0"/>
        <v>0</v>
      </c>
      <c r="M31" s="29" t="str">
        <f t="shared" si="1"/>
        <v>OK</v>
      </c>
      <c r="N31" s="36"/>
      <c r="O31" s="36"/>
      <c r="P31" s="37"/>
      <c r="Q31" s="36"/>
      <c r="R31" s="39"/>
      <c r="S31" s="37"/>
      <c r="T31" s="37"/>
      <c r="U31" s="39"/>
      <c r="V31" s="37"/>
      <c r="W31" s="37"/>
      <c r="X31" s="37"/>
      <c r="Y31" s="37"/>
    </row>
    <row r="32" spans="1:25" ht="50.1" customHeight="1" x14ac:dyDescent="0.25">
      <c r="A32" s="87"/>
      <c r="B32" s="52">
        <v>35</v>
      </c>
      <c r="C32" s="89"/>
      <c r="D32" s="57" t="s">
        <v>31</v>
      </c>
      <c r="E32" s="92"/>
      <c r="F32" s="66" t="s">
        <v>29</v>
      </c>
      <c r="G32" s="68" t="s">
        <v>72</v>
      </c>
      <c r="H32" s="66" t="s">
        <v>73</v>
      </c>
      <c r="I32" s="66" t="s">
        <v>30</v>
      </c>
      <c r="J32" s="59">
        <v>775</v>
      </c>
      <c r="K32" s="28"/>
      <c r="L32" s="27">
        <f t="shared" si="0"/>
        <v>0</v>
      </c>
      <c r="M32" s="29" t="str">
        <f t="shared" si="1"/>
        <v>OK</v>
      </c>
      <c r="N32" s="38"/>
      <c r="O32" s="38"/>
      <c r="P32" s="37"/>
      <c r="Q32" s="36"/>
      <c r="R32" s="37"/>
      <c r="S32" s="37"/>
      <c r="T32" s="37"/>
      <c r="U32" s="37"/>
      <c r="V32" s="37"/>
      <c r="W32" s="37"/>
      <c r="X32" s="37"/>
      <c r="Y32" s="37"/>
    </row>
    <row r="33" spans="1:25" ht="50.1" customHeight="1" x14ac:dyDescent="0.25">
      <c r="A33" s="87"/>
      <c r="B33" s="52">
        <v>36</v>
      </c>
      <c r="C33" s="89"/>
      <c r="D33" s="57" t="s">
        <v>74</v>
      </c>
      <c r="E33" s="92"/>
      <c r="F33" s="66" t="s">
        <v>29</v>
      </c>
      <c r="G33" s="68" t="s">
        <v>72</v>
      </c>
      <c r="H33" s="66" t="s">
        <v>73</v>
      </c>
      <c r="I33" s="66" t="s">
        <v>30</v>
      </c>
      <c r="J33" s="59">
        <v>203.33</v>
      </c>
      <c r="K33" s="28"/>
      <c r="L33" s="27">
        <f t="shared" si="0"/>
        <v>0</v>
      </c>
      <c r="M33" s="29" t="str">
        <f t="shared" si="1"/>
        <v>OK</v>
      </c>
      <c r="N33" s="38"/>
      <c r="O33" s="37"/>
      <c r="P33" s="37"/>
      <c r="Q33" s="36"/>
      <c r="R33" s="37"/>
      <c r="S33" s="37"/>
      <c r="T33" s="37"/>
      <c r="U33" s="37"/>
      <c r="V33" s="37"/>
      <c r="W33" s="37"/>
      <c r="X33" s="37"/>
      <c r="Y33" s="37"/>
    </row>
    <row r="34" spans="1:25" ht="50.1" customHeight="1" x14ac:dyDescent="0.25">
      <c r="A34" s="87"/>
      <c r="B34" s="52">
        <v>37</v>
      </c>
      <c r="C34" s="89"/>
      <c r="D34" s="57" t="s">
        <v>33</v>
      </c>
      <c r="E34" s="92"/>
      <c r="F34" s="66" t="s">
        <v>34</v>
      </c>
      <c r="G34" s="68" t="s">
        <v>72</v>
      </c>
      <c r="H34" s="66" t="s">
        <v>73</v>
      </c>
      <c r="I34" s="66" t="s">
        <v>30</v>
      </c>
      <c r="J34" s="59">
        <v>90</v>
      </c>
      <c r="K34" s="28"/>
      <c r="L34" s="27">
        <f t="shared" si="0"/>
        <v>0</v>
      </c>
      <c r="M34" s="29" t="str">
        <f t="shared" si="1"/>
        <v>OK</v>
      </c>
      <c r="N34" s="38"/>
      <c r="O34" s="37"/>
      <c r="P34" s="37"/>
      <c r="Q34" s="36"/>
      <c r="R34" s="37"/>
      <c r="S34" s="37"/>
      <c r="T34" s="37"/>
      <c r="U34" s="37"/>
      <c r="V34" s="37"/>
      <c r="W34" s="37"/>
      <c r="X34" s="37"/>
      <c r="Y34" s="37"/>
    </row>
    <row r="35" spans="1:25" ht="50.1" customHeight="1" x14ac:dyDescent="0.25">
      <c r="A35" s="87"/>
      <c r="B35" s="52">
        <v>38</v>
      </c>
      <c r="C35" s="89"/>
      <c r="D35" s="57" t="s">
        <v>117</v>
      </c>
      <c r="E35" s="92"/>
      <c r="F35" s="66" t="s">
        <v>34</v>
      </c>
      <c r="G35" s="68" t="s">
        <v>72</v>
      </c>
      <c r="H35" s="66" t="s">
        <v>73</v>
      </c>
      <c r="I35" s="66" t="s">
        <v>30</v>
      </c>
      <c r="J35" s="59">
        <v>103.33</v>
      </c>
      <c r="K35" s="28"/>
      <c r="L35" s="27">
        <f t="shared" si="0"/>
        <v>0</v>
      </c>
      <c r="M35" s="29" t="str">
        <f t="shared" si="1"/>
        <v>OK</v>
      </c>
      <c r="N35" s="38"/>
      <c r="O35" s="37"/>
      <c r="P35" s="37"/>
      <c r="Q35" s="36"/>
      <c r="R35" s="37"/>
      <c r="S35" s="37"/>
      <c r="T35" s="37"/>
      <c r="U35" s="37"/>
      <c r="V35" s="37"/>
      <c r="W35" s="37"/>
      <c r="X35" s="37"/>
      <c r="Y35" s="37"/>
    </row>
    <row r="36" spans="1:25" ht="50.1" customHeight="1" x14ac:dyDescent="0.25">
      <c r="A36" s="87"/>
      <c r="B36" s="52">
        <v>39</v>
      </c>
      <c r="C36" s="89"/>
      <c r="D36" s="57" t="s">
        <v>35</v>
      </c>
      <c r="E36" s="92"/>
      <c r="F36" s="66" t="s">
        <v>34</v>
      </c>
      <c r="G36" s="68" t="s">
        <v>72</v>
      </c>
      <c r="H36" s="66" t="s">
        <v>73</v>
      </c>
      <c r="I36" s="66" t="s">
        <v>30</v>
      </c>
      <c r="J36" s="59">
        <v>113.33</v>
      </c>
      <c r="K36" s="28"/>
      <c r="L36" s="27">
        <f t="shared" si="0"/>
        <v>0</v>
      </c>
      <c r="M36" s="29" t="str">
        <f t="shared" si="1"/>
        <v>OK</v>
      </c>
      <c r="N36" s="38"/>
      <c r="O36" s="37"/>
      <c r="P36" s="37"/>
      <c r="Q36" s="36"/>
      <c r="R36" s="37"/>
      <c r="S36" s="37"/>
      <c r="T36" s="37"/>
      <c r="U36" s="37"/>
      <c r="V36" s="37"/>
      <c r="W36" s="37"/>
      <c r="X36" s="37"/>
      <c r="Y36" s="37"/>
    </row>
    <row r="37" spans="1:25" ht="50.1" customHeight="1" x14ac:dyDescent="0.25">
      <c r="A37" s="87"/>
      <c r="B37" s="52">
        <v>40</v>
      </c>
      <c r="C37" s="89"/>
      <c r="D37" s="57" t="s">
        <v>118</v>
      </c>
      <c r="E37" s="92"/>
      <c r="F37" s="66" t="s">
        <v>29</v>
      </c>
      <c r="G37" s="68" t="s">
        <v>72</v>
      </c>
      <c r="H37" s="66" t="s">
        <v>73</v>
      </c>
      <c r="I37" s="66" t="s">
        <v>30</v>
      </c>
      <c r="J37" s="59">
        <v>246.66</v>
      </c>
      <c r="K37" s="28"/>
      <c r="L37" s="27">
        <f t="shared" si="0"/>
        <v>0</v>
      </c>
      <c r="M37" s="29" t="str">
        <f t="shared" si="1"/>
        <v>OK</v>
      </c>
      <c r="N37" s="37"/>
      <c r="O37" s="37"/>
      <c r="P37" s="37"/>
      <c r="Q37" s="36"/>
      <c r="R37" s="37"/>
      <c r="S37" s="37"/>
      <c r="T37" s="37"/>
      <c r="U37" s="37"/>
      <c r="V37" s="37"/>
      <c r="W37" s="37"/>
      <c r="X37" s="37"/>
      <c r="Y37" s="37"/>
    </row>
    <row r="38" spans="1:25" ht="50.1" customHeight="1" x14ac:dyDescent="0.25">
      <c r="A38" s="87"/>
      <c r="B38" s="52">
        <v>41</v>
      </c>
      <c r="C38" s="90"/>
      <c r="D38" s="57" t="s">
        <v>28</v>
      </c>
      <c r="E38" s="93"/>
      <c r="F38" s="66" t="s">
        <v>29</v>
      </c>
      <c r="G38" s="68" t="s">
        <v>72</v>
      </c>
      <c r="H38" s="66" t="s">
        <v>73</v>
      </c>
      <c r="I38" s="66" t="s">
        <v>30</v>
      </c>
      <c r="J38" s="59">
        <v>588.42999999999995</v>
      </c>
      <c r="K38" s="28"/>
      <c r="L38" s="27">
        <f t="shared" si="0"/>
        <v>0</v>
      </c>
      <c r="M38" s="29" t="str">
        <f t="shared" si="1"/>
        <v>OK</v>
      </c>
      <c r="N38" s="37"/>
      <c r="O38" s="37"/>
      <c r="P38" s="37"/>
      <c r="Q38" s="36"/>
      <c r="R38" s="37"/>
      <c r="S38" s="37"/>
      <c r="T38" s="37"/>
      <c r="U38" s="37"/>
      <c r="V38" s="37"/>
      <c r="W38" s="37"/>
      <c r="X38" s="37"/>
      <c r="Y38" s="37"/>
    </row>
    <row r="39" spans="1:25" ht="80.099999999999994" customHeight="1" x14ac:dyDescent="0.25">
      <c r="N39" s="43"/>
      <c r="O39" s="43"/>
      <c r="P39" s="43"/>
    </row>
  </sheetData>
  <customSheetViews>
    <customSheetView guid="{29377F80-2479-4EEE-B758-5B51FB237957}" scale="80" topLeftCell="D1">
      <selection activeCell="K4" sqref="K4:K38"/>
      <pageMargins left="0.511811024" right="0.511811024" top="0.78740157499999996" bottom="0.78740157499999996" header="0.31496062000000002" footer="0.31496062000000002"/>
    </customSheetView>
    <customSheetView guid="{4F310B60-E7C4-463C-82E5-32855552E117}" scale="80" topLeftCell="D1">
      <selection activeCell="K4" sqref="K4:K38"/>
      <pageMargins left="0.511811024" right="0.511811024" top="0.78740157499999996" bottom="0.78740157499999996" header="0.31496062000000002" footer="0.31496062000000002"/>
    </customSheetView>
    <customSheetView guid="{621D8238-5429-498F-AC6E-560DC77BBC2F}" scale="80" topLeftCell="A6">
      <selection activeCell="K7" sqref="K7"/>
      <pageMargins left="0.511811024" right="0.511811024" top="0.78740157499999996" bottom="0.78740157499999996" header="0.31496062000000002" footer="0.31496062000000002"/>
    </customSheetView>
  </customSheetViews>
  <mergeCells count="25">
    <mergeCell ref="E30:E38"/>
    <mergeCell ref="A1:C1"/>
    <mergeCell ref="D1:J1"/>
    <mergeCell ref="T1:T2"/>
    <mergeCell ref="K1:M1"/>
    <mergeCell ref="A19:A27"/>
    <mergeCell ref="C19:C27"/>
    <mergeCell ref="E19:E27"/>
    <mergeCell ref="A28:A29"/>
    <mergeCell ref="C28:C29"/>
    <mergeCell ref="E28:E29"/>
    <mergeCell ref="A30:A38"/>
    <mergeCell ref="C30:C38"/>
    <mergeCell ref="W1:W2"/>
    <mergeCell ref="X1:X2"/>
    <mergeCell ref="Y1:Y2"/>
    <mergeCell ref="A2:M2"/>
    <mergeCell ref="U1:U2"/>
    <mergeCell ref="V1:V2"/>
    <mergeCell ref="N1:N2"/>
    <mergeCell ref="O1:O2"/>
    <mergeCell ref="P1:P2"/>
    <mergeCell ref="Q1:Q2"/>
    <mergeCell ref="R1:R2"/>
    <mergeCell ref="S1:S2"/>
  </mergeCells>
  <conditionalFormatting sqref="M1:M3 M39:M1048576">
    <cfRule type="cellIs" dxfId="11" priority="2" operator="equal">
      <formula>"ATENÇÃO"</formula>
    </cfRule>
  </conditionalFormatting>
  <conditionalFormatting sqref="M4:M38">
    <cfRule type="cellIs" dxfId="10" priority="1" operator="equal">
      <formula>"ATENÇÃO"</formula>
    </cfRule>
  </conditionalFormatting>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15</vt:i4>
      </vt:variant>
    </vt:vector>
  </HeadingPairs>
  <TitlesOfParts>
    <vt:vector size="15" baseType="lpstr">
      <vt:lpstr>REITORIA</vt:lpstr>
      <vt:lpstr>SETIC</vt:lpstr>
      <vt:lpstr>ESAG</vt:lpstr>
      <vt:lpstr>CEART</vt:lpstr>
      <vt:lpstr>FAED</vt:lpstr>
      <vt:lpstr>CEAD</vt:lpstr>
      <vt:lpstr>CEFID</vt:lpstr>
      <vt:lpstr>CERES</vt:lpstr>
      <vt:lpstr>CESFI</vt:lpstr>
      <vt:lpstr>CEAVI</vt:lpstr>
      <vt:lpstr>CCT</vt:lpstr>
      <vt:lpstr>CAV</vt:lpstr>
      <vt:lpstr>CEO</vt:lpstr>
      <vt:lpstr>GESTOR</vt:lpstr>
      <vt:lpstr>Modelo Anexo II IN 002_2014</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RAFAEL XAVIER DOS SANTOS MURARO</cp:lastModifiedBy>
  <cp:lastPrinted>2017-02-14T17:35:15Z</cp:lastPrinted>
  <dcterms:created xsi:type="dcterms:W3CDTF">2010-06-19T20:43:11Z</dcterms:created>
  <dcterms:modified xsi:type="dcterms:W3CDTF">2019-08-09T12:24:37Z</dcterms:modified>
</cp:coreProperties>
</file>